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TSU\TSSMS - Projects\Workzone\"/>
    </mc:Choice>
  </mc:AlternateContent>
  <xr:revisionPtr revIDLastSave="0" documentId="13_ncr:1_{E3D6629E-AF85-47DC-A3DA-F8187E670997}" xr6:coauthVersionLast="47" xr6:coauthVersionMax="47" xr10:uidLastSave="{00000000-0000-0000-0000-000000000000}"/>
  <bookViews>
    <workbookView xWindow="-108" yWindow="-108" windowWidth="23256" windowHeight="12576" tabRatio="903" xr2:uid="{00000000-000D-0000-FFFF-FFFF00000000}"/>
  </bookViews>
  <sheets>
    <sheet name="Notes" sheetId="2" r:id="rId1"/>
    <sheet name="2022ByWKDay" sheetId="19" r:id="rId2"/>
    <sheet name="2022BYMONTH" sheetId="32" r:id="rId3"/>
    <sheet name="2022RdFTR" sheetId="20" r:id="rId4"/>
    <sheet name="2022Weather" sheetId="21" r:id="rId5"/>
    <sheet name="2022RdCond" sheetId="22" r:id="rId6"/>
    <sheet name="2022Light" sheetId="23" r:id="rId7"/>
    <sheet name="2022Severity" sheetId="24" r:id="rId8"/>
    <sheet name="2022RdCl" sheetId="25" r:id="rId9"/>
    <sheet name="2022BodyCount" sheetId="26" r:id="rId10"/>
    <sheet name="2022County" sheetId="27" r:id="rId11"/>
    <sheet name="2022WZbyTypebyActis" sheetId="28" r:id="rId12"/>
    <sheet name="2022WZTypebyMar" sheetId="29" r:id="rId13"/>
    <sheet name="2022WZtypebyLocation" sheetId="30" r:id="rId14"/>
    <sheet name="WORKZONE_CRASHES" sheetId="1" r:id="rId15"/>
  </sheets>
  <definedNames>
    <definedName name="_xlnm._FilterDatabase" localSheetId="10" hidden="1">'2022County'!$A$4:$K$4</definedName>
    <definedName name="_xlnm._FilterDatabase" localSheetId="14" hidden="1">WORKZONE_CRASHES!$A$1:$Z$1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7" l="1"/>
  <c r="C8" i="27"/>
  <c r="C9" i="27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27" i="27"/>
  <c r="C28" i="27"/>
  <c r="C29" i="27"/>
  <c r="C30" i="27"/>
  <c r="C31" i="27" s="1"/>
  <c r="C32" i="27"/>
  <c r="C33" i="27"/>
  <c r="C34" i="27"/>
  <c r="C35" i="27"/>
  <c r="C36" i="27"/>
  <c r="C37" i="27"/>
  <c r="C38" i="27"/>
  <c r="C39" i="27"/>
  <c r="C40" i="27" s="1"/>
  <c r="C41" i="27"/>
  <c r="C42" i="27"/>
  <c r="C43" i="27" s="1"/>
  <c r="C44" i="27"/>
  <c r="C45" i="27"/>
  <c r="C46" i="27"/>
  <c r="C47" i="27"/>
  <c r="C48" i="27" s="1"/>
  <c r="C49" i="27" s="1"/>
  <c r="C50" i="27"/>
  <c r="C51" i="27"/>
  <c r="C52" i="27"/>
  <c r="C53" i="27"/>
  <c r="C54" i="27"/>
  <c r="C55" i="27" s="1"/>
  <c r="C56" i="27"/>
  <c r="C57" i="27" s="1"/>
  <c r="C58" i="27" s="1"/>
  <c r="C59" i="27" s="1"/>
  <c r="C60" i="27"/>
  <c r="C61" i="27"/>
  <c r="C62" i="27"/>
  <c r="C63" i="27"/>
  <c r="C64" i="27"/>
  <c r="C65" i="27" s="1"/>
  <c r="C66" i="27" s="1"/>
  <c r="C67" i="27"/>
  <c r="C68" i="27"/>
  <c r="C69" i="27"/>
  <c r="C70" i="27"/>
  <c r="C71" i="27" s="1"/>
  <c r="C72" i="27" s="1"/>
  <c r="C73" i="27"/>
  <c r="C74" i="27" s="1"/>
  <c r="C75" i="27" s="1"/>
  <c r="C76" i="27" s="1"/>
  <c r="C77" i="27" s="1"/>
  <c r="C78" i="27"/>
  <c r="C79" i="27" s="1"/>
  <c r="C80" i="27" s="1"/>
  <c r="C81" i="27" s="1"/>
  <c r="C82" i="27" s="1"/>
  <c r="C83" i="27" s="1"/>
  <c r="C84" i="27" s="1"/>
  <c r="C85" i="27" s="1"/>
  <c r="C86" i="27" s="1"/>
  <c r="C87" i="27" s="1"/>
  <c r="C88" i="27"/>
  <c r="C89" i="27" s="1"/>
  <c r="C90" i="27" s="1"/>
  <c r="C91" i="27" s="1"/>
  <c r="C92" i="27" s="1"/>
  <c r="C93" i="27" s="1"/>
  <c r="C94" i="27"/>
  <c r="C95" i="27" s="1"/>
  <c r="C96" i="27" s="1"/>
  <c r="C97" i="27" s="1"/>
  <c r="C98" i="27" s="1"/>
  <c r="C99" i="27" s="1"/>
  <c r="C100" i="27" s="1"/>
  <c r="C101" i="27" s="1"/>
  <c r="C102" i="27" s="1"/>
  <c r="C103" i="27" s="1"/>
  <c r="C104" i="27" s="1"/>
  <c r="C6" i="27"/>
  <c r="C4" i="19"/>
  <c r="A17" i="2"/>
  <c r="B10" i="25"/>
  <c r="B25" i="20"/>
  <c r="B31" i="20"/>
  <c r="B5" i="20"/>
  <c r="B3" i="27"/>
  <c r="B3" i="25"/>
  <c r="B3" i="24"/>
  <c r="B3" i="23"/>
  <c r="B3" i="22"/>
  <c r="B3" i="20"/>
  <c r="A1" i="30"/>
  <c r="A1" i="29"/>
  <c r="A1" i="28"/>
  <c r="A1" i="27"/>
  <c r="A1" i="26"/>
  <c r="A1" i="25"/>
  <c r="A1" i="24"/>
  <c r="A1" i="23"/>
  <c r="A1" i="22"/>
  <c r="B3" i="21"/>
  <c r="A1" i="21"/>
  <c r="A1" i="20"/>
  <c r="A1" i="32"/>
  <c r="A1" i="19"/>
  <c r="B7" i="29"/>
  <c r="B8" i="29"/>
  <c r="B10" i="29"/>
  <c r="B6" i="29"/>
  <c r="B5" i="24"/>
  <c r="B20" i="27"/>
  <c r="B9" i="27"/>
  <c r="B43" i="27"/>
  <c r="B21" i="27"/>
  <c r="B76" i="27"/>
  <c r="B103" i="27"/>
  <c r="B44" i="27"/>
  <c r="B104" i="27"/>
  <c r="B102" i="27"/>
  <c r="B62" i="27"/>
  <c r="B48" i="27"/>
  <c r="B96" i="27"/>
  <c r="B101" i="27"/>
  <c r="B98" i="27"/>
  <c r="B71" i="27"/>
  <c r="B73" i="27"/>
  <c r="B91" i="27"/>
  <c r="B99" i="27"/>
  <c r="B93" i="27"/>
  <c r="B100" i="27"/>
  <c r="B64" i="27"/>
  <c r="B45" i="27"/>
  <c r="B35" i="27"/>
  <c r="B92" i="27"/>
  <c r="B89" i="27"/>
  <c r="B65" i="27"/>
  <c r="B78" i="27"/>
  <c r="B38" i="27"/>
  <c r="B31" i="27"/>
  <c r="B59" i="27"/>
  <c r="B18" i="27"/>
  <c r="B34" i="27"/>
  <c r="B82" i="27"/>
  <c r="B22" i="27"/>
  <c r="B66" i="27"/>
  <c r="B49" i="27"/>
  <c r="B8" i="27"/>
  <c r="B33" i="27"/>
  <c r="B26" i="27"/>
  <c r="B57" i="27"/>
  <c r="B13" i="27"/>
  <c r="B24" i="27"/>
  <c r="B52" i="27"/>
  <c r="B83" i="27"/>
  <c r="B70" i="27"/>
  <c r="B5" i="27"/>
  <c r="B85" i="27"/>
  <c r="B56" i="27"/>
  <c r="B37" i="27"/>
  <c r="B10" i="27"/>
  <c r="B12" i="27"/>
  <c r="B41" i="27"/>
  <c r="B28" i="27"/>
  <c r="B69" i="27"/>
  <c r="B15" i="27"/>
  <c r="B27" i="27"/>
  <c r="B54" i="27"/>
  <c r="B68" i="27"/>
  <c r="B75" i="27"/>
  <c r="B94" i="27"/>
  <c r="B81" i="27"/>
  <c r="B60" i="27"/>
  <c r="B25" i="27"/>
  <c r="B61" i="27"/>
  <c r="B95" i="27"/>
  <c r="B29" i="27"/>
  <c r="B40" i="27"/>
  <c r="B14" i="27"/>
  <c r="B39" i="27"/>
  <c r="B53" i="27"/>
  <c r="B79" i="27"/>
  <c r="B16" i="27"/>
  <c r="B6" i="27"/>
  <c r="B23" i="27"/>
  <c r="B42" i="27"/>
  <c r="B77" i="27"/>
  <c r="B32" i="27"/>
  <c r="B72" i="27"/>
  <c r="B67" i="27"/>
  <c r="B51" i="27"/>
  <c r="B63" i="27"/>
  <c r="B58" i="27"/>
  <c r="B30" i="27"/>
  <c r="B90" i="27"/>
  <c r="B19" i="27"/>
  <c r="B46" i="27"/>
  <c r="B17" i="27"/>
  <c r="B11" i="27"/>
  <c r="B80" i="27"/>
  <c r="B7" i="27"/>
  <c r="B50" i="27"/>
  <c r="B84" i="27"/>
  <c r="B47" i="27"/>
  <c r="B97" i="27"/>
  <c r="B74" i="27"/>
  <c r="B87" i="27"/>
  <c r="B36" i="27"/>
  <c r="B55" i="27"/>
  <c r="B86" i="27"/>
  <c r="B88" i="27"/>
  <c r="B30" i="20"/>
  <c r="B29" i="20"/>
  <c r="B28" i="20"/>
  <c r="B27" i="20"/>
  <c r="B26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D8" i="28"/>
  <c r="B105" i="27" l="1"/>
  <c r="B5" i="21"/>
  <c r="B6" i="22" l="1"/>
  <c r="B10" i="19" l="1"/>
  <c r="B6" i="19"/>
  <c r="B7" i="19"/>
  <c r="B8" i="19"/>
  <c r="B9" i="19"/>
  <c r="B5" i="19"/>
  <c r="B4" i="19"/>
  <c r="B16" i="32"/>
  <c r="B7" i="32"/>
  <c r="B8" i="32"/>
  <c r="B9" i="32"/>
  <c r="B10" i="32"/>
  <c r="B11" i="32"/>
  <c r="B12" i="32"/>
  <c r="B13" i="32"/>
  <c r="B14" i="32"/>
  <c r="B15" i="32"/>
  <c r="B6" i="32"/>
  <c r="B5" i="32"/>
  <c r="B13" i="21"/>
  <c r="B12" i="21"/>
  <c r="B11" i="21"/>
  <c r="B10" i="21"/>
  <c r="B9" i="21"/>
  <c r="B8" i="21"/>
  <c r="B7" i="21"/>
  <c r="B6" i="21"/>
  <c r="B14" i="22"/>
  <c r="B13" i="22"/>
  <c r="B12" i="22"/>
  <c r="B11" i="22"/>
  <c r="B10" i="22"/>
  <c r="B9" i="22"/>
  <c r="B8" i="22"/>
  <c r="B7" i="22"/>
  <c r="B5" i="22"/>
  <c r="B12" i="23"/>
  <c r="B11" i="23"/>
  <c r="B10" i="23"/>
  <c r="B9" i="23"/>
  <c r="B8" i="23"/>
  <c r="B7" i="23"/>
  <c r="B6" i="23"/>
  <c r="B5" i="23"/>
  <c r="B10" i="24"/>
  <c r="B9" i="24"/>
  <c r="B8" i="24"/>
  <c r="B7" i="24"/>
  <c r="B6" i="24"/>
  <c r="B9" i="25"/>
  <c r="B8" i="25"/>
  <c r="B7" i="25"/>
  <c r="B6" i="25"/>
  <c r="B5" i="25"/>
  <c r="B7" i="26"/>
  <c r="B6" i="26"/>
  <c r="B5" i="26"/>
  <c r="B4" i="26"/>
  <c r="B8" i="28"/>
  <c r="C9" i="28"/>
  <c r="C7" i="28"/>
  <c r="C6" i="28"/>
  <c r="C5" i="28"/>
  <c r="B9" i="28"/>
  <c r="B7" i="28"/>
  <c r="B6" i="28"/>
  <c r="B5" i="28"/>
  <c r="C10" i="29"/>
  <c r="D10" i="29" s="1"/>
  <c r="C9" i="29"/>
  <c r="D9" i="29" s="1"/>
  <c r="C8" i="29"/>
  <c r="D8" i="29" s="1"/>
  <c r="C7" i="29"/>
  <c r="D7" i="29" s="1"/>
  <c r="C6" i="29"/>
  <c r="D6" i="29" s="1"/>
  <c r="B11" i="25" l="1"/>
  <c r="C10" i="25" s="1"/>
  <c r="E6" i="28"/>
  <c r="E7" i="28"/>
  <c r="E9" i="28"/>
  <c r="B14" i="21"/>
  <c r="C5" i="21" s="1"/>
  <c r="E5" i="28"/>
  <c r="E8" i="28"/>
  <c r="B13" i="23"/>
  <c r="C11" i="23" s="1"/>
  <c r="E9" i="30"/>
  <c r="F9" i="30" s="1"/>
  <c r="D10" i="30"/>
  <c r="D8" i="30"/>
  <c r="D7" i="30"/>
  <c r="D6" i="30"/>
  <c r="C10" i="30"/>
  <c r="C8" i="30"/>
  <c r="C7" i="30"/>
  <c r="B10" i="30"/>
  <c r="B8" i="30"/>
  <c r="B7" i="30"/>
  <c r="F10" i="30" l="1"/>
  <c r="F7" i="30"/>
  <c r="F8" i="30"/>
  <c r="C9" i="23"/>
  <c r="C7" i="23"/>
  <c r="C10" i="23"/>
  <c r="C8" i="23"/>
  <c r="C6" i="23"/>
  <c r="C12" i="23"/>
  <c r="C6" i="30"/>
  <c r="B6" i="30"/>
  <c r="F6" i="30" l="1"/>
  <c r="B11" i="19"/>
  <c r="C5" i="19" s="1"/>
  <c r="C10" i="19" l="1"/>
  <c r="C9" i="19"/>
  <c r="C8" i="19"/>
  <c r="C7" i="19"/>
  <c r="C6" i="19"/>
  <c r="E11" i="30"/>
  <c r="D11" i="30"/>
  <c r="C11" i="30"/>
  <c r="B11" i="30"/>
  <c r="C11" i="29"/>
  <c r="B11" i="29"/>
  <c r="E10" i="28"/>
  <c r="C10" i="28"/>
  <c r="D10" i="28"/>
  <c r="B10" i="28"/>
  <c r="B15" i="22"/>
  <c r="C8" i="21"/>
  <c r="B32" i="20"/>
  <c r="B17" i="32"/>
  <c r="C11" i="20" l="1"/>
  <c r="C25" i="20"/>
  <c r="C8" i="22"/>
  <c r="C6" i="22"/>
  <c r="C11" i="19"/>
  <c r="C9" i="32"/>
  <c r="C13" i="32"/>
  <c r="C5" i="32"/>
  <c r="C15" i="32"/>
  <c r="C12" i="32"/>
  <c r="C6" i="32"/>
  <c r="C10" i="32"/>
  <c r="C14" i="32"/>
  <c r="C16" i="32"/>
  <c r="C7" i="32"/>
  <c r="C11" i="32"/>
  <c r="C8" i="32"/>
  <c r="C7" i="20"/>
  <c r="C12" i="20"/>
  <c r="C16" i="20"/>
  <c r="C20" i="20"/>
  <c r="C8" i="20"/>
  <c r="C13" i="20"/>
  <c r="C17" i="20"/>
  <c r="C21" i="20"/>
  <c r="C26" i="20"/>
  <c r="C30" i="20"/>
  <c r="C6" i="20"/>
  <c r="C10" i="20"/>
  <c r="C15" i="20"/>
  <c r="C19" i="20"/>
  <c r="C9" i="20"/>
  <c r="C14" i="20"/>
  <c r="C18" i="20"/>
  <c r="C22" i="20"/>
  <c r="C27" i="20"/>
  <c r="C29" i="20"/>
  <c r="C23" i="20"/>
  <c r="C24" i="20"/>
  <c r="C28" i="20"/>
  <c r="D11" i="29"/>
  <c r="F11" i="30"/>
  <c r="C5" i="23"/>
  <c r="C13" i="23" s="1"/>
  <c r="C14" i="22"/>
  <c r="C10" i="22"/>
  <c r="C11" i="22"/>
  <c r="C7" i="22"/>
  <c r="C9" i="22"/>
  <c r="C13" i="22"/>
  <c r="C5" i="22"/>
  <c r="C12" i="22"/>
  <c r="C11" i="21"/>
  <c r="C7" i="21"/>
  <c r="C6" i="21"/>
  <c r="C10" i="21"/>
  <c r="C9" i="21"/>
  <c r="C13" i="21"/>
  <c r="C12" i="21"/>
  <c r="C5" i="20"/>
  <c r="C31" i="20"/>
  <c r="C11" i="25"/>
  <c r="C9" i="25"/>
  <c r="C8" i="25"/>
  <c r="C7" i="25"/>
  <c r="C6" i="25"/>
  <c r="C5" i="25"/>
  <c r="B11" i="24"/>
  <c r="C14" i="21" l="1"/>
  <c r="C17" i="32"/>
  <c r="C15" i="22"/>
  <c r="C32" i="20"/>
  <c r="C6" i="24"/>
  <c r="C7" i="24"/>
  <c r="C8" i="24"/>
  <c r="C9" i="24"/>
  <c r="C10" i="24"/>
  <c r="C11" i="24"/>
  <c r="C5" i="24"/>
</calcChain>
</file>

<file path=xl/sharedStrings.xml><?xml version="1.0" encoding="utf-8"?>
<sst xmlns="http://schemas.openxmlformats.org/spreadsheetml/2006/main" count="81225" uniqueCount="290">
  <si>
    <t>CRSH_ID</t>
  </si>
  <si>
    <t>COUNTY</t>
  </si>
  <si>
    <t>RDCL</t>
  </si>
  <si>
    <t>ROADON</t>
  </si>
  <si>
    <t>INVD_RTE</t>
  </si>
  <si>
    <t>MP</t>
  </si>
  <si>
    <t>FRMROAD</t>
  </si>
  <si>
    <t>DISTFRMROAD</t>
  </si>
  <si>
    <t>CYEA</t>
  </si>
  <si>
    <t>CMO</t>
  </si>
  <si>
    <t>CWK</t>
  </si>
  <si>
    <t>CTIME</t>
  </si>
  <si>
    <t>WZTYPES</t>
  </si>
  <si>
    <t>WZACTIVITY</t>
  </si>
  <si>
    <t>WZMARKED</t>
  </si>
  <si>
    <t>B4_AFTER</t>
  </si>
  <si>
    <t>WEATHER</t>
  </si>
  <si>
    <t>ROADFEATURE</t>
  </si>
  <si>
    <t>ROADSURFACECOND</t>
  </si>
  <si>
    <t>LIGHT</t>
  </si>
  <si>
    <t>OCPNT</t>
  </si>
  <si>
    <t>FATALITIES</t>
  </si>
  <si>
    <t>AINJS</t>
  </si>
  <si>
    <t>BINJS</t>
  </si>
  <si>
    <t>CINJS</t>
  </si>
  <si>
    <t>WAKE</t>
  </si>
  <si>
    <t>JAN</t>
  </si>
  <si>
    <t>MON</t>
  </si>
  <si>
    <t>CONSTRUCTION WORK AREA</t>
  </si>
  <si>
    <t>NO APPARENT ACTIVITY</t>
  </si>
  <si>
    <t>YES</t>
  </si>
  <si>
    <t>ADJACENT TO ACTUAL WORK AREA</t>
  </si>
  <si>
    <t>CLOUDY</t>
  </si>
  <si>
    <t>NO SPECIAL FEATURE</t>
  </si>
  <si>
    <t>WET</t>
  </si>
  <si>
    <t>DAYLIGHT</t>
  </si>
  <si>
    <t>P</t>
  </si>
  <si>
    <t>CARTERET</t>
  </si>
  <si>
    <t>US</t>
  </si>
  <si>
    <t>TUE</t>
  </si>
  <si>
    <t>MAINTENANCE WORK AREA</t>
  </si>
  <si>
    <t>CLEAR</t>
  </si>
  <si>
    <t>DRY</t>
  </si>
  <si>
    <t>C</t>
  </si>
  <si>
    <t>DURHAM</t>
  </si>
  <si>
    <t>LCL</t>
  </si>
  <si>
    <t>OTHER</t>
  </si>
  <si>
    <t>DARK - LIGHTED ROADWAY</t>
  </si>
  <si>
    <t>THU</t>
  </si>
  <si>
    <t>ON GOING</t>
  </si>
  <si>
    <t>T-INTERSECTION</t>
  </si>
  <si>
    <t>INTERMITTENT/MOVING WORK</t>
  </si>
  <si>
    <t>DUSK</t>
  </si>
  <si>
    <t>WED</t>
  </si>
  <si>
    <t>IN WORK AREA APPROACH TAPER</t>
  </si>
  <si>
    <t>FRI</t>
  </si>
  <si>
    <t>ON RAMP ENTRY</t>
  </si>
  <si>
    <t>DARK - ROADWAY NOT LIGHTED</t>
  </si>
  <si>
    <t>SAT</t>
  </si>
  <si>
    <t>BRIDGE APPROACH</t>
  </si>
  <si>
    <t>SUN</t>
  </si>
  <si>
    <t>FOUR-WAY INTERSECTION</t>
  </si>
  <si>
    <t>RAIN</t>
  </si>
  <si>
    <t>ROWAN</t>
  </si>
  <si>
    <t>B</t>
  </si>
  <si>
    <t>I</t>
  </si>
  <si>
    <t>ON RAMP PROPER</t>
  </si>
  <si>
    <t>NC</t>
  </si>
  <si>
    <t>BEFORE WORK AREA</t>
  </si>
  <si>
    <t>SNOW</t>
  </si>
  <si>
    <t>MERGE LANE BETWEEN ON AND OFF RAMP</t>
  </si>
  <si>
    <t>OFF RAMP TERMINAL ON CROSSROAD</t>
  </si>
  <si>
    <t>RELATED TO INTERSECTION</t>
  </si>
  <si>
    <t>FEB</t>
  </si>
  <si>
    <t>DAWN</t>
  </si>
  <si>
    <t>BRIDGE</t>
  </si>
  <si>
    <t>OFF RAMP PROPER</t>
  </si>
  <si>
    <t>UTILITY WORK AREA</t>
  </si>
  <si>
    <t>RANDOLPH</t>
  </si>
  <si>
    <t>SURRY</t>
  </si>
  <si>
    <t>CHATHAM</t>
  </si>
  <si>
    <t>MECKLENBURG</t>
  </si>
  <si>
    <t>SLEET, HAIL, FREEZING RAIN/DRIZZLE</t>
  </si>
  <si>
    <t>ICE</t>
  </si>
  <si>
    <t>ON RAMP TERMINAL ON CROSSROAD</t>
  </si>
  <si>
    <t>A</t>
  </si>
  <si>
    <t>BUNCOMBE</t>
  </si>
  <si>
    <t>ORANGE</t>
  </si>
  <si>
    <t>UNION</t>
  </si>
  <si>
    <t>MAR</t>
  </si>
  <si>
    <t>DUPLIN</t>
  </si>
  <si>
    <t>CABARRUS</t>
  </si>
  <si>
    <t>NO</t>
  </si>
  <si>
    <t>SAND, MUD, DIRT, GRAVEL</t>
  </si>
  <si>
    <t>DAVIDSON</t>
  </si>
  <si>
    <t>OFF RAMP ENTRY</t>
  </si>
  <si>
    <t>FORSYTH</t>
  </si>
  <si>
    <t>GUILFORD</t>
  </si>
  <si>
    <t>CALDWELL</t>
  </si>
  <si>
    <t>DRIVEWAY, PUBLIC</t>
  </si>
  <si>
    <t>CATAWBA</t>
  </si>
  <si>
    <t>STANLY</t>
  </si>
  <si>
    <t>UNKNOWN</t>
  </si>
  <si>
    <t>CLEVELAND</t>
  </si>
  <si>
    <t>HENDERSON</t>
  </si>
  <si>
    <t>F</t>
  </si>
  <si>
    <t>CUMBERLAND</t>
  </si>
  <si>
    <t>GASTON</t>
  </si>
  <si>
    <t>NEW HANOVER</t>
  </si>
  <si>
    <t>ROBESON</t>
  </si>
  <si>
    <t>JACKSON</t>
  </si>
  <si>
    <t>ANSON</t>
  </si>
  <si>
    <t>HARNETT</t>
  </si>
  <si>
    <t>NON-INTERSECTION MEDIAN CROSSING</t>
  </si>
  <si>
    <t>JOHNSTON</t>
  </si>
  <si>
    <t>PERSON</t>
  </si>
  <si>
    <t>U</t>
  </si>
  <si>
    <t>IREDELL</t>
  </si>
  <si>
    <t>APR</t>
  </si>
  <si>
    <t>LENOIR</t>
  </si>
  <si>
    <t>WAYNE</t>
  </si>
  <si>
    <t>FOG, SMOG, SMOKE</t>
  </si>
  <si>
    <t>SR</t>
  </si>
  <si>
    <t>RUTHERFORD</t>
  </si>
  <si>
    <t>ROCKINGHAM</t>
  </si>
  <si>
    <t>RICHMOND</t>
  </si>
  <si>
    <t>BLADEN</t>
  </si>
  <si>
    <t>FRANKLIN</t>
  </si>
  <si>
    <t>UNDERPASS</t>
  </si>
  <si>
    <t>UNK</t>
  </si>
  <si>
    <t>DRIVEWAY, PRIVATE</t>
  </si>
  <si>
    <t>ASHE</t>
  </si>
  <si>
    <t>LEE</t>
  </si>
  <si>
    <t>ALAMANCE</t>
  </si>
  <si>
    <t>BURKE</t>
  </si>
  <si>
    <t>MAY</t>
  </si>
  <si>
    <t>CRAVEN</t>
  </si>
  <si>
    <t>MACON</t>
  </si>
  <si>
    <t>PITT</t>
  </si>
  <si>
    <t>WATER (STANDING, MOVING)</t>
  </si>
  <si>
    <t>END OR BEGINNING-DIVIDED HIGHWAY</t>
  </si>
  <si>
    <t>DARK - UNKNOWN LIGHTING</t>
  </si>
  <si>
    <t>ONSLOW</t>
  </si>
  <si>
    <t>MCDOWELL</t>
  </si>
  <si>
    <t>YADKIN</t>
  </si>
  <si>
    <t>JUN</t>
  </si>
  <si>
    <t>WILSON</t>
  </si>
  <si>
    <t>BRUNSWICK</t>
  </si>
  <si>
    <t>HAYWOOD</t>
  </si>
  <si>
    <t>COLUMBUS</t>
  </si>
  <si>
    <t>DARE</t>
  </si>
  <si>
    <t>Y-INTERSECTION</t>
  </si>
  <si>
    <t>MOORE</t>
  </si>
  <si>
    <t>VANCE</t>
  </si>
  <si>
    <t>JUL</t>
  </si>
  <si>
    <t>NASH</t>
  </si>
  <si>
    <t>TRAFFIC CIRCLE/ROUNDABOUT</t>
  </si>
  <si>
    <t>GRANVILLE</t>
  </si>
  <si>
    <t>PENDER</t>
  </si>
  <si>
    <t>MONTGOMERY</t>
  </si>
  <si>
    <t>WILKES</t>
  </si>
  <si>
    <t>BEAUFORT</t>
  </si>
  <si>
    <t>AUG</t>
  </si>
  <si>
    <t>EDGECOMBE</t>
  </si>
  <si>
    <t>SAMPSON</t>
  </si>
  <si>
    <t>LINCOLN</t>
  </si>
  <si>
    <t>DAVIE</t>
  </si>
  <si>
    <t>SEP</t>
  </si>
  <si>
    <t>RAILROAD CROSSING</t>
  </si>
  <si>
    <t>CHOWAN</t>
  </si>
  <si>
    <t>OCT</t>
  </si>
  <si>
    <t>JONES</t>
  </si>
  <si>
    <t>NOV</t>
  </si>
  <si>
    <t>PASQUOTANK</t>
  </si>
  <si>
    <t>DEC</t>
  </si>
  <si>
    <t>HALIFAX</t>
  </si>
  <si>
    <t>WATAUGA</t>
  </si>
  <si>
    <t>HERTFORD</t>
  </si>
  <si>
    <t>Notes:</t>
  </si>
  <si>
    <t xml:space="preserve">2) Crashes were considered Work Zone related only if </t>
  </si>
  <si>
    <t>MVC_CRASH_CODE - TYP_CD '78' (WORK ZONE AREA)</t>
  </si>
  <si>
    <t>had a VL_CD of '1' (CONSTRUCTION WORK AREA)</t>
  </si>
  <si>
    <t xml:space="preserve">                             '2' (MAINTENANCE WORK AREA)</t>
  </si>
  <si>
    <t xml:space="preserve">                             '3' (UTILITY WORK AREA)</t>
  </si>
  <si>
    <t xml:space="preserve">                             '4' (INTERMITTENT/MOVING WORK)</t>
  </si>
  <si>
    <t>or</t>
  </si>
  <si>
    <t>MVC_CRASH_CODE - TYP_CD IN (12, 13) (CONTRIBUTING CIRCUMSTANCES)</t>
  </si>
  <si>
    <t>had a VL_CD of '4' (WORK ZONE)</t>
  </si>
  <si>
    <t>4) As TSU standard practice, this study only includes "Reportable Crashes" and excludes crashes occurred on PVA and Private Property.</t>
  </si>
  <si>
    <t>Grand Total</t>
  </si>
  <si>
    <t>Total</t>
  </si>
  <si>
    <t>%</t>
  </si>
  <si>
    <t>BY DAY OF THE WEEK</t>
  </si>
  <si>
    <t>(blank)</t>
  </si>
  <si>
    <t>By ROAD FEATURE</t>
  </si>
  <si>
    <t>By WEATHER CONDITION</t>
  </si>
  <si>
    <t>By ROAD CONDITION</t>
  </si>
  <si>
    <t>AINJ</t>
  </si>
  <si>
    <t>BINJ</t>
  </si>
  <si>
    <t>CINJ</t>
  </si>
  <si>
    <t>FATAL</t>
  </si>
  <si>
    <t>PDO</t>
  </si>
  <si>
    <t>By CRASH SEVERITY</t>
  </si>
  <si>
    <t>By LIGHT CONDITION</t>
  </si>
  <si>
    <t>Interstate</t>
  </si>
  <si>
    <t>NC Route</t>
  </si>
  <si>
    <t>US Route</t>
  </si>
  <si>
    <t>By ROAD CLASS</t>
  </si>
  <si>
    <t>Data</t>
  </si>
  <si>
    <t>Sum of FATALITIES</t>
  </si>
  <si>
    <t>Sum of AINJS</t>
  </si>
  <si>
    <t>Sum of BINJS</t>
  </si>
  <si>
    <t>Sum of CINJS</t>
  </si>
  <si>
    <t>By WORK ZONE TYPE BY WORK ZONE ACTIVITY</t>
  </si>
  <si>
    <t>By WORK ZONE TYPE BY WORK ZONE MARKED</t>
  </si>
  <si>
    <t>By WORK ZONE TYPE BY WORK ZONE LOCATION</t>
  </si>
  <si>
    <t>S</t>
  </si>
  <si>
    <t>SEVERE CROSSWINDS</t>
  </si>
  <si>
    <t>YANCEY</t>
  </si>
  <si>
    <t>COUNT</t>
  </si>
  <si>
    <t>ROAD SURFACE CONDITION</t>
  </si>
  <si>
    <t>BY MONTH</t>
  </si>
  <si>
    <t>SEVERITY</t>
  </si>
  <si>
    <t>ROAD CLASS</t>
  </si>
  <si>
    <t>RANK</t>
  </si>
  <si>
    <t>WORK ZONE TYPES</t>
  </si>
  <si>
    <t>LOCATION</t>
  </si>
  <si>
    <t>CAMDEN</t>
  </si>
  <si>
    <t>SLUSH</t>
  </si>
  <si>
    <t>POLK</t>
  </si>
  <si>
    <t>SCOTLAND</t>
  </si>
  <si>
    <t>MITCHELL</t>
  </si>
  <si>
    <t>NORTHAMPTON</t>
  </si>
  <si>
    <t>TOTAL</t>
  </si>
  <si>
    <t>HOKE</t>
  </si>
  <si>
    <t>ALLEY INTERSECTION</t>
  </si>
  <si>
    <t>CURRITUCK</t>
  </si>
  <si>
    <t>GREENE</t>
  </si>
  <si>
    <t>STOKES</t>
  </si>
  <si>
    <t>CLAY</t>
  </si>
  <si>
    <t>CASWELL</t>
  </si>
  <si>
    <t>MADISON</t>
  </si>
  <si>
    <t>WARREN</t>
  </si>
  <si>
    <t>ALEXANDER</t>
  </si>
  <si>
    <t>ALLEGHANY</t>
  </si>
  <si>
    <t>BLOWING SAND, DIRT, SNOW</t>
  </si>
  <si>
    <t>TRANSYLVANIA</t>
  </si>
  <si>
    <t>TUNNEL</t>
  </si>
  <si>
    <t>CHEROKEE</t>
  </si>
  <si>
    <t>FUEL, OIL</t>
  </si>
  <si>
    <t>AVERY</t>
  </si>
  <si>
    <t>WASHINGTON</t>
  </si>
  <si>
    <t>FIVE-POINT, OR MORE</t>
  </si>
  <si>
    <t>SWAIN</t>
  </si>
  <si>
    <t>PERQUIMANS</t>
  </si>
  <si>
    <t>BC000051</t>
  </si>
  <si>
    <t>PAMLICO</t>
  </si>
  <si>
    <t>MARTIN</t>
  </si>
  <si>
    <t>BC000043</t>
  </si>
  <si>
    <t>TYRRELL</t>
  </si>
  <si>
    <t>BC000099</t>
  </si>
  <si>
    <t>GRAHAM</t>
  </si>
  <si>
    <t>BC000092</t>
  </si>
  <si>
    <t>BS000902</t>
  </si>
  <si>
    <t>BERTIE</t>
  </si>
  <si>
    <t>GATES</t>
  </si>
  <si>
    <t>HYDE</t>
  </si>
  <si>
    <t>--</t>
  </si>
  <si>
    <t>Year:</t>
  </si>
  <si>
    <t>SHARED-USE PATHS OR TRAILS</t>
  </si>
  <si>
    <t>Unknown</t>
  </si>
  <si>
    <t>BC000075</t>
  </si>
  <si>
    <t>BC000053</t>
  </si>
  <si>
    <t>BC000026</t>
  </si>
  <si>
    <t>BC000086</t>
  </si>
  <si>
    <t>BC000001</t>
  </si>
  <si>
    <t>BC000067</t>
  </si>
  <si>
    <t>BC000058</t>
  </si>
  <si>
    <t>BC000032</t>
  </si>
  <si>
    <t>BC000011</t>
  </si>
  <si>
    <t>BC000064</t>
  </si>
  <si>
    <t>BC000042</t>
  </si>
  <si>
    <t>BC000034</t>
  </si>
  <si>
    <t>BM000278</t>
  </si>
  <si>
    <t>BC000023</t>
  </si>
  <si>
    <t>BC000045</t>
  </si>
  <si>
    <t>BC000018</t>
  </si>
  <si>
    <t>YEAR 2022 WORK ZONE CRASH DATA</t>
  </si>
  <si>
    <t>BC000016</t>
  </si>
  <si>
    <t>1) The data was extracted from the TEAAS / CRASH database on May 1,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</si>
</sst>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2"/>
      <name val="MS Sans Serif"/>
      <family val="2"/>
    </font>
    <font>
      <sz val="12"/>
      <name val="Lucida Sans Unicode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double"/>
      <sz val="12"/>
      <name val="MS Sans Serif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Alignment="1">
      <alignment horizontal="center"/>
    </xf>
    <xf numFmtId="10" fontId="0" fillId="0" borderId="2" xfId="1" applyNumberFormat="1" applyFont="1" applyBorder="1" applyAlignment="1">
      <alignment horizontal="center"/>
    </xf>
    <xf numFmtId="0" fontId="6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/>
    </xf>
    <xf numFmtId="0" fontId="5" fillId="2" borderId="13" xfId="0" applyFont="1" applyFill="1" applyBorder="1"/>
    <xf numFmtId="0" fontId="5" fillId="2" borderId="0" xfId="0" applyFont="1" applyFill="1"/>
    <xf numFmtId="0" fontId="5" fillId="2" borderId="14" xfId="0" applyFont="1" applyFill="1" applyBorder="1"/>
    <xf numFmtId="0" fontId="5" fillId="2" borderId="0" xfId="0" applyFont="1" applyFill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0" fillId="0" borderId="11" xfId="1" applyNumberFormat="1" applyFont="1" applyBorder="1" applyAlignment="1">
      <alignment horizont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0" fontId="0" fillId="0" borderId="27" xfId="1" applyNumberFormat="1" applyFont="1" applyBorder="1" applyAlignment="1">
      <alignment horizontal="center" vertical="center"/>
    </xf>
    <xf numFmtId="10" fontId="0" fillId="0" borderId="28" xfId="1" applyNumberFormat="1" applyFont="1" applyBorder="1" applyAlignment="1">
      <alignment horizontal="center" vertical="center"/>
    </xf>
    <xf numFmtId="10" fontId="0" fillId="0" borderId="29" xfId="1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10" fillId="0" borderId="3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0" fontId="0" fillId="0" borderId="10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10" fontId="2" fillId="0" borderId="41" xfId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53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0" fontId="2" fillId="0" borderId="9" xfId="1" applyNumberFormat="1" applyFont="1" applyBorder="1" applyAlignment="1">
      <alignment horizontal="center"/>
    </xf>
    <xf numFmtId="9" fontId="15" fillId="0" borderId="45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0" fontId="0" fillId="0" borderId="54" xfId="1" applyNumberFormat="1" applyFont="1" applyBorder="1"/>
    <xf numFmtId="10" fontId="0" fillId="0" borderId="55" xfId="1" applyNumberFormat="1" applyFont="1" applyBorder="1"/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45" xfId="1" applyFont="1" applyBorder="1" applyAlignment="1">
      <alignment horizontal="center"/>
    </xf>
    <xf numFmtId="9" fontId="0" fillId="0" borderId="36" xfId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34" xfId="0" applyFont="1" applyBorder="1"/>
    <xf numFmtId="10" fontId="2" fillId="0" borderId="56" xfId="1" applyNumberFormat="1" applyFont="1" applyBorder="1"/>
    <xf numFmtId="0" fontId="2" fillId="0" borderId="17" xfId="0" applyFont="1" applyBorder="1" applyAlignment="1">
      <alignment horizontal="center" vertical="center"/>
    </xf>
    <xf numFmtId="10" fontId="2" fillId="0" borderId="56" xfId="0" applyNumberFormat="1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20" fontId="0" fillId="0" borderId="0" xfId="0" applyNumberFormat="1"/>
    <xf numFmtId="0" fontId="1" fillId="0" borderId="0" xfId="0" applyFont="1"/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3" xfId="0" applyBorder="1" applyAlignment="1">
      <alignment horizontal="left"/>
    </xf>
    <xf numFmtId="10" fontId="0" fillId="0" borderId="45" xfId="1" applyNumberFormat="1" applyFont="1" applyBorder="1" applyAlignment="1">
      <alignment horizontal="center"/>
    </xf>
    <xf numFmtId="0" fontId="1" fillId="0" borderId="53" xfId="0" applyFont="1" applyBorder="1"/>
    <xf numFmtId="0" fontId="2" fillId="0" borderId="39" xfId="0" applyFont="1" applyBorder="1"/>
    <xf numFmtId="10" fontId="2" fillId="0" borderId="36" xfId="1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0" fontId="2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1" xfId="0" applyBorder="1"/>
    <xf numFmtId="0" fontId="13" fillId="0" borderId="1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9" fontId="0" fillId="0" borderId="27" xfId="1" applyFont="1" applyBorder="1" applyAlignment="1">
      <alignment horizontal="center"/>
    </xf>
    <xf numFmtId="9" fontId="0" fillId="0" borderId="28" xfId="1" applyFont="1" applyBorder="1" applyAlignment="1">
      <alignment horizontal="center"/>
    </xf>
    <xf numFmtId="9" fontId="0" fillId="0" borderId="55" xfId="1" applyFont="1" applyBorder="1" applyAlignment="1">
      <alignment horizontal="center"/>
    </xf>
    <xf numFmtId="9" fontId="0" fillId="0" borderId="31" xfId="1" applyFont="1" applyBorder="1" applyAlignment="1">
      <alignment horizontal="center"/>
    </xf>
    <xf numFmtId="9" fontId="0" fillId="0" borderId="48" xfId="1" applyFont="1" applyBorder="1" applyAlignment="1">
      <alignment horizontal="center"/>
    </xf>
    <xf numFmtId="9" fontId="2" fillId="0" borderId="33" xfId="0" applyNumberFormat="1" applyFont="1" applyBorder="1" applyAlignment="1">
      <alignment horizontal="center"/>
    </xf>
    <xf numFmtId="9" fontId="0" fillId="0" borderId="29" xfId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9" fontId="2" fillId="0" borderId="36" xfId="1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2" fillId="0" borderId="5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39" xfId="0" applyFont="1" applyFill="1" applyBorder="1" applyAlignment="1">
      <alignment horizontal="left" vertical="top" wrapText="1"/>
    </xf>
    <xf numFmtId="0" fontId="5" fillId="2" borderId="40" xfId="0" applyFont="1" applyFill="1" applyBorder="1" applyAlignment="1">
      <alignment horizontal="left" vertical="top" wrapText="1"/>
    </xf>
    <xf numFmtId="0" fontId="5" fillId="2" borderId="41" xfId="0" applyFont="1" applyFill="1" applyBorder="1" applyAlignment="1">
      <alignment horizontal="left" vertical="top" wrapText="1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pivotButton="1" applyFont="1" applyBorder="1" applyAlignment="1">
      <alignment horizontal="center" vertical="center"/>
    </xf>
    <xf numFmtId="0" fontId="2" fillId="0" borderId="39" xfId="0" pivotButton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43" xfId="0" pivotButton="1" applyFont="1" applyBorder="1" applyAlignment="1">
      <alignment horizontal="center" vertical="center"/>
    </xf>
    <xf numFmtId="0" fontId="10" fillId="0" borderId="21" xfId="0" pivotButton="1" applyFont="1" applyBorder="1" applyAlignment="1">
      <alignment horizontal="center" vertical="center"/>
    </xf>
    <xf numFmtId="0" fontId="10" fillId="0" borderId="11" xfId="0" pivotButton="1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3" xfId="0" pivotButton="1" applyFont="1" applyBorder="1" applyAlignment="1">
      <alignment horizontal="center" vertical="center"/>
    </xf>
    <xf numFmtId="0" fontId="2" fillId="0" borderId="21" xfId="0" pivotButton="1" applyFont="1" applyBorder="1" applyAlignment="1">
      <alignment horizontal="center" vertical="center"/>
    </xf>
    <xf numFmtId="0" fontId="2" fillId="0" borderId="11" xfId="0" pivotButton="1" applyFont="1" applyBorder="1" applyAlignment="1">
      <alignment horizontal="center" vertical="center"/>
    </xf>
    <xf numFmtId="0" fontId="2" fillId="0" borderId="30" xfId="0" pivotButton="1" applyFont="1" applyBorder="1" applyAlignment="1">
      <alignment horizontal="center" vertical="center"/>
    </xf>
    <xf numFmtId="0" fontId="2" fillId="0" borderId="48" xfId="0" pivotButton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2007 WORK ZONE CRASH COUNTY BY DAY OF THE WEEK</a:t>
            </a:r>
          </a:p>
        </c:rich>
      </c:tx>
      <c:layout>
        <c:manualLayout>
          <c:xMode val="edge"/>
          <c:yMode val="edge"/>
          <c:x val="0.12727068505083153"/>
          <c:y val="6.810302383859451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555536453139864E-2"/>
          <c:y val="0.17382623013962167"/>
          <c:w val="0.86300851585691529"/>
          <c:h val="0.79891355617406112"/>
        </c:manualLayout>
      </c:layout>
      <c:pie3DChart>
        <c:varyColors val="1"/>
        <c:ser>
          <c:idx val="0"/>
          <c:order val="0"/>
          <c:tx>
            <c:strRef>
              <c:f>'2022ByWKDay'!$B$3</c:f>
              <c:strCache>
                <c:ptCount val="1"/>
                <c:pt idx="0">
                  <c:v>COUNT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3.3187486389528821E-2"/>
                  <c:y val="-8.902799548404307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507-43A3-951A-95F7BC58AEAF}"/>
                </c:ext>
              </c:extLst>
            </c:dLbl>
            <c:dLbl>
              <c:idx val="1"/>
              <c:layout>
                <c:manualLayout>
                  <c:x val="-7.6744203371958419E-2"/>
                  <c:y val="-5.38897816113723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7-43A3-951A-95F7BC58AEAF}"/>
                </c:ext>
              </c:extLst>
            </c:dLbl>
            <c:dLbl>
              <c:idx val="2"/>
              <c:layout>
                <c:manualLayout>
                  <c:x val="-4.8870073009432774E-2"/>
                  <c:y val="8.27425497361706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07-43A3-951A-95F7BC58AEAF}"/>
                </c:ext>
              </c:extLst>
            </c:dLbl>
            <c:dLbl>
              <c:idx val="3"/>
              <c:layout>
                <c:manualLayout>
                  <c:x val="-3.899643548923197E-2"/>
                  <c:y val="1.36969825368218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7-43A3-951A-95F7BC58AEAF}"/>
                </c:ext>
              </c:extLst>
            </c:dLbl>
            <c:dLbl>
              <c:idx val="4"/>
              <c:layout>
                <c:manualLayout>
                  <c:x val="-2.0572728627262205E-3"/>
                  <c:y val="-2.806025855027117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07-43A3-951A-95F7BC58AEAF}"/>
                </c:ext>
              </c:extLst>
            </c:dLbl>
            <c:dLbl>
              <c:idx val="5"/>
              <c:layout>
                <c:manualLayout>
                  <c:x val="2.7326445002234984E-2"/>
                  <c:y val="-4.0825183748757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7-43A3-951A-95F7BC58AEAF}"/>
                </c:ext>
              </c:extLst>
            </c:dLbl>
            <c:dLbl>
              <c:idx val="6"/>
              <c:layout>
                <c:manualLayout>
                  <c:x val="3.379700626941283E-2"/>
                  <c:y val="-1.1500300759484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07-43A3-951A-95F7BC58AE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'2022ByWKDay'!$B$4:$B$10</c:f>
              <c:numCache>
                <c:formatCode>General</c:formatCode>
                <c:ptCount val="7"/>
                <c:pt idx="0">
                  <c:v>599</c:v>
                </c:pt>
                <c:pt idx="1">
                  <c:v>926</c:v>
                </c:pt>
                <c:pt idx="2">
                  <c:v>909</c:v>
                </c:pt>
                <c:pt idx="3">
                  <c:v>958</c:v>
                </c:pt>
                <c:pt idx="4">
                  <c:v>1057</c:v>
                </c:pt>
                <c:pt idx="5">
                  <c:v>1131</c:v>
                </c:pt>
                <c:pt idx="6">
                  <c:v>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07-43A3-951A-95F7BC58AEAF}"/>
            </c:ext>
          </c:extLst>
        </c:ser>
        <c:ser>
          <c:idx val="1"/>
          <c:order val="1"/>
          <c:tx>
            <c:strRef>
              <c:f>'2022ByWKDay'!$C$3</c:f>
              <c:strCache>
                <c:ptCount val="1"/>
                <c:pt idx="0">
                  <c:v>%</c:v>
                </c:pt>
              </c:strCache>
            </c:strRef>
          </c:tx>
          <c:explosion val="25"/>
          <c:cat>
            <c:strRef>
              <c:f>'2022ByWKDay'!$A$4:$A$10</c:f>
              <c:strCache>
                <c:ptCount val="7"/>
                <c:pt idx="0">
                  <c:v>SUN</c:v>
                </c:pt>
                <c:pt idx="1">
                  <c:v>MON</c:v>
                </c:pt>
                <c:pt idx="2">
                  <c:v>TUE</c:v>
                </c:pt>
                <c:pt idx="3">
                  <c:v>WED</c:v>
                </c:pt>
                <c:pt idx="4">
                  <c:v>THU</c:v>
                </c:pt>
                <c:pt idx="5">
                  <c:v>FRI</c:v>
                </c:pt>
                <c:pt idx="6">
                  <c:v>SAT</c:v>
                </c:pt>
              </c:strCache>
            </c:strRef>
          </c:cat>
          <c:val>
            <c:numRef>
              <c:f>'2022ByWKDay'!$C$4:$C$10</c:f>
              <c:numCache>
                <c:formatCode>0%</c:formatCode>
                <c:ptCount val="7"/>
                <c:pt idx="0">
                  <c:v>9.5717481623521894E-2</c:v>
                </c:pt>
                <c:pt idx="1">
                  <c:v>0.14797059763502718</c:v>
                </c:pt>
                <c:pt idx="2">
                  <c:v>0.14525407478427613</c:v>
                </c:pt>
                <c:pt idx="3">
                  <c:v>0.15308405241291148</c:v>
                </c:pt>
                <c:pt idx="4">
                  <c:v>0.16890380313199105</c:v>
                </c:pt>
                <c:pt idx="5">
                  <c:v>0.18072866730584852</c:v>
                </c:pt>
                <c:pt idx="6">
                  <c:v>0.10834132310642378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507-43A3-951A-95F7BC58A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9430927575101149"/>
          <c:y val="9.3645823717990059E-2"/>
          <c:w val="9.6957099794840074E-2"/>
          <c:h val="0.8237043685695543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WORKZONE CRASH COUNT BY MONTH</a:t>
            </a:r>
          </a:p>
        </c:rich>
      </c:tx>
      <c:layout>
        <c:manualLayout>
          <c:xMode val="edge"/>
          <c:yMode val="edge"/>
          <c:x val="0.22411693057247259"/>
          <c:y val="2.83464566929133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35809987819732"/>
          <c:y val="0.40944881889763779"/>
          <c:w val="0.54811205846528621"/>
          <c:h val="0.28031496062992128"/>
        </c:manualLayout>
      </c:layout>
      <c:pie3DChart>
        <c:varyColors val="1"/>
        <c:ser>
          <c:idx val="1"/>
          <c:order val="0"/>
          <c:tx>
            <c:v>Month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EA-4B2B-83DA-11534BB0F00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07EA-4B2B-83DA-11534BB0F00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7EA-4B2B-83DA-11534BB0F00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7EA-4B2B-83DA-11534BB0F00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7EA-4B2B-83DA-11534BB0F00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7EA-4B2B-83DA-11534BB0F00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7EA-4B2B-83DA-11534BB0F00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7EA-4B2B-83DA-11534BB0F00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7EA-4B2B-83DA-11534BB0F00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7EA-4B2B-83DA-11534BB0F00B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7EA-4B2B-83DA-11534BB0F00B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7EA-4B2B-83DA-11534BB0F00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'2022BYMONTH'!$A$5:$A$16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'2022BYMONTH'!$C$5:$C$16</c:f>
              <c:numCache>
                <c:formatCode>0%</c:formatCode>
                <c:ptCount val="12"/>
                <c:pt idx="0">
                  <c:v>6.1521252796420581E-2</c:v>
                </c:pt>
                <c:pt idx="1">
                  <c:v>6.4876957494407153E-2</c:v>
                </c:pt>
                <c:pt idx="2">
                  <c:v>8.1016299137104508E-2</c:v>
                </c:pt>
                <c:pt idx="3">
                  <c:v>8.2454458293384464E-2</c:v>
                </c:pt>
                <c:pt idx="4">
                  <c:v>8.4531799296899968E-2</c:v>
                </c:pt>
                <c:pt idx="5">
                  <c:v>8.6289549376797697E-2</c:v>
                </c:pt>
                <c:pt idx="6">
                  <c:v>7.8779162671780117E-2</c:v>
                </c:pt>
                <c:pt idx="7">
                  <c:v>8.7248322147651006E-2</c:v>
                </c:pt>
                <c:pt idx="8">
                  <c:v>9.8913390859699579E-2</c:v>
                </c:pt>
                <c:pt idx="9">
                  <c:v>0.10482582294662832</c:v>
                </c:pt>
                <c:pt idx="10">
                  <c:v>8.756791307126878E-2</c:v>
                </c:pt>
                <c:pt idx="11">
                  <c:v>8.1975071907957817E-2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7EA-4B2B-83DA-11534BB0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9561510353228"/>
          <c:y val="9.9212598425196849E-2"/>
          <c:w val="7.4299634591961025E-2"/>
          <c:h val="0.6803149606299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WORK ZONE CRASH COUNT BY WEATHER CONDITION</a:t>
            </a:r>
          </a:p>
        </c:rich>
      </c:tx>
      <c:layout>
        <c:manualLayout>
          <c:xMode val="edge"/>
          <c:yMode val="edge"/>
          <c:x val="7.0596308073254871E-2"/>
          <c:y val="2.43457120015769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943866943866945"/>
          <c:y val="0.41084226780414618"/>
          <c:w val="0.56183985954266291"/>
          <c:h val="0.369434509142546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B6-471B-B0D9-CE0EC5D9CE7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9B6-471B-B0D9-CE0EC5D9CE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9B6-471B-B0D9-CE0EC5D9CE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9B6-471B-B0D9-CE0EC5D9CE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9B6-471B-B0D9-CE0EC5D9CE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A9B6-471B-B0D9-CE0EC5D9CE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A9B6-471B-B0D9-CE0EC5D9CE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A9B6-471B-B0D9-CE0EC5D9CE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A9B6-471B-B0D9-CE0EC5D9CE79}"/>
              </c:ext>
            </c:extLst>
          </c:dPt>
          <c:dLbls>
            <c:dLbl>
              <c:idx val="0"/>
              <c:layout>
                <c:manualLayout>
                  <c:x val="0.14249190587142435"/>
                  <c:y val="-0.2953680928965937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B6-471B-B0D9-CE0EC5D9CE79}"/>
                </c:ext>
              </c:extLst>
            </c:dLbl>
            <c:dLbl>
              <c:idx val="1"/>
              <c:layout>
                <c:manualLayout>
                  <c:x val="-7.0551172378042717E-2"/>
                  <c:y val="-4.8632724803697857E-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B6-471B-B0D9-CE0EC5D9CE79}"/>
                </c:ext>
              </c:extLst>
            </c:dLbl>
            <c:dLbl>
              <c:idx val="2"/>
              <c:layout>
                <c:manualLayout>
                  <c:x val="-0.12629648424924014"/>
                  <c:y val="-9.620321681243131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9B6-471B-B0D9-CE0EC5D9CE79}"/>
                </c:ext>
              </c:extLst>
            </c:dLbl>
            <c:dLbl>
              <c:idx val="3"/>
              <c:layout>
                <c:manualLayout>
                  <c:x val="-8.3114137759807041E-2"/>
                  <c:y val="-0.168912622946353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9B6-471B-B0D9-CE0EC5D9CE79}"/>
                </c:ext>
              </c:extLst>
            </c:dLbl>
            <c:dLbl>
              <c:idx val="4"/>
              <c:layout>
                <c:manualLayout>
                  <c:x val="-6.1169479594676425E-2"/>
                  <c:y val="-0.1307446257799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9B6-471B-B0D9-CE0EC5D9CE79}"/>
                </c:ext>
              </c:extLst>
            </c:dLbl>
            <c:dLbl>
              <c:idx val="5"/>
              <c:layout>
                <c:manualLayout>
                  <c:x val="-0.16655541439143604"/>
                  <c:y val="-0.286195393865057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9B6-471B-B0D9-CE0EC5D9CE79}"/>
                </c:ext>
              </c:extLst>
            </c:dLbl>
            <c:dLbl>
              <c:idx val="6"/>
              <c:layout>
                <c:manualLayout>
                  <c:x val="-0.10537836944147727"/>
                  <c:y val="-0.2607846272345303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B6-471B-B0D9-CE0EC5D9CE79}"/>
                </c:ext>
              </c:extLst>
            </c:dLbl>
            <c:dLbl>
              <c:idx val="7"/>
              <c:layout>
                <c:manualLayout>
                  <c:x val="0.22271905836799713"/>
                  <c:y val="-0.1888846787058432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9B6-471B-B0D9-CE0EC5D9CE79}"/>
                </c:ext>
              </c:extLst>
            </c:dLbl>
            <c:dLbl>
              <c:idx val="8"/>
              <c:layout>
                <c:manualLayout>
                  <c:x val="-1.1629551934862143E-2"/>
                  <c:y val="-0.294135117672182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9B6-471B-B0D9-CE0EC5D9CE7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'2022Weather'!$B$5:$B$13</c:f>
              <c:numCache>
                <c:formatCode>General</c:formatCode>
                <c:ptCount val="9"/>
                <c:pt idx="0">
                  <c:v>1</c:v>
                </c:pt>
                <c:pt idx="1">
                  <c:v>4980</c:v>
                </c:pt>
                <c:pt idx="2">
                  <c:v>674</c:v>
                </c:pt>
                <c:pt idx="3">
                  <c:v>16</c:v>
                </c:pt>
                <c:pt idx="4">
                  <c:v>3</c:v>
                </c:pt>
                <c:pt idx="5">
                  <c:v>546</c:v>
                </c:pt>
                <c:pt idx="6">
                  <c:v>4</c:v>
                </c:pt>
                <c:pt idx="7">
                  <c:v>16</c:v>
                </c:pt>
                <c:pt idx="8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9B6-471B-B0D9-CE0EC5D9CE7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A9B6-471B-B0D9-CE0EC5D9CE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4-A9B6-471B-B0D9-CE0EC5D9CE7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A9B6-471B-B0D9-CE0EC5D9CE7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A9B6-471B-B0D9-CE0EC5D9CE7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A9B6-471B-B0D9-CE0EC5D9CE7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A9B6-471B-B0D9-CE0EC5D9CE7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A9B6-471B-B0D9-CE0EC5D9CE7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A9B6-471B-B0D9-CE0EC5D9CE7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A9B6-471B-B0D9-CE0EC5D9CE79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'2022Weather'!$A$5:$A$13</c:f>
              <c:strCache>
                <c:ptCount val="9"/>
                <c:pt idx="0">
                  <c:v>BLOWING SAND, DIRT, SNOW</c:v>
                </c:pt>
                <c:pt idx="1">
                  <c:v>CLEAR</c:v>
                </c:pt>
                <c:pt idx="2">
                  <c:v>CLOUDY</c:v>
                </c:pt>
                <c:pt idx="3">
                  <c:v>FOG, SMOG, SMOKE</c:v>
                </c:pt>
                <c:pt idx="4">
                  <c:v>OTHER</c:v>
                </c:pt>
                <c:pt idx="5">
                  <c:v>RAIN</c:v>
                </c:pt>
                <c:pt idx="6">
                  <c:v>SEVERE CROSSWINDS</c:v>
                </c:pt>
                <c:pt idx="7">
                  <c:v>SLEET, HAIL, FREEZING RAIN/DRIZZLE</c:v>
                </c:pt>
                <c:pt idx="8">
                  <c:v>SNOW</c:v>
                </c:pt>
              </c:strCache>
            </c:strRef>
          </c:cat>
          <c:val>
            <c:numRef>
              <c:f>'2022Weather'!$C$5:$C$13</c:f>
              <c:numCache>
                <c:formatCode>0.00%</c:formatCode>
                <c:ptCount val="9"/>
                <c:pt idx="0">
                  <c:v>1.5979546180888463E-4</c:v>
                </c:pt>
                <c:pt idx="1">
                  <c:v>0.79578139980824547</c:v>
                </c:pt>
                <c:pt idx="2">
                  <c:v>0.10770214125918824</c:v>
                </c:pt>
                <c:pt idx="3">
                  <c:v>2.556727388942154E-3</c:v>
                </c:pt>
                <c:pt idx="4">
                  <c:v>4.7938638542665386E-4</c:v>
                </c:pt>
                <c:pt idx="5">
                  <c:v>8.7248322147651006E-2</c:v>
                </c:pt>
                <c:pt idx="6">
                  <c:v>6.3918184723553851E-4</c:v>
                </c:pt>
                <c:pt idx="7">
                  <c:v>2.556727388942154E-3</c:v>
                </c:pt>
                <c:pt idx="8">
                  <c:v>2.8763183125599234E-3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9B6-471B-B0D9-CE0EC5D9CE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3.2363777380363827E-2"/>
          <c:y val="0.78087910082171574"/>
          <c:w val="0.91534695252442078"/>
          <c:h val="0.18958483457996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 2007 WORK ZONE CRASH COUNT BY ROAD CONDITION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0139010401477E-2"/>
          <c:y val="0.11421468457912125"/>
          <c:w val="0.78635875376689024"/>
          <c:h val="0.88218456459283601"/>
        </c:manualLayout>
      </c:layout>
      <c:pie3DChart>
        <c:varyColors val="1"/>
        <c:ser>
          <c:idx val="0"/>
          <c:order val="0"/>
          <c:tx>
            <c:strRef>
              <c:f>'2022RdCond'!$B$1:$B$4</c:f>
              <c:strCache>
                <c:ptCount val="4"/>
                <c:pt idx="0">
                  <c:v>YEAR 2022 WORK ZONE CRASH COUNT*</c:v>
                </c:pt>
                <c:pt idx="1">
                  <c:v>By ROAD CONDITION</c:v>
                </c:pt>
                <c:pt idx="2">
                  <c:v>2022</c:v>
                </c:pt>
                <c:pt idx="3">
                  <c:v>COUNT</c:v>
                </c:pt>
              </c:strCache>
            </c:strRef>
          </c:tx>
          <c:explosion val="25"/>
          <c:dLbls>
            <c:dLbl>
              <c:idx val="1"/>
              <c:layout>
                <c:manualLayout>
                  <c:x val="-0.17177286972904096"/>
                  <c:y val="6.34635826968873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0A-44B6-B04A-DBC6E4A35E78}"/>
                </c:ext>
              </c:extLst>
            </c:dLbl>
            <c:dLbl>
              <c:idx val="2"/>
              <c:layout>
                <c:manualLayout>
                  <c:x val="-0.17962986941444239"/>
                  <c:y val="-2.58173356778993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0A-44B6-B04A-DBC6E4A35E78}"/>
                </c:ext>
              </c:extLst>
            </c:dLbl>
            <c:dLbl>
              <c:idx val="3"/>
              <c:layout>
                <c:manualLayout>
                  <c:x val="-0.13403461742726433"/>
                  <c:y val="-8.67635913349393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0A-44B6-B04A-DBC6E4A35E78}"/>
                </c:ext>
              </c:extLst>
            </c:dLbl>
            <c:dLbl>
              <c:idx val="4"/>
              <c:layout>
                <c:manualLayout>
                  <c:x val="8.2589190240108898E-2"/>
                  <c:y val="-0.1796767375754597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0A-44B6-B04A-DBC6E4A35E78}"/>
                </c:ext>
              </c:extLst>
            </c:dLbl>
            <c:dLbl>
              <c:idx val="5"/>
              <c:layout>
                <c:manualLayout>
                  <c:x val="9.3588247070534647E-2"/>
                  <c:y val="-0.105475161054206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0A-44B6-B04A-DBC6E4A35E78}"/>
                </c:ext>
              </c:extLst>
            </c:dLbl>
            <c:dLbl>
              <c:idx val="6"/>
              <c:layout>
                <c:manualLayout>
                  <c:x val="0.21447826777949525"/>
                  <c:y val="-0.114563637774992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0A-44B6-B04A-DBC6E4A35E78}"/>
                </c:ext>
              </c:extLst>
            </c:dLbl>
            <c:dLbl>
              <c:idx val="7"/>
              <c:layout>
                <c:manualLayout>
                  <c:x val="0.28200750812954317"/>
                  <c:y val="-1.30345341909420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0A-44B6-B04A-DBC6E4A35E78}"/>
                </c:ext>
              </c:extLst>
            </c:dLbl>
            <c:dLbl>
              <c:idx val="8"/>
              <c:layout>
                <c:manualLayout>
                  <c:x val="0.24210473110814745"/>
                  <c:y val="5.00811356626503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0A-44B6-B04A-DBC6E4A35E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'2022RdCond'!$B$5:$B$14</c:f>
              <c:numCache>
                <c:formatCode>General</c:formatCode>
                <c:ptCount val="10"/>
                <c:pt idx="0">
                  <c:v>5362</c:v>
                </c:pt>
                <c:pt idx="1">
                  <c:v>1</c:v>
                </c:pt>
                <c:pt idx="2">
                  <c:v>27</c:v>
                </c:pt>
                <c:pt idx="3">
                  <c:v>2</c:v>
                </c:pt>
                <c:pt idx="4">
                  <c:v>17</c:v>
                </c:pt>
                <c:pt idx="5">
                  <c:v>9</c:v>
                </c:pt>
                <c:pt idx="6">
                  <c:v>19</c:v>
                </c:pt>
                <c:pt idx="7">
                  <c:v>11</c:v>
                </c:pt>
                <c:pt idx="8">
                  <c:v>61</c:v>
                </c:pt>
                <c:pt idx="9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30A-44B6-B04A-DBC6E4A35E78}"/>
            </c:ext>
          </c:extLst>
        </c:ser>
        <c:ser>
          <c:idx val="1"/>
          <c:order val="1"/>
          <c:tx>
            <c:strRef>
              <c:f>'2022RdCond'!$C$1:$C$4</c:f>
              <c:strCache>
                <c:ptCount val="4"/>
                <c:pt idx="0">
                  <c:v>YEAR 2022 WORK ZONE CRASH COUNT*</c:v>
                </c:pt>
                <c:pt idx="1">
                  <c:v>By ROAD CONDITION</c:v>
                </c:pt>
                <c:pt idx="2">
                  <c:v>2022</c:v>
                </c:pt>
                <c:pt idx="3">
                  <c:v>%</c:v>
                </c:pt>
              </c:strCache>
            </c:strRef>
          </c:tx>
          <c:explosion val="25"/>
          <c:cat>
            <c:strRef>
              <c:f>'2022RdCond'!$A$5:$A$14</c:f>
              <c:strCache>
                <c:ptCount val="10"/>
                <c:pt idx="0">
                  <c:v>DRY</c:v>
                </c:pt>
                <c:pt idx="1">
                  <c:v>FUEL, OIL</c:v>
                </c:pt>
                <c:pt idx="2">
                  <c:v>ICE</c:v>
                </c:pt>
                <c:pt idx="3">
                  <c:v>OTHER</c:v>
                </c:pt>
                <c:pt idx="4">
                  <c:v>SAND, MUD, DIRT, GRAVEL</c:v>
                </c:pt>
                <c:pt idx="5">
                  <c:v>SLUSH</c:v>
                </c:pt>
                <c:pt idx="6">
                  <c:v>SNOW</c:v>
                </c:pt>
                <c:pt idx="7">
                  <c:v>UNKNOWN</c:v>
                </c:pt>
                <c:pt idx="8">
                  <c:v>WATER (STANDING, MOVING)</c:v>
                </c:pt>
                <c:pt idx="9">
                  <c:v>WET</c:v>
                </c:pt>
              </c:strCache>
            </c:strRef>
          </c:cat>
          <c:val>
            <c:numRef>
              <c:f>'2022RdCond'!$C$5:$C$14</c:f>
              <c:numCache>
                <c:formatCode>0.00%</c:formatCode>
                <c:ptCount val="10"/>
                <c:pt idx="0">
                  <c:v>0.85682326621923932</c:v>
                </c:pt>
                <c:pt idx="1">
                  <c:v>1.5979546180888463E-4</c:v>
                </c:pt>
                <c:pt idx="2">
                  <c:v>4.314477468839885E-3</c:v>
                </c:pt>
                <c:pt idx="3">
                  <c:v>3.1959092361776926E-4</c:v>
                </c:pt>
                <c:pt idx="4">
                  <c:v>2.7165228507510385E-3</c:v>
                </c:pt>
                <c:pt idx="5">
                  <c:v>1.4381591562799617E-3</c:v>
                </c:pt>
                <c:pt idx="6">
                  <c:v>3.0361137743688078E-3</c:v>
                </c:pt>
                <c:pt idx="7">
                  <c:v>1.757750079897731E-3</c:v>
                </c:pt>
                <c:pt idx="8">
                  <c:v>9.747523170341962E-3</c:v>
                </c:pt>
                <c:pt idx="9">
                  <c:v>0.11968680089485459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30A-44B6-B04A-DBC6E4A35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4714926272069713"/>
          <c:y val="0.10481520633236298"/>
          <c:w val="0.12615525147523612"/>
          <c:h val="0.68989977038106909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558582014217227E-2"/>
          <c:y val="8.9067016688353668E-3"/>
          <c:w val="0.6662840853274512"/>
          <c:h val="0.97474578379886401"/>
        </c:manualLayout>
      </c:layout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0.1061702770811898"/>
                  <c:y val="-0.131714953439039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2E-4941-B176-344AC917EF76}"/>
                </c:ext>
              </c:extLst>
            </c:dLbl>
            <c:dLbl>
              <c:idx val="2"/>
              <c:layout>
                <c:manualLayout>
                  <c:x val="-6.7956692913385824E-3"/>
                  <c:y val="-8.6919358540083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2E-4941-B176-344AC917EF76}"/>
                </c:ext>
              </c:extLst>
            </c:dLbl>
            <c:dLbl>
              <c:idx val="3"/>
              <c:layout>
                <c:manualLayout>
                  <c:x val="5.3164216972878389E-2"/>
                  <c:y val="0.13024838583651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42E-4941-B176-344AC917EF76}"/>
                </c:ext>
              </c:extLst>
            </c:dLbl>
            <c:dLbl>
              <c:idx val="4"/>
              <c:layout>
                <c:manualLayout>
                  <c:x val="1.1484383202099737E-2"/>
                  <c:y val="1.398598984591772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2E-4941-B176-344AC917EF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'2022Light'!$B$5:$B$12</c:f>
              <c:numCache>
                <c:formatCode>General</c:formatCode>
                <c:ptCount val="8"/>
                <c:pt idx="0">
                  <c:v>365</c:v>
                </c:pt>
                <c:pt idx="1">
                  <c:v>1064</c:v>
                </c:pt>
                <c:pt idx="2">
                  <c:v>14</c:v>
                </c:pt>
                <c:pt idx="3">
                  <c:v>78</c:v>
                </c:pt>
                <c:pt idx="4">
                  <c:v>4633</c:v>
                </c:pt>
                <c:pt idx="5">
                  <c:v>94</c:v>
                </c:pt>
                <c:pt idx="6">
                  <c:v>10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2E-4941-B176-344AC917EF76}"/>
            </c:ext>
          </c:extLst>
        </c:ser>
        <c:ser>
          <c:idx val="1"/>
          <c:order val="1"/>
          <c:explosion val="25"/>
          <c:cat>
            <c:strRef>
              <c:f>'2022Light'!$A$5:$A$12</c:f>
              <c:strCache>
                <c:ptCount val="8"/>
                <c:pt idx="0">
                  <c:v>DARK - LIGHTED ROADWAY</c:v>
                </c:pt>
                <c:pt idx="1">
                  <c:v>DARK - ROADWAY NOT LIGHTED</c:v>
                </c:pt>
                <c:pt idx="2">
                  <c:v>DARK - UNKNOWN LIGHTING</c:v>
                </c:pt>
                <c:pt idx="3">
                  <c:v>DAWN</c:v>
                </c:pt>
                <c:pt idx="4">
                  <c:v>DAYLIGHT</c:v>
                </c:pt>
                <c:pt idx="5">
                  <c:v>DUSK</c:v>
                </c:pt>
                <c:pt idx="6">
                  <c:v>UNKNOWN</c:v>
                </c:pt>
                <c:pt idx="7">
                  <c:v>OTHER</c:v>
                </c:pt>
              </c:strCache>
            </c:strRef>
          </c:cat>
          <c:val>
            <c:numRef>
              <c:f>'2022Light'!$C$5:$C$12</c:f>
              <c:numCache>
                <c:formatCode>0%</c:formatCode>
                <c:ptCount val="8"/>
                <c:pt idx="0">
                  <c:v>5.8325343560242889E-2</c:v>
                </c:pt>
                <c:pt idx="1">
                  <c:v>0.17002237136465326</c:v>
                </c:pt>
                <c:pt idx="2">
                  <c:v>2.2371364653243847E-3</c:v>
                </c:pt>
                <c:pt idx="3">
                  <c:v>1.2464046021093002E-2</c:v>
                </c:pt>
                <c:pt idx="4">
                  <c:v>0.74033237456056245</c:v>
                </c:pt>
                <c:pt idx="5">
                  <c:v>1.5020773410035155E-2</c:v>
                </c:pt>
                <c:pt idx="6">
                  <c:v>1.5979546180888463E-3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2E-4941-B176-344AC917E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8.6867624480235037E-2"/>
          <c:y val="0.7782961924280013"/>
          <c:w val="0.84837076620622143"/>
          <c:h val="0.1609000107863229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WORK ZONE CRASH COUNT BY SEVERITY</a:t>
            </a:r>
          </a:p>
        </c:rich>
      </c:tx>
      <c:layout>
        <c:manualLayout>
          <c:xMode val="edge"/>
          <c:yMode val="edge"/>
          <c:x val="0.24687525113449213"/>
          <c:y val="2.74914550637870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02085166509162"/>
          <c:y val="0.36254356365369222"/>
          <c:w val="0.58125059127867762"/>
          <c:h val="0.3797257230685591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9D-4FAA-8666-ACCDCE46B82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99D-4FAA-8666-ACCDCE46B82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99D-4FAA-8666-ACCDCE46B82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99D-4FAA-8666-ACCDCE46B82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99D-4FAA-8666-ACCDCE46B82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99D-4FAA-8666-ACCDCE46B820}"/>
              </c:ext>
            </c:extLst>
          </c:dPt>
          <c:dLbls>
            <c:dLbl>
              <c:idx val="0"/>
              <c:layout>
                <c:manualLayout>
                  <c:x val="1.5086879705686389E-2"/>
                  <c:y val="-0.103821527070147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9D-4FAA-8666-ACCDCE46B820}"/>
                </c:ext>
              </c:extLst>
            </c:dLbl>
            <c:dLbl>
              <c:idx val="1"/>
              <c:layout>
                <c:manualLayout>
                  <c:x val="2.2961204245710118E-2"/>
                  <c:y val="-6.9057458627826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9D-4FAA-8666-ACCDCE46B820}"/>
                </c:ext>
              </c:extLst>
            </c:dLbl>
            <c:dLbl>
              <c:idx val="2"/>
              <c:layout>
                <c:manualLayout>
                  <c:x val="3.0265556389654499E-2"/>
                  <c:y val="-0.162924184484542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99D-4FAA-8666-ACCDCE46B820}"/>
                </c:ext>
              </c:extLst>
            </c:dLbl>
            <c:dLbl>
              <c:idx val="3"/>
              <c:layout>
                <c:manualLayout>
                  <c:x val="5.5790381411526785E-2"/>
                  <c:y val="2.44161480012927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99D-4FAA-8666-ACCDCE46B820}"/>
                </c:ext>
              </c:extLst>
            </c:dLbl>
            <c:dLbl>
              <c:idx val="4"/>
              <c:layout>
                <c:manualLayout>
                  <c:x val="-3.9283641122512002E-2"/>
                  <c:y val="9.0983354808689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99D-4FAA-8666-ACCDCE46B820}"/>
                </c:ext>
              </c:extLst>
            </c:dLbl>
            <c:dLbl>
              <c:idx val="5"/>
              <c:layout>
                <c:manualLayout>
                  <c:x val="-8.0809673794552228E-2"/>
                  <c:y val="-0.117567254602041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99D-4FAA-8666-ACCDCE46B820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'2022Severity'!$B$5:$B$10</c:f>
              <c:numCache>
                <c:formatCode>General</c:formatCode>
                <c:ptCount val="6"/>
                <c:pt idx="0">
                  <c:v>67</c:v>
                </c:pt>
                <c:pt idx="1">
                  <c:v>392</c:v>
                </c:pt>
                <c:pt idx="2">
                  <c:v>989</c:v>
                </c:pt>
                <c:pt idx="3">
                  <c:v>32</c:v>
                </c:pt>
                <c:pt idx="4">
                  <c:v>4688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99D-4FAA-8666-ACCDCE46B82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9D-4FAA-8666-ACCDCE46B8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E-199D-4FAA-8666-ACCDCE46B82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199D-4FAA-8666-ACCDCE46B82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199D-4FAA-8666-ACCDCE46B82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199D-4FAA-8666-ACCDCE46B82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199D-4FAA-8666-ACCDCE46B82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'2022Severity'!$A$5:$A$10</c:f>
              <c:strCache>
                <c:ptCount val="6"/>
                <c:pt idx="0">
                  <c:v>AINJ</c:v>
                </c:pt>
                <c:pt idx="1">
                  <c:v>BINJ</c:v>
                </c:pt>
                <c:pt idx="2">
                  <c:v>CINJ</c:v>
                </c:pt>
                <c:pt idx="3">
                  <c:v>FATAL</c:v>
                </c:pt>
                <c:pt idx="4">
                  <c:v>PDO</c:v>
                </c:pt>
                <c:pt idx="5">
                  <c:v>UNK</c:v>
                </c:pt>
              </c:strCache>
            </c:strRef>
          </c:cat>
          <c:val>
            <c:numRef>
              <c:f>'2022Severity'!$C$5:$C$10</c:f>
              <c:numCache>
                <c:formatCode>0.00%</c:formatCode>
                <c:ptCount val="6"/>
                <c:pt idx="0">
                  <c:v>1.070629594119527E-2</c:v>
                </c:pt>
                <c:pt idx="1">
                  <c:v>6.2639821029082776E-2</c:v>
                </c:pt>
                <c:pt idx="2">
                  <c:v>0.1580377117289869</c:v>
                </c:pt>
                <c:pt idx="3">
                  <c:v>5.1134547778843081E-3</c:v>
                </c:pt>
                <c:pt idx="4">
                  <c:v>0.74912112496005112</c:v>
                </c:pt>
                <c:pt idx="5">
                  <c:v>1.4381591562799617E-2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99D-4FAA-8666-ACCDCE46B8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3750095367528652"/>
          <c:y val="0.17182159414866929"/>
          <c:w val="5.4166721767905442E-2"/>
          <c:h val="0.735396422956304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WORK ZONE CRASH COUNT BY ROAD CLASS</a:t>
            </a:r>
          </a:p>
        </c:rich>
      </c:tx>
      <c:layout>
        <c:manualLayout>
          <c:xMode val="edge"/>
          <c:yMode val="edge"/>
          <c:x val="0.22560335781741866"/>
          <c:y val="2.914394983768399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7012941587967818E-2"/>
          <c:y val="9.5587717728465776E-2"/>
          <c:w val="0.88807275271073804"/>
          <c:h val="0.610977392030541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E23-44C7-8C37-D6B2E867F08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E23-44C7-8C37-D6B2E867F0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DE23-44C7-8C37-D6B2E867F0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DE23-44C7-8C37-D6B2E867F0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DE23-44C7-8C37-D6B2E867F086}"/>
              </c:ext>
            </c:extLst>
          </c:dPt>
          <c:dLbls>
            <c:dLbl>
              <c:idx val="0"/>
              <c:layout>
                <c:manualLayout>
                  <c:x val="-2.7362576529980025E-2"/>
                  <c:y val="8.8896743020758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23-44C7-8C37-D6B2E867F086}"/>
                </c:ext>
              </c:extLst>
            </c:dLbl>
            <c:dLbl>
              <c:idx val="1"/>
              <c:layout>
                <c:manualLayout>
                  <c:x val="-1.6866202322820874E-3"/>
                  <c:y val="4.33416845621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23-44C7-8C37-D6B2E867F086}"/>
                </c:ext>
              </c:extLst>
            </c:dLbl>
            <c:dLbl>
              <c:idx val="2"/>
              <c:layout>
                <c:manualLayout>
                  <c:x val="-2.1971230511191476E-3"/>
                  <c:y val="-2.74788236697685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23-44C7-8C37-D6B2E867F086}"/>
                </c:ext>
              </c:extLst>
            </c:dLbl>
            <c:dLbl>
              <c:idx val="3"/>
              <c:layout>
                <c:manualLayout>
                  <c:x val="-1.4605624454341155E-3"/>
                  <c:y val="-3.97174003817704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36976477100908E-2"/>
                      <c:h val="4.48674242424242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DE23-44C7-8C37-D6B2E867F086}"/>
                </c:ext>
              </c:extLst>
            </c:dLbl>
            <c:dLbl>
              <c:idx val="4"/>
              <c:layout>
                <c:manualLayout>
                  <c:x val="1.6581536961604828E-2"/>
                  <c:y val="-3.8136035552374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23-44C7-8C37-D6B2E867F08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'2022RdCl'!$B$5:$B$9</c:f>
              <c:numCache>
                <c:formatCode>General</c:formatCode>
                <c:ptCount val="5"/>
                <c:pt idx="0">
                  <c:v>3504</c:v>
                </c:pt>
                <c:pt idx="1">
                  <c:v>1420</c:v>
                </c:pt>
                <c:pt idx="2">
                  <c:v>434</c:v>
                </c:pt>
                <c:pt idx="3">
                  <c:v>249</c:v>
                </c:pt>
                <c:pt idx="4">
                  <c:v>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23-44C7-8C37-D6B2E867F08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E23-44C7-8C37-D6B2E867F0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C-DE23-44C7-8C37-D6B2E867F08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E23-44C7-8C37-D6B2E867F086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DE23-44C7-8C37-D6B2E867F086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DE23-44C7-8C37-D6B2E867F08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'2022RdCl'!$A$5:$A$9</c:f>
              <c:strCache>
                <c:ptCount val="5"/>
                <c:pt idx="0">
                  <c:v>Interstate</c:v>
                </c:pt>
                <c:pt idx="1">
                  <c:v>LCL</c:v>
                </c:pt>
                <c:pt idx="2">
                  <c:v>NC Route</c:v>
                </c:pt>
                <c:pt idx="3">
                  <c:v>SR</c:v>
                </c:pt>
                <c:pt idx="4">
                  <c:v>US Route</c:v>
                </c:pt>
              </c:strCache>
            </c:strRef>
          </c:cat>
          <c:val>
            <c:numRef>
              <c:f>'2022RdCl'!$C$5:$C$9</c:f>
              <c:numCache>
                <c:formatCode>0%</c:formatCode>
                <c:ptCount val="5"/>
                <c:pt idx="0">
                  <c:v>0.55992329817833175</c:v>
                </c:pt>
                <c:pt idx="1">
                  <c:v>0.22690955576861618</c:v>
                </c:pt>
                <c:pt idx="2">
                  <c:v>6.9351230425055935E-2</c:v>
                </c:pt>
                <c:pt idx="3">
                  <c:v>3.9789069990412269E-2</c:v>
                </c:pt>
                <c:pt idx="4">
                  <c:v>0.1040268456375839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E23-44C7-8C37-D6B2E867F08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1336131514515563E-2"/>
          <c:y val="0.79416099976139343"/>
          <c:w val="0.96852046169989503"/>
          <c:h val="0.190906555714626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</xdr:row>
      <xdr:rowOff>52386</xdr:rowOff>
    </xdr:from>
    <xdr:to>
      <xdr:col>17</xdr:col>
      <xdr:colOff>590550</xdr:colOff>
      <xdr:row>43</xdr:row>
      <xdr:rowOff>85724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3</xdr:row>
      <xdr:rowOff>0</xdr:rowOff>
    </xdr:from>
    <xdr:to>
      <xdr:col>15</xdr:col>
      <xdr:colOff>600075</xdr:colOff>
      <xdr:row>40</xdr:row>
      <xdr:rowOff>38100</xdr:rowOff>
    </xdr:to>
    <xdr:graphicFrame macro="">
      <xdr:nvGraphicFramePr>
        <xdr:cNvPr id="20481" name="Chart 1">
          <a:extLst>
            <a:ext uri="{FF2B5EF4-FFF2-40B4-BE49-F238E27FC236}">
              <a16:creationId xmlns:a16="http://schemas.microsoft.com/office/drawing/2014/main" id="{00000000-0008-0000-0200-000001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</xdr:row>
      <xdr:rowOff>0</xdr:rowOff>
    </xdr:from>
    <xdr:to>
      <xdr:col>16</xdr:col>
      <xdr:colOff>304801</xdr:colOff>
      <xdr:row>42</xdr:row>
      <xdr:rowOff>114300</xdr:rowOff>
    </xdr:to>
    <xdr:graphicFrame macro="">
      <xdr:nvGraphicFramePr>
        <xdr:cNvPr id="14337" name="Chart 1">
          <a:extLst>
            <a:ext uri="{FF2B5EF4-FFF2-40B4-BE49-F238E27FC236}">
              <a16:creationId xmlns:a16="http://schemas.microsoft.com/office/drawing/2014/main" id="{00000000-0008-0000-0400-000001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14287</xdr:rowOff>
    </xdr:from>
    <xdr:to>
      <xdr:col>16</xdr:col>
      <xdr:colOff>409575</xdr:colOff>
      <xdr:row>41</xdr:row>
      <xdr:rowOff>57151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0</xdr:row>
      <xdr:rowOff>180976</xdr:rowOff>
    </xdr:from>
    <xdr:to>
      <xdr:col>16</xdr:col>
      <xdr:colOff>600075</xdr:colOff>
      <xdr:row>43</xdr:row>
      <xdr:rowOff>38101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0.04917</cdr:x>
      <cdr:y>0.04646</cdr:y>
    </cdr:from>
    <cdr:to>
      <cdr:x>0.85892</cdr:x>
      <cdr:y>0.12366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4953" y="323048"/>
          <a:ext cx="6833573" cy="536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i="0" baseline="0">
              <a:effectLst/>
              <a:latin typeface="+mn-lt"/>
              <a:ea typeface="+mn-ea"/>
              <a:cs typeface="+mn-cs"/>
            </a:rPr>
            <a:t>2007 WORK ZONE CRASH COUNT BY LIGHT CONDITION</a:t>
          </a:r>
          <a:endParaRPr lang="en-US" sz="18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85725</xdr:rowOff>
    </xdr:from>
    <xdr:to>
      <xdr:col>18</xdr:col>
      <xdr:colOff>133350</xdr:colOff>
      <xdr:row>42</xdr:row>
      <xdr:rowOff>95250</xdr:rowOff>
    </xdr:to>
    <xdr:graphicFrame macro="">
      <xdr:nvGraphicFramePr>
        <xdr:cNvPr id="18433" name="Chart 1">
          <a:extLst>
            <a:ext uri="{FF2B5EF4-FFF2-40B4-BE49-F238E27FC236}">
              <a16:creationId xmlns:a16="http://schemas.microsoft.com/office/drawing/2014/main" id="{00000000-0008-0000-0700-000001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</xdr:row>
      <xdr:rowOff>200025</xdr:rowOff>
    </xdr:from>
    <xdr:to>
      <xdr:col>18</xdr:col>
      <xdr:colOff>171450</xdr:colOff>
      <xdr:row>43</xdr:row>
      <xdr:rowOff>19050</xdr:rowOff>
    </xdr:to>
    <xdr:graphicFrame macro="">
      <xdr:nvGraphicFramePr>
        <xdr:cNvPr id="19457" name="Chart 1">
          <a:extLst>
            <a:ext uri="{FF2B5EF4-FFF2-40B4-BE49-F238E27FC236}">
              <a16:creationId xmlns:a16="http://schemas.microsoft.com/office/drawing/2014/main" id="{00000000-0008-0000-0800-000001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zoomScaleNormal="100" workbookViewId="0">
      <selection activeCell="O10" sqref="O10"/>
    </sheetView>
  </sheetViews>
  <sheetFormatPr defaultRowHeight="13.2" x14ac:dyDescent="0.25"/>
  <sheetData>
    <row r="1" spans="1:17" ht="15.6" x14ac:dyDescent="0.3">
      <c r="A1" s="162" t="s">
        <v>287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  <c r="P1" t="s">
        <v>268</v>
      </c>
      <c r="Q1">
        <v>2022</v>
      </c>
    </row>
    <row r="2" spans="1:17" ht="15.6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4"/>
    </row>
    <row r="3" spans="1:17" ht="15.6" x14ac:dyDescent="0.3">
      <c r="A3" s="166" t="s">
        <v>178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8"/>
    </row>
    <row r="4" spans="1:17" ht="15.6" x14ac:dyDescent="0.3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1:17" ht="15.6" x14ac:dyDescent="0.3">
      <c r="A5" s="166" t="s">
        <v>289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8"/>
    </row>
    <row r="6" spans="1:17" ht="15.6" x14ac:dyDescent="0.3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4"/>
    </row>
    <row r="7" spans="1:17" ht="15.6" x14ac:dyDescent="0.3">
      <c r="A7" s="166" t="s">
        <v>179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8"/>
    </row>
    <row r="8" spans="1:17" ht="15.6" x14ac:dyDescent="0.3">
      <c r="A8" s="12"/>
      <c r="B8" s="167" t="s">
        <v>180</v>
      </c>
      <c r="C8" s="167"/>
      <c r="D8" s="167"/>
      <c r="E8" s="167"/>
      <c r="F8" s="167"/>
      <c r="G8" s="167"/>
      <c r="H8" s="167"/>
      <c r="I8" s="167"/>
      <c r="J8" s="167"/>
      <c r="K8" s="167"/>
      <c r="L8" s="168"/>
    </row>
    <row r="9" spans="1:17" ht="15.6" x14ac:dyDescent="0.3">
      <c r="A9" s="12"/>
      <c r="B9" s="167" t="s">
        <v>181</v>
      </c>
      <c r="C9" s="167"/>
      <c r="D9" s="167"/>
      <c r="E9" s="167"/>
      <c r="F9" s="167"/>
      <c r="G9" s="167"/>
      <c r="H9" s="167"/>
      <c r="I9" s="167"/>
      <c r="J9" s="167"/>
      <c r="K9" s="167"/>
      <c r="L9" s="168"/>
    </row>
    <row r="10" spans="1:17" ht="15.6" x14ac:dyDescent="0.3">
      <c r="A10" s="12"/>
      <c r="B10" s="167" t="s">
        <v>182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8"/>
    </row>
    <row r="11" spans="1:17" ht="15.6" x14ac:dyDescent="0.3">
      <c r="A11" s="12"/>
      <c r="B11" s="167" t="s">
        <v>183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1:17" ht="15.6" x14ac:dyDescent="0.3">
      <c r="A12" s="12"/>
      <c r="B12" s="167" t="s">
        <v>184</v>
      </c>
      <c r="C12" s="167"/>
      <c r="D12" s="167"/>
      <c r="E12" s="167"/>
      <c r="F12" s="167"/>
      <c r="G12" s="167"/>
      <c r="H12" s="167"/>
      <c r="I12" s="167"/>
      <c r="J12" s="167"/>
      <c r="K12" s="167"/>
      <c r="L12" s="168"/>
    </row>
    <row r="13" spans="1:17" ht="15.6" x14ac:dyDescent="0.3">
      <c r="A13" s="12"/>
      <c r="B13" s="165" t="s">
        <v>185</v>
      </c>
      <c r="C13" s="165"/>
      <c r="D13" s="165"/>
      <c r="E13" s="165"/>
      <c r="F13" s="165"/>
      <c r="G13" s="165"/>
      <c r="H13" s="165"/>
      <c r="I13" s="165"/>
      <c r="J13" s="165"/>
      <c r="K13" s="13"/>
      <c r="L13" s="14"/>
    </row>
    <row r="14" spans="1:17" ht="15.6" x14ac:dyDescent="0.3">
      <c r="A14" s="12"/>
      <c r="B14" s="167" t="s">
        <v>186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8"/>
    </row>
    <row r="15" spans="1:17" ht="15.6" x14ac:dyDescent="0.3">
      <c r="A15" s="12"/>
      <c r="B15" s="167" t="s">
        <v>187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7" ht="15.6" x14ac:dyDescent="0.3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5.6" x14ac:dyDescent="0.3">
      <c r="A17" s="166" t="str">
        <f>"3) The dates were set to January 1, "&amp;Notes!Q1&amp;" through December 31, "&amp;Notes!Q1&amp;"."</f>
        <v>3) The dates were set to January 1, 2022 through December 31, 2022.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8"/>
    </row>
    <row r="18" spans="1:12" ht="15.6" x14ac:dyDescent="0.3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33.75" customHeight="1" thickBot="1" x14ac:dyDescent="0.3">
      <c r="A19" s="169" t="s">
        <v>188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1"/>
    </row>
  </sheetData>
  <mergeCells count="14">
    <mergeCell ref="A19:L19"/>
    <mergeCell ref="B12:L12"/>
    <mergeCell ref="B14:L14"/>
    <mergeCell ref="B15:L15"/>
    <mergeCell ref="A17:L17"/>
    <mergeCell ref="A1:L1"/>
    <mergeCell ref="B13:J13"/>
    <mergeCell ref="A3:L3"/>
    <mergeCell ref="A5:L5"/>
    <mergeCell ref="A7:L7"/>
    <mergeCell ref="B8:L8"/>
    <mergeCell ref="B9:L9"/>
    <mergeCell ref="B10:L10"/>
    <mergeCell ref="B11:L11"/>
  </mergeCells>
  <phoneticPr fontId="4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4"/>
  <sheetViews>
    <sheetView workbookViewId="0">
      <selection activeCell="B14" sqref="B14"/>
    </sheetView>
  </sheetViews>
  <sheetFormatPr defaultRowHeight="13.2" x14ac:dyDescent="0.25"/>
  <cols>
    <col min="1" max="1" width="26.5546875" customWidth="1"/>
    <col min="2" max="2" width="45" customWidth="1"/>
  </cols>
  <sheetData>
    <row r="1" spans="1:7" ht="15" x14ac:dyDescent="0.25">
      <c r="A1" s="185" t="str">
        <f>"YEAR "&amp;Notes!Q1&amp;" WORK ZONE CRASH INJURY BODY COUNT"</f>
        <v>YEAR 2022 WORK ZONE CRASH INJURY BODY COUNT</v>
      </c>
      <c r="B1" s="185"/>
      <c r="C1" s="185"/>
      <c r="D1" s="185"/>
      <c r="E1" s="185"/>
      <c r="F1" s="185"/>
      <c r="G1" s="185"/>
    </row>
    <row r="2" spans="1:7" ht="13.8" thickBot="1" x14ac:dyDescent="0.3"/>
    <row r="3" spans="1:7" s="4" customFormat="1" ht="21.75" customHeight="1" thickBot="1" x14ac:dyDescent="0.35">
      <c r="A3" s="11" t="s">
        <v>208</v>
      </c>
      <c r="B3" s="96" t="s">
        <v>190</v>
      </c>
    </row>
    <row r="4" spans="1:7" ht="21.75" customHeight="1" x14ac:dyDescent="0.3">
      <c r="A4" s="27" t="s">
        <v>209</v>
      </c>
      <c r="B4" s="46">
        <f>SUM(WORKZONE_CRASHES!W:W)</f>
        <v>38</v>
      </c>
    </row>
    <row r="5" spans="1:7" ht="21.75" customHeight="1" x14ac:dyDescent="0.3">
      <c r="A5" s="28" t="s">
        <v>210</v>
      </c>
      <c r="B5" s="47">
        <f>SUM(WORKZONE_CRASHES!X:X)</f>
        <v>82</v>
      </c>
    </row>
    <row r="6" spans="1:7" ht="21.75" customHeight="1" x14ac:dyDescent="0.3">
      <c r="A6" s="28" t="s">
        <v>211</v>
      </c>
      <c r="B6" s="47">
        <f>SUM(WORKZONE_CRASHES!Y:Y)</f>
        <v>547</v>
      </c>
    </row>
    <row r="7" spans="1:7" ht="21.75" customHeight="1" thickBot="1" x14ac:dyDescent="0.35">
      <c r="A7" s="29" t="s">
        <v>212</v>
      </c>
      <c r="B7" s="48">
        <f>SUM(WORKZONE_CRASHES!Z:Z)</f>
        <v>1675</v>
      </c>
    </row>
    <row r="8" spans="1:7" ht="15" x14ac:dyDescent="0.25">
      <c r="A8" s="7"/>
      <c r="B8" s="7"/>
    </row>
    <row r="14" spans="1:7" ht="15.75" customHeight="1" x14ac:dyDescent="0.25"/>
  </sheetData>
  <mergeCells count="1">
    <mergeCell ref="A1:G1"/>
  </mergeCells>
  <phoneticPr fontId="4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0"/>
  <sheetViews>
    <sheetView workbookViewId="0">
      <selection activeCell="D8" sqref="D8"/>
    </sheetView>
  </sheetViews>
  <sheetFormatPr defaultRowHeight="13.2" x14ac:dyDescent="0.25"/>
  <cols>
    <col min="1" max="1" width="18.33203125" customWidth="1"/>
    <col min="2" max="3" width="25" style="1" customWidth="1"/>
  </cols>
  <sheetData>
    <row r="1" spans="1:3" ht="15" x14ac:dyDescent="0.25">
      <c r="A1" s="190" t="str">
        <f>"YEAR "&amp;Notes!Q1&amp;" WORK ZONE CRASH COUNT By COUNTY"</f>
        <v>YEAR 2022 WORK ZONE CRASH COUNT By COUNTY</v>
      </c>
      <c r="B1" s="190"/>
      <c r="C1" s="190"/>
    </row>
    <row r="2" spans="1:3" ht="13.8" thickBot="1" x14ac:dyDescent="0.3"/>
    <row r="3" spans="1:3" x14ac:dyDescent="0.25">
      <c r="A3" s="186" t="s">
        <v>1</v>
      </c>
      <c r="B3" s="188">
        <f>Notes!Q1</f>
        <v>2022</v>
      </c>
      <c r="C3" s="189"/>
    </row>
    <row r="4" spans="1:3" ht="13.8" thickBot="1" x14ac:dyDescent="0.3">
      <c r="A4" s="187"/>
      <c r="B4" s="145" t="s">
        <v>219</v>
      </c>
      <c r="C4" s="146" t="s">
        <v>224</v>
      </c>
    </row>
    <row r="5" spans="1:3" x14ac:dyDescent="0.25">
      <c r="A5" s="68" t="s">
        <v>25</v>
      </c>
      <c r="B5" s="83">
        <f>COUNTIF(WORKZONE_CRASHES!$B:$B,A5)</f>
        <v>1262</v>
      </c>
      <c r="C5" s="148">
        <v>1</v>
      </c>
    </row>
    <row r="6" spans="1:3" x14ac:dyDescent="0.25">
      <c r="A6" s="69" t="s">
        <v>81</v>
      </c>
      <c r="B6" s="51">
        <f>COUNTIF(WORKZONE_CRASHES!$B:$B,A6)</f>
        <v>874</v>
      </c>
      <c r="C6" s="149">
        <f>IF(B6&lt;B5,COUNT($B$5:B6),C5)</f>
        <v>2</v>
      </c>
    </row>
    <row r="7" spans="1:3" x14ac:dyDescent="0.25">
      <c r="A7" s="69" t="s">
        <v>86</v>
      </c>
      <c r="B7" s="51">
        <f>COUNTIF(WORKZONE_CRASHES!$B:$B,A7)</f>
        <v>693</v>
      </c>
      <c r="C7" s="149">
        <f>IF(B7&lt;B6,COUNT($B$5:B7),C6)</f>
        <v>3</v>
      </c>
    </row>
    <row r="8" spans="1:3" x14ac:dyDescent="0.25">
      <c r="A8" s="69" t="s">
        <v>114</v>
      </c>
      <c r="B8" s="51">
        <f>COUNTIF(WORKZONE_CRASHES!$B:$B,A8)</f>
        <v>480</v>
      </c>
      <c r="C8" s="149">
        <f>IF(B8&lt;B7,COUNT($B$5:B8),C7)</f>
        <v>4</v>
      </c>
    </row>
    <row r="9" spans="1:3" x14ac:dyDescent="0.25">
      <c r="A9" s="147" t="s">
        <v>104</v>
      </c>
      <c r="B9" s="51">
        <f>COUNTIF(WORKZONE_CRASHES!$B:$B,A9)</f>
        <v>427</v>
      </c>
      <c r="C9" s="149">
        <f>IF(B9&lt;B8,COUNT($B$5:B9),C8)</f>
        <v>5</v>
      </c>
    </row>
    <row r="10" spans="1:3" x14ac:dyDescent="0.25">
      <c r="A10" s="69" t="s">
        <v>106</v>
      </c>
      <c r="B10" s="51">
        <f>COUNTIF(WORKZONE_CRASHES!$B:$B,A10)</f>
        <v>331</v>
      </c>
      <c r="C10" s="149">
        <f>IF(B10&lt;B9,COUNT($B$5:B10),C9)</f>
        <v>6</v>
      </c>
    </row>
    <row r="11" spans="1:3" x14ac:dyDescent="0.25">
      <c r="A11" s="69" t="s">
        <v>117</v>
      </c>
      <c r="B11" s="51">
        <f>COUNTIF(WORKZONE_CRASHES!$B:$B,A11)</f>
        <v>243</v>
      </c>
      <c r="C11" s="149">
        <f>IF(B11&lt;B10,COUNT($B$5:B11),C10)</f>
        <v>7</v>
      </c>
    </row>
    <row r="12" spans="1:3" x14ac:dyDescent="0.25">
      <c r="A12" s="69" t="s">
        <v>112</v>
      </c>
      <c r="B12" s="51">
        <f>COUNTIF(WORKZONE_CRASHES!$B:$B,A12)</f>
        <v>239</v>
      </c>
      <c r="C12" s="149">
        <f>IF(B12&lt;B11,COUNT($B$5:B12),C11)</f>
        <v>8</v>
      </c>
    </row>
    <row r="13" spans="1:3" x14ac:dyDescent="0.25">
      <c r="A13" s="69" t="s">
        <v>44</v>
      </c>
      <c r="B13" s="51">
        <f>COUNTIF(WORKZONE_CRASHES!$B:$B,A13)</f>
        <v>184</v>
      </c>
      <c r="C13" s="149">
        <f>IF(B13&lt;B12,COUNT($B$5:B13),C12)</f>
        <v>9</v>
      </c>
    </row>
    <row r="14" spans="1:3" x14ac:dyDescent="0.25">
      <c r="A14" s="69" t="s">
        <v>96</v>
      </c>
      <c r="B14" s="51">
        <f>COUNTIF(WORKZONE_CRASHES!$B:$B,A14)</f>
        <v>158</v>
      </c>
      <c r="C14" s="149">
        <f>IF(B14&lt;B13,COUNT($B$5:B14),C13)</f>
        <v>10</v>
      </c>
    </row>
    <row r="15" spans="1:3" x14ac:dyDescent="0.25">
      <c r="A15" s="69" t="s">
        <v>97</v>
      </c>
      <c r="B15" s="51">
        <f>COUNTIF(WORKZONE_CRASHES!$B:$B,A15)</f>
        <v>125</v>
      </c>
      <c r="C15" s="149">
        <f>IF(B15&lt;B14,COUNT($B$5:B15),C14)</f>
        <v>11</v>
      </c>
    </row>
    <row r="16" spans="1:3" x14ac:dyDescent="0.25">
      <c r="A16" s="69" t="s">
        <v>91</v>
      </c>
      <c r="B16" s="51">
        <f>COUNTIF(WORKZONE_CRASHES!$B:$B,A16)</f>
        <v>62</v>
      </c>
      <c r="C16" s="149">
        <f>IF(B16&lt;B15,COUNT($B$5:B16),C15)</f>
        <v>12</v>
      </c>
    </row>
    <row r="17" spans="1:3" x14ac:dyDescent="0.25">
      <c r="A17" s="69" t="s">
        <v>107</v>
      </c>
      <c r="B17" s="51">
        <f>COUNTIF(WORKZONE_CRASHES!$B:$B,A17)</f>
        <v>49</v>
      </c>
      <c r="C17" s="149">
        <f>IF(B17&lt;B16,COUNT($B$5:B17),C16)</f>
        <v>13</v>
      </c>
    </row>
    <row r="18" spans="1:3" x14ac:dyDescent="0.25">
      <c r="A18" s="69" t="s">
        <v>108</v>
      </c>
      <c r="B18" s="51">
        <f>COUNTIF(WORKZONE_CRASHES!$B:$B,A18)</f>
        <v>46</v>
      </c>
      <c r="C18" s="149">
        <f>IF(B18&lt;B17,COUNT($B$5:B18),C17)</f>
        <v>14</v>
      </c>
    </row>
    <row r="19" spans="1:3" x14ac:dyDescent="0.25">
      <c r="A19" s="69" t="s">
        <v>100</v>
      </c>
      <c r="B19" s="51">
        <f>COUNTIF(WORKZONE_CRASHES!$B:$B,A19)</f>
        <v>43</v>
      </c>
      <c r="C19" s="149">
        <f>IF(B19&lt;B18,COUNT($B$5:B19),C18)</f>
        <v>15</v>
      </c>
    </row>
    <row r="20" spans="1:3" x14ac:dyDescent="0.25">
      <c r="A20" s="147" t="s">
        <v>148</v>
      </c>
      <c r="B20" s="51">
        <f>COUNTIF(WORKZONE_CRASHES!$B:$B,A20)</f>
        <v>42</v>
      </c>
      <c r="C20" s="149">
        <f>IF(B20&lt;B19,COUNT($B$5:B20),C19)</f>
        <v>16</v>
      </c>
    </row>
    <row r="21" spans="1:3" x14ac:dyDescent="0.25">
      <c r="A21" s="147" t="s">
        <v>137</v>
      </c>
      <c r="B21" s="51">
        <f>COUNTIF(WORKZONE_CRASHES!$B:$B,A21)</f>
        <v>41</v>
      </c>
      <c r="C21" s="149">
        <f>IF(B21&lt;B20,COUNT($B$5:B21),C20)</f>
        <v>17</v>
      </c>
    </row>
    <row r="22" spans="1:3" x14ac:dyDescent="0.25">
      <c r="A22" s="69" t="s">
        <v>164</v>
      </c>
      <c r="B22" s="51">
        <f>COUNTIF(WORKZONE_CRASHES!$B:$B,A22)</f>
        <v>39</v>
      </c>
      <c r="C22" s="149">
        <f>IF(B22&lt;B21,COUNT($B$5:B22),C21)</f>
        <v>18</v>
      </c>
    </row>
    <row r="23" spans="1:3" x14ac:dyDescent="0.25">
      <c r="A23" s="69" t="s">
        <v>101</v>
      </c>
      <c r="B23" s="51">
        <f>COUNTIF(WORKZONE_CRASHES!$B:$B,A23)</f>
        <v>37</v>
      </c>
      <c r="C23" s="149">
        <f>IF(B23&lt;B22,COUNT($B$5:B23),C22)</f>
        <v>19</v>
      </c>
    </row>
    <row r="24" spans="1:3" x14ac:dyDescent="0.25">
      <c r="A24" s="69" t="s">
        <v>127</v>
      </c>
      <c r="B24" s="51">
        <f>COUNTIF(WORKZONE_CRASHES!$B:$B,A24)</f>
        <v>35</v>
      </c>
      <c r="C24" s="149">
        <f>IF(B24&lt;B23,COUNT($B$5:B24),C23)</f>
        <v>20</v>
      </c>
    </row>
    <row r="25" spans="1:3" x14ac:dyDescent="0.25">
      <c r="A25" s="69" t="s">
        <v>78</v>
      </c>
      <c r="B25" s="51">
        <f>COUNTIF(WORKZONE_CRASHES!$B:$B,A25)</f>
        <v>33</v>
      </c>
      <c r="C25" s="149">
        <f>IF(B25&lt;B24,COUNT($B$5:B25),C24)</f>
        <v>21</v>
      </c>
    </row>
    <row r="26" spans="1:3" x14ac:dyDescent="0.25">
      <c r="A26" s="69" t="s">
        <v>120</v>
      </c>
      <c r="B26" s="51">
        <f>COUNTIF(WORKZONE_CRASHES!$B:$B,A26)</f>
        <v>32</v>
      </c>
      <c r="C26" s="149">
        <f>IF(B26&lt;B25,COUNT($B$5:B26),C25)</f>
        <v>22</v>
      </c>
    </row>
    <row r="27" spans="1:3" x14ac:dyDescent="0.25">
      <c r="A27" s="69" t="s">
        <v>87</v>
      </c>
      <c r="B27" s="51">
        <f>COUNTIF(WORKZONE_CRASHES!$B:$B,A27)</f>
        <v>31</v>
      </c>
      <c r="C27" s="149">
        <f>IF(B27&lt;B26,COUNT($B$5:B27),C26)</f>
        <v>23</v>
      </c>
    </row>
    <row r="28" spans="1:3" x14ac:dyDescent="0.25">
      <c r="A28" s="69" t="s">
        <v>133</v>
      </c>
      <c r="B28" s="51">
        <f>COUNTIF(WORKZONE_CRASHES!$B:$B,A28)</f>
        <v>31</v>
      </c>
      <c r="C28" s="149">
        <f>IF(B28&lt;B27,COUNT($B$5:B28),C27)</f>
        <v>23</v>
      </c>
    </row>
    <row r="29" spans="1:3" x14ac:dyDescent="0.25">
      <c r="A29" s="69" t="s">
        <v>94</v>
      </c>
      <c r="B29" s="51">
        <f>COUNTIF(WORKZONE_CRASHES!$B:$B,A29)</f>
        <v>29</v>
      </c>
      <c r="C29" s="149">
        <f>IF(B29&lt;B28,COUNT($B$5:B29),C28)</f>
        <v>25</v>
      </c>
    </row>
    <row r="30" spans="1:3" x14ac:dyDescent="0.25">
      <c r="A30" s="69" t="s">
        <v>144</v>
      </c>
      <c r="B30" s="51">
        <f>COUNTIF(WORKZONE_CRASHES!$B:$B,A30)</f>
        <v>28</v>
      </c>
      <c r="C30" s="149">
        <f>IF(B30&lt;B29,COUNT($B$5:B30),C29)</f>
        <v>26</v>
      </c>
    </row>
    <row r="31" spans="1:3" x14ac:dyDescent="0.25">
      <c r="A31" s="69" t="s">
        <v>147</v>
      </c>
      <c r="B31" s="51">
        <f>COUNTIF(WORKZONE_CRASHES!$B:$B,A31)</f>
        <v>28</v>
      </c>
      <c r="C31" s="149">
        <f>IF(B31&lt;B30,COUNT($B$5:B31),C30)</f>
        <v>26</v>
      </c>
    </row>
    <row r="32" spans="1:3" x14ac:dyDescent="0.25">
      <c r="A32" s="69" t="s">
        <v>131</v>
      </c>
      <c r="B32" s="51">
        <f>COUNTIF(WORKZONE_CRASHES!$B:$B,A32)</f>
        <v>27</v>
      </c>
      <c r="C32" s="149">
        <f>IF(B32&lt;B31,COUNT($B$5:B32),C31)</f>
        <v>28</v>
      </c>
    </row>
    <row r="33" spans="1:3" x14ac:dyDescent="0.25">
      <c r="A33" s="69" t="s">
        <v>155</v>
      </c>
      <c r="B33" s="51">
        <f>COUNTIF(WORKZONE_CRASHES!$B:$B,A33)</f>
        <v>27</v>
      </c>
      <c r="C33" s="149">
        <f>IF(B33&lt;B32,COUNT($B$5:B33),C32)</f>
        <v>28</v>
      </c>
    </row>
    <row r="34" spans="1:3" x14ac:dyDescent="0.25">
      <c r="A34" s="69" t="s">
        <v>142</v>
      </c>
      <c r="B34" s="51">
        <f>COUNTIF(WORKZONE_CRASHES!$B:$B,A34)</f>
        <v>27</v>
      </c>
      <c r="C34" s="149">
        <f>IF(B34&lt;B33,COUNT($B$5:B34),C33)</f>
        <v>28</v>
      </c>
    </row>
    <row r="35" spans="1:3" x14ac:dyDescent="0.25">
      <c r="A35" s="69" t="s">
        <v>136</v>
      </c>
      <c r="B35" s="51">
        <f>COUNTIF(WORKZONE_CRASHES!$B:$B,A35)</f>
        <v>26</v>
      </c>
      <c r="C35" s="149">
        <f>IF(B35&lt;B34,COUNT($B$5:B35),C34)</f>
        <v>31</v>
      </c>
    </row>
    <row r="36" spans="1:3" x14ac:dyDescent="0.25">
      <c r="A36" s="69" t="s">
        <v>248</v>
      </c>
      <c r="B36" s="51">
        <f>COUNTIF(WORKZONE_CRASHES!$B:$B,A36)</f>
        <v>26</v>
      </c>
      <c r="C36" s="149">
        <f>IF(B36&lt;B35,COUNT($B$5:B36),C35)</f>
        <v>31</v>
      </c>
    </row>
    <row r="37" spans="1:3" x14ac:dyDescent="0.25">
      <c r="A37" s="69" t="s">
        <v>149</v>
      </c>
      <c r="B37" s="51">
        <f>COUNTIF(WORKZONE_CRASHES!$B:$B,A37)</f>
        <v>25</v>
      </c>
      <c r="C37" s="149">
        <f>IF(B37&lt;B36,COUNT($B$5:B37),C36)</f>
        <v>33</v>
      </c>
    </row>
    <row r="38" spans="1:3" x14ac:dyDescent="0.25">
      <c r="A38" s="69" t="s">
        <v>138</v>
      </c>
      <c r="B38" s="51">
        <f>COUNTIF(WORKZONE_CRASHES!$B:$B,A38)</f>
        <v>24</v>
      </c>
      <c r="C38" s="149">
        <f>IF(B38&lt;B37,COUNT($B$5:B38),C37)</f>
        <v>34</v>
      </c>
    </row>
    <row r="39" spans="1:3" x14ac:dyDescent="0.25">
      <c r="A39" s="69" t="s">
        <v>63</v>
      </c>
      <c r="B39" s="51">
        <f>COUNTIF(WORKZONE_CRASHES!$B:$B,A39)</f>
        <v>23</v>
      </c>
      <c r="C39" s="149">
        <f>IF(B39&lt;B38,COUNT($B$5:B39),C38)</f>
        <v>35</v>
      </c>
    </row>
    <row r="40" spans="1:3" x14ac:dyDescent="0.25">
      <c r="A40" s="69" t="s">
        <v>166</v>
      </c>
      <c r="B40" s="51">
        <f>COUNTIF(WORKZONE_CRASHES!$B:$B,A40)</f>
        <v>23</v>
      </c>
      <c r="C40" s="149">
        <f>IF(B40&lt;B39,COUNT($B$5:B40),C39)</f>
        <v>35</v>
      </c>
    </row>
    <row r="41" spans="1:3" x14ac:dyDescent="0.25">
      <c r="A41" s="69" t="s">
        <v>109</v>
      </c>
      <c r="B41" s="51">
        <f>COUNTIF(WORKZONE_CRASHES!$B:$B,A41)</f>
        <v>22</v>
      </c>
      <c r="C41" s="149">
        <f>IF(B41&lt;B40,COUNT($B$5:B41),C40)</f>
        <v>37</v>
      </c>
    </row>
    <row r="42" spans="1:3" x14ac:dyDescent="0.25">
      <c r="A42" s="69" t="s">
        <v>88</v>
      </c>
      <c r="B42" s="51">
        <f>COUNTIF(WORKZONE_CRASHES!$B:$B,A42)</f>
        <v>22</v>
      </c>
      <c r="C42" s="149">
        <f>IF(B42&lt;B41,COUNT($B$5:B42),C41)</f>
        <v>37</v>
      </c>
    </row>
    <row r="43" spans="1:3" x14ac:dyDescent="0.25">
      <c r="A43" s="147" t="s">
        <v>110</v>
      </c>
      <c r="B43" s="51">
        <f>COUNTIF(WORKZONE_CRASHES!$B:$B,A43)</f>
        <v>22</v>
      </c>
      <c r="C43" s="149">
        <f>IF(B43&lt;B42,COUNT($B$5:B43),C42)</f>
        <v>37</v>
      </c>
    </row>
    <row r="44" spans="1:3" x14ac:dyDescent="0.25">
      <c r="A44" s="147" t="s">
        <v>246</v>
      </c>
      <c r="B44" s="51">
        <f>COUNTIF(WORKZONE_CRASHES!$B:$B,A44)</f>
        <v>20</v>
      </c>
      <c r="C44" s="149">
        <f>IF(B44&lt;B43,COUNT($B$5:B44),C43)</f>
        <v>40</v>
      </c>
    </row>
    <row r="45" spans="1:3" x14ac:dyDescent="0.25">
      <c r="A45" s="69" t="s">
        <v>37</v>
      </c>
      <c r="B45" s="51">
        <f>COUNTIF(WORKZONE_CRASHES!$B:$B,A45)</f>
        <v>18</v>
      </c>
      <c r="C45" s="149">
        <f>IF(B45&lt;B44,COUNT($B$5:B45),C44)</f>
        <v>41</v>
      </c>
    </row>
    <row r="46" spans="1:3" x14ac:dyDescent="0.25">
      <c r="A46" s="69" t="s">
        <v>103</v>
      </c>
      <c r="B46" s="51">
        <f>COUNTIF(WORKZONE_CRASHES!$B:$B,A46)</f>
        <v>16</v>
      </c>
      <c r="C46" s="149">
        <f>IF(B46&lt;B45,COUNT($B$5:B46),C45)</f>
        <v>42</v>
      </c>
    </row>
    <row r="47" spans="1:3" x14ac:dyDescent="0.25">
      <c r="A47" s="69" t="s">
        <v>143</v>
      </c>
      <c r="B47" s="51">
        <f>COUNTIF(WORKZONE_CRASHES!$B:$B,A47)</f>
        <v>15</v>
      </c>
      <c r="C47" s="149">
        <f>IF(B47&lt;B46,COUNT($B$5:B47),C46)</f>
        <v>43</v>
      </c>
    </row>
    <row r="48" spans="1:3" x14ac:dyDescent="0.25">
      <c r="A48" s="69" t="s">
        <v>150</v>
      </c>
      <c r="B48" s="51">
        <f>COUNTIF(WORKZONE_CRASHES!$B:$B,A48)</f>
        <v>15</v>
      </c>
      <c r="C48" s="149">
        <f>IF(B48&lt;B47,COUNT($B$5:B48),C47)</f>
        <v>43</v>
      </c>
    </row>
    <row r="49" spans="1:3" x14ac:dyDescent="0.25">
      <c r="A49" s="69" t="s">
        <v>175</v>
      </c>
      <c r="B49" s="51">
        <f>COUNTIF(WORKZONE_CRASHES!$B:$B,A49)</f>
        <v>15</v>
      </c>
      <c r="C49" s="149">
        <f>IF(B49&lt;B48,COUNT($B$5:B49),C48)</f>
        <v>43</v>
      </c>
    </row>
    <row r="50" spans="1:3" x14ac:dyDescent="0.25">
      <c r="A50" s="69" t="s">
        <v>134</v>
      </c>
      <c r="B50" s="51">
        <f>COUNTIF(WORKZONE_CRASHES!$B:$B,A50)</f>
        <v>14</v>
      </c>
      <c r="C50" s="149">
        <f>IF(B50&lt;B49,COUNT($B$5:B50),C49)</f>
        <v>46</v>
      </c>
    </row>
    <row r="51" spans="1:3" x14ac:dyDescent="0.25">
      <c r="A51" s="69" t="s">
        <v>79</v>
      </c>
      <c r="B51" s="51">
        <f>COUNTIF(WORKZONE_CRASHES!$B:$B,A51)</f>
        <v>14</v>
      </c>
      <c r="C51" s="149">
        <f>IF(B51&lt;B50,COUNT($B$5:B51),C50)</f>
        <v>46</v>
      </c>
    </row>
    <row r="52" spans="1:3" x14ac:dyDescent="0.25">
      <c r="A52" s="69" t="s">
        <v>157</v>
      </c>
      <c r="B52" s="51">
        <f>COUNTIF(WORKZONE_CRASHES!$B:$B,A52)</f>
        <v>14</v>
      </c>
      <c r="C52" s="149">
        <f>IF(B52&lt;B51,COUNT($B$5:B52),C51)</f>
        <v>46</v>
      </c>
    </row>
    <row r="53" spans="1:3" x14ac:dyDescent="0.25">
      <c r="A53" s="69" t="s">
        <v>238</v>
      </c>
      <c r="B53" s="51">
        <f>COUNTIF(WORKZONE_CRASHES!$B:$B,A53)</f>
        <v>13</v>
      </c>
      <c r="C53" s="149">
        <f>IF(B53&lt;B52,COUNT($B$5:B53),C52)</f>
        <v>49</v>
      </c>
    </row>
    <row r="54" spans="1:3" x14ac:dyDescent="0.25">
      <c r="A54" s="69" t="s">
        <v>124</v>
      </c>
      <c r="B54" s="51">
        <f>COUNTIF(WORKZONE_CRASHES!$B:$B,A54)</f>
        <v>11</v>
      </c>
      <c r="C54" s="149">
        <f>IF(B54&lt;B53,COUNT($B$5:B54),C53)</f>
        <v>50</v>
      </c>
    </row>
    <row r="55" spans="1:3" x14ac:dyDescent="0.25">
      <c r="A55" s="69" t="s">
        <v>239</v>
      </c>
      <c r="B55" s="51">
        <f>COUNTIF(WORKZONE_CRASHES!$B:$B,A55)</f>
        <v>11</v>
      </c>
      <c r="C55" s="149">
        <f>IF(B55&lt;B54,COUNT($B$5:B55),C54)</f>
        <v>50</v>
      </c>
    </row>
    <row r="56" spans="1:3" x14ac:dyDescent="0.25">
      <c r="A56" s="69" t="s">
        <v>126</v>
      </c>
      <c r="B56" s="51">
        <f>COUNTIF(WORKZONE_CRASHES!$B:$B,A56)</f>
        <v>10</v>
      </c>
      <c r="C56" s="149">
        <f>IF(B56&lt;B55,COUNT($B$5:B56),C55)</f>
        <v>52</v>
      </c>
    </row>
    <row r="57" spans="1:3" x14ac:dyDescent="0.25">
      <c r="A57" s="69" t="s">
        <v>146</v>
      </c>
      <c r="B57" s="51">
        <f>COUNTIF(WORKZONE_CRASHES!$B:$B,A57)</f>
        <v>10</v>
      </c>
      <c r="C57" s="149">
        <f>IF(B57&lt;B56,COUNT($B$5:B57),C56)</f>
        <v>52</v>
      </c>
    </row>
    <row r="58" spans="1:3" x14ac:dyDescent="0.25">
      <c r="A58" s="69" t="s">
        <v>160</v>
      </c>
      <c r="B58" s="51">
        <f>COUNTIF(WORKZONE_CRASHES!$B:$B,A58)</f>
        <v>10</v>
      </c>
      <c r="C58" s="149">
        <f>IF(B58&lt;B57,COUNT($B$5:B58),C57)</f>
        <v>52</v>
      </c>
    </row>
    <row r="59" spans="1:3" x14ac:dyDescent="0.25">
      <c r="A59" s="69" t="s">
        <v>90</v>
      </c>
      <c r="B59" s="51">
        <f>COUNTIF(WORKZONE_CRASHES!$B:$B,A59)</f>
        <v>10</v>
      </c>
      <c r="C59" s="149">
        <f>IF(B59&lt;B58,COUNT($B$5:B59),C58)</f>
        <v>52</v>
      </c>
    </row>
    <row r="60" spans="1:3" x14ac:dyDescent="0.25">
      <c r="A60" s="69" t="s">
        <v>152</v>
      </c>
      <c r="B60" s="51">
        <f>COUNTIF(WORKZONE_CRASHES!$B:$B,A60)</f>
        <v>9</v>
      </c>
      <c r="C60" s="149">
        <f>IF(B60&lt;B59,COUNT($B$5:B60),C59)</f>
        <v>56</v>
      </c>
    </row>
    <row r="61" spans="1:3" x14ac:dyDescent="0.25">
      <c r="A61" s="69" t="s">
        <v>125</v>
      </c>
      <c r="B61" s="51">
        <f>COUNTIF(WORKZONE_CRASHES!$B:$B,A61)</f>
        <v>9</v>
      </c>
      <c r="C61" s="149">
        <f>IF(B61&lt;B60,COUNT($B$5:B61),C60)</f>
        <v>56</v>
      </c>
    </row>
    <row r="62" spans="1:3" x14ac:dyDescent="0.25">
      <c r="A62" s="69" t="s">
        <v>236</v>
      </c>
      <c r="B62" s="51">
        <f>COUNTIF(WORKZONE_CRASHES!$B:$B,A62)</f>
        <v>9</v>
      </c>
      <c r="C62" s="149">
        <f>IF(B62&lt;B61,COUNT($B$5:B62),C61)</f>
        <v>56</v>
      </c>
    </row>
    <row r="63" spans="1:3" x14ac:dyDescent="0.25">
      <c r="A63" s="69" t="s">
        <v>176</v>
      </c>
      <c r="B63" s="51">
        <f>COUNTIF(WORKZONE_CRASHES!$B:$B,A63)</f>
        <v>8</v>
      </c>
      <c r="C63" s="149">
        <f>IF(B63&lt;B62,COUNT($B$5:B63),C62)</f>
        <v>59</v>
      </c>
    </row>
    <row r="64" spans="1:3" x14ac:dyDescent="0.25">
      <c r="A64" s="69" t="s">
        <v>161</v>
      </c>
      <c r="B64" s="51">
        <f>COUNTIF(WORKZONE_CRASHES!$B:$B,A64)</f>
        <v>7</v>
      </c>
      <c r="C64" s="149">
        <f>IF(B64&lt;B63,COUNT($B$5:B64),C63)</f>
        <v>60</v>
      </c>
    </row>
    <row r="65" spans="1:3" x14ac:dyDescent="0.25">
      <c r="A65" s="69" t="s">
        <v>119</v>
      </c>
      <c r="B65" s="51">
        <f>COUNTIF(WORKZONE_CRASHES!$B:$B,A65)</f>
        <v>7</v>
      </c>
      <c r="C65" s="149">
        <f>IF(B65&lt;B64,COUNT($B$5:B65),C64)</f>
        <v>60</v>
      </c>
    </row>
    <row r="66" spans="1:3" x14ac:dyDescent="0.25">
      <c r="A66" s="69" t="s">
        <v>163</v>
      </c>
      <c r="B66" s="51">
        <f>COUNTIF(WORKZONE_CRASHES!$B:$B,A66)</f>
        <v>7</v>
      </c>
      <c r="C66" s="149">
        <f>IF(B66&lt;B65,COUNT($B$5:B66),C65)</f>
        <v>60</v>
      </c>
    </row>
    <row r="67" spans="1:3" x14ac:dyDescent="0.25">
      <c r="A67" s="69" t="s">
        <v>98</v>
      </c>
      <c r="B67" s="51">
        <f>COUNTIF(WORKZONE_CRASHES!$B:$B,A67)</f>
        <v>6</v>
      </c>
      <c r="C67" s="149">
        <f>IF(B67&lt;B66,COUNT($B$5:B67),C66)</f>
        <v>63</v>
      </c>
    </row>
    <row r="68" spans="1:3" x14ac:dyDescent="0.25">
      <c r="A68" s="69" t="s">
        <v>80</v>
      </c>
      <c r="B68" s="51">
        <f>COUNTIF(WORKZONE_CRASHES!$B:$B,A68)</f>
        <v>6</v>
      </c>
      <c r="C68" s="149">
        <f>IF(B68&lt;B67,COUNT($B$5:B68),C67)</f>
        <v>63</v>
      </c>
    </row>
    <row r="69" spans="1:3" x14ac:dyDescent="0.25">
      <c r="A69" s="69" t="s">
        <v>240</v>
      </c>
      <c r="B69" s="51">
        <f>COUNTIF(WORKZONE_CRASHES!$B:$B,A69)</f>
        <v>5</v>
      </c>
      <c r="C69" s="149">
        <f>IF(B69&lt;B68,COUNT($B$5:B69),C68)</f>
        <v>65</v>
      </c>
    </row>
    <row r="70" spans="1:3" x14ac:dyDescent="0.25">
      <c r="A70" s="69" t="s">
        <v>153</v>
      </c>
      <c r="B70" s="51">
        <f>COUNTIF(WORKZONE_CRASHES!$B:$B,A70)</f>
        <v>4</v>
      </c>
      <c r="C70" s="149">
        <f>IF(B70&lt;B69,COUNT($B$5:B70),C69)</f>
        <v>66</v>
      </c>
    </row>
    <row r="71" spans="1:3" x14ac:dyDescent="0.25">
      <c r="A71" s="69" t="s">
        <v>257</v>
      </c>
      <c r="B71" s="51">
        <f>COUNTIF(WORKZONE_CRASHES!$B:$B,A71)</f>
        <v>4</v>
      </c>
      <c r="C71" s="149">
        <f>IF(B71&lt;B70,COUNT($B$5:B71),C70)</f>
        <v>66</v>
      </c>
    </row>
    <row r="72" spans="1:3" x14ac:dyDescent="0.25">
      <c r="A72" s="69" t="s">
        <v>250</v>
      </c>
      <c r="B72" s="51">
        <f>COUNTIF(WORKZONE_CRASHES!$B:$B,A72)</f>
        <v>4</v>
      </c>
      <c r="C72" s="149">
        <f>IF(B72&lt;B71,COUNT($B$5:B72),C71)</f>
        <v>66</v>
      </c>
    </row>
    <row r="73" spans="1:3" x14ac:dyDescent="0.25">
      <c r="A73" s="69" t="s">
        <v>232</v>
      </c>
      <c r="B73" s="51">
        <f>COUNTIF(WORKZONE_CRASHES!$B:$B,A73)</f>
        <v>3</v>
      </c>
      <c r="C73" s="149">
        <f>IF(B73&lt;B72,COUNT($B$5:B73),C72)</f>
        <v>69</v>
      </c>
    </row>
    <row r="74" spans="1:3" x14ac:dyDescent="0.25">
      <c r="A74" s="69" t="s">
        <v>123</v>
      </c>
      <c r="B74" s="51">
        <f>COUNTIF(WORKZONE_CRASHES!$B:$B,A74)</f>
        <v>3</v>
      </c>
      <c r="C74" s="149">
        <f>IF(B74&lt;B73,COUNT($B$5:B74),C73)</f>
        <v>69</v>
      </c>
    </row>
    <row r="75" spans="1:3" x14ac:dyDescent="0.25">
      <c r="A75" s="69" t="s">
        <v>234</v>
      </c>
      <c r="B75" s="51">
        <f>COUNTIF(WORKZONE_CRASHES!$B:$B,A75)</f>
        <v>3</v>
      </c>
      <c r="C75" s="149">
        <f>IF(B75&lt;B74,COUNT($B$5:B75),C74)</f>
        <v>69</v>
      </c>
    </row>
    <row r="76" spans="1:3" x14ac:dyDescent="0.25">
      <c r="A76" s="147" t="s">
        <v>229</v>
      </c>
      <c r="B76" s="51">
        <f>COUNTIF(WORKZONE_CRASHES!$B:$B,A76)</f>
        <v>3</v>
      </c>
      <c r="C76" s="149">
        <f>IF(B76&lt;B75,COUNT($B$5:B76),C75)</f>
        <v>69</v>
      </c>
    </row>
    <row r="77" spans="1:3" x14ac:dyDescent="0.25">
      <c r="A77" s="69" t="s">
        <v>244</v>
      </c>
      <c r="B77" s="51">
        <f>COUNTIF(WORKZONE_CRASHES!$B:$B,A77)</f>
        <v>3</v>
      </c>
      <c r="C77" s="149">
        <f>IF(B77&lt;B76,COUNT($B$5:B77),C76)</f>
        <v>69</v>
      </c>
    </row>
    <row r="78" spans="1:3" x14ac:dyDescent="0.25">
      <c r="A78" s="69" t="s">
        <v>256</v>
      </c>
      <c r="B78" s="51">
        <f>COUNTIF(WORKZONE_CRASHES!$B:$B,A78)</f>
        <v>2</v>
      </c>
      <c r="C78" s="149">
        <f>IF(B78&lt;B77,COUNT($B$5:B78),C77)</f>
        <v>74</v>
      </c>
    </row>
    <row r="79" spans="1:3" x14ac:dyDescent="0.25">
      <c r="A79" s="69" t="s">
        <v>111</v>
      </c>
      <c r="B79" s="51">
        <f>COUNTIF(WORKZONE_CRASHES!$B:$B,A79)</f>
        <v>2</v>
      </c>
      <c r="C79" s="149">
        <f>IF(B79&lt;B78,COUNT($B$5:B79),C78)</f>
        <v>74</v>
      </c>
    </row>
    <row r="80" spans="1:3" x14ac:dyDescent="0.25">
      <c r="A80" s="69" t="s">
        <v>165</v>
      </c>
      <c r="B80" s="51">
        <f>COUNTIF(WORKZONE_CRASHES!$B:$B,A80)</f>
        <v>2</v>
      </c>
      <c r="C80" s="149">
        <f>IF(B80&lt;B79,COUNT($B$5:B80),C79)</f>
        <v>74</v>
      </c>
    </row>
    <row r="81" spans="1:3" x14ac:dyDescent="0.25">
      <c r="A81" s="69" t="s">
        <v>159</v>
      </c>
      <c r="B81" s="51">
        <f>COUNTIF(WORKZONE_CRASHES!$B:$B,A81)</f>
        <v>2</v>
      </c>
      <c r="C81" s="149">
        <f>IF(B81&lt;B80,COUNT($B$5:B81),C80)</f>
        <v>74</v>
      </c>
    </row>
    <row r="82" spans="1:3" x14ac:dyDescent="0.25">
      <c r="A82" s="69" t="s">
        <v>158</v>
      </c>
      <c r="B82" s="51">
        <f>COUNTIF(WORKZONE_CRASHES!$B:$B,A82)</f>
        <v>2</v>
      </c>
      <c r="C82" s="149">
        <f>IF(B82&lt;B81,COUNT($B$5:B82),C81)</f>
        <v>74</v>
      </c>
    </row>
    <row r="83" spans="1:3" x14ac:dyDescent="0.25">
      <c r="A83" s="69" t="s">
        <v>115</v>
      </c>
      <c r="B83" s="51">
        <f>COUNTIF(WORKZONE_CRASHES!$B:$B,A83)</f>
        <v>2</v>
      </c>
      <c r="C83" s="149">
        <f>IF(B83&lt;B82,COUNT($B$5:B83),C82)</f>
        <v>74</v>
      </c>
    </row>
    <row r="84" spans="1:3" x14ac:dyDescent="0.25">
      <c r="A84" s="69" t="s">
        <v>241</v>
      </c>
      <c r="B84" s="51">
        <f>COUNTIF(WORKZONE_CRASHES!$B:$B,A84)</f>
        <v>2</v>
      </c>
      <c r="C84" s="149">
        <f>IF(B84&lt;B83,COUNT($B$5:B84),C83)</f>
        <v>74</v>
      </c>
    </row>
    <row r="85" spans="1:3" x14ac:dyDescent="0.25">
      <c r="A85" s="69" t="s">
        <v>242</v>
      </c>
      <c r="B85" s="51">
        <f>COUNTIF(WORKZONE_CRASHES!$B:$B,A85)</f>
        <v>2</v>
      </c>
      <c r="C85" s="149">
        <f>IF(B85&lt;B84,COUNT($B$5:B85),C84)</f>
        <v>74</v>
      </c>
    </row>
    <row r="86" spans="1:3" x14ac:dyDescent="0.25">
      <c r="A86" s="69" t="s">
        <v>261</v>
      </c>
      <c r="B86" s="51">
        <f>COUNTIF(WORKZONE_CRASHES!$B:$B,A86)</f>
        <v>2</v>
      </c>
      <c r="C86" s="149">
        <f>IF(B86&lt;B85,COUNT($B$5:B86),C85)</f>
        <v>74</v>
      </c>
    </row>
    <row r="87" spans="1:3" x14ac:dyDescent="0.25">
      <c r="A87" s="69" t="s">
        <v>218</v>
      </c>
      <c r="B87" s="51">
        <f>COUNTIF(WORKZONE_CRASHES!$B:$B,A87)</f>
        <v>2</v>
      </c>
      <c r="C87" s="149">
        <f>IF(B87&lt;B86,COUNT($B$5:B87),C86)</f>
        <v>74</v>
      </c>
    </row>
    <row r="88" spans="1:3" x14ac:dyDescent="0.25">
      <c r="A88" s="69" t="s">
        <v>264</v>
      </c>
      <c r="B88" s="51">
        <f>COUNTIF(WORKZONE_CRASHES!$B:$B,A88)</f>
        <v>1</v>
      </c>
      <c r="C88" s="149">
        <f>IF(B88&lt;B87,COUNT($B$5:B88),C87)</f>
        <v>84</v>
      </c>
    </row>
    <row r="89" spans="1:3" x14ac:dyDescent="0.25">
      <c r="A89" s="69" t="s">
        <v>171</v>
      </c>
      <c r="B89" s="51">
        <f>COUNTIF(WORKZONE_CRASHES!$B:$B,A89)</f>
        <v>1</v>
      </c>
      <c r="C89" s="149">
        <f>IF(B89&lt;B88,COUNT($B$5:B89),C88)</f>
        <v>84</v>
      </c>
    </row>
    <row r="90" spans="1:3" x14ac:dyDescent="0.25">
      <c r="A90" s="69" t="s">
        <v>243</v>
      </c>
      <c r="B90" s="51">
        <f>COUNTIF(WORKZONE_CRASHES!$B:$B,A90)</f>
        <v>1</v>
      </c>
      <c r="C90" s="149">
        <f>IF(B90&lt;B89,COUNT($B$5:B90),C89)</f>
        <v>84</v>
      </c>
    </row>
    <row r="91" spans="1:3" x14ac:dyDescent="0.25">
      <c r="A91" s="69" t="s">
        <v>173</v>
      </c>
      <c r="B91" s="51">
        <f>COUNTIF(WORKZONE_CRASHES!$B:$B,A91)</f>
        <v>1</v>
      </c>
      <c r="C91" s="149">
        <f>IF(B91&lt;B90,COUNT($B$5:B91),C90)</f>
        <v>84</v>
      </c>
    </row>
    <row r="92" spans="1:3" x14ac:dyDescent="0.25">
      <c r="A92" s="69" t="s">
        <v>237</v>
      </c>
      <c r="B92" s="51">
        <f>COUNTIF(WORKZONE_CRASHES!$B:$B,A92)</f>
        <v>1</v>
      </c>
      <c r="C92" s="149">
        <f>IF(B92&lt;B91,COUNT($B$5:B92),C91)</f>
        <v>84</v>
      </c>
    </row>
    <row r="93" spans="1:3" x14ac:dyDescent="0.25">
      <c r="A93" s="69" t="s">
        <v>259</v>
      </c>
      <c r="B93" s="51">
        <f>COUNTIF(WORKZONE_CRASHES!$B:$B,A93)</f>
        <v>1</v>
      </c>
      <c r="C93" s="149">
        <f>IF(B93&lt;B92,COUNT($B$5:B93),C92)</f>
        <v>84</v>
      </c>
    </row>
    <row r="94" spans="1:3" x14ac:dyDescent="0.25">
      <c r="A94" s="69" t="s">
        <v>132</v>
      </c>
      <c r="B94" s="51">
        <f>COUNTIF(WORKZONE_CRASHES!$B:$B,A94)</f>
        <v>0</v>
      </c>
      <c r="C94" s="149">
        <f>IF(B94&lt;B93,COUNT($B$5:B94),C93)</f>
        <v>90</v>
      </c>
    </row>
    <row r="95" spans="1:3" x14ac:dyDescent="0.25">
      <c r="A95" s="69" t="s">
        <v>230</v>
      </c>
      <c r="B95" s="51">
        <f>COUNTIF(WORKZONE_CRASHES!$B:$B,A95)</f>
        <v>0</v>
      </c>
      <c r="C95" s="149">
        <f>IF(B95&lt;B94,COUNT($B$5:B95),C94)</f>
        <v>90</v>
      </c>
    </row>
    <row r="96" spans="1:3" x14ac:dyDescent="0.25">
      <c r="A96" s="69" t="s">
        <v>265</v>
      </c>
      <c r="B96" s="51">
        <f>COUNTIF(WORKZONE_CRASHES!$B:$B,A96)</f>
        <v>0</v>
      </c>
      <c r="C96" s="149">
        <f>IF(B96&lt;B95,COUNT($B$5:B96),C95)</f>
        <v>90</v>
      </c>
    </row>
    <row r="97" spans="1:9" x14ac:dyDescent="0.25">
      <c r="A97" s="69" t="s">
        <v>231</v>
      </c>
      <c r="B97" s="51">
        <f>COUNTIF(WORKZONE_CRASHES!$B:$B,A97)</f>
        <v>0</v>
      </c>
      <c r="C97" s="149">
        <f>IF(B97&lt;B96,COUNT($B$5:B97),C96)</f>
        <v>90</v>
      </c>
    </row>
    <row r="98" spans="1:9" x14ac:dyDescent="0.25">
      <c r="A98" s="69" t="s">
        <v>266</v>
      </c>
      <c r="B98" s="51">
        <f>COUNTIF(WORKZONE_CRASHES!$B:$B,A98)</f>
        <v>0</v>
      </c>
      <c r="C98" s="149">
        <f>IF(B98&lt;B97,COUNT($B$5:B98),C97)</f>
        <v>90</v>
      </c>
    </row>
    <row r="99" spans="1:9" x14ac:dyDescent="0.25">
      <c r="A99" s="69" t="s">
        <v>254</v>
      </c>
      <c r="B99" s="51">
        <f>COUNTIF(WORKZONE_CRASHES!$B:$B,A99)</f>
        <v>0</v>
      </c>
      <c r="C99" s="149">
        <f>IF(B99&lt;B98,COUNT($B$5:B99),C98)</f>
        <v>90</v>
      </c>
    </row>
    <row r="100" spans="1:9" x14ac:dyDescent="0.25">
      <c r="A100" s="69" t="s">
        <v>251</v>
      </c>
      <c r="B100" s="51">
        <f>COUNTIF(WORKZONE_CRASHES!$B:$B,A100)</f>
        <v>0</v>
      </c>
      <c r="C100" s="149">
        <f>IF(B100&lt;B99,COUNT($B$5:B100),C99)</f>
        <v>90</v>
      </c>
    </row>
    <row r="101" spans="1:9" x14ac:dyDescent="0.25">
      <c r="A101" s="69" t="s">
        <v>177</v>
      </c>
      <c r="B101" s="51">
        <f>COUNTIF(WORKZONE_CRASHES!$B:$B,A101)</f>
        <v>0</v>
      </c>
      <c r="C101" s="149">
        <f>IF(B101&lt;B100,COUNT($B$5:B101),C100)</f>
        <v>90</v>
      </c>
    </row>
    <row r="102" spans="1:9" x14ac:dyDescent="0.25">
      <c r="A102" s="69" t="s">
        <v>169</v>
      </c>
      <c r="B102" s="51">
        <f>COUNTIF(WORKZONE_CRASHES!$B:$B,A102)</f>
        <v>0</v>
      </c>
      <c r="C102" s="149">
        <f>IF(B102&lt;B101,COUNT($B$5:B102),C101)</f>
        <v>90</v>
      </c>
    </row>
    <row r="103" spans="1:9" x14ac:dyDescent="0.25">
      <c r="A103" s="147" t="s">
        <v>253</v>
      </c>
      <c r="B103" s="51">
        <f>COUNTIF(WORKZONE_CRASHES!$B:$B,A103)</f>
        <v>0</v>
      </c>
      <c r="C103" s="149">
        <f>IF(B103&lt;B102,COUNT($B$5:B103),C102)</f>
        <v>90</v>
      </c>
    </row>
    <row r="104" spans="1:9" ht="13.8" thickBot="1" x14ac:dyDescent="0.3">
      <c r="A104" s="70" t="s">
        <v>227</v>
      </c>
      <c r="B104" s="84">
        <f>COUNTIF(WORKZONE_CRASHES!$B:$B,A104)</f>
        <v>0</v>
      </c>
      <c r="C104" s="149">
        <f>IF(B104&lt;B103,COUNT($B$5:B104),C103)</f>
        <v>90</v>
      </c>
    </row>
    <row r="105" spans="1:9" ht="13.8" thickBot="1" x14ac:dyDescent="0.3">
      <c r="A105" s="161" t="s">
        <v>233</v>
      </c>
      <c r="B105" s="161">
        <f>SUM(B5:B104)</f>
        <v>6258</v>
      </c>
    </row>
    <row r="110" spans="1:9" x14ac:dyDescent="0.25">
      <c r="I110" s="128"/>
    </row>
  </sheetData>
  <sortState xmlns:xlrd2="http://schemas.microsoft.com/office/spreadsheetml/2017/richdata2" ref="A5:I104">
    <sortCondition descending="1" ref="B5:B104"/>
  </sortState>
  <mergeCells count="3">
    <mergeCell ref="A3:A4"/>
    <mergeCell ref="B3:C3"/>
    <mergeCell ref="A1:C1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workbookViewId="0">
      <selection activeCell="D19" sqref="D19"/>
    </sheetView>
  </sheetViews>
  <sheetFormatPr defaultRowHeight="13.2" x14ac:dyDescent="0.25"/>
  <cols>
    <col min="1" max="1" width="29.6640625" style="8" customWidth="1"/>
    <col min="2" max="5" width="26.88671875" customWidth="1"/>
  </cols>
  <sheetData>
    <row r="1" spans="1:5" ht="15" x14ac:dyDescent="0.25">
      <c r="A1" s="190" t="str">
        <f>"YEAR "&amp;Notes!Q1&amp;" WORK ZONE CRASH COUNT"</f>
        <v>YEAR 2022 WORK ZONE CRASH COUNT</v>
      </c>
      <c r="B1" s="190"/>
      <c r="C1" s="190"/>
      <c r="D1" s="190"/>
      <c r="E1" s="190"/>
    </row>
    <row r="2" spans="1:5" ht="15.6" thickBot="1" x14ac:dyDescent="0.3">
      <c r="A2" s="196" t="s">
        <v>213</v>
      </c>
      <c r="B2" s="196"/>
      <c r="C2" s="196"/>
      <c r="D2" s="196"/>
      <c r="E2" s="196"/>
    </row>
    <row r="3" spans="1:5" s="9" customFormat="1" ht="22.5" customHeight="1" x14ac:dyDescent="0.25">
      <c r="A3" s="194" t="s">
        <v>225</v>
      </c>
      <c r="B3" s="191" t="s">
        <v>13</v>
      </c>
      <c r="C3" s="192"/>
      <c r="D3" s="192"/>
      <c r="E3" s="193"/>
    </row>
    <row r="4" spans="1:5" s="9" customFormat="1" ht="22.5" customHeight="1" thickBot="1" x14ac:dyDescent="0.3">
      <c r="A4" s="195"/>
      <c r="B4" s="30" t="s">
        <v>29</v>
      </c>
      <c r="C4" s="18" t="s">
        <v>49</v>
      </c>
      <c r="D4" s="31" t="s">
        <v>193</v>
      </c>
      <c r="E4" s="32" t="s">
        <v>189</v>
      </c>
    </row>
    <row r="5" spans="1:5" s="9" customFormat="1" ht="22.5" customHeight="1" x14ac:dyDescent="0.25">
      <c r="A5" s="97" t="s">
        <v>28</v>
      </c>
      <c r="B5" s="101">
        <f>COUNTIFS(WORKZONE_CRASHES!M:M,"CONSTRUCTION WORK AREA",WORKZONE_CRASHES!N:N,"NO APPARENT ACTIVITY")</f>
        <v>1860</v>
      </c>
      <c r="C5" s="101">
        <f>COUNTIFS(WORKZONE_CRASHES!M:M,"CONSTRUCTION WORK AREA",WORKZONE_CRASHES!N:N,"ON GOING")</f>
        <v>3596</v>
      </c>
      <c r="D5" s="102"/>
      <c r="E5" s="33">
        <f>SUM(B5:D5)</f>
        <v>5456</v>
      </c>
    </row>
    <row r="6" spans="1:5" s="9" customFormat="1" ht="22.5" customHeight="1" x14ac:dyDescent="0.25">
      <c r="A6" s="98" t="s">
        <v>51</v>
      </c>
      <c r="B6" s="103">
        <f>COUNTIFS(WORKZONE_CRASHES!M:M,"INTERMITTENT/MOVING WORK",WORKZONE_CRASHES!N:N,"NO APPARENT ACTIVITY")</f>
        <v>31</v>
      </c>
      <c r="C6" s="103">
        <f>COUNTIFS(WORKZONE_CRASHES!M:M,"INTERMITTENT/MOVING WORK",WORKZONE_CRASHES!N:N,"ON GOING")</f>
        <v>101</v>
      </c>
      <c r="D6" s="104"/>
      <c r="E6" s="5">
        <f>SUM(B6:D6)</f>
        <v>132</v>
      </c>
    </row>
    <row r="7" spans="1:5" s="9" customFormat="1" ht="22.5" customHeight="1" x14ac:dyDescent="0.25">
      <c r="A7" s="98" t="s">
        <v>40</v>
      </c>
      <c r="B7" s="103">
        <f>COUNTIFS(WORKZONE_CRASHES!M:M,"MAINTENANCE WORK AREA",WORKZONE_CRASHES!N:N,"NO APPARENT ACTIVITY")</f>
        <v>97</v>
      </c>
      <c r="C7" s="103">
        <f>COUNTIFS(WORKZONE_CRASHES!M:M,"MAINTENANCE WORK AREA",WORKZONE_CRASHES!N:N,"ON GOING")</f>
        <v>276</v>
      </c>
      <c r="D7" s="104"/>
      <c r="E7" s="5">
        <f>SUM(B7:D7)</f>
        <v>373</v>
      </c>
    </row>
    <row r="8" spans="1:5" s="9" customFormat="1" ht="22.5" customHeight="1" x14ac:dyDescent="0.25">
      <c r="A8" s="98" t="s">
        <v>92</v>
      </c>
      <c r="B8" s="103">
        <f>COUNTIFS(WORKZONE_CRASHES!M:M,"NO",WORKZONE_CRASHES!N:N,"NO APPARENT ACTIVITY")</f>
        <v>0</v>
      </c>
      <c r="C8" s="103"/>
      <c r="D8" s="104">
        <f>COUNTIFS(WORKZONE_CRASHES!M:M,"NO",WORKZONE_CRASHES!N:N,"")</f>
        <v>62</v>
      </c>
      <c r="E8" s="5">
        <f>SUM(B8:D8)</f>
        <v>62</v>
      </c>
    </row>
    <row r="9" spans="1:5" s="9" customFormat="1" ht="22.5" customHeight="1" thickBot="1" x14ac:dyDescent="0.3">
      <c r="A9" s="99" t="s">
        <v>77</v>
      </c>
      <c r="B9" s="105">
        <f>COUNTIFS(WORKZONE_CRASHES!M:M,"UTILITY WORK AREA",WORKZONE_CRASHES!N:N,"NO APPARENT ACTIVITY")</f>
        <v>25</v>
      </c>
      <c r="C9" s="105">
        <f>COUNTIFS(WORKZONE_CRASHES!M:M,"UTILITY WORK AREA",WORKZONE_CRASHES!N:N,"ON GOING")</f>
        <v>210</v>
      </c>
      <c r="D9" s="106"/>
      <c r="E9" s="36">
        <f>SUM(B9:D9)</f>
        <v>235</v>
      </c>
    </row>
    <row r="10" spans="1:5" s="9" customFormat="1" ht="22.5" customHeight="1" thickBot="1" x14ac:dyDescent="0.3">
      <c r="A10" s="26" t="s">
        <v>189</v>
      </c>
      <c r="B10" s="100">
        <f>SUM(B5:B9)</f>
        <v>2013</v>
      </c>
      <c r="C10" s="54">
        <f t="shared" ref="C10:D10" si="0">SUM(C5:C9)</f>
        <v>4183</v>
      </c>
      <c r="D10" s="54">
        <f t="shared" si="0"/>
        <v>62</v>
      </c>
      <c r="E10" s="55">
        <f>SUM(E5:E9)</f>
        <v>6258</v>
      </c>
    </row>
  </sheetData>
  <mergeCells count="4">
    <mergeCell ref="B3:E3"/>
    <mergeCell ref="A3:A4"/>
    <mergeCell ref="A1:E1"/>
    <mergeCell ref="A2:E2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11"/>
  <sheetViews>
    <sheetView workbookViewId="0">
      <selection activeCell="I14" sqref="I14"/>
    </sheetView>
  </sheetViews>
  <sheetFormatPr defaultRowHeight="13.2" x14ac:dyDescent="0.25"/>
  <cols>
    <col min="1" max="1" width="28.88671875" bestFit="1" customWidth="1"/>
    <col min="2" max="4" width="17.44140625" style="1" customWidth="1"/>
  </cols>
  <sheetData>
    <row r="1" spans="1:4" ht="15" x14ac:dyDescent="0.25">
      <c r="A1" s="190" t="str">
        <f>"YEAR "&amp;Notes!Q1&amp;" WORK ZONE CRASH COUNT"</f>
        <v>YEAR 2022 WORK ZONE CRASH COUNT</v>
      </c>
      <c r="B1" s="190"/>
      <c r="C1" s="190"/>
      <c r="D1" s="190"/>
    </row>
    <row r="2" spans="1:4" ht="15" x14ac:dyDescent="0.25">
      <c r="A2" s="190" t="s">
        <v>214</v>
      </c>
      <c r="B2" s="190"/>
      <c r="C2" s="190"/>
      <c r="D2" s="190"/>
    </row>
    <row r="3" spans="1:4" ht="15.6" thickBot="1" x14ac:dyDescent="0.3">
      <c r="A3" s="10"/>
      <c r="B3" s="10"/>
      <c r="C3" s="10"/>
      <c r="D3" s="10"/>
    </row>
    <row r="4" spans="1:4" ht="18.75" customHeight="1" x14ac:dyDescent="0.25">
      <c r="A4" s="175" t="s">
        <v>225</v>
      </c>
      <c r="B4" s="198" t="s">
        <v>14</v>
      </c>
      <c r="C4" s="199"/>
      <c r="D4" s="200"/>
    </row>
    <row r="5" spans="1:4" ht="18.75" customHeight="1" thickBot="1" x14ac:dyDescent="0.3">
      <c r="A5" s="197"/>
      <c r="B5" s="34" t="s">
        <v>30</v>
      </c>
      <c r="C5" s="18" t="s">
        <v>193</v>
      </c>
      <c r="D5" s="19" t="s">
        <v>189</v>
      </c>
    </row>
    <row r="6" spans="1:4" ht="18.75" customHeight="1" x14ac:dyDescent="0.25">
      <c r="A6" s="109" t="s">
        <v>28</v>
      </c>
      <c r="B6" s="83">
        <f>COUNTIFS(WORKZONE_CRASHES!M:M,$A6,WORKZONE_CRASHES!O:O,"YES")</f>
        <v>5288</v>
      </c>
      <c r="C6" s="131">
        <f>COUNTIFS(WORKZONE_CRASHES!M:M,"CONSTRUCTION WORK AREA",WORKZONE_CRASHES!O:O,"")</f>
        <v>168</v>
      </c>
      <c r="D6" s="73">
        <f>SUM(B6:C6)</f>
        <v>5456</v>
      </c>
    </row>
    <row r="7" spans="1:4" ht="18.75" customHeight="1" x14ac:dyDescent="0.25">
      <c r="A7" s="110" t="s">
        <v>51</v>
      </c>
      <c r="B7" s="51">
        <f>COUNTIFS(WORKZONE_CRASHES!M:M,$A7,WORKZONE_CRASHES!O:O,"YES")</f>
        <v>116</v>
      </c>
      <c r="C7" s="86">
        <f>COUNTIFS(WORKZONE_CRASHES!M:M,"INTERMITTENT/MOVING WORK",WORKZONE_CRASHES!O:O,"")</f>
        <v>16</v>
      </c>
      <c r="D7" s="74">
        <f t="shared" ref="D7:D10" si="0">SUM(B7:C7)</f>
        <v>132</v>
      </c>
    </row>
    <row r="8" spans="1:4" ht="18.75" customHeight="1" x14ac:dyDescent="0.25">
      <c r="A8" s="110" t="s">
        <v>40</v>
      </c>
      <c r="B8" s="51">
        <f>COUNTIFS(WORKZONE_CRASHES!M:M,$A8,WORKZONE_CRASHES!O:O,"YES")</f>
        <v>354</v>
      </c>
      <c r="C8" s="86">
        <f>COUNTIFS(WORKZONE_CRASHES!M:M,"MAINTENANCE WORK AREA",WORKZONE_CRASHES!O:O,"")</f>
        <v>19</v>
      </c>
      <c r="D8" s="74">
        <f t="shared" si="0"/>
        <v>373</v>
      </c>
    </row>
    <row r="9" spans="1:4" ht="18.75" customHeight="1" x14ac:dyDescent="0.25">
      <c r="A9" s="110" t="s">
        <v>92</v>
      </c>
      <c r="B9" s="150" t="s">
        <v>267</v>
      </c>
      <c r="C9" s="86">
        <f>COUNTIFS(WORKZONE_CRASHES!M:M,"NO",WORKZONE_CRASHES!O:O,"")</f>
        <v>62</v>
      </c>
      <c r="D9" s="74">
        <f t="shared" si="0"/>
        <v>62</v>
      </c>
    </row>
    <row r="10" spans="1:4" ht="18.75" customHeight="1" thickBot="1" x14ac:dyDescent="0.3">
      <c r="A10" s="111" t="s">
        <v>77</v>
      </c>
      <c r="B10" s="84">
        <f>COUNTIFS(WORKZONE_CRASHES!M:M,$A10,WORKZONE_CRASHES!O:O,"YES")</f>
        <v>221</v>
      </c>
      <c r="C10" s="132">
        <f>COUNTIFS(WORKZONE_CRASHES!M:M,"UTILITY WORK AREA",WORKZONE_CRASHES!O:O,"")</f>
        <v>14</v>
      </c>
      <c r="D10" s="75">
        <f t="shared" si="0"/>
        <v>235</v>
      </c>
    </row>
    <row r="11" spans="1:4" ht="18.75" customHeight="1" thickBot="1" x14ac:dyDescent="0.3">
      <c r="A11" s="107" t="s">
        <v>189</v>
      </c>
      <c r="B11" s="87">
        <f>SUM(B6:B10)</f>
        <v>5979</v>
      </c>
      <c r="C11" s="67">
        <f>SUM(C6:C10)</f>
        <v>279</v>
      </c>
      <c r="D11" s="108">
        <f t="shared" ref="D11" si="1">SUM(B11:C11)</f>
        <v>6258</v>
      </c>
    </row>
  </sheetData>
  <mergeCells count="4">
    <mergeCell ref="A4:A5"/>
    <mergeCell ref="B4:D4"/>
    <mergeCell ref="A1:D1"/>
    <mergeCell ref="A2:D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"/>
  <sheetViews>
    <sheetView workbookViewId="0">
      <selection activeCell="L26" sqref="L26"/>
    </sheetView>
  </sheetViews>
  <sheetFormatPr defaultColWidth="9.109375" defaultRowHeight="13.2" x14ac:dyDescent="0.25"/>
  <cols>
    <col min="1" max="1" width="28.88671875" style="112" bestFit="1" customWidth="1"/>
    <col min="2" max="2" width="34.6640625" style="112" bestFit="1" customWidth="1"/>
    <col min="3" max="3" width="21.109375" style="112" bestFit="1" customWidth="1"/>
    <col min="4" max="4" width="32.33203125" style="112" customWidth="1"/>
    <col min="5" max="5" width="8.5546875" style="112" customWidth="1"/>
    <col min="6" max="6" width="11.88671875" style="112" customWidth="1"/>
    <col min="7" max="16384" width="9.109375" style="112"/>
  </cols>
  <sheetData>
    <row r="1" spans="1:6" ht="15" x14ac:dyDescent="0.25">
      <c r="A1" s="203" t="str">
        <f>"YEAR "&amp;Notes!Q1&amp;" WORK ZONE CRASH COUNT"</f>
        <v>YEAR 2022 WORK ZONE CRASH COUNT</v>
      </c>
      <c r="B1" s="203"/>
      <c r="C1" s="203"/>
      <c r="D1" s="203"/>
      <c r="E1" s="203"/>
      <c r="F1" s="203"/>
    </row>
    <row r="2" spans="1:6" ht="15" x14ac:dyDescent="0.25">
      <c r="A2" s="203" t="s">
        <v>215</v>
      </c>
      <c r="B2" s="203"/>
      <c r="C2" s="203"/>
      <c r="D2" s="203"/>
      <c r="E2" s="203"/>
      <c r="F2" s="203"/>
    </row>
    <row r="3" spans="1:6" ht="15.6" thickBot="1" x14ac:dyDescent="0.3">
      <c r="A3" s="113"/>
    </row>
    <row r="4" spans="1:6" s="114" customFormat="1" ht="22.5" customHeight="1" x14ac:dyDescent="0.25">
      <c r="A4" s="201" t="s">
        <v>225</v>
      </c>
      <c r="B4" s="198" t="s">
        <v>226</v>
      </c>
      <c r="C4" s="199"/>
      <c r="D4" s="199"/>
      <c r="E4" s="199"/>
      <c r="F4" s="200"/>
    </row>
    <row r="5" spans="1:6" s="114" customFormat="1" ht="22.5" customHeight="1" thickBot="1" x14ac:dyDescent="0.3">
      <c r="A5" s="202"/>
      <c r="B5" s="34" t="s">
        <v>31</v>
      </c>
      <c r="C5" s="18" t="s">
        <v>68</v>
      </c>
      <c r="D5" s="18" t="s">
        <v>54</v>
      </c>
      <c r="E5" s="18" t="s">
        <v>193</v>
      </c>
      <c r="F5" s="19" t="s">
        <v>189</v>
      </c>
    </row>
    <row r="6" spans="1:6" s="114" customFormat="1" ht="22.5" customHeight="1" x14ac:dyDescent="0.25">
      <c r="A6" s="56" t="s">
        <v>28</v>
      </c>
      <c r="B6" s="117">
        <f>COUNTIFS(WORKZONE_CRASHES!M:M,"CONSTRUCTION WORK AREA",WORKZONE_CRASHES!P:P,"ADJACENT TO ACTUAL WORK AREA")</f>
        <v>3295</v>
      </c>
      <c r="C6" s="118">
        <f>COUNTIFS(WORKZONE_CRASHES!M:M,"CONSTRUCTION WORK AREA",WORKZONE_CRASHES!P:P,"BEFORE WORK AREA")</f>
        <v>595</v>
      </c>
      <c r="D6" s="117">
        <f>COUNTIFS(WORKZONE_CRASHES!M:M,"CONSTRUCTION WORK AREA",WORKZONE_CRASHES!P:P,"IN WORK AREA APPROACH TAPER")</f>
        <v>1566</v>
      </c>
      <c r="E6" s="117"/>
      <c r="F6" s="119">
        <f>SUM(B6:E6)</f>
        <v>5456</v>
      </c>
    </row>
    <row r="7" spans="1:6" s="114" customFormat="1" ht="22.5" customHeight="1" x14ac:dyDescent="0.25">
      <c r="A7" s="57" t="s">
        <v>51</v>
      </c>
      <c r="B7" s="120">
        <f>COUNTIFS(WORKZONE_CRASHES!M:M,"INTERMITTENT/MOVING WORK",WORKZONE_CRASHES!P:P,"ADJACENT TO ACTUAL WORK AREA")</f>
        <v>40</v>
      </c>
      <c r="C7" s="121">
        <f>COUNTIFS(WORKZONE_CRASHES!M:M,"INTERMITTENT/MOVING WORK",WORKZONE_CRASHES!P:P,"BEFORE WORK AREA")</f>
        <v>34</v>
      </c>
      <c r="D7" s="120">
        <f>COUNTIFS(WORKZONE_CRASHES!M:M,"INTERMITTENT/MOVING WORK",WORKZONE_CRASHES!P:P,"IN WORK AREA APPROACH TAPER")</f>
        <v>58</v>
      </c>
      <c r="E7" s="120"/>
      <c r="F7" s="122">
        <f>SUM(B7:E7)</f>
        <v>132</v>
      </c>
    </row>
    <row r="8" spans="1:6" s="114" customFormat="1" ht="22.5" customHeight="1" x14ac:dyDescent="0.25">
      <c r="A8" s="57" t="s">
        <v>40</v>
      </c>
      <c r="B8" s="120">
        <f>COUNTIFS(WORKZONE_CRASHES!M:M,"MAINTENANCE WORK AREA",WORKZONE_CRASHES!P:P,"ADJACENT TO ACTUAL WORK AREA")</f>
        <v>109</v>
      </c>
      <c r="C8" s="121">
        <f>COUNTIFS(WORKZONE_CRASHES!M:M,"MAINTENANCE WORK AREA",WORKZONE_CRASHES!P:P,"BEFORE WORK AREA")</f>
        <v>111</v>
      </c>
      <c r="D8" s="120">
        <f>COUNTIFS(WORKZONE_CRASHES!M:M,"MAINTENANCE WORK AREA",WORKZONE_CRASHES!P:P,"IN WORK AREA APPROACH TAPER")</f>
        <v>153</v>
      </c>
      <c r="E8" s="120"/>
      <c r="F8" s="122">
        <f>SUM(B8:E8)</f>
        <v>373</v>
      </c>
    </row>
    <row r="9" spans="1:6" s="114" customFormat="1" ht="22.5" customHeight="1" x14ac:dyDescent="0.25">
      <c r="A9" s="57" t="s">
        <v>92</v>
      </c>
      <c r="B9" s="120"/>
      <c r="C9" s="121"/>
      <c r="D9" s="120"/>
      <c r="E9" s="120">
        <f>COUNTIFS(WORKZONE_CRASHES!M:M,"NO",WORKZONE_CRASHES!P:P,"")</f>
        <v>62</v>
      </c>
      <c r="F9" s="122">
        <f>SUM(B9:E9)</f>
        <v>62</v>
      </c>
    </row>
    <row r="10" spans="1:6" s="114" customFormat="1" ht="22.5" customHeight="1" thickBot="1" x14ac:dyDescent="0.3">
      <c r="A10" s="126" t="s">
        <v>77</v>
      </c>
      <c r="B10" s="123">
        <f>COUNTIFS(WORKZONE_CRASHES!M:M,"UTILITY WORK AREA",WORKZONE_CRASHES!P:P,"ADJACENT TO ACTUAL WORK AREA")</f>
        <v>85</v>
      </c>
      <c r="C10" s="124">
        <f>COUNTIFS(WORKZONE_CRASHES!M:M,"UTILITY WORK AREA",WORKZONE_CRASHES!P:P,"BEFORE WORK AREA")</f>
        <v>68</v>
      </c>
      <c r="D10" s="123">
        <f>COUNTIFS(WORKZONE_CRASHES!M:M,"UTILITY WORK AREA",WORKZONE_CRASHES!P:P,"IN WORK AREA APPROACH TAPER")</f>
        <v>82</v>
      </c>
      <c r="E10" s="123"/>
      <c r="F10" s="125">
        <f>SUM(B10:E10)</f>
        <v>235</v>
      </c>
    </row>
    <row r="11" spans="1:6" s="114" customFormat="1" ht="22.5" customHeight="1" thickBot="1" x14ac:dyDescent="0.3">
      <c r="A11" s="107" t="s">
        <v>189</v>
      </c>
      <c r="B11" s="115">
        <f>SUM(B6:B10)</f>
        <v>3529</v>
      </c>
      <c r="C11" s="116">
        <f>SUM(C6:C10)</f>
        <v>808</v>
      </c>
      <c r="D11" s="115">
        <f>SUM(D6:D10)</f>
        <v>1859</v>
      </c>
      <c r="E11" s="115">
        <f>SUM(E6:E10)</f>
        <v>62</v>
      </c>
      <c r="F11" s="55">
        <f t="shared" ref="F11" si="0">SUM(B11:E11)</f>
        <v>6258</v>
      </c>
    </row>
  </sheetData>
  <mergeCells count="4">
    <mergeCell ref="A4:A5"/>
    <mergeCell ref="B4:F4"/>
    <mergeCell ref="A1:F1"/>
    <mergeCell ref="A2:F2"/>
  </mergeCells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6267"/>
  <sheetViews>
    <sheetView workbookViewId="0">
      <selection activeCell="P19" sqref="P19"/>
    </sheetView>
  </sheetViews>
  <sheetFormatPr defaultRowHeight="13.2" x14ac:dyDescent="0.25"/>
  <cols>
    <col min="1" max="1" width="10" bestFit="1" customWidth="1"/>
    <col min="2" max="2" width="15.44140625" bestFit="1" customWidth="1"/>
    <col min="3" max="3" width="5.44140625" bestFit="1" customWidth="1"/>
    <col min="4" max="4" width="9" bestFit="1" customWidth="1"/>
    <col min="5" max="5" width="9.6640625" bestFit="1" customWidth="1"/>
    <col min="6" max="6" width="8" bestFit="1" customWidth="1"/>
    <col min="7" max="7" width="10.109375" bestFit="1" customWidth="1"/>
    <col min="8" max="8" width="14.109375" bestFit="1" customWidth="1"/>
    <col min="9" max="9" width="5.5546875" bestFit="1" customWidth="1"/>
    <col min="10" max="10" width="5.44140625" bestFit="1" customWidth="1"/>
    <col min="11" max="11" width="5.5546875" bestFit="1" customWidth="1"/>
    <col min="12" max="12" width="6.5546875" bestFit="1" customWidth="1"/>
    <col min="13" max="13" width="29" bestFit="1" customWidth="1"/>
    <col min="14" max="14" width="22.44140625" bestFit="1" customWidth="1"/>
    <col min="15" max="15" width="11.6640625" bestFit="1" customWidth="1"/>
    <col min="16" max="16" width="32.109375" bestFit="1" customWidth="1"/>
    <col min="17" max="17" width="33.5546875" bestFit="1" customWidth="1"/>
    <col min="18" max="18" width="39.33203125" bestFit="1" customWidth="1"/>
    <col min="19" max="19" width="27.6640625" bestFit="1" customWidth="1"/>
    <col min="20" max="20" width="29.33203125" bestFit="1" customWidth="1"/>
    <col min="21" max="21" width="6.77734375" style="1" customWidth="1"/>
    <col min="22" max="22" width="7.109375" bestFit="1" customWidth="1"/>
    <col min="23" max="23" width="10.5546875" bestFit="1" customWidth="1"/>
    <col min="24" max="24" width="6" bestFit="1" customWidth="1"/>
    <col min="25" max="26" width="5.88671875" bestFit="1" customWidth="1"/>
  </cols>
  <sheetData>
    <row r="1" spans="1:26" ht="15" thickBot="1" x14ac:dyDescent="0.35">
      <c r="A1" s="64" t="s">
        <v>0</v>
      </c>
      <c r="B1" s="65" t="s">
        <v>1</v>
      </c>
      <c r="C1" s="65" t="s">
        <v>2</v>
      </c>
      <c r="D1" s="65" t="s">
        <v>3</v>
      </c>
      <c r="E1" s="65" t="s">
        <v>4</v>
      </c>
      <c r="F1" s="65" t="s">
        <v>5</v>
      </c>
      <c r="G1" s="65" t="s">
        <v>6</v>
      </c>
      <c r="H1" s="65" t="s">
        <v>7</v>
      </c>
      <c r="I1" s="65" t="s">
        <v>8</v>
      </c>
      <c r="J1" s="65" t="s">
        <v>9</v>
      </c>
      <c r="K1" s="65" t="s">
        <v>10</v>
      </c>
      <c r="L1" s="65" t="s">
        <v>11</v>
      </c>
      <c r="M1" s="65" t="s">
        <v>12</v>
      </c>
      <c r="N1" s="65" t="s">
        <v>13</v>
      </c>
      <c r="O1" s="65" t="s">
        <v>14</v>
      </c>
      <c r="P1" s="65" t="s">
        <v>15</v>
      </c>
      <c r="Q1" s="65" t="s">
        <v>16</v>
      </c>
      <c r="R1" s="65" t="s">
        <v>17</v>
      </c>
      <c r="S1" s="65" t="s">
        <v>18</v>
      </c>
      <c r="T1" s="65" t="s">
        <v>19</v>
      </c>
      <c r="U1" s="65" t="s">
        <v>216</v>
      </c>
      <c r="V1" s="65" t="s">
        <v>20</v>
      </c>
      <c r="W1" s="65" t="s">
        <v>21</v>
      </c>
      <c r="X1" s="65" t="s">
        <v>22</v>
      </c>
      <c r="Y1" s="65" t="s">
        <v>23</v>
      </c>
      <c r="Z1" s="66" t="s">
        <v>24</v>
      </c>
    </row>
    <row r="2" spans="1:26" x14ac:dyDescent="0.25">
      <c r="A2">
        <v>106819826</v>
      </c>
      <c r="B2" t="s">
        <v>81</v>
      </c>
      <c r="C2" t="s">
        <v>45</v>
      </c>
      <c r="D2">
        <v>50028612</v>
      </c>
      <c r="E2">
        <v>50028612</v>
      </c>
      <c r="F2">
        <v>7.4669999999999996</v>
      </c>
      <c r="G2">
        <v>50024474</v>
      </c>
      <c r="H2">
        <v>0</v>
      </c>
      <c r="I2">
        <v>2022</v>
      </c>
      <c r="J2" t="s">
        <v>26</v>
      </c>
      <c r="K2" t="s">
        <v>58</v>
      </c>
      <c r="L2" s="127">
        <v>4.8611111111111112E-2</v>
      </c>
      <c r="M2" t="s">
        <v>28</v>
      </c>
      <c r="N2" t="s">
        <v>29</v>
      </c>
      <c r="O2" t="s">
        <v>30</v>
      </c>
      <c r="P2" t="s">
        <v>54</v>
      </c>
      <c r="Q2" t="s">
        <v>62</v>
      </c>
      <c r="R2" t="s">
        <v>33</v>
      </c>
      <c r="S2" t="s">
        <v>34</v>
      </c>
      <c r="T2" t="s">
        <v>52</v>
      </c>
      <c r="U2" s="1" t="s">
        <v>43</v>
      </c>
      <c r="V2">
        <v>9</v>
      </c>
      <c r="W2">
        <v>0</v>
      </c>
      <c r="X2">
        <v>0</v>
      </c>
      <c r="Y2">
        <v>0</v>
      </c>
      <c r="Z2">
        <v>5</v>
      </c>
    </row>
    <row r="3" spans="1:26" x14ac:dyDescent="0.25">
      <c r="A3">
        <v>106820410</v>
      </c>
      <c r="B3" t="s">
        <v>112</v>
      </c>
      <c r="C3" t="s">
        <v>65</v>
      </c>
      <c r="D3">
        <v>10000095</v>
      </c>
      <c r="E3">
        <v>10000095</v>
      </c>
      <c r="F3">
        <v>7.4470000000000001</v>
      </c>
      <c r="G3">
        <v>40001709</v>
      </c>
      <c r="H3">
        <v>0.4</v>
      </c>
      <c r="I3">
        <v>2022</v>
      </c>
      <c r="J3" t="s">
        <v>26</v>
      </c>
      <c r="K3" t="s">
        <v>58</v>
      </c>
      <c r="L3" s="127">
        <v>0.14097222222222222</v>
      </c>
      <c r="M3" t="s">
        <v>28</v>
      </c>
      <c r="N3" t="s">
        <v>49</v>
      </c>
      <c r="O3" t="s">
        <v>30</v>
      </c>
      <c r="P3" t="s">
        <v>54</v>
      </c>
      <c r="Q3" t="s">
        <v>62</v>
      </c>
      <c r="R3" t="s">
        <v>33</v>
      </c>
      <c r="S3" t="s">
        <v>34</v>
      </c>
      <c r="T3" t="s">
        <v>57</v>
      </c>
      <c r="U3" s="1" t="s">
        <v>116</v>
      </c>
      <c r="V3">
        <v>1</v>
      </c>
      <c r="W3">
        <v>0</v>
      </c>
      <c r="X3">
        <v>0</v>
      </c>
      <c r="Y3">
        <v>0</v>
      </c>
      <c r="Z3">
        <v>0</v>
      </c>
    </row>
    <row r="4" spans="1:26" x14ac:dyDescent="0.25">
      <c r="A4">
        <v>106820452</v>
      </c>
      <c r="B4" t="s">
        <v>148</v>
      </c>
      <c r="C4" t="s">
        <v>65</v>
      </c>
      <c r="D4">
        <v>10000040</v>
      </c>
      <c r="E4">
        <v>10000040</v>
      </c>
      <c r="F4">
        <v>999.99900000000002</v>
      </c>
      <c r="H4">
        <v>0</v>
      </c>
      <c r="I4">
        <v>2022</v>
      </c>
      <c r="J4" t="s">
        <v>26</v>
      </c>
      <c r="K4" t="s">
        <v>58</v>
      </c>
      <c r="L4" s="127">
        <v>0.3888888888888889</v>
      </c>
      <c r="M4" t="s">
        <v>28</v>
      </c>
      <c r="N4" t="s">
        <v>29</v>
      </c>
      <c r="O4" t="s">
        <v>30</v>
      </c>
      <c r="P4" t="s">
        <v>31</v>
      </c>
      <c r="Q4" t="s">
        <v>32</v>
      </c>
      <c r="R4" t="s">
        <v>33</v>
      </c>
      <c r="S4" t="s">
        <v>34</v>
      </c>
      <c r="T4" t="s">
        <v>57</v>
      </c>
      <c r="U4" s="1" t="s">
        <v>64</v>
      </c>
      <c r="V4">
        <v>2</v>
      </c>
      <c r="W4">
        <v>0</v>
      </c>
      <c r="X4">
        <v>0</v>
      </c>
      <c r="Y4">
        <v>1</v>
      </c>
      <c r="Z4">
        <v>1</v>
      </c>
    </row>
    <row r="5" spans="1:26" x14ac:dyDescent="0.25">
      <c r="A5">
        <v>106820471</v>
      </c>
      <c r="B5" t="s">
        <v>104</v>
      </c>
      <c r="C5" t="s">
        <v>65</v>
      </c>
      <c r="D5">
        <v>10000026</v>
      </c>
      <c r="E5">
        <v>10000026</v>
      </c>
      <c r="F5">
        <v>14.031000000000001</v>
      </c>
      <c r="G5">
        <v>200550</v>
      </c>
      <c r="H5">
        <v>0.5</v>
      </c>
      <c r="I5">
        <v>2022</v>
      </c>
      <c r="J5" t="s">
        <v>26</v>
      </c>
      <c r="K5" t="s">
        <v>58</v>
      </c>
      <c r="L5" s="127">
        <v>0.37847222222222227</v>
      </c>
      <c r="M5" t="s">
        <v>40</v>
      </c>
      <c r="N5" t="s">
        <v>29</v>
      </c>
      <c r="O5" t="s">
        <v>30</v>
      </c>
      <c r="P5" t="s">
        <v>31</v>
      </c>
      <c r="Q5" t="s">
        <v>41</v>
      </c>
      <c r="R5" t="s">
        <v>75</v>
      </c>
      <c r="S5" t="s">
        <v>42</v>
      </c>
      <c r="T5" t="s">
        <v>35</v>
      </c>
      <c r="U5" s="1" t="s">
        <v>36</v>
      </c>
      <c r="V5">
        <v>3</v>
      </c>
      <c r="W5">
        <v>0</v>
      </c>
      <c r="X5">
        <v>0</v>
      </c>
      <c r="Y5">
        <v>0</v>
      </c>
      <c r="Z5">
        <v>0</v>
      </c>
    </row>
    <row r="6" spans="1:26" x14ac:dyDescent="0.25">
      <c r="A6">
        <v>106820587</v>
      </c>
      <c r="B6" t="s">
        <v>104</v>
      </c>
      <c r="C6" t="s">
        <v>65</v>
      </c>
      <c r="D6">
        <v>10000026</v>
      </c>
      <c r="E6">
        <v>10000026</v>
      </c>
      <c r="F6">
        <v>2.7909999999999999</v>
      </c>
      <c r="G6">
        <v>20000025</v>
      </c>
      <c r="H6">
        <v>0.5</v>
      </c>
      <c r="I6">
        <v>2022</v>
      </c>
      <c r="J6" t="s">
        <v>26</v>
      </c>
      <c r="K6" t="s">
        <v>58</v>
      </c>
      <c r="L6" s="127">
        <v>0.87152777777777779</v>
      </c>
      <c r="M6" t="s">
        <v>28</v>
      </c>
      <c r="N6" t="s">
        <v>49</v>
      </c>
      <c r="O6" t="s">
        <v>30</v>
      </c>
      <c r="P6" t="s">
        <v>31</v>
      </c>
      <c r="Q6" t="s">
        <v>62</v>
      </c>
      <c r="R6" t="s">
        <v>33</v>
      </c>
      <c r="S6" t="s">
        <v>34</v>
      </c>
      <c r="T6" t="s">
        <v>57</v>
      </c>
      <c r="U6" s="1" t="s">
        <v>36</v>
      </c>
      <c r="V6">
        <v>1</v>
      </c>
      <c r="W6">
        <v>0</v>
      </c>
      <c r="X6">
        <v>0</v>
      </c>
      <c r="Y6">
        <v>0</v>
      </c>
      <c r="Z6">
        <v>0</v>
      </c>
    </row>
    <row r="7" spans="1:26" x14ac:dyDescent="0.25">
      <c r="A7">
        <v>106820618</v>
      </c>
      <c r="B7" t="s">
        <v>104</v>
      </c>
      <c r="C7" t="s">
        <v>65</v>
      </c>
      <c r="D7">
        <v>10000026</v>
      </c>
      <c r="E7">
        <v>10000026</v>
      </c>
      <c r="F7">
        <v>14.414</v>
      </c>
      <c r="G7" t="s">
        <v>271</v>
      </c>
      <c r="H7">
        <v>3.1</v>
      </c>
      <c r="I7">
        <v>2022</v>
      </c>
      <c r="J7" t="s">
        <v>26</v>
      </c>
      <c r="K7" t="s">
        <v>60</v>
      </c>
      <c r="L7" s="127">
        <v>0.27083333333333331</v>
      </c>
      <c r="M7" t="s">
        <v>28</v>
      </c>
      <c r="N7" t="s">
        <v>29</v>
      </c>
      <c r="O7" t="s">
        <v>30</v>
      </c>
      <c r="P7" t="s">
        <v>31</v>
      </c>
      <c r="Q7" t="s">
        <v>62</v>
      </c>
      <c r="R7" t="s">
        <v>75</v>
      </c>
      <c r="S7" t="s">
        <v>34</v>
      </c>
      <c r="T7" t="s">
        <v>57</v>
      </c>
      <c r="U7" s="1" t="s">
        <v>36</v>
      </c>
      <c r="V7">
        <v>1</v>
      </c>
      <c r="W7">
        <v>0</v>
      </c>
      <c r="X7">
        <v>0</v>
      </c>
      <c r="Y7">
        <v>0</v>
      </c>
      <c r="Z7">
        <v>0</v>
      </c>
    </row>
    <row r="8" spans="1:26" x14ac:dyDescent="0.25">
      <c r="A8">
        <v>106820636</v>
      </c>
      <c r="B8" t="s">
        <v>25</v>
      </c>
      <c r="C8" t="s">
        <v>65</v>
      </c>
      <c r="D8">
        <v>10000040</v>
      </c>
      <c r="E8">
        <v>10000040</v>
      </c>
      <c r="F8">
        <v>23.698</v>
      </c>
      <c r="G8">
        <v>20000070</v>
      </c>
      <c r="H8">
        <v>0.71</v>
      </c>
      <c r="I8">
        <v>2022</v>
      </c>
      <c r="J8" t="s">
        <v>26</v>
      </c>
      <c r="K8" t="s">
        <v>60</v>
      </c>
      <c r="L8" s="127">
        <v>0.3840277777777778</v>
      </c>
      <c r="M8" t="s">
        <v>28</v>
      </c>
      <c r="N8" t="s">
        <v>29</v>
      </c>
      <c r="O8" t="s">
        <v>30</v>
      </c>
      <c r="P8" t="s">
        <v>31</v>
      </c>
      <c r="Q8" t="s">
        <v>62</v>
      </c>
      <c r="R8" t="s">
        <v>33</v>
      </c>
      <c r="S8" t="s">
        <v>34</v>
      </c>
      <c r="T8" t="s">
        <v>35</v>
      </c>
      <c r="U8" s="1" t="s">
        <v>36</v>
      </c>
      <c r="V8">
        <v>3</v>
      </c>
      <c r="W8">
        <v>0</v>
      </c>
      <c r="X8">
        <v>0</v>
      </c>
      <c r="Y8">
        <v>0</v>
      </c>
      <c r="Z8">
        <v>0</v>
      </c>
    </row>
    <row r="9" spans="1:26" x14ac:dyDescent="0.25">
      <c r="A9">
        <v>106820731</v>
      </c>
      <c r="B9" t="s">
        <v>25</v>
      </c>
      <c r="C9" t="s">
        <v>65</v>
      </c>
      <c r="D9">
        <v>10000040</v>
      </c>
      <c r="E9">
        <v>10000040</v>
      </c>
      <c r="F9">
        <v>23.908999999999999</v>
      </c>
      <c r="G9">
        <v>203060</v>
      </c>
      <c r="H9">
        <v>0.5</v>
      </c>
      <c r="I9">
        <v>2022</v>
      </c>
      <c r="J9" t="s">
        <v>26</v>
      </c>
      <c r="K9" t="s">
        <v>60</v>
      </c>
      <c r="L9" s="127">
        <v>0.89166666666666661</v>
      </c>
      <c r="M9" t="s">
        <v>51</v>
      </c>
      <c r="N9" t="s">
        <v>29</v>
      </c>
      <c r="O9" t="s">
        <v>30</v>
      </c>
      <c r="P9" t="s">
        <v>31</v>
      </c>
      <c r="Q9" t="s">
        <v>62</v>
      </c>
      <c r="R9" t="s">
        <v>33</v>
      </c>
      <c r="S9" t="s">
        <v>34</v>
      </c>
      <c r="T9" t="s">
        <v>57</v>
      </c>
      <c r="U9" s="1" t="s">
        <v>36</v>
      </c>
      <c r="V9">
        <v>1</v>
      </c>
      <c r="W9">
        <v>0</v>
      </c>
      <c r="X9">
        <v>0</v>
      </c>
      <c r="Y9">
        <v>0</v>
      </c>
      <c r="Z9">
        <v>0</v>
      </c>
    </row>
    <row r="10" spans="1:26" x14ac:dyDescent="0.25">
      <c r="A10">
        <v>106820976</v>
      </c>
      <c r="B10" t="s">
        <v>81</v>
      </c>
      <c r="C10" t="s">
        <v>65</v>
      </c>
      <c r="D10">
        <v>10000485</v>
      </c>
      <c r="E10">
        <v>10800485</v>
      </c>
      <c r="F10">
        <v>33.281999999999996</v>
      </c>
      <c r="G10">
        <v>30000051</v>
      </c>
      <c r="H10">
        <v>0.1</v>
      </c>
      <c r="I10">
        <v>2022</v>
      </c>
      <c r="J10" t="s">
        <v>26</v>
      </c>
      <c r="K10" t="s">
        <v>58</v>
      </c>
      <c r="L10" s="127">
        <v>0.6743055555555556</v>
      </c>
      <c r="M10" t="s">
        <v>28</v>
      </c>
      <c r="N10" t="s">
        <v>49</v>
      </c>
      <c r="O10" t="s">
        <v>30</v>
      </c>
      <c r="P10" t="s">
        <v>31</v>
      </c>
      <c r="Q10" t="s">
        <v>41</v>
      </c>
      <c r="R10" t="s">
        <v>33</v>
      </c>
      <c r="S10" t="s">
        <v>34</v>
      </c>
      <c r="T10" t="s">
        <v>35</v>
      </c>
      <c r="U10" s="1" t="s">
        <v>36</v>
      </c>
      <c r="V10">
        <v>3</v>
      </c>
      <c r="W10">
        <v>0</v>
      </c>
      <c r="X10">
        <v>0</v>
      </c>
      <c r="Y10">
        <v>0</v>
      </c>
      <c r="Z10">
        <v>0</v>
      </c>
    </row>
    <row r="11" spans="1:26" x14ac:dyDescent="0.25">
      <c r="A11">
        <v>106821775</v>
      </c>
      <c r="B11" t="s">
        <v>112</v>
      </c>
      <c r="C11" t="s">
        <v>65</v>
      </c>
      <c r="D11">
        <v>10000095</v>
      </c>
      <c r="E11">
        <v>10000095</v>
      </c>
      <c r="F11">
        <v>4.4960000000000004</v>
      </c>
      <c r="G11">
        <v>20000421</v>
      </c>
      <c r="H11">
        <v>0.5</v>
      </c>
      <c r="I11">
        <v>2022</v>
      </c>
      <c r="J11" t="s">
        <v>26</v>
      </c>
      <c r="K11" t="s">
        <v>58</v>
      </c>
      <c r="L11" s="127">
        <v>0.47986111111111113</v>
      </c>
      <c r="M11" t="s">
        <v>28</v>
      </c>
      <c r="N11" t="s">
        <v>29</v>
      </c>
      <c r="O11" t="s">
        <v>30</v>
      </c>
      <c r="P11" t="s">
        <v>31</v>
      </c>
      <c r="Q11" t="s">
        <v>62</v>
      </c>
      <c r="R11" t="s">
        <v>33</v>
      </c>
      <c r="S11" t="s">
        <v>34</v>
      </c>
      <c r="T11" t="s">
        <v>35</v>
      </c>
      <c r="U11" s="1" t="s">
        <v>36</v>
      </c>
      <c r="V11">
        <v>3</v>
      </c>
      <c r="W11">
        <v>0</v>
      </c>
      <c r="X11">
        <v>0</v>
      </c>
      <c r="Y11">
        <v>0</v>
      </c>
      <c r="Z11">
        <v>0</v>
      </c>
    </row>
    <row r="12" spans="1:26" x14ac:dyDescent="0.25">
      <c r="A12">
        <v>106821806</v>
      </c>
      <c r="B12" t="s">
        <v>25</v>
      </c>
      <c r="C12" t="s">
        <v>65</v>
      </c>
      <c r="D12">
        <v>10000040</v>
      </c>
      <c r="E12">
        <v>10000040</v>
      </c>
      <c r="F12">
        <v>999.99900000000002</v>
      </c>
      <c r="G12">
        <v>20000070</v>
      </c>
      <c r="H12">
        <v>1</v>
      </c>
      <c r="I12">
        <v>2022</v>
      </c>
      <c r="J12" t="s">
        <v>26</v>
      </c>
      <c r="K12" t="s">
        <v>60</v>
      </c>
      <c r="L12" s="127">
        <v>0.99375000000000002</v>
      </c>
      <c r="M12" t="s">
        <v>28</v>
      </c>
      <c r="N12" t="s">
        <v>29</v>
      </c>
      <c r="O12" t="s">
        <v>30</v>
      </c>
      <c r="P12" t="s">
        <v>31</v>
      </c>
      <c r="Q12" t="s">
        <v>62</v>
      </c>
      <c r="R12" t="s">
        <v>33</v>
      </c>
      <c r="S12" t="s">
        <v>34</v>
      </c>
      <c r="T12" t="s">
        <v>57</v>
      </c>
      <c r="U12" s="1" t="s">
        <v>43</v>
      </c>
      <c r="V12">
        <v>2</v>
      </c>
      <c r="W12">
        <v>0</v>
      </c>
      <c r="X12">
        <v>0</v>
      </c>
      <c r="Y12">
        <v>0</v>
      </c>
      <c r="Z12">
        <v>2</v>
      </c>
    </row>
    <row r="13" spans="1:26" x14ac:dyDescent="0.25">
      <c r="A13">
        <v>106821807</v>
      </c>
      <c r="B13" t="s">
        <v>25</v>
      </c>
      <c r="C13" t="s">
        <v>65</v>
      </c>
      <c r="D13">
        <v>10000040</v>
      </c>
      <c r="E13">
        <v>10000040</v>
      </c>
      <c r="F13">
        <v>999.99900000000002</v>
      </c>
      <c r="G13">
        <v>20000070</v>
      </c>
      <c r="H13">
        <v>0.2</v>
      </c>
      <c r="I13">
        <v>2022</v>
      </c>
      <c r="J13" t="s">
        <v>26</v>
      </c>
      <c r="K13" t="s">
        <v>60</v>
      </c>
      <c r="L13" s="127">
        <v>0.94374999999999998</v>
      </c>
      <c r="M13" t="s">
        <v>28</v>
      </c>
      <c r="N13" t="s">
        <v>29</v>
      </c>
      <c r="O13" t="s">
        <v>30</v>
      </c>
      <c r="P13" t="s">
        <v>31</v>
      </c>
      <c r="Q13" t="s">
        <v>62</v>
      </c>
      <c r="R13" t="s">
        <v>33</v>
      </c>
      <c r="S13" t="s">
        <v>34</v>
      </c>
      <c r="T13" t="s">
        <v>57</v>
      </c>
      <c r="U13" s="1" t="s">
        <v>36</v>
      </c>
      <c r="V13">
        <v>1</v>
      </c>
      <c r="W13">
        <v>0</v>
      </c>
      <c r="X13">
        <v>0</v>
      </c>
      <c r="Y13">
        <v>0</v>
      </c>
      <c r="Z13">
        <v>0</v>
      </c>
    </row>
    <row r="14" spans="1:26" x14ac:dyDescent="0.25">
      <c r="A14">
        <v>106821869</v>
      </c>
      <c r="B14" t="s">
        <v>25</v>
      </c>
      <c r="C14" t="s">
        <v>67</v>
      </c>
      <c r="D14">
        <v>30000050</v>
      </c>
      <c r="E14">
        <v>30000050</v>
      </c>
      <c r="F14">
        <v>1.3939999999999999</v>
      </c>
      <c r="G14">
        <v>40005530</v>
      </c>
      <c r="H14">
        <v>0.2</v>
      </c>
      <c r="I14">
        <v>2022</v>
      </c>
      <c r="J14" t="s">
        <v>26</v>
      </c>
      <c r="K14" t="s">
        <v>27</v>
      </c>
      <c r="L14" s="127">
        <v>0.40833333333333338</v>
      </c>
      <c r="M14" t="s">
        <v>28</v>
      </c>
      <c r="N14" t="s">
        <v>49</v>
      </c>
      <c r="O14" t="s">
        <v>30</v>
      </c>
      <c r="P14" t="s">
        <v>54</v>
      </c>
      <c r="Q14" t="s">
        <v>62</v>
      </c>
      <c r="R14" t="s">
        <v>75</v>
      </c>
      <c r="S14" t="s">
        <v>139</v>
      </c>
      <c r="T14" t="s">
        <v>35</v>
      </c>
      <c r="U14" s="1" t="s">
        <v>36</v>
      </c>
      <c r="V14">
        <v>2</v>
      </c>
      <c r="W14">
        <v>0</v>
      </c>
      <c r="X14">
        <v>0</v>
      </c>
      <c r="Y14">
        <v>0</v>
      </c>
      <c r="Z14">
        <v>0</v>
      </c>
    </row>
    <row r="15" spans="1:26" x14ac:dyDescent="0.25">
      <c r="A15">
        <v>106821875</v>
      </c>
      <c r="B15" t="s">
        <v>114</v>
      </c>
      <c r="C15" t="s">
        <v>65</v>
      </c>
      <c r="D15">
        <v>10000095</v>
      </c>
      <c r="E15">
        <v>10000095</v>
      </c>
      <c r="F15">
        <v>28.216999999999999</v>
      </c>
      <c r="G15">
        <v>40002399</v>
      </c>
      <c r="H15">
        <v>0.2</v>
      </c>
      <c r="I15">
        <v>2022</v>
      </c>
      <c r="J15" t="s">
        <v>26</v>
      </c>
      <c r="K15" t="s">
        <v>60</v>
      </c>
      <c r="L15" s="127">
        <v>0.3576388888888889</v>
      </c>
      <c r="M15" t="s">
        <v>28</v>
      </c>
      <c r="N15" t="s">
        <v>29</v>
      </c>
      <c r="O15" t="s">
        <v>30</v>
      </c>
      <c r="P15" t="s">
        <v>31</v>
      </c>
      <c r="Q15" t="s">
        <v>32</v>
      </c>
      <c r="R15" t="s">
        <v>33</v>
      </c>
      <c r="S15" t="s">
        <v>34</v>
      </c>
      <c r="T15" t="s">
        <v>35</v>
      </c>
      <c r="U15" s="1" t="s">
        <v>36</v>
      </c>
      <c r="V15">
        <v>2</v>
      </c>
      <c r="W15">
        <v>0</v>
      </c>
      <c r="X15">
        <v>0</v>
      </c>
      <c r="Y15">
        <v>0</v>
      </c>
      <c r="Z15">
        <v>0</v>
      </c>
    </row>
    <row r="16" spans="1:26" x14ac:dyDescent="0.25">
      <c r="A16">
        <v>106821890</v>
      </c>
      <c r="B16" t="s">
        <v>81</v>
      </c>
      <c r="C16" t="s">
        <v>65</v>
      </c>
      <c r="D16">
        <v>10000485</v>
      </c>
      <c r="E16">
        <v>10800485</v>
      </c>
      <c r="F16">
        <v>35.286000000000001</v>
      </c>
      <c r="G16">
        <v>50032584</v>
      </c>
      <c r="H16">
        <v>0.3</v>
      </c>
      <c r="I16">
        <v>2022</v>
      </c>
      <c r="J16" t="s">
        <v>26</v>
      </c>
      <c r="K16" t="s">
        <v>27</v>
      </c>
      <c r="L16" s="127">
        <v>0.35694444444444445</v>
      </c>
      <c r="M16" t="s">
        <v>28</v>
      </c>
      <c r="N16" t="s">
        <v>29</v>
      </c>
      <c r="O16" t="s">
        <v>30</v>
      </c>
      <c r="P16" t="s">
        <v>31</v>
      </c>
      <c r="Q16" t="s">
        <v>62</v>
      </c>
      <c r="R16" t="s">
        <v>33</v>
      </c>
      <c r="S16" t="s">
        <v>34</v>
      </c>
      <c r="T16" t="s">
        <v>35</v>
      </c>
      <c r="U16" s="1" t="s">
        <v>36</v>
      </c>
      <c r="V16">
        <v>2</v>
      </c>
      <c r="W16">
        <v>0</v>
      </c>
      <c r="X16">
        <v>0</v>
      </c>
      <c r="Y16">
        <v>0</v>
      </c>
      <c r="Z16">
        <v>0</v>
      </c>
    </row>
    <row r="17" spans="1:26" x14ac:dyDescent="0.25">
      <c r="A17">
        <v>106822166</v>
      </c>
      <c r="B17" t="s">
        <v>25</v>
      </c>
      <c r="C17" t="s">
        <v>122</v>
      </c>
      <c r="D17">
        <v>40001002</v>
      </c>
      <c r="E17">
        <v>40001002</v>
      </c>
      <c r="F17">
        <v>3.79</v>
      </c>
      <c r="G17">
        <v>30000054</v>
      </c>
      <c r="H17">
        <v>0</v>
      </c>
      <c r="I17">
        <v>2022</v>
      </c>
      <c r="J17" t="s">
        <v>26</v>
      </c>
      <c r="K17" t="s">
        <v>39</v>
      </c>
      <c r="L17" s="127">
        <v>0.34722222222222227</v>
      </c>
      <c r="M17" t="s">
        <v>92</v>
      </c>
      <c r="Q17" t="s">
        <v>41</v>
      </c>
      <c r="S17" t="s">
        <v>42</v>
      </c>
      <c r="T17" t="s">
        <v>35</v>
      </c>
      <c r="U17" s="1" t="s">
        <v>43</v>
      </c>
      <c r="V17">
        <v>2</v>
      </c>
      <c r="W17">
        <v>0</v>
      </c>
      <c r="X17">
        <v>0</v>
      </c>
      <c r="Y17">
        <v>0</v>
      </c>
      <c r="Z17">
        <v>1</v>
      </c>
    </row>
    <row r="18" spans="1:26" x14ac:dyDescent="0.25">
      <c r="A18">
        <v>106822207</v>
      </c>
      <c r="B18" t="s">
        <v>114</v>
      </c>
      <c r="C18" t="s">
        <v>38</v>
      </c>
      <c r="D18">
        <v>20000070</v>
      </c>
      <c r="E18">
        <v>20000070</v>
      </c>
      <c r="F18">
        <v>13.497999999999999</v>
      </c>
      <c r="G18">
        <v>50033208</v>
      </c>
      <c r="H18">
        <v>0.25</v>
      </c>
      <c r="I18">
        <v>2022</v>
      </c>
      <c r="J18" t="s">
        <v>26</v>
      </c>
      <c r="K18" t="s">
        <v>27</v>
      </c>
      <c r="L18" s="127">
        <v>0.35833333333333334</v>
      </c>
      <c r="M18" t="s">
        <v>28</v>
      </c>
      <c r="N18" t="s">
        <v>29</v>
      </c>
      <c r="O18" t="s">
        <v>30</v>
      </c>
      <c r="P18" t="s">
        <v>54</v>
      </c>
      <c r="Q18" t="s">
        <v>62</v>
      </c>
      <c r="S18" t="s">
        <v>139</v>
      </c>
      <c r="T18" t="s">
        <v>35</v>
      </c>
      <c r="U18" s="1" t="s">
        <v>36</v>
      </c>
      <c r="V18">
        <v>1</v>
      </c>
      <c r="W18">
        <v>0</v>
      </c>
      <c r="X18">
        <v>0</v>
      </c>
      <c r="Y18">
        <v>0</v>
      </c>
      <c r="Z18">
        <v>0</v>
      </c>
    </row>
    <row r="19" spans="1:26" x14ac:dyDescent="0.25">
      <c r="A19">
        <v>106822208</v>
      </c>
      <c r="B19" t="s">
        <v>114</v>
      </c>
      <c r="C19" t="s">
        <v>38</v>
      </c>
      <c r="D19">
        <v>21000070</v>
      </c>
      <c r="E19">
        <v>21000070</v>
      </c>
      <c r="F19">
        <v>999.99900000000002</v>
      </c>
      <c r="G19">
        <v>50033208</v>
      </c>
      <c r="H19">
        <v>0</v>
      </c>
      <c r="I19">
        <v>2022</v>
      </c>
      <c r="J19" t="s">
        <v>26</v>
      </c>
      <c r="K19" t="s">
        <v>60</v>
      </c>
      <c r="L19" s="127">
        <v>0.90138888888888891</v>
      </c>
      <c r="M19" t="s">
        <v>28</v>
      </c>
      <c r="N19" t="s">
        <v>29</v>
      </c>
      <c r="O19" t="s">
        <v>30</v>
      </c>
      <c r="P19" t="s">
        <v>54</v>
      </c>
      <c r="Q19" t="s">
        <v>62</v>
      </c>
      <c r="R19" t="s">
        <v>33</v>
      </c>
      <c r="S19" t="s">
        <v>139</v>
      </c>
      <c r="T19" t="s">
        <v>57</v>
      </c>
      <c r="U19" s="1" t="s">
        <v>36</v>
      </c>
      <c r="V19">
        <v>1</v>
      </c>
      <c r="W19">
        <v>0</v>
      </c>
      <c r="X19">
        <v>0</v>
      </c>
      <c r="Y19">
        <v>0</v>
      </c>
      <c r="Z19">
        <v>0</v>
      </c>
    </row>
    <row r="20" spans="1:26" x14ac:dyDescent="0.25">
      <c r="A20">
        <v>106822485</v>
      </c>
      <c r="B20" t="s">
        <v>117</v>
      </c>
      <c r="C20" t="s">
        <v>45</v>
      </c>
      <c r="D20">
        <v>50005331</v>
      </c>
      <c r="E20">
        <v>50005331</v>
      </c>
      <c r="F20">
        <v>999.99900000000002</v>
      </c>
      <c r="G20">
        <v>50004546</v>
      </c>
      <c r="H20">
        <v>1.9E-2</v>
      </c>
      <c r="I20">
        <v>2022</v>
      </c>
      <c r="J20" t="s">
        <v>26</v>
      </c>
      <c r="K20" t="s">
        <v>39</v>
      </c>
      <c r="L20" s="127">
        <v>0.4826388888888889</v>
      </c>
      <c r="M20" t="s">
        <v>92</v>
      </c>
      <c r="Q20" t="s">
        <v>41</v>
      </c>
      <c r="R20" t="s">
        <v>33</v>
      </c>
      <c r="S20" t="s">
        <v>42</v>
      </c>
      <c r="T20" t="s">
        <v>35</v>
      </c>
      <c r="U20" s="1" t="s">
        <v>36</v>
      </c>
      <c r="V20">
        <v>1</v>
      </c>
      <c r="W20">
        <v>0</v>
      </c>
      <c r="X20">
        <v>0</v>
      </c>
      <c r="Y20">
        <v>0</v>
      </c>
      <c r="Z20">
        <v>0</v>
      </c>
    </row>
    <row r="21" spans="1:26" x14ac:dyDescent="0.25">
      <c r="A21">
        <v>106822508</v>
      </c>
      <c r="B21" t="s">
        <v>88</v>
      </c>
      <c r="C21" t="s">
        <v>67</v>
      </c>
      <c r="D21">
        <v>30000075</v>
      </c>
      <c r="E21">
        <v>30000075</v>
      </c>
      <c r="F21">
        <v>4.8559999999999999</v>
      </c>
      <c r="G21">
        <v>50038315</v>
      </c>
      <c r="H21">
        <v>0.13</v>
      </c>
      <c r="I21">
        <v>2022</v>
      </c>
      <c r="J21" t="s">
        <v>26</v>
      </c>
      <c r="K21" t="s">
        <v>27</v>
      </c>
      <c r="L21" s="127">
        <v>0.77847222222222223</v>
      </c>
      <c r="M21" t="s">
        <v>40</v>
      </c>
      <c r="N21" t="s">
        <v>49</v>
      </c>
      <c r="O21" t="s">
        <v>30</v>
      </c>
      <c r="P21" t="s">
        <v>68</v>
      </c>
      <c r="Q21" t="s">
        <v>41</v>
      </c>
      <c r="R21" t="s">
        <v>33</v>
      </c>
      <c r="S21" t="s">
        <v>42</v>
      </c>
      <c r="T21" t="s">
        <v>47</v>
      </c>
      <c r="U21" s="1" t="s">
        <v>36</v>
      </c>
      <c r="V21">
        <v>3</v>
      </c>
      <c r="W21">
        <v>0</v>
      </c>
      <c r="X21">
        <v>0</v>
      </c>
      <c r="Y21">
        <v>0</v>
      </c>
      <c r="Z21">
        <v>0</v>
      </c>
    </row>
    <row r="22" spans="1:26" x14ac:dyDescent="0.25">
      <c r="A22">
        <v>106822554</v>
      </c>
      <c r="B22" t="s">
        <v>25</v>
      </c>
      <c r="C22" t="s">
        <v>38</v>
      </c>
      <c r="D22">
        <v>20000070</v>
      </c>
      <c r="E22">
        <v>29000070</v>
      </c>
      <c r="F22">
        <v>0.79600000000000004</v>
      </c>
      <c r="G22">
        <v>50012460</v>
      </c>
      <c r="H22">
        <v>0.25</v>
      </c>
      <c r="I22">
        <v>2022</v>
      </c>
      <c r="J22" t="s">
        <v>26</v>
      </c>
      <c r="K22" t="s">
        <v>60</v>
      </c>
      <c r="L22" s="127">
        <v>0.91041666666666676</v>
      </c>
      <c r="M22" t="s">
        <v>28</v>
      </c>
      <c r="N22" t="s">
        <v>29</v>
      </c>
      <c r="O22" t="s">
        <v>30</v>
      </c>
      <c r="P22" t="s">
        <v>54</v>
      </c>
      <c r="Q22" t="s">
        <v>62</v>
      </c>
      <c r="R22" t="s">
        <v>33</v>
      </c>
      <c r="S22" t="s">
        <v>139</v>
      </c>
      <c r="T22" t="s">
        <v>57</v>
      </c>
      <c r="U22" s="1" t="s">
        <v>36</v>
      </c>
      <c r="V22">
        <v>2</v>
      </c>
      <c r="W22">
        <v>0</v>
      </c>
      <c r="X22">
        <v>0</v>
      </c>
      <c r="Y22">
        <v>0</v>
      </c>
      <c r="Z22">
        <v>0</v>
      </c>
    </row>
    <row r="23" spans="1:26" x14ac:dyDescent="0.25">
      <c r="A23">
        <v>106822830</v>
      </c>
      <c r="B23" t="s">
        <v>25</v>
      </c>
      <c r="C23" t="s">
        <v>65</v>
      </c>
      <c r="D23">
        <v>10000440</v>
      </c>
      <c r="E23">
        <v>10000440</v>
      </c>
      <c r="F23">
        <v>0.86299999999999999</v>
      </c>
      <c r="G23">
        <v>50015732</v>
      </c>
      <c r="H23">
        <v>9.5000000000000001E-2</v>
      </c>
      <c r="I23">
        <v>2022</v>
      </c>
      <c r="J23" t="s">
        <v>26</v>
      </c>
      <c r="K23" t="s">
        <v>39</v>
      </c>
      <c r="L23" s="127">
        <v>0.79722222222222217</v>
      </c>
      <c r="M23" t="s">
        <v>28</v>
      </c>
      <c r="N23" t="s">
        <v>49</v>
      </c>
      <c r="O23" t="s">
        <v>30</v>
      </c>
      <c r="P23" t="s">
        <v>54</v>
      </c>
      <c r="Q23" t="s">
        <v>41</v>
      </c>
      <c r="R23" t="s">
        <v>95</v>
      </c>
      <c r="S23" t="s">
        <v>42</v>
      </c>
      <c r="T23" t="s">
        <v>57</v>
      </c>
      <c r="U23" s="1" t="s">
        <v>64</v>
      </c>
      <c r="V23">
        <v>1</v>
      </c>
      <c r="W23">
        <v>0</v>
      </c>
      <c r="X23">
        <v>0</v>
      </c>
      <c r="Y23">
        <v>1</v>
      </c>
      <c r="Z23">
        <v>0</v>
      </c>
    </row>
    <row r="24" spans="1:26" x14ac:dyDescent="0.25">
      <c r="A24">
        <v>106822975</v>
      </c>
      <c r="B24" t="s">
        <v>104</v>
      </c>
      <c r="C24" t="s">
        <v>65</v>
      </c>
      <c r="D24">
        <v>10000026</v>
      </c>
      <c r="E24">
        <v>10000026</v>
      </c>
      <c r="F24">
        <v>4.718</v>
      </c>
      <c r="G24">
        <v>200450</v>
      </c>
      <c r="H24">
        <v>0.2</v>
      </c>
      <c r="I24">
        <v>2022</v>
      </c>
      <c r="J24" t="s">
        <v>26</v>
      </c>
      <c r="K24" t="s">
        <v>60</v>
      </c>
      <c r="L24" s="127">
        <v>0.57291666666666663</v>
      </c>
      <c r="M24" t="s">
        <v>28</v>
      </c>
      <c r="N24" t="s">
        <v>29</v>
      </c>
      <c r="O24" t="s">
        <v>30</v>
      </c>
      <c r="P24" t="s">
        <v>31</v>
      </c>
      <c r="Q24" t="s">
        <v>62</v>
      </c>
      <c r="R24" t="s">
        <v>33</v>
      </c>
      <c r="S24" t="s">
        <v>34</v>
      </c>
      <c r="T24" t="s">
        <v>35</v>
      </c>
      <c r="U24" s="1" t="s">
        <v>36</v>
      </c>
      <c r="V24">
        <v>3</v>
      </c>
      <c r="W24">
        <v>0</v>
      </c>
      <c r="X24">
        <v>0</v>
      </c>
      <c r="Y24">
        <v>0</v>
      </c>
      <c r="Z24">
        <v>0</v>
      </c>
    </row>
    <row r="25" spans="1:26" x14ac:dyDescent="0.25">
      <c r="A25">
        <v>106822978</v>
      </c>
      <c r="B25" t="s">
        <v>86</v>
      </c>
      <c r="C25" t="s">
        <v>65</v>
      </c>
      <c r="D25">
        <v>10000026</v>
      </c>
      <c r="E25">
        <v>10000026</v>
      </c>
      <c r="F25">
        <v>20.957000000000001</v>
      </c>
      <c r="G25">
        <v>200330</v>
      </c>
      <c r="H25">
        <v>0.2</v>
      </c>
      <c r="I25">
        <v>2022</v>
      </c>
      <c r="J25" t="s">
        <v>26</v>
      </c>
      <c r="K25" t="s">
        <v>60</v>
      </c>
      <c r="L25" s="127">
        <v>0.60486111111111118</v>
      </c>
      <c r="M25" t="s">
        <v>28</v>
      </c>
      <c r="N25" t="s">
        <v>29</v>
      </c>
      <c r="O25" t="s">
        <v>30</v>
      </c>
      <c r="P25" t="s">
        <v>31</v>
      </c>
      <c r="Q25" t="s">
        <v>62</v>
      </c>
      <c r="R25" t="s">
        <v>33</v>
      </c>
      <c r="S25" t="s">
        <v>34</v>
      </c>
      <c r="T25" t="s">
        <v>35</v>
      </c>
      <c r="U25" s="1" t="s">
        <v>36</v>
      </c>
      <c r="V25">
        <v>1</v>
      </c>
      <c r="W25">
        <v>0</v>
      </c>
      <c r="X25">
        <v>0</v>
      </c>
      <c r="Y25">
        <v>0</v>
      </c>
      <c r="Z25">
        <v>0</v>
      </c>
    </row>
    <row r="26" spans="1:26" x14ac:dyDescent="0.25">
      <c r="A26">
        <v>106823021</v>
      </c>
      <c r="B26" t="s">
        <v>104</v>
      </c>
      <c r="C26" t="s">
        <v>65</v>
      </c>
      <c r="D26">
        <v>10000026</v>
      </c>
      <c r="E26">
        <v>10000026</v>
      </c>
      <c r="F26">
        <v>2.0099999999999998</v>
      </c>
      <c r="G26">
        <v>30000280</v>
      </c>
      <c r="H26">
        <v>2</v>
      </c>
      <c r="I26">
        <v>2022</v>
      </c>
      <c r="J26" t="s">
        <v>26</v>
      </c>
      <c r="K26" t="s">
        <v>27</v>
      </c>
      <c r="L26" s="127">
        <v>0.31111111111111112</v>
      </c>
      <c r="M26" t="s">
        <v>28</v>
      </c>
      <c r="N26" t="s">
        <v>49</v>
      </c>
      <c r="O26" t="s">
        <v>30</v>
      </c>
      <c r="P26" t="s">
        <v>31</v>
      </c>
      <c r="Q26" t="s">
        <v>62</v>
      </c>
      <c r="R26" t="s">
        <v>33</v>
      </c>
      <c r="S26" t="s">
        <v>34</v>
      </c>
      <c r="T26" t="s">
        <v>35</v>
      </c>
      <c r="U26" s="1" t="s">
        <v>36</v>
      </c>
      <c r="V26">
        <v>1</v>
      </c>
      <c r="W26">
        <v>0</v>
      </c>
      <c r="X26">
        <v>0</v>
      </c>
      <c r="Y26">
        <v>0</v>
      </c>
      <c r="Z26">
        <v>0</v>
      </c>
    </row>
    <row r="27" spans="1:26" x14ac:dyDescent="0.25">
      <c r="A27">
        <v>106823046</v>
      </c>
      <c r="B27" t="s">
        <v>117</v>
      </c>
      <c r="C27" t="s">
        <v>65</v>
      </c>
      <c r="D27">
        <v>10000077</v>
      </c>
      <c r="E27">
        <v>10000077</v>
      </c>
      <c r="F27">
        <v>999.99900000000002</v>
      </c>
      <c r="G27">
        <v>10000077</v>
      </c>
      <c r="H27">
        <v>9.5000000000000001E-2</v>
      </c>
      <c r="I27">
        <v>2022</v>
      </c>
      <c r="J27" t="s">
        <v>26</v>
      </c>
      <c r="K27" t="s">
        <v>27</v>
      </c>
      <c r="L27" s="127">
        <v>0.24097222222222223</v>
      </c>
      <c r="M27" t="s">
        <v>28</v>
      </c>
      <c r="N27" t="s">
        <v>49</v>
      </c>
      <c r="O27" t="s">
        <v>30</v>
      </c>
      <c r="P27" t="s">
        <v>54</v>
      </c>
      <c r="Q27" t="s">
        <v>62</v>
      </c>
      <c r="R27" t="s">
        <v>95</v>
      </c>
      <c r="S27" t="s">
        <v>34</v>
      </c>
      <c r="T27" t="s">
        <v>57</v>
      </c>
      <c r="U27" s="1" t="s">
        <v>36</v>
      </c>
      <c r="V27">
        <v>2</v>
      </c>
      <c r="W27">
        <v>0</v>
      </c>
      <c r="X27">
        <v>0</v>
      </c>
      <c r="Y27">
        <v>0</v>
      </c>
      <c r="Z27">
        <v>0</v>
      </c>
    </row>
    <row r="28" spans="1:26" x14ac:dyDescent="0.25">
      <c r="A28">
        <v>106823138</v>
      </c>
      <c r="B28" t="s">
        <v>117</v>
      </c>
      <c r="C28" t="s">
        <v>65</v>
      </c>
      <c r="D28">
        <v>10000077</v>
      </c>
      <c r="E28">
        <v>10000077</v>
      </c>
      <c r="F28">
        <v>20.849</v>
      </c>
      <c r="G28">
        <v>200520</v>
      </c>
      <c r="H28">
        <v>0.9</v>
      </c>
      <c r="I28">
        <v>2022</v>
      </c>
      <c r="J28" t="s">
        <v>26</v>
      </c>
      <c r="K28" t="s">
        <v>27</v>
      </c>
      <c r="L28" s="127">
        <v>0.33680555555555558</v>
      </c>
      <c r="M28" t="s">
        <v>28</v>
      </c>
      <c r="N28" t="s">
        <v>49</v>
      </c>
      <c r="O28" t="s">
        <v>30</v>
      </c>
      <c r="P28" t="s">
        <v>54</v>
      </c>
      <c r="Q28" t="s">
        <v>62</v>
      </c>
      <c r="R28" t="s">
        <v>33</v>
      </c>
      <c r="S28" t="s">
        <v>34</v>
      </c>
      <c r="T28" t="s">
        <v>35</v>
      </c>
      <c r="U28" s="1" t="s">
        <v>36</v>
      </c>
      <c r="V28">
        <v>1</v>
      </c>
      <c r="W28">
        <v>0</v>
      </c>
      <c r="X28">
        <v>0</v>
      </c>
      <c r="Y28">
        <v>0</v>
      </c>
      <c r="Z28">
        <v>0</v>
      </c>
    </row>
    <row r="29" spans="1:26" x14ac:dyDescent="0.25">
      <c r="A29">
        <v>106823148</v>
      </c>
      <c r="B29" t="s">
        <v>25</v>
      </c>
      <c r="C29" t="s">
        <v>65</v>
      </c>
      <c r="D29">
        <v>10000040</v>
      </c>
      <c r="E29">
        <v>10000040</v>
      </c>
      <c r="F29">
        <v>21.106999999999999</v>
      </c>
      <c r="G29">
        <v>40002542</v>
      </c>
      <c r="H29">
        <v>2</v>
      </c>
      <c r="I29">
        <v>2022</v>
      </c>
      <c r="J29" t="s">
        <v>26</v>
      </c>
      <c r="K29" t="s">
        <v>60</v>
      </c>
      <c r="L29" s="127">
        <v>0.94513888888888886</v>
      </c>
      <c r="M29" t="s">
        <v>28</v>
      </c>
      <c r="N29" t="s">
        <v>29</v>
      </c>
      <c r="O29" t="s">
        <v>30</v>
      </c>
      <c r="P29" t="s">
        <v>31</v>
      </c>
      <c r="Q29" t="s">
        <v>62</v>
      </c>
      <c r="R29" t="s">
        <v>33</v>
      </c>
      <c r="S29" t="s">
        <v>34</v>
      </c>
      <c r="T29" t="s">
        <v>57</v>
      </c>
      <c r="U29" s="1" t="s">
        <v>36</v>
      </c>
      <c r="V29">
        <v>1</v>
      </c>
      <c r="W29">
        <v>0</v>
      </c>
      <c r="X29">
        <v>0</v>
      </c>
      <c r="Y29">
        <v>0</v>
      </c>
      <c r="Z29">
        <v>0</v>
      </c>
    </row>
    <row r="30" spans="1:26" x14ac:dyDescent="0.25">
      <c r="A30">
        <v>106823202</v>
      </c>
      <c r="B30" t="s">
        <v>112</v>
      </c>
      <c r="C30" t="s">
        <v>65</v>
      </c>
      <c r="D30">
        <v>10000095</v>
      </c>
      <c r="E30">
        <v>10000095</v>
      </c>
      <c r="F30">
        <v>1.673</v>
      </c>
      <c r="G30">
        <v>200700</v>
      </c>
      <c r="H30">
        <v>1</v>
      </c>
      <c r="I30">
        <v>2022</v>
      </c>
      <c r="J30" t="s">
        <v>26</v>
      </c>
      <c r="K30" t="s">
        <v>60</v>
      </c>
      <c r="L30" s="127">
        <v>0.63680555555555551</v>
      </c>
      <c r="M30" t="s">
        <v>28</v>
      </c>
      <c r="N30" t="s">
        <v>49</v>
      </c>
      <c r="O30" t="s">
        <v>30</v>
      </c>
      <c r="P30" t="s">
        <v>31</v>
      </c>
      <c r="Q30" t="s">
        <v>41</v>
      </c>
      <c r="R30" t="s">
        <v>33</v>
      </c>
      <c r="S30" t="s">
        <v>42</v>
      </c>
      <c r="T30" t="s">
        <v>35</v>
      </c>
      <c r="U30" s="1" t="s">
        <v>64</v>
      </c>
      <c r="V30">
        <v>12</v>
      </c>
      <c r="W30">
        <v>0</v>
      </c>
      <c r="X30">
        <v>0</v>
      </c>
      <c r="Y30">
        <v>3</v>
      </c>
      <c r="Z30">
        <v>0</v>
      </c>
    </row>
    <row r="31" spans="1:26" x14ac:dyDescent="0.25">
      <c r="A31">
        <v>106823224</v>
      </c>
      <c r="B31" t="s">
        <v>104</v>
      </c>
      <c r="C31" t="s">
        <v>65</v>
      </c>
      <c r="D31">
        <v>10000026</v>
      </c>
      <c r="E31">
        <v>10000026</v>
      </c>
      <c r="F31">
        <v>8.2170000000000005</v>
      </c>
      <c r="G31">
        <v>20000064</v>
      </c>
      <c r="H31">
        <v>0.8</v>
      </c>
      <c r="I31">
        <v>2022</v>
      </c>
      <c r="J31" t="s">
        <v>26</v>
      </c>
      <c r="K31" t="s">
        <v>60</v>
      </c>
      <c r="L31" s="127">
        <v>0.54375000000000007</v>
      </c>
      <c r="M31" t="s">
        <v>28</v>
      </c>
      <c r="N31" t="s">
        <v>29</v>
      </c>
      <c r="O31" t="s">
        <v>30</v>
      </c>
      <c r="P31" t="s">
        <v>31</v>
      </c>
      <c r="Q31" t="s">
        <v>32</v>
      </c>
      <c r="R31" t="s">
        <v>33</v>
      </c>
      <c r="S31" t="s">
        <v>34</v>
      </c>
      <c r="T31" t="s">
        <v>35</v>
      </c>
      <c r="U31" s="1" t="s">
        <v>36</v>
      </c>
      <c r="V31">
        <v>10</v>
      </c>
      <c r="W31">
        <v>0</v>
      </c>
      <c r="X31">
        <v>0</v>
      </c>
      <c r="Y31">
        <v>0</v>
      </c>
      <c r="Z31">
        <v>0</v>
      </c>
    </row>
    <row r="32" spans="1:26" x14ac:dyDescent="0.25">
      <c r="A32">
        <v>106823486</v>
      </c>
      <c r="B32" t="s">
        <v>164</v>
      </c>
      <c r="C32" t="s">
        <v>45</v>
      </c>
      <c r="D32">
        <v>50029662</v>
      </c>
      <c r="E32">
        <v>40001296</v>
      </c>
      <c r="F32">
        <v>0.127</v>
      </c>
      <c r="G32">
        <v>50033576</v>
      </c>
      <c r="H32">
        <v>2.8000000000000001E-2</v>
      </c>
      <c r="I32">
        <v>2022</v>
      </c>
      <c r="J32" t="s">
        <v>26</v>
      </c>
      <c r="K32" t="s">
        <v>39</v>
      </c>
      <c r="L32" s="127">
        <v>0.65347222222222223</v>
      </c>
      <c r="M32" t="s">
        <v>28</v>
      </c>
      <c r="N32" t="s">
        <v>29</v>
      </c>
      <c r="O32" t="s">
        <v>30</v>
      </c>
      <c r="P32" t="s">
        <v>68</v>
      </c>
      <c r="Q32" t="s">
        <v>41</v>
      </c>
      <c r="R32" t="s">
        <v>33</v>
      </c>
      <c r="S32" t="s">
        <v>42</v>
      </c>
      <c r="T32" t="s">
        <v>35</v>
      </c>
      <c r="U32" s="1" t="s">
        <v>43</v>
      </c>
      <c r="V32">
        <v>7</v>
      </c>
      <c r="W32">
        <v>0</v>
      </c>
      <c r="X32">
        <v>0</v>
      </c>
      <c r="Y32">
        <v>0</v>
      </c>
      <c r="Z32">
        <v>5</v>
      </c>
    </row>
    <row r="33" spans="1:26" x14ac:dyDescent="0.25">
      <c r="A33">
        <v>106824203</v>
      </c>
      <c r="B33" t="s">
        <v>112</v>
      </c>
      <c r="C33" t="s">
        <v>65</v>
      </c>
      <c r="D33">
        <v>10000095</v>
      </c>
      <c r="E33">
        <v>10000095</v>
      </c>
      <c r="F33">
        <v>6.8369999999999997</v>
      </c>
      <c r="G33">
        <v>40001709</v>
      </c>
      <c r="H33">
        <v>1.01</v>
      </c>
      <c r="I33">
        <v>2022</v>
      </c>
      <c r="J33" t="s">
        <v>26</v>
      </c>
      <c r="K33" t="s">
        <v>60</v>
      </c>
      <c r="L33" s="127">
        <v>0.35625000000000001</v>
      </c>
      <c r="M33" t="s">
        <v>28</v>
      </c>
      <c r="N33" t="s">
        <v>29</v>
      </c>
      <c r="P33" t="s">
        <v>31</v>
      </c>
      <c r="Q33" t="s">
        <v>62</v>
      </c>
      <c r="R33" t="s">
        <v>33</v>
      </c>
      <c r="S33" t="s">
        <v>34</v>
      </c>
      <c r="T33" t="s">
        <v>35</v>
      </c>
      <c r="U33" s="1" t="s">
        <v>36</v>
      </c>
      <c r="V33">
        <v>2</v>
      </c>
      <c r="W33">
        <v>0</v>
      </c>
      <c r="X33">
        <v>0</v>
      </c>
      <c r="Y33">
        <v>0</v>
      </c>
      <c r="Z33">
        <v>0</v>
      </c>
    </row>
    <row r="34" spans="1:26" x14ac:dyDescent="0.25">
      <c r="A34">
        <v>106824274</v>
      </c>
      <c r="B34" t="s">
        <v>81</v>
      </c>
      <c r="C34" t="s">
        <v>65</v>
      </c>
      <c r="D34">
        <v>10000485</v>
      </c>
      <c r="E34">
        <v>10800485</v>
      </c>
      <c r="F34">
        <v>30.349</v>
      </c>
      <c r="G34">
        <v>200610</v>
      </c>
      <c r="H34">
        <v>0</v>
      </c>
      <c r="I34">
        <v>2022</v>
      </c>
      <c r="J34" t="s">
        <v>26</v>
      </c>
      <c r="K34" t="s">
        <v>27</v>
      </c>
      <c r="L34" s="127">
        <v>0.41180555555555554</v>
      </c>
      <c r="M34" t="s">
        <v>28</v>
      </c>
      <c r="N34" t="s">
        <v>49</v>
      </c>
      <c r="O34" t="s">
        <v>30</v>
      </c>
      <c r="P34" t="s">
        <v>54</v>
      </c>
      <c r="Q34" t="s">
        <v>32</v>
      </c>
      <c r="R34" t="s">
        <v>33</v>
      </c>
      <c r="S34" t="s">
        <v>34</v>
      </c>
      <c r="T34" t="s">
        <v>35</v>
      </c>
      <c r="U34" s="1" t="s">
        <v>64</v>
      </c>
      <c r="V34">
        <v>8</v>
      </c>
      <c r="W34">
        <v>0</v>
      </c>
      <c r="X34">
        <v>0</v>
      </c>
      <c r="Y34">
        <v>5</v>
      </c>
      <c r="Z34">
        <v>1</v>
      </c>
    </row>
    <row r="35" spans="1:26" x14ac:dyDescent="0.25">
      <c r="A35">
        <v>106824311</v>
      </c>
      <c r="B35" t="s">
        <v>104</v>
      </c>
      <c r="C35" t="s">
        <v>65</v>
      </c>
      <c r="D35">
        <v>10000026</v>
      </c>
      <c r="E35">
        <v>10000026</v>
      </c>
      <c r="F35">
        <v>0</v>
      </c>
      <c r="G35">
        <v>200400</v>
      </c>
      <c r="H35">
        <v>1</v>
      </c>
      <c r="I35">
        <v>2022</v>
      </c>
      <c r="J35" t="s">
        <v>26</v>
      </c>
      <c r="K35" t="s">
        <v>58</v>
      </c>
      <c r="L35" s="127">
        <v>0.80069444444444438</v>
      </c>
      <c r="M35" t="s">
        <v>28</v>
      </c>
      <c r="N35" t="s">
        <v>29</v>
      </c>
      <c r="O35" t="s">
        <v>30</v>
      </c>
      <c r="P35" t="s">
        <v>31</v>
      </c>
      <c r="Q35" t="s">
        <v>62</v>
      </c>
      <c r="R35" t="s">
        <v>33</v>
      </c>
      <c r="S35" t="s">
        <v>34</v>
      </c>
      <c r="T35" t="s">
        <v>57</v>
      </c>
      <c r="U35" s="1" t="s">
        <v>43</v>
      </c>
      <c r="V35">
        <v>2</v>
      </c>
      <c r="W35">
        <v>0</v>
      </c>
      <c r="X35">
        <v>0</v>
      </c>
      <c r="Y35">
        <v>0</v>
      </c>
      <c r="Z35">
        <v>2</v>
      </c>
    </row>
    <row r="36" spans="1:26" x14ac:dyDescent="0.25">
      <c r="A36">
        <v>106824328</v>
      </c>
      <c r="B36" t="s">
        <v>25</v>
      </c>
      <c r="C36" t="s">
        <v>65</v>
      </c>
      <c r="D36">
        <v>10000040</v>
      </c>
      <c r="E36">
        <v>10000040</v>
      </c>
      <c r="F36">
        <v>22.878</v>
      </c>
      <c r="G36">
        <v>20000070</v>
      </c>
      <c r="H36">
        <v>0.11</v>
      </c>
      <c r="I36">
        <v>2022</v>
      </c>
      <c r="J36" t="s">
        <v>26</v>
      </c>
      <c r="K36" t="s">
        <v>60</v>
      </c>
      <c r="L36" s="127">
        <v>0.9243055555555556</v>
      </c>
      <c r="M36" t="s">
        <v>28</v>
      </c>
      <c r="N36" t="s">
        <v>29</v>
      </c>
      <c r="O36" t="s">
        <v>30</v>
      </c>
      <c r="P36" t="s">
        <v>31</v>
      </c>
      <c r="Q36" t="s">
        <v>62</v>
      </c>
      <c r="R36" t="s">
        <v>33</v>
      </c>
      <c r="S36" t="s">
        <v>34</v>
      </c>
      <c r="T36" t="s">
        <v>57</v>
      </c>
      <c r="U36" s="1" t="s">
        <v>43</v>
      </c>
      <c r="V36">
        <v>1</v>
      </c>
      <c r="W36">
        <v>0</v>
      </c>
      <c r="X36">
        <v>0</v>
      </c>
      <c r="Y36">
        <v>0</v>
      </c>
      <c r="Z36">
        <v>1</v>
      </c>
    </row>
    <row r="37" spans="1:26" x14ac:dyDescent="0.25">
      <c r="A37">
        <v>106824338</v>
      </c>
      <c r="B37" t="s">
        <v>25</v>
      </c>
      <c r="C37" t="s">
        <v>65</v>
      </c>
      <c r="D37">
        <v>10000040</v>
      </c>
      <c r="E37">
        <v>10000040</v>
      </c>
      <c r="F37">
        <v>27.66</v>
      </c>
      <c r="G37">
        <v>20000070</v>
      </c>
      <c r="H37">
        <v>3</v>
      </c>
      <c r="I37">
        <v>2022</v>
      </c>
      <c r="J37" t="s">
        <v>26</v>
      </c>
      <c r="K37" t="s">
        <v>58</v>
      </c>
      <c r="L37" s="127">
        <v>0.69027777777777777</v>
      </c>
      <c r="M37" t="s">
        <v>28</v>
      </c>
      <c r="N37" t="s">
        <v>29</v>
      </c>
      <c r="O37" t="s">
        <v>30</v>
      </c>
      <c r="P37" t="s">
        <v>68</v>
      </c>
      <c r="Q37" t="s">
        <v>41</v>
      </c>
      <c r="R37" t="s">
        <v>76</v>
      </c>
      <c r="S37" t="s">
        <v>42</v>
      </c>
      <c r="T37" t="s">
        <v>35</v>
      </c>
      <c r="U37" s="1" t="s">
        <v>43</v>
      </c>
      <c r="V37">
        <v>2</v>
      </c>
      <c r="W37">
        <v>0</v>
      </c>
      <c r="X37">
        <v>0</v>
      </c>
      <c r="Y37">
        <v>0</v>
      </c>
      <c r="Z37">
        <v>1</v>
      </c>
    </row>
    <row r="38" spans="1:26" x14ac:dyDescent="0.25">
      <c r="A38">
        <v>106824417</v>
      </c>
      <c r="B38" t="s">
        <v>25</v>
      </c>
      <c r="C38" t="s">
        <v>65</v>
      </c>
      <c r="D38">
        <v>10000040</v>
      </c>
      <c r="E38">
        <v>10000040</v>
      </c>
      <c r="F38">
        <v>1.794</v>
      </c>
      <c r="G38">
        <v>40001002</v>
      </c>
      <c r="H38">
        <v>0.4</v>
      </c>
      <c r="I38">
        <v>2022</v>
      </c>
      <c r="J38" t="s">
        <v>26</v>
      </c>
      <c r="K38" t="s">
        <v>53</v>
      </c>
      <c r="L38" s="127">
        <v>0.33194444444444443</v>
      </c>
      <c r="M38" t="s">
        <v>28</v>
      </c>
      <c r="N38" t="s">
        <v>29</v>
      </c>
      <c r="O38" t="s">
        <v>30</v>
      </c>
      <c r="P38" t="s">
        <v>31</v>
      </c>
      <c r="Q38" t="s">
        <v>32</v>
      </c>
      <c r="R38" t="s">
        <v>33</v>
      </c>
      <c r="S38" t="s">
        <v>42</v>
      </c>
      <c r="T38" t="s">
        <v>35</v>
      </c>
      <c r="U38" s="1" t="s">
        <v>36</v>
      </c>
      <c r="V38">
        <v>3</v>
      </c>
      <c r="W38">
        <v>0</v>
      </c>
      <c r="X38">
        <v>0</v>
      </c>
      <c r="Y38">
        <v>0</v>
      </c>
      <c r="Z38">
        <v>0</v>
      </c>
    </row>
    <row r="39" spans="1:26" x14ac:dyDescent="0.25">
      <c r="A39">
        <v>106824420</v>
      </c>
      <c r="B39" t="s">
        <v>25</v>
      </c>
      <c r="C39" t="s">
        <v>65</v>
      </c>
      <c r="D39">
        <v>10000040</v>
      </c>
      <c r="E39">
        <v>10000040</v>
      </c>
      <c r="F39">
        <v>20.411999999999999</v>
      </c>
      <c r="G39">
        <v>40005220</v>
      </c>
      <c r="H39">
        <v>0.5</v>
      </c>
      <c r="I39">
        <v>2022</v>
      </c>
      <c r="J39" t="s">
        <v>26</v>
      </c>
      <c r="K39" t="s">
        <v>39</v>
      </c>
      <c r="L39" s="127">
        <v>0.38055555555555554</v>
      </c>
      <c r="M39" t="s">
        <v>28</v>
      </c>
      <c r="N39" t="s">
        <v>49</v>
      </c>
      <c r="O39" t="s">
        <v>30</v>
      </c>
      <c r="P39" t="s">
        <v>31</v>
      </c>
      <c r="Q39" t="s">
        <v>41</v>
      </c>
      <c r="R39" t="s">
        <v>33</v>
      </c>
      <c r="S39" t="s">
        <v>42</v>
      </c>
      <c r="T39" t="s">
        <v>35</v>
      </c>
      <c r="U39" s="1" t="s">
        <v>36</v>
      </c>
      <c r="V39">
        <v>3</v>
      </c>
      <c r="W39">
        <v>0</v>
      </c>
      <c r="X39">
        <v>0</v>
      </c>
      <c r="Y39">
        <v>0</v>
      </c>
      <c r="Z39">
        <v>0</v>
      </c>
    </row>
    <row r="40" spans="1:26" x14ac:dyDescent="0.25">
      <c r="A40">
        <v>106824422</v>
      </c>
      <c r="B40" t="s">
        <v>25</v>
      </c>
      <c r="C40" t="s">
        <v>65</v>
      </c>
      <c r="D40">
        <v>10000040</v>
      </c>
      <c r="E40">
        <v>10000040</v>
      </c>
      <c r="F40">
        <v>999.99900000000002</v>
      </c>
      <c r="G40">
        <v>20000070</v>
      </c>
      <c r="H40">
        <v>3</v>
      </c>
      <c r="I40">
        <v>2022</v>
      </c>
      <c r="J40" t="s">
        <v>26</v>
      </c>
      <c r="K40" t="s">
        <v>27</v>
      </c>
      <c r="L40" s="127">
        <v>0.37916666666666665</v>
      </c>
      <c r="M40" t="s">
        <v>28</v>
      </c>
      <c r="N40" t="s">
        <v>29</v>
      </c>
      <c r="O40" t="s">
        <v>30</v>
      </c>
      <c r="P40" t="s">
        <v>31</v>
      </c>
      <c r="Q40" t="s">
        <v>32</v>
      </c>
      <c r="R40" t="s">
        <v>33</v>
      </c>
      <c r="S40" t="s">
        <v>34</v>
      </c>
      <c r="T40" t="s">
        <v>35</v>
      </c>
      <c r="U40" s="1" t="s">
        <v>36</v>
      </c>
      <c r="V40">
        <v>3</v>
      </c>
      <c r="W40">
        <v>0</v>
      </c>
      <c r="X40">
        <v>0</v>
      </c>
      <c r="Y40">
        <v>0</v>
      </c>
      <c r="Z40">
        <v>0</v>
      </c>
    </row>
    <row r="41" spans="1:26" x14ac:dyDescent="0.25">
      <c r="A41">
        <v>106824423</v>
      </c>
      <c r="B41" t="s">
        <v>25</v>
      </c>
      <c r="C41" t="s">
        <v>65</v>
      </c>
      <c r="D41">
        <v>10000040</v>
      </c>
      <c r="E41">
        <v>10000040</v>
      </c>
      <c r="F41">
        <v>999.99900000000002</v>
      </c>
      <c r="G41">
        <v>20000070</v>
      </c>
      <c r="H41">
        <v>3</v>
      </c>
      <c r="I41">
        <v>2022</v>
      </c>
      <c r="J41" t="s">
        <v>26</v>
      </c>
      <c r="K41" t="s">
        <v>27</v>
      </c>
      <c r="L41" s="127">
        <v>0.33680555555555558</v>
      </c>
      <c r="M41" t="s">
        <v>28</v>
      </c>
      <c r="N41" t="s">
        <v>29</v>
      </c>
      <c r="O41" t="s">
        <v>30</v>
      </c>
      <c r="P41" t="s">
        <v>31</v>
      </c>
      <c r="Q41" t="s">
        <v>62</v>
      </c>
      <c r="R41" t="s">
        <v>33</v>
      </c>
      <c r="S41" t="s">
        <v>34</v>
      </c>
      <c r="T41" t="s">
        <v>35</v>
      </c>
      <c r="U41" s="1" t="s">
        <v>36</v>
      </c>
      <c r="V41">
        <v>1</v>
      </c>
      <c r="W41">
        <v>0</v>
      </c>
      <c r="X41">
        <v>0</v>
      </c>
      <c r="Y41">
        <v>0</v>
      </c>
      <c r="Z41">
        <v>0</v>
      </c>
    </row>
    <row r="42" spans="1:26" x14ac:dyDescent="0.25">
      <c r="A42">
        <v>106824427</v>
      </c>
      <c r="B42" t="s">
        <v>81</v>
      </c>
      <c r="C42" t="s">
        <v>65</v>
      </c>
      <c r="D42">
        <v>10000485</v>
      </c>
      <c r="E42">
        <v>10800485</v>
      </c>
      <c r="F42">
        <v>20.966999999999999</v>
      </c>
      <c r="G42">
        <v>50015564</v>
      </c>
      <c r="H42">
        <v>0.75</v>
      </c>
      <c r="I42">
        <v>2022</v>
      </c>
      <c r="J42" t="s">
        <v>26</v>
      </c>
      <c r="K42" t="s">
        <v>39</v>
      </c>
      <c r="L42" s="127">
        <v>0.27499999999999997</v>
      </c>
      <c r="M42" t="s">
        <v>28</v>
      </c>
      <c r="N42" t="s">
        <v>29</v>
      </c>
      <c r="O42" t="s">
        <v>30</v>
      </c>
      <c r="P42" t="s">
        <v>31</v>
      </c>
      <c r="Q42" t="s">
        <v>41</v>
      </c>
      <c r="R42" t="s">
        <v>33</v>
      </c>
      <c r="S42" t="s">
        <v>42</v>
      </c>
      <c r="T42" t="s">
        <v>74</v>
      </c>
      <c r="U42" s="1" t="s">
        <v>85</v>
      </c>
      <c r="V42">
        <v>3</v>
      </c>
      <c r="W42">
        <v>0</v>
      </c>
      <c r="X42">
        <v>1</v>
      </c>
      <c r="Y42">
        <v>0</v>
      </c>
      <c r="Z42">
        <v>0</v>
      </c>
    </row>
    <row r="43" spans="1:26" x14ac:dyDescent="0.25">
      <c r="A43">
        <v>106824478</v>
      </c>
      <c r="B43" t="s">
        <v>25</v>
      </c>
      <c r="C43" t="s">
        <v>65</v>
      </c>
      <c r="D43">
        <v>10000040</v>
      </c>
      <c r="E43">
        <v>10000040</v>
      </c>
      <c r="F43">
        <v>27.338999999999999</v>
      </c>
      <c r="G43">
        <v>20000070</v>
      </c>
      <c r="H43">
        <v>0.2</v>
      </c>
      <c r="I43">
        <v>2022</v>
      </c>
      <c r="J43" t="s">
        <v>26</v>
      </c>
      <c r="K43" t="s">
        <v>53</v>
      </c>
      <c r="L43" s="127">
        <v>0.34236111111111112</v>
      </c>
      <c r="M43" t="s">
        <v>28</v>
      </c>
      <c r="N43" t="s">
        <v>49</v>
      </c>
      <c r="O43" t="s">
        <v>30</v>
      </c>
      <c r="P43" t="s">
        <v>31</v>
      </c>
      <c r="Q43" t="s">
        <v>32</v>
      </c>
      <c r="R43" t="s">
        <v>33</v>
      </c>
      <c r="S43" t="s">
        <v>34</v>
      </c>
      <c r="T43" t="s">
        <v>35</v>
      </c>
      <c r="U43" s="1" t="s">
        <v>36</v>
      </c>
      <c r="V43">
        <v>2</v>
      </c>
      <c r="W43">
        <v>0</v>
      </c>
      <c r="X43">
        <v>0</v>
      </c>
      <c r="Y43">
        <v>0</v>
      </c>
      <c r="Z43">
        <v>0</v>
      </c>
    </row>
    <row r="44" spans="1:26" x14ac:dyDescent="0.25">
      <c r="A44">
        <v>106824547</v>
      </c>
      <c r="B44" t="s">
        <v>104</v>
      </c>
      <c r="C44" t="s">
        <v>65</v>
      </c>
      <c r="D44">
        <v>10000026</v>
      </c>
      <c r="E44">
        <v>10000026</v>
      </c>
      <c r="F44">
        <v>4.4509999999999996</v>
      </c>
      <c r="G44">
        <v>40001534</v>
      </c>
      <c r="H44">
        <v>0.5</v>
      </c>
      <c r="I44">
        <v>2022</v>
      </c>
      <c r="J44" t="s">
        <v>26</v>
      </c>
      <c r="K44" t="s">
        <v>39</v>
      </c>
      <c r="L44" s="127">
        <v>0.4368055555555555</v>
      </c>
      <c r="M44" t="s">
        <v>28</v>
      </c>
      <c r="N44" t="s">
        <v>49</v>
      </c>
      <c r="O44" t="s">
        <v>30</v>
      </c>
      <c r="P44" t="s">
        <v>31</v>
      </c>
      <c r="Q44" t="s">
        <v>41</v>
      </c>
      <c r="R44" t="s">
        <v>33</v>
      </c>
      <c r="S44" t="s">
        <v>42</v>
      </c>
      <c r="T44" t="s">
        <v>35</v>
      </c>
      <c r="U44" s="1" t="s">
        <v>36</v>
      </c>
      <c r="V44">
        <v>2</v>
      </c>
      <c r="W44">
        <v>0</v>
      </c>
      <c r="X44">
        <v>0</v>
      </c>
      <c r="Y44">
        <v>0</v>
      </c>
      <c r="Z44">
        <v>0</v>
      </c>
    </row>
    <row r="45" spans="1:26" x14ac:dyDescent="0.25">
      <c r="A45">
        <v>106824804</v>
      </c>
      <c r="B45" t="s">
        <v>81</v>
      </c>
      <c r="C45" t="s">
        <v>45</v>
      </c>
      <c r="D45">
        <v>50030795</v>
      </c>
      <c r="E45">
        <v>40003448</v>
      </c>
      <c r="F45">
        <v>1.855</v>
      </c>
      <c r="G45">
        <v>50032379</v>
      </c>
      <c r="H45">
        <v>4.0000000000000001E-3</v>
      </c>
      <c r="I45">
        <v>2022</v>
      </c>
      <c r="J45" t="s">
        <v>26</v>
      </c>
      <c r="K45" t="s">
        <v>48</v>
      </c>
      <c r="L45" s="127">
        <v>0.41666666666666669</v>
      </c>
      <c r="M45" t="s">
        <v>77</v>
      </c>
      <c r="N45" t="s">
        <v>49</v>
      </c>
      <c r="O45" t="s">
        <v>30</v>
      </c>
      <c r="P45" t="s">
        <v>31</v>
      </c>
      <c r="Q45" t="s">
        <v>41</v>
      </c>
      <c r="R45" t="s">
        <v>50</v>
      </c>
      <c r="S45" t="s">
        <v>42</v>
      </c>
      <c r="T45" t="s">
        <v>35</v>
      </c>
      <c r="U45" s="1" t="s">
        <v>36</v>
      </c>
      <c r="V45">
        <v>2</v>
      </c>
      <c r="W45">
        <v>0</v>
      </c>
      <c r="X45">
        <v>0</v>
      </c>
      <c r="Y45">
        <v>0</v>
      </c>
      <c r="Z45">
        <v>0</v>
      </c>
    </row>
    <row r="46" spans="1:26" x14ac:dyDescent="0.25">
      <c r="A46">
        <v>106824872</v>
      </c>
      <c r="B46" t="s">
        <v>143</v>
      </c>
      <c r="C46" t="s">
        <v>45</v>
      </c>
      <c r="D46">
        <v>50029517</v>
      </c>
      <c r="E46">
        <v>40001001</v>
      </c>
      <c r="F46">
        <v>10.454000000000001</v>
      </c>
      <c r="G46">
        <v>50048218</v>
      </c>
      <c r="H46">
        <v>3.7999999999999999E-2</v>
      </c>
      <c r="I46">
        <v>2022</v>
      </c>
      <c r="J46" t="s">
        <v>26</v>
      </c>
      <c r="K46" t="s">
        <v>58</v>
      </c>
      <c r="L46" s="127">
        <v>0.70347222222222217</v>
      </c>
      <c r="M46" t="s">
        <v>28</v>
      </c>
      <c r="N46" t="s">
        <v>29</v>
      </c>
      <c r="O46" t="s">
        <v>30</v>
      </c>
      <c r="P46" t="s">
        <v>31</v>
      </c>
      <c r="Q46" t="s">
        <v>41</v>
      </c>
      <c r="R46" t="s">
        <v>33</v>
      </c>
      <c r="S46" t="s">
        <v>42</v>
      </c>
      <c r="T46" t="s">
        <v>35</v>
      </c>
      <c r="U46" s="1" t="s">
        <v>43</v>
      </c>
      <c r="V46">
        <v>5</v>
      </c>
      <c r="W46">
        <v>0</v>
      </c>
      <c r="X46">
        <v>0</v>
      </c>
      <c r="Y46">
        <v>0</v>
      </c>
      <c r="Z46">
        <v>4</v>
      </c>
    </row>
    <row r="47" spans="1:26" x14ac:dyDescent="0.25">
      <c r="A47">
        <v>106825162</v>
      </c>
      <c r="B47" t="s">
        <v>81</v>
      </c>
      <c r="C47" t="s">
        <v>45</v>
      </c>
      <c r="F47">
        <v>999.99900000000002</v>
      </c>
      <c r="G47">
        <v>50015088</v>
      </c>
      <c r="H47">
        <v>0</v>
      </c>
      <c r="I47">
        <v>2022</v>
      </c>
      <c r="J47" t="s">
        <v>26</v>
      </c>
      <c r="K47" t="s">
        <v>48</v>
      </c>
      <c r="L47" s="127">
        <v>0.56388888888888888</v>
      </c>
      <c r="M47" t="s">
        <v>28</v>
      </c>
      <c r="N47" t="s">
        <v>49</v>
      </c>
      <c r="O47" t="s">
        <v>30</v>
      </c>
      <c r="P47" t="s">
        <v>54</v>
      </c>
      <c r="Q47" t="s">
        <v>41</v>
      </c>
      <c r="R47" t="s">
        <v>33</v>
      </c>
      <c r="S47" t="s">
        <v>42</v>
      </c>
      <c r="T47" t="s">
        <v>35</v>
      </c>
      <c r="U47" s="1" t="s">
        <v>43</v>
      </c>
      <c r="V47">
        <v>2</v>
      </c>
      <c r="W47">
        <v>0</v>
      </c>
      <c r="X47">
        <v>0</v>
      </c>
      <c r="Y47">
        <v>0</v>
      </c>
      <c r="Z47">
        <v>1</v>
      </c>
    </row>
    <row r="48" spans="1:26" x14ac:dyDescent="0.25">
      <c r="A48">
        <v>106825504</v>
      </c>
      <c r="B48" t="s">
        <v>112</v>
      </c>
      <c r="C48" t="s">
        <v>65</v>
      </c>
      <c r="D48">
        <v>10000095</v>
      </c>
      <c r="E48">
        <v>10000095</v>
      </c>
      <c r="F48">
        <v>1.2470000000000001</v>
      </c>
      <c r="G48">
        <v>40001002</v>
      </c>
      <c r="H48">
        <v>0.5</v>
      </c>
      <c r="I48">
        <v>2022</v>
      </c>
      <c r="J48" t="s">
        <v>26</v>
      </c>
      <c r="K48" t="s">
        <v>58</v>
      </c>
      <c r="L48" s="127">
        <v>0.62291666666666667</v>
      </c>
      <c r="M48" t="s">
        <v>28</v>
      </c>
      <c r="N48" t="s">
        <v>49</v>
      </c>
      <c r="O48" t="s">
        <v>30</v>
      </c>
      <c r="P48" t="s">
        <v>54</v>
      </c>
      <c r="Q48" t="s">
        <v>41</v>
      </c>
      <c r="R48" t="s">
        <v>33</v>
      </c>
      <c r="S48" t="s">
        <v>42</v>
      </c>
      <c r="T48" t="s">
        <v>35</v>
      </c>
      <c r="U48" s="1" t="s">
        <v>43</v>
      </c>
      <c r="V48">
        <v>11</v>
      </c>
      <c r="W48">
        <v>0</v>
      </c>
      <c r="X48">
        <v>0</v>
      </c>
      <c r="Y48">
        <v>0</v>
      </c>
      <c r="Z48">
        <v>3</v>
      </c>
    </row>
    <row r="49" spans="1:26" x14ac:dyDescent="0.25">
      <c r="A49">
        <v>106825545</v>
      </c>
      <c r="B49" t="s">
        <v>112</v>
      </c>
      <c r="C49" t="s">
        <v>65</v>
      </c>
      <c r="D49">
        <v>10000095</v>
      </c>
      <c r="E49">
        <v>10000095</v>
      </c>
      <c r="F49">
        <v>1.5680000000000001</v>
      </c>
      <c r="G49">
        <v>200710</v>
      </c>
      <c r="H49">
        <v>0.1</v>
      </c>
      <c r="I49">
        <v>2022</v>
      </c>
      <c r="J49" t="s">
        <v>26</v>
      </c>
      <c r="K49" t="s">
        <v>60</v>
      </c>
      <c r="L49" s="127">
        <v>0.9472222222222223</v>
      </c>
      <c r="M49" t="s">
        <v>28</v>
      </c>
      <c r="N49" t="s">
        <v>49</v>
      </c>
      <c r="O49" t="s">
        <v>30</v>
      </c>
      <c r="P49" t="s">
        <v>31</v>
      </c>
      <c r="Q49" t="s">
        <v>32</v>
      </c>
      <c r="R49" t="s">
        <v>33</v>
      </c>
      <c r="S49" t="s">
        <v>34</v>
      </c>
      <c r="T49" t="s">
        <v>57</v>
      </c>
      <c r="U49" s="1" t="s">
        <v>36</v>
      </c>
      <c r="V49">
        <v>1</v>
      </c>
      <c r="W49">
        <v>0</v>
      </c>
      <c r="X49">
        <v>0</v>
      </c>
      <c r="Y49">
        <v>0</v>
      </c>
      <c r="Z49">
        <v>0</v>
      </c>
    </row>
    <row r="50" spans="1:26" x14ac:dyDescent="0.25">
      <c r="A50">
        <v>106825573</v>
      </c>
      <c r="B50" t="s">
        <v>25</v>
      </c>
      <c r="C50" t="s">
        <v>65</v>
      </c>
      <c r="D50">
        <v>10000040</v>
      </c>
      <c r="E50">
        <v>10000040</v>
      </c>
      <c r="F50">
        <v>999.99900000000002</v>
      </c>
      <c r="G50">
        <v>20000070</v>
      </c>
      <c r="H50">
        <v>2</v>
      </c>
      <c r="I50">
        <v>2022</v>
      </c>
      <c r="J50" t="s">
        <v>26</v>
      </c>
      <c r="K50" t="s">
        <v>60</v>
      </c>
      <c r="L50" s="127">
        <v>0.93402777777777779</v>
      </c>
      <c r="M50" t="s">
        <v>28</v>
      </c>
      <c r="N50" t="s">
        <v>29</v>
      </c>
      <c r="O50" t="s">
        <v>30</v>
      </c>
      <c r="P50" t="s">
        <v>31</v>
      </c>
      <c r="Q50" t="s">
        <v>62</v>
      </c>
      <c r="R50" t="s">
        <v>33</v>
      </c>
      <c r="S50" t="s">
        <v>34</v>
      </c>
      <c r="T50" t="s">
        <v>57</v>
      </c>
      <c r="U50" s="1" t="s">
        <v>64</v>
      </c>
      <c r="V50">
        <v>1</v>
      </c>
      <c r="W50">
        <v>0</v>
      </c>
      <c r="X50">
        <v>0</v>
      </c>
      <c r="Y50">
        <v>1</v>
      </c>
      <c r="Z50">
        <v>0</v>
      </c>
    </row>
    <row r="51" spans="1:26" x14ac:dyDescent="0.25">
      <c r="A51">
        <v>106825647</v>
      </c>
      <c r="B51" t="s">
        <v>100</v>
      </c>
      <c r="C51" t="s">
        <v>67</v>
      </c>
      <c r="D51">
        <v>30000016</v>
      </c>
      <c r="E51">
        <v>30000016</v>
      </c>
      <c r="F51">
        <v>8.66</v>
      </c>
      <c r="G51">
        <v>40001804</v>
      </c>
      <c r="H51">
        <v>0</v>
      </c>
      <c r="I51">
        <v>2022</v>
      </c>
      <c r="J51" t="s">
        <v>26</v>
      </c>
      <c r="K51" t="s">
        <v>48</v>
      </c>
      <c r="L51" s="127">
        <v>0.59444444444444444</v>
      </c>
      <c r="M51" t="s">
        <v>28</v>
      </c>
      <c r="N51" t="s">
        <v>29</v>
      </c>
      <c r="O51" t="s">
        <v>30</v>
      </c>
      <c r="P51" t="s">
        <v>31</v>
      </c>
      <c r="Q51" t="s">
        <v>41</v>
      </c>
      <c r="R51" t="s">
        <v>61</v>
      </c>
      <c r="S51" t="s">
        <v>42</v>
      </c>
      <c r="T51" t="s">
        <v>35</v>
      </c>
      <c r="U51" s="1" t="s">
        <v>36</v>
      </c>
      <c r="V51">
        <v>2</v>
      </c>
      <c r="W51">
        <v>0</v>
      </c>
      <c r="X51">
        <v>0</v>
      </c>
      <c r="Y51">
        <v>0</v>
      </c>
      <c r="Z51">
        <v>0</v>
      </c>
    </row>
    <row r="52" spans="1:26" x14ac:dyDescent="0.25">
      <c r="A52">
        <v>106825667</v>
      </c>
      <c r="B52" t="s">
        <v>104</v>
      </c>
      <c r="C52" t="s">
        <v>65</v>
      </c>
      <c r="D52">
        <v>10000026</v>
      </c>
      <c r="E52">
        <v>10000026</v>
      </c>
      <c r="F52">
        <v>1.4139999999999999</v>
      </c>
      <c r="G52">
        <v>200420</v>
      </c>
      <c r="H52">
        <v>0.1</v>
      </c>
      <c r="I52">
        <v>2022</v>
      </c>
      <c r="J52" t="s">
        <v>26</v>
      </c>
      <c r="K52" t="s">
        <v>48</v>
      </c>
      <c r="L52" s="127">
        <v>0.84583333333333333</v>
      </c>
      <c r="M52" t="s">
        <v>28</v>
      </c>
      <c r="N52" t="s">
        <v>49</v>
      </c>
      <c r="O52" t="s">
        <v>30</v>
      </c>
      <c r="P52" t="s">
        <v>31</v>
      </c>
      <c r="Q52" t="s">
        <v>32</v>
      </c>
      <c r="R52" t="s">
        <v>33</v>
      </c>
      <c r="S52" t="s">
        <v>34</v>
      </c>
      <c r="T52" t="s">
        <v>57</v>
      </c>
      <c r="U52" s="1" t="s">
        <v>36</v>
      </c>
      <c r="V52">
        <v>1</v>
      </c>
      <c r="W52">
        <v>0</v>
      </c>
      <c r="X52">
        <v>0</v>
      </c>
      <c r="Y52">
        <v>0</v>
      </c>
      <c r="Z52">
        <v>0</v>
      </c>
    </row>
    <row r="53" spans="1:26" x14ac:dyDescent="0.25">
      <c r="A53">
        <v>106825813</v>
      </c>
      <c r="B53" t="s">
        <v>106</v>
      </c>
      <c r="C53" t="s">
        <v>65</v>
      </c>
      <c r="D53">
        <v>10000095</v>
      </c>
      <c r="E53">
        <v>10000095</v>
      </c>
      <c r="F53">
        <v>26.768000000000001</v>
      </c>
      <c r="G53">
        <v>30000082</v>
      </c>
      <c r="H53">
        <v>0.2</v>
      </c>
      <c r="I53">
        <v>2022</v>
      </c>
      <c r="J53" t="s">
        <v>26</v>
      </c>
      <c r="K53" t="s">
        <v>60</v>
      </c>
      <c r="L53" s="127">
        <v>0.42986111111111108</v>
      </c>
      <c r="M53" t="s">
        <v>28</v>
      </c>
      <c r="N53" t="s">
        <v>49</v>
      </c>
      <c r="O53" t="s">
        <v>30</v>
      </c>
      <c r="P53" t="s">
        <v>31</v>
      </c>
      <c r="Q53" t="s">
        <v>62</v>
      </c>
      <c r="R53" t="s">
        <v>33</v>
      </c>
      <c r="S53" t="s">
        <v>34</v>
      </c>
      <c r="T53" t="s">
        <v>35</v>
      </c>
      <c r="U53" s="1" t="s">
        <v>36</v>
      </c>
      <c r="V53">
        <v>5</v>
      </c>
      <c r="W53">
        <v>0</v>
      </c>
      <c r="X53">
        <v>0</v>
      </c>
      <c r="Y53">
        <v>0</v>
      </c>
      <c r="Z53">
        <v>0</v>
      </c>
    </row>
    <row r="54" spans="1:26" x14ac:dyDescent="0.25">
      <c r="A54">
        <v>106825848</v>
      </c>
      <c r="B54" t="s">
        <v>106</v>
      </c>
      <c r="C54" t="s">
        <v>65</v>
      </c>
      <c r="D54">
        <v>10000095</v>
      </c>
      <c r="E54">
        <v>10000095</v>
      </c>
      <c r="F54">
        <v>22.468</v>
      </c>
      <c r="G54">
        <v>30000082</v>
      </c>
      <c r="H54">
        <v>4.0999999999999996</v>
      </c>
      <c r="I54">
        <v>2022</v>
      </c>
      <c r="J54" t="s">
        <v>26</v>
      </c>
      <c r="K54" t="s">
        <v>39</v>
      </c>
      <c r="L54" s="127">
        <v>0.4597222222222222</v>
      </c>
      <c r="M54" t="s">
        <v>28</v>
      </c>
      <c r="N54" t="s">
        <v>49</v>
      </c>
      <c r="O54" t="s">
        <v>30</v>
      </c>
      <c r="P54" t="s">
        <v>54</v>
      </c>
      <c r="Q54" t="s">
        <v>41</v>
      </c>
      <c r="R54" t="s">
        <v>33</v>
      </c>
      <c r="S54" t="s">
        <v>42</v>
      </c>
      <c r="T54" t="s">
        <v>35</v>
      </c>
      <c r="U54" s="1" t="s">
        <v>36</v>
      </c>
      <c r="V54">
        <v>2</v>
      </c>
      <c r="W54">
        <v>0</v>
      </c>
      <c r="X54">
        <v>0</v>
      </c>
      <c r="Y54">
        <v>0</v>
      </c>
      <c r="Z54">
        <v>0</v>
      </c>
    </row>
    <row r="55" spans="1:26" x14ac:dyDescent="0.25">
      <c r="A55">
        <v>106825873</v>
      </c>
      <c r="B55" t="s">
        <v>106</v>
      </c>
      <c r="C55" t="s">
        <v>65</v>
      </c>
      <c r="D55">
        <v>10000095</v>
      </c>
      <c r="E55">
        <v>10000095</v>
      </c>
      <c r="F55">
        <v>999.99900000000002</v>
      </c>
      <c r="G55">
        <v>40001858</v>
      </c>
      <c r="H55">
        <v>0.5</v>
      </c>
      <c r="I55">
        <v>2022</v>
      </c>
      <c r="J55" t="s">
        <v>26</v>
      </c>
      <c r="K55" t="s">
        <v>39</v>
      </c>
      <c r="L55" s="127">
        <v>0.56180555555555556</v>
      </c>
      <c r="M55" t="s">
        <v>28</v>
      </c>
      <c r="N55" t="s">
        <v>29</v>
      </c>
      <c r="O55" t="s">
        <v>30</v>
      </c>
      <c r="P55" t="s">
        <v>31</v>
      </c>
      <c r="Q55" t="s">
        <v>41</v>
      </c>
      <c r="R55" t="s">
        <v>33</v>
      </c>
      <c r="S55" t="s">
        <v>42</v>
      </c>
      <c r="T55" t="s">
        <v>35</v>
      </c>
      <c r="U55" s="1" t="s">
        <v>64</v>
      </c>
      <c r="V55">
        <v>3</v>
      </c>
      <c r="W55">
        <v>0</v>
      </c>
      <c r="X55">
        <v>0</v>
      </c>
      <c r="Y55">
        <v>1</v>
      </c>
      <c r="Z55">
        <v>0</v>
      </c>
    </row>
    <row r="56" spans="1:26" x14ac:dyDescent="0.25">
      <c r="A56">
        <v>106825922</v>
      </c>
      <c r="B56" t="s">
        <v>114</v>
      </c>
      <c r="C56" t="s">
        <v>67</v>
      </c>
      <c r="D56">
        <v>30000042</v>
      </c>
      <c r="E56">
        <v>30000042</v>
      </c>
      <c r="F56">
        <v>15.595000000000001</v>
      </c>
      <c r="G56">
        <v>40001704</v>
      </c>
      <c r="H56">
        <v>0</v>
      </c>
      <c r="I56">
        <v>2022</v>
      </c>
      <c r="J56" t="s">
        <v>26</v>
      </c>
      <c r="K56" t="s">
        <v>53</v>
      </c>
      <c r="L56" s="127">
        <v>0.42777777777777781</v>
      </c>
      <c r="M56" t="s">
        <v>28</v>
      </c>
      <c r="N56" t="s">
        <v>49</v>
      </c>
      <c r="O56" t="s">
        <v>30</v>
      </c>
      <c r="P56" t="s">
        <v>31</v>
      </c>
      <c r="Q56" t="s">
        <v>41</v>
      </c>
      <c r="R56" t="s">
        <v>61</v>
      </c>
      <c r="S56" t="s">
        <v>42</v>
      </c>
      <c r="T56" t="s">
        <v>35</v>
      </c>
      <c r="U56" s="1" t="s">
        <v>36</v>
      </c>
      <c r="V56">
        <v>2</v>
      </c>
      <c r="W56">
        <v>0</v>
      </c>
      <c r="X56">
        <v>0</v>
      </c>
      <c r="Y56">
        <v>0</v>
      </c>
      <c r="Z56">
        <v>0</v>
      </c>
    </row>
    <row r="57" spans="1:26" x14ac:dyDescent="0.25">
      <c r="A57">
        <v>106826079</v>
      </c>
      <c r="B57" t="s">
        <v>96</v>
      </c>
      <c r="C57" t="s">
        <v>38</v>
      </c>
      <c r="D57">
        <v>20000421</v>
      </c>
      <c r="E57">
        <v>20000421</v>
      </c>
      <c r="F57">
        <v>999.99900000000002</v>
      </c>
      <c r="G57">
        <v>50018682</v>
      </c>
      <c r="H57">
        <v>1.65</v>
      </c>
      <c r="I57">
        <v>2022</v>
      </c>
      <c r="J57" t="s">
        <v>26</v>
      </c>
      <c r="K57" t="s">
        <v>48</v>
      </c>
      <c r="L57" s="127">
        <v>0.93680555555555556</v>
      </c>
      <c r="M57" t="s">
        <v>28</v>
      </c>
      <c r="N57" t="s">
        <v>29</v>
      </c>
      <c r="O57" t="s">
        <v>30</v>
      </c>
      <c r="P57" t="s">
        <v>31</v>
      </c>
      <c r="Q57" t="s">
        <v>41</v>
      </c>
      <c r="R57" t="s">
        <v>33</v>
      </c>
      <c r="S57" t="s">
        <v>42</v>
      </c>
      <c r="T57" t="s">
        <v>141</v>
      </c>
      <c r="U57" s="1" t="s">
        <v>36</v>
      </c>
      <c r="V57">
        <v>2</v>
      </c>
      <c r="W57">
        <v>0</v>
      </c>
      <c r="X57">
        <v>0</v>
      </c>
      <c r="Y57">
        <v>0</v>
      </c>
      <c r="Z57">
        <v>0</v>
      </c>
    </row>
    <row r="58" spans="1:26" x14ac:dyDescent="0.25">
      <c r="A58">
        <v>106826296</v>
      </c>
      <c r="B58" t="s">
        <v>44</v>
      </c>
      <c r="C58" t="s">
        <v>45</v>
      </c>
      <c r="D58">
        <v>50012519</v>
      </c>
      <c r="E58">
        <v>40001327</v>
      </c>
      <c r="F58">
        <v>4.7E-2</v>
      </c>
      <c r="G58">
        <v>50019807</v>
      </c>
      <c r="H58">
        <v>1.9E-2</v>
      </c>
      <c r="I58">
        <v>2022</v>
      </c>
      <c r="J58" t="s">
        <v>26</v>
      </c>
      <c r="K58" t="s">
        <v>58</v>
      </c>
      <c r="L58" s="127">
        <v>0.49583333333333335</v>
      </c>
      <c r="M58" t="s">
        <v>40</v>
      </c>
      <c r="N58" t="s">
        <v>49</v>
      </c>
      <c r="O58" t="s">
        <v>30</v>
      </c>
      <c r="P58" t="s">
        <v>68</v>
      </c>
      <c r="Q58" t="s">
        <v>41</v>
      </c>
      <c r="R58" t="s">
        <v>33</v>
      </c>
      <c r="S58" t="s">
        <v>42</v>
      </c>
      <c r="T58" t="s">
        <v>35</v>
      </c>
      <c r="U58" s="1" t="s">
        <v>36</v>
      </c>
      <c r="V58">
        <v>2</v>
      </c>
      <c r="W58">
        <v>0</v>
      </c>
      <c r="X58">
        <v>0</v>
      </c>
      <c r="Y58">
        <v>0</v>
      </c>
      <c r="Z58">
        <v>0</v>
      </c>
    </row>
    <row r="59" spans="1:26" x14ac:dyDescent="0.25">
      <c r="A59">
        <v>106826369</v>
      </c>
      <c r="B59" t="s">
        <v>81</v>
      </c>
      <c r="C59" t="s">
        <v>45</v>
      </c>
      <c r="D59">
        <v>50005515</v>
      </c>
      <c r="E59">
        <v>50005515</v>
      </c>
      <c r="F59">
        <v>3.7</v>
      </c>
      <c r="G59">
        <v>50032603</v>
      </c>
      <c r="H59">
        <v>0</v>
      </c>
      <c r="I59">
        <v>2022</v>
      </c>
      <c r="J59" t="s">
        <v>26</v>
      </c>
      <c r="K59" t="s">
        <v>58</v>
      </c>
      <c r="L59" s="127">
        <v>0.54097222222222219</v>
      </c>
      <c r="M59" t="s">
        <v>40</v>
      </c>
      <c r="N59" t="s">
        <v>29</v>
      </c>
      <c r="O59" t="s">
        <v>30</v>
      </c>
      <c r="P59" t="s">
        <v>54</v>
      </c>
      <c r="Q59" t="s">
        <v>41</v>
      </c>
      <c r="R59" t="s">
        <v>33</v>
      </c>
      <c r="S59" t="s">
        <v>42</v>
      </c>
      <c r="T59" t="s">
        <v>35</v>
      </c>
      <c r="U59" s="1" t="s">
        <v>43</v>
      </c>
      <c r="V59">
        <v>3</v>
      </c>
      <c r="W59">
        <v>0</v>
      </c>
      <c r="X59">
        <v>0</v>
      </c>
      <c r="Y59">
        <v>0</v>
      </c>
      <c r="Z59">
        <v>1</v>
      </c>
    </row>
    <row r="60" spans="1:26" x14ac:dyDescent="0.25">
      <c r="A60">
        <v>106826418</v>
      </c>
      <c r="B60" t="s">
        <v>44</v>
      </c>
      <c r="C60" t="s">
        <v>45</v>
      </c>
      <c r="D60">
        <v>50000545</v>
      </c>
      <c r="E60">
        <v>30000055</v>
      </c>
      <c r="F60">
        <v>8.51</v>
      </c>
      <c r="G60">
        <v>50018682</v>
      </c>
      <c r="H60">
        <v>8.9999999999999993E-3</v>
      </c>
      <c r="I60">
        <v>2022</v>
      </c>
      <c r="J60" t="s">
        <v>26</v>
      </c>
      <c r="K60" t="s">
        <v>58</v>
      </c>
      <c r="L60" s="127">
        <v>0.77083333333333337</v>
      </c>
      <c r="M60" t="s">
        <v>28</v>
      </c>
      <c r="N60" t="s">
        <v>29</v>
      </c>
      <c r="O60" t="s">
        <v>30</v>
      </c>
      <c r="P60" t="s">
        <v>31</v>
      </c>
      <c r="Q60" t="s">
        <v>41</v>
      </c>
      <c r="R60" t="s">
        <v>33</v>
      </c>
      <c r="S60" t="s">
        <v>102</v>
      </c>
      <c r="T60" t="s">
        <v>57</v>
      </c>
      <c r="U60" s="1" t="s">
        <v>36</v>
      </c>
      <c r="V60">
        <v>1</v>
      </c>
      <c r="W60">
        <v>0</v>
      </c>
      <c r="X60">
        <v>0</v>
      </c>
      <c r="Y60">
        <v>0</v>
      </c>
      <c r="Z60">
        <v>0</v>
      </c>
    </row>
    <row r="61" spans="1:26" x14ac:dyDescent="0.25">
      <c r="A61">
        <v>106826462</v>
      </c>
      <c r="B61" t="s">
        <v>112</v>
      </c>
      <c r="C61" t="s">
        <v>65</v>
      </c>
      <c r="D61">
        <v>10000095</v>
      </c>
      <c r="E61">
        <v>10000095</v>
      </c>
      <c r="F61">
        <v>1.2470000000000001</v>
      </c>
      <c r="G61">
        <v>40001002</v>
      </c>
      <c r="H61">
        <v>0.5</v>
      </c>
      <c r="I61">
        <v>2022</v>
      </c>
      <c r="J61" t="s">
        <v>26</v>
      </c>
      <c r="K61" t="s">
        <v>60</v>
      </c>
      <c r="L61" s="127">
        <v>0.40416666666666662</v>
      </c>
      <c r="M61" t="s">
        <v>28</v>
      </c>
      <c r="N61" t="s">
        <v>49</v>
      </c>
      <c r="O61" t="s">
        <v>30</v>
      </c>
      <c r="P61" t="s">
        <v>54</v>
      </c>
      <c r="Q61" t="s">
        <v>32</v>
      </c>
      <c r="R61" t="s">
        <v>33</v>
      </c>
      <c r="S61" t="s">
        <v>34</v>
      </c>
      <c r="T61" t="s">
        <v>35</v>
      </c>
      <c r="U61" s="1" t="s">
        <v>43</v>
      </c>
      <c r="V61">
        <v>12</v>
      </c>
      <c r="W61">
        <v>0</v>
      </c>
      <c r="X61">
        <v>0</v>
      </c>
      <c r="Y61">
        <v>0</v>
      </c>
      <c r="Z61">
        <v>2</v>
      </c>
    </row>
    <row r="62" spans="1:26" x14ac:dyDescent="0.25">
      <c r="A62">
        <v>106826528</v>
      </c>
      <c r="B62" t="s">
        <v>25</v>
      </c>
      <c r="C62" t="s">
        <v>122</v>
      </c>
      <c r="D62">
        <v>40001007</v>
      </c>
      <c r="E62">
        <v>40001007</v>
      </c>
      <c r="F62">
        <v>10.59</v>
      </c>
      <c r="G62">
        <v>40002551</v>
      </c>
      <c r="H62">
        <v>0</v>
      </c>
      <c r="I62">
        <v>2022</v>
      </c>
      <c r="J62" t="s">
        <v>26</v>
      </c>
      <c r="K62" t="s">
        <v>39</v>
      </c>
      <c r="L62" s="127">
        <v>0.34930555555555554</v>
      </c>
      <c r="M62" t="s">
        <v>77</v>
      </c>
      <c r="N62" t="s">
        <v>49</v>
      </c>
      <c r="O62" t="s">
        <v>30</v>
      </c>
      <c r="P62" t="s">
        <v>54</v>
      </c>
      <c r="Q62" t="s">
        <v>41</v>
      </c>
      <c r="R62" t="s">
        <v>151</v>
      </c>
      <c r="S62" t="s">
        <v>42</v>
      </c>
      <c r="T62" t="s">
        <v>35</v>
      </c>
      <c r="U62" s="1" t="s">
        <v>43</v>
      </c>
      <c r="V62">
        <v>2</v>
      </c>
      <c r="W62">
        <v>0</v>
      </c>
      <c r="X62">
        <v>0</v>
      </c>
      <c r="Y62">
        <v>0</v>
      </c>
      <c r="Z62">
        <v>1</v>
      </c>
    </row>
    <row r="63" spans="1:26" x14ac:dyDescent="0.25">
      <c r="A63">
        <v>106826541</v>
      </c>
      <c r="B63" t="s">
        <v>104</v>
      </c>
      <c r="C63" t="s">
        <v>65</v>
      </c>
      <c r="D63">
        <v>10000026</v>
      </c>
      <c r="E63">
        <v>10000026</v>
      </c>
      <c r="F63">
        <v>15.582000000000001</v>
      </c>
      <c r="G63">
        <v>200560</v>
      </c>
      <c r="H63">
        <v>0.05</v>
      </c>
      <c r="I63">
        <v>2022</v>
      </c>
      <c r="J63" t="s">
        <v>26</v>
      </c>
      <c r="K63" t="s">
        <v>53</v>
      </c>
      <c r="L63" s="127">
        <v>0.14444444444444446</v>
      </c>
      <c r="M63" t="s">
        <v>28</v>
      </c>
      <c r="N63" t="s">
        <v>29</v>
      </c>
      <c r="O63" t="s">
        <v>30</v>
      </c>
      <c r="P63" t="s">
        <v>54</v>
      </c>
      <c r="Q63" t="s">
        <v>41</v>
      </c>
      <c r="R63" t="s">
        <v>33</v>
      </c>
      <c r="S63" t="s">
        <v>42</v>
      </c>
      <c r="T63" t="s">
        <v>57</v>
      </c>
      <c r="U63" s="1" t="s">
        <v>36</v>
      </c>
      <c r="V63">
        <v>1</v>
      </c>
      <c r="W63">
        <v>0</v>
      </c>
      <c r="X63">
        <v>0</v>
      </c>
      <c r="Y63">
        <v>0</v>
      </c>
      <c r="Z63">
        <v>0</v>
      </c>
    </row>
    <row r="64" spans="1:26" x14ac:dyDescent="0.25">
      <c r="A64">
        <v>106826546</v>
      </c>
      <c r="B64" t="s">
        <v>25</v>
      </c>
      <c r="C64" t="s">
        <v>65</v>
      </c>
      <c r="D64">
        <v>10000040</v>
      </c>
      <c r="E64">
        <v>10000040</v>
      </c>
      <c r="F64">
        <v>20.969000000000001</v>
      </c>
      <c r="G64">
        <v>40005220</v>
      </c>
      <c r="H64">
        <v>5.7000000000000002E-2</v>
      </c>
      <c r="I64">
        <v>2022</v>
      </c>
      <c r="J64" t="s">
        <v>26</v>
      </c>
      <c r="K64" t="s">
        <v>39</v>
      </c>
      <c r="L64" s="127">
        <v>0.26250000000000001</v>
      </c>
      <c r="M64" t="s">
        <v>28</v>
      </c>
      <c r="N64" t="s">
        <v>29</v>
      </c>
      <c r="O64" t="s">
        <v>30</v>
      </c>
      <c r="P64" t="s">
        <v>31</v>
      </c>
      <c r="Q64" t="s">
        <v>41</v>
      </c>
      <c r="R64" t="s">
        <v>33</v>
      </c>
      <c r="S64" t="s">
        <v>42</v>
      </c>
      <c r="T64" t="s">
        <v>35</v>
      </c>
      <c r="U64" s="1" t="s">
        <v>36</v>
      </c>
      <c r="V64">
        <v>2</v>
      </c>
      <c r="W64">
        <v>0</v>
      </c>
      <c r="X64">
        <v>0</v>
      </c>
      <c r="Y64">
        <v>0</v>
      </c>
      <c r="Z64">
        <v>0</v>
      </c>
    </row>
    <row r="65" spans="1:26" x14ac:dyDescent="0.25">
      <c r="A65">
        <v>106826596</v>
      </c>
      <c r="B65" t="s">
        <v>86</v>
      </c>
      <c r="C65" t="s">
        <v>65</v>
      </c>
      <c r="D65">
        <v>10000026</v>
      </c>
      <c r="E65">
        <v>10000026</v>
      </c>
      <c r="F65">
        <v>27.866</v>
      </c>
      <c r="G65">
        <v>200400</v>
      </c>
      <c r="H65">
        <v>0.1</v>
      </c>
      <c r="I65">
        <v>2022</v>
      </c>
      <c r="J65" t="s">
        <v>26</v>
      </c>
      <c r="K65" t="s">
        <v>48</v>
      </c>
      <c r="L65" s="127">
        <v>0.75624999999999998</v>
      </c>
      <c r="M65" t="s">
        <v>28</v>
      </c>
      <c r="N65" t="s">
        <v>29</v>
      </c>
      <c r="O65" t="s">
        <v>30</v>
      </c>
      <c r="P65" t="s">
        <v>31</v>
      </c>
      <c r="Q65" t="s">
        <v>32</v>
      </c>
      <c r="R65" t="s">
        <v>33</v>
      </c>
      <c r="S65" t="s">
        <v>34</v>
      </c>
      <c r="T65" t="s">
        <v>35</v>
      </c>
      <c r="U65" s="1" t="s">
        <v>36</v>
      </c>
      <c r="V65">
        <v>2</v>
      </c>
      <c r="W65">
        <v>0</v>
      </c>
      <c r="X65">
        <v>0</v>
      </c>
      <c r="Y65">
        <v>0</v>
      </c>
      <c r="Z65">
        <v>0</v>
      </c>
    </row>
    <row r="66" spans="1:26" x14ac:dyDescent="0.25">
      <c r="A66">
        <v>106826659</v>
      </c>
      <c r="B66" t="s">
        <v>25</v>
      </c>
      <c r="C66" t="s">
        <v>65</v>
      </c>
      <c r="D66">
        <v>10000040</v>
      </c>
      <c r="E66">
        <v>10000040</v>
      </c>
      <c r="F66">
        <v>20.835999999999999</v>
      </c>
      <c r="G66">
        <v>40005220</v>
      </c>
      <c r="H66">
        <v>7.5999999999999998E-2</v>
      </c>
      <c r="I66">
        <v>2022</v>
      </c>
      <c r="J66" t="s">
        <v>26</v>
      </c>
      <c r="K66" t="s">
        <v>39</v>
      </c>
      <c r="L66" s="127">
        <v>0.2638888888888889</v>
      </c>
      <c r="M66" t="s">
        <v>28</v>
      </c>
      <c r="N66" t="s">
        <v>29</v>
      </c>
      <c r="O66" t="s">
        <v>30</v>
      </c>
      <c r="P66" t="s">
        <v>31</v>
      </c>
      <c r="Q66" t="s">
        <v>41</v>
      </c>
      <c r="R66" t="s">
        <v>70</v>
      </c>
      <c r="S66" t="s">
        <v>42</v>
      </c>
      <c r="T66" t="s">
        <v>57</v>
      </c>
      <c r="U66" s="1" t="s">
        <v>43</v>
      </c>
      <c r="V66">
        <v>2</v>
      </c>
      <c r="W66">
        <v>0</v>
      </c>
      <c r="X66">
        <v>0</v>
      </c>
      <c r="Y66">
        <v>0</v>
      </c>
      <c r="Z66">
        <v>1</v>
      </c>
    </row>
    <row r="67" spans="1:26" x14ac:dyDescent="0.25">
      <c r="A67">
        <v>106826691</v>
      </c>
      <c r="B67" t="s">
        <v>106</v>
      </c>
      <c r="C67" t="s">
        <v>65</v>
      </c>
      <c r="D67">
        <v>10000095</v>
      </c>
      <c r="E67">
        <v>10000095</v>
      </c>
      <c r="F67">
        <v>22.5</v>
      </c>
      <c r="G67">
        <v>40001815</v>
      </c>
      <c r="H67">
        <v>1.4999999999999999E-2</v>
      </c>
      <c r="I67">
        <v>2022</v>
      </c>
      <c r="J67" t="s">
        <v>26</v>
      </c>
      <c r="K67" t="s">
        <v>53</v>
      </c>
      <c r="L67" s="127">
        <v>4.2361111111111106E-2</v>
      </c>
      <c r="M67" t="s">
        <v>28</v>
      </c>
      <c r="N67" t="s">
        <v>49</v>
      </c>
      <c r="O67" t="s">
        <v>30</v>
      </c>
      <c r="P67" t="s">
        <v>54</v>
      </c>
      <c r="Q67" t="s">
        <v>41</v>
      </c>
      <c r="R67" t="s">
        <v>33</v>
      </c>
      <c r="S67" t="s">
        <v>42</v>
      </c>
      <c r="T67" t="s">
        <v>57</v>
      </c>
      <c r="U67" s="1" t="s">
        <v>36</v>
      </c>
      <c r="V67">
        <v>1</v>
      </c>
      <c r="W67">
        <v>0</v>
      </c>
      <c r="X67">
        <v>0</v>
      </c>
      <c r="Y67">
        <v>0</v>
      </c>
      <c r="Z67">
        <v>0</v>
      </c>
    </row>
    <row r="68" spans="1:26" x14ac:dyDescent="0.25">
      <c r="A68">
        <v>106826925</v>
      </c>
      <c r="B68" t="s">
        <v>81</v>
      </c>
      <c r="C68" t="s">
        <v>45</v>
      </c>
      <c r="D68">
        <v>50029513</v>
      </c>
      <c r="E68">
        <v>40002480</v>
      </c>
      <c r="F68">
        <v>0</v>
      </c>
      <c r="G68">
        <v>50031062</v>
      </c>
      <c r="H68">
        <v>0</v>
      </c>
      <c r="I68">
        <v>2022</v>
      </c>
      <c r="J68" t="s">
        <v>26</v>
      </c>
      <c r="K68" t="s">
        <v>60</v>
      </c>
      <c r="L68" s="127">
        <v>0.40902777777777777</v>
      </c>
      <c r="M68" t="s">
        <v>51</v>
      </c>
      <c r="N68" t="s">
        <v>49</v>
      </c>
      <c r="O68" t="s">
        <v>30</v>
      </c>
      <c r="P68" t="s">
        <v>31</v>
      </c>
      <c r="Q68" t="s">
        <v>32</v>
      </c>
      <c r="R68" t="s">
        <v>33</v>
      </c>
      <c r="S68" t="s">
        <v>42</v>
      </c>
      <c r="T68" t="s">
        <v>35</v>
      </c>
      <c r="U68" s="1" t="s">
        <v>36</v>
      </c>
      <c r="V68">
        <v>4</v>
      </c>
      <c r="W68">
        <v>0</v>
      </c>
      <c r="X68">
        <v>0</v>
      </c>
      <c r="Y68">
        <v>0</v>
      </c>
      <c r="Z68">
        <v>0</v>
      </c>
    </row>
    <row r="69" spans="1:26" x14ac:dyDescent="0.25">
      <c r="A69">
        <v>106827013</v>
      </c>
      <c r="B69" t="s">
        <v>81</v>
      </c>
      <c r="C69" t="s">
        <v>45</v>
      </c>
      <c r="D69">
        <v>50028612</v>
      </c>
      <c r="E69">
        <v>50028612</v>
      </c>
      <c r="F69">
        <v>7.476</v>
      </c>
      <c r="G69">
        <v>50024474</v>
      </c>
      <c r="H69">
        <v>8.9999999999999993E-3</v>
      </c>
      <c r="I69">
        <v>2022</v>
      </c>
      <c r="J69" t="s">
        <v>26</v>
      </c>
      <c r="K69" t="s">
        <v>58</v>
      </c>
      <c r="L69" s="127">
        <v>0.92986111111111114</v>
      </c>
      <c r="M69" t="s">
        <v>28</v>
      </c>
      <c r="N69" t="s">
        <v>29</v>
      </c>
      <c r="O69" t="s">
        <v>30</v>
      </c>
      <c r="P69" t="s">
        <v>68</v>
      </c>
      <c r="Q69" t="s">
        <v>41</v>
      </c>
      <c r="R69" t="s">
        <v>33</v>
      </c>
      <c r="S69" t="s">
        <v>42</v>
      </c>
      <c r="T69" t="s">
        <v>47</v>
      </c>
      <c r="U69" s="1" t="s">
        <v>43</v>
      </c>
      <c r="V69">
        <v>1</v>
      </c>
      <c r="W69">
        <v>0</v>
      </c>
      <c r="X69">
        <v>0</v>
      </c>
      <c r="Y69">
        <v>0</v>
      </c>
      <c r="Z69">
        <v>1</v>
      </c>
    </row>
    <row r="70" spans="1:26" x14ac:dyDescent="0.25">
      <c r="A70">
        <v>106827242</v>
      </c>
      <c r="B70" t="s">
        <v>25</v>
      </c>
      <c r="C70" t="s">
        <v>45</v>
      </c>
      <c r="D70">
        <v>50031853</v>
      </c>
      <c r="E70">
        <v>40001728</v>
      </c>
      <c r="F70">
        <v>3.3</v>
      </c>
      <c r="G70">
        <v>50002997</v>
      </c>
      <c r="H70">
        <v>0.33</v>
      </c>
      <c r="I70">
        <v>2022</v>
      </c>
      <c r="J70" t="s">
        <v>26</v>
      </c>
      <c r="K70" t="s">
        <v>55</v>
      </c>
      <c r="L70" s="127">
        <v>0.93819444444444444</v>
      </c>
      <c r="M70" t="s">
        <v>28</v>
      </c>
      <c r="N70" t="s">
        <v>29</v>
      </c>
      <c r="O70" t="s">
        <v>30</v>
      </c>
      <c r="P70" t="s">
        <v>31</v>
      </c>
      <c r="Q70" t="s">
        <v>41</v>
      </c>
      <c r="R70" t="s">
        <v>33</v>
      </c>
      <c r="S70" t="s">
        <v>42</v>
      </c>
      <c r="T70" t="s">
        <v>57</v>
      </c>
      <c r="U70" s="1" t="s">
        <v>36</v>
      </c>
      <c r="V70">
        <v>6</v>
      </c>
      <c r="W70">
        <v>0</v>
      </c>
      <c r="X70">
        <v>0</v>
      </c>
      <c r="Y70">
        <v>0</v>
      </c>
      <c r="Z70">
        <v>0</v>
      </c>
    </row>
    <row r="71" spans="1:26" x14ac:dyDescent="0.25">
      <c r="A71">
        <v>106827285</v>
      </c>
      <c r="B71" t="s">
        <v>25</v>
      </c>
      <c r="C71" t="s">
        <v>45</v>
      </c>
      <c r="D71">
        <v>50031853</v>
      </c>
      <c r="E71">
        <v>40001728</v>
      </c>
      <c r="F71">
        <v>3.28</v>
      </c>
      <c r="G71">
        <v>50002997</v>
      </c>
      <c r="H71">
        <v>0.35</v>
      </c>
      <c r="I71">
        <v>2022</v>
      </c>
      <c r="J71" t="s">
        <v>26</v>
      </c>
      <c r="K71" t="s">
        <v>58</v>
      </c>
      <c r="L71" s="127">
        <v>0.59027777777777779</v>
      </c>
      <c r="M71" t="s">
        <v>28</v>
      </c>
      <c r="N71" t="s">
        <v>29</v>
      </c>
      <c r="O71" t="s">
        <v>30</v>
      </c>
      <c r="P71" t="s">
        <v>68</v>
      </c>
      <c r="Q71" t="s">
        <v>41</v>
      </c>
      <c r="R71" t="s">
        <v>33</v>
      </c>
      <c r="S71" t="s">
        <v>42</v>
      </c>
      <c r="T71" t="s">
        <v>35</v>
      </c>
      <c r="U71" s="1" t="s">
        <v>36</v>
      </c>
      <c r="V71">
        <v>6</v>
      </c>
      <c r="W71">
        <v>0</v>
      </c>
      <c r="X71">
        <v>0</v>
      </c>
      <c r="Y71">
        <v>0</v>
      </c>
      <c r="Z71">
        <v>0</v>
      </c>
    </row>
    <row r="72" spans="1:26" x14ac:dyDescent="0.25">
      <c r="A72">
        <v>106827289</v>
      </c>
      <c r="B72" t="s">
        <v>25</v>
      </c>
      <c r="C72" t="s">
        <v>65</v>
      </c>
      <c r="D72">
        <v>10000440</v>
      </c>
      <c r="E72">
        <v>10000440</v>
      </c>
      <c r="F72">
        <v>2.6909999999999998</v>
      </c>
      <c r="G72">
        <v>50017644</v>
      </c>
      <c r="H72">
        <v>0.1</v>
      </c>
      <c r="I72">
        <v>2022</v>
      </c>
      <c r="J72" t="s">
        <v>26</v>
      </c>
      <c r="K72" t="s">
        <v>60</v>
      </c>
      <c r="L72" s="127">
        <v>0.11527777777777777</v>
      </c>
      <c r="M72" t="s">
        <v>51</v>
      </c>
      <c r="N72" t="s">
        <v>29</v>
      </c>
      <c r="O72" t="s">
        <v>30</v>
      </c>
      <c r="P72" t="s">
        <v>54</v>
      </c>
      <c r="Q72" t="s">
        <v>41</v>
      </c>
      <c r="R72" t="s">
        <v>33</v>
      </c>
      <c r="S72" t="s">
        <v>42</v>
      </c>
      <c r="T72" t="s">
        <v>57</v>
      </c>
      <c r="U72" s="1" t="s">
        <v>43</v>
      </c>
      <c r="V72">
        <v>1</v>
      </c>
      <c r="W72">
        <v>0</v>
      </c>
      <c r="X72">
        <v>0</v>
      </c>
      <c r="Y72">
        <v>0</v>
      </c>
      <c r="Z72">
        <v>1</v>
      </c>
    </row>
    <row r="73" spans="1:26" x14ac:dyDescent="0.25">
      <c r="A73">
        <v>106827349</v>
      </c>
      <c r="B73" t="s">
        <v>25</v>
      </c>
      <c r="C73" t="s">
        <v>45</v>
      </c>
      <c r="D73">
        <v>50022312</v>
      </c>
      <c r="E73">
        <v>50022312</v>
      </c>
      <c r="F73">
        <v>999.99900000000002</v>
      </c>
      <c r="G73">
        <v>50018970</v>
      </c>
      <c r="H73">
        <v>0</v>
      </c>
      <c r="I73">
        <v>2022</v>
      </c>
      <c r="J73" t="s">
        <v>26</v>
      </c>
      <c r="K73" t="s">
        <v>58</v>
      </c>
      <c r="L73" s="127">
        <v>0.3833333333333333</v>
      </c>
      <c r="M73" t="s">
        <v>92</v>
      </c>
      <c r="Q73" t="s">
        <v>41</v>
      </c>
      <c r="R73" t="s">
        <v>33</v>
      </c>
      <c r="S73" t="s">
        <v>42</v>
      </c>
      <c r="T73" t="s">
        <v>35</v>
      </c>
      <c r="U73" s="1" t="s">
        <v>36</v>
      </c>
      <c r="V73">
        <v>1</v>
      </c>
      <c r="W73">
        <v>0</v>
      </c>
      <c r="X73">
        <v>0</v>
      </c>
      <c r="Y73">
        <v>0</v>
      </c>
      <c r="Z73">
        <v>0</v>
      </c>
    </row>
    <row r="74" spans="1:26" x14ac:dyDescent="0.25">
      <c r="A74">
        <v>106827470</v>
      </c>
      <c r="B74" t="s">
        <v>25</v>
      </c>
      <c r="C74" t="s">
        <v>65</v>
      </c>
      <c r="D74">
        <v>10000040</v>
      </c>
      <c r="E74">
        <v>10000040</v>
      </c>
      <c r="F74">
        <v>21.007000000000001</v>
      </c>
      <c r="G74">
        <v>40005220</v>
      </c>
      <c r="H74">
        <v>9.5000000000000001E-2</v>
      </c>
      <c r="I74">
        <v>2022</v>
      </c>
      <c r="J74" t="s">
        <v>26</v>
      </c>
      <c r="K74" t="s">
        <v>39</v>
      </c>
      <c r="L74" s="127">
        <v>0.26180555555555557</v>
      </c>
      <c r="M74" t="s">
        <v>28</v>
      </c>
      <c r="N74" t="s">
        <v>29</v>
      </c>
      <c r="O74" t="s">
        <v>30</v>
      </c>
      <c r="P74" t="s">
        <v>31</v>
      </c>
      <c r="Q74" t="s">
        <v>41</v>
      </c>
      <c r="R74" t="s">
        <v>33</v>
      </c>
      <c r="S74" t="s">
        <v>42</v>
      </c>
      <c r="T74" t="s">
        <v>35</v>
      </c>
      <c r="U74" s="1" t="s">
        <v>36</v>
      </c>
      <c r="V74">
        <v>2</v>
      </c>
      <c r="W74">
        <v>0</v>
      </c>
      <c r="X74">
        <v>0</v>
      </c>
      <c r="Y74">
        <v>0</v>
      </c>
      <c r="Z74">
        <v>0</v>
      </c>
    </row>
    <row r="75" spans="1:26" x14ac:dyDescent="0.25">
      <c r="A75">
        <v>106827479</v>
      </c>
      <c r="B75" t="s">
        <v>107</v>
      </c>
      <c r="C75" t="s">
        <v>67</v>
      </c>
      <c r="D75">
        <v>30000273</v>
      </c>
      <c r="E75">
        <v>30000273</v>
      </c>
      <c r="F75">
        <v>3.0419999999999998</v>
      </c>
      <c r="G75">
        <v>40002798</v>
      </c>
      <c r="H75">
        <v>0.2</v>
      </c>
      <c r="I75">
        <v>2022</v>
      </c>
      <c r="J75" t="s">
        <v>26</v>
      </c>
      <c r="K75" t="s">
        <v>53</v>
      </c>
      <c r="L75" s="127">
        <v>0.5805555555555556</v>
      </c>
      <c r="M75" t="s">
        <v>40</v>
      </c>
      <c r="N75" t="s">
        <v>49</v>
      </c>
      <c r="O75" t="s">
        <v>30</v>
      </c>
      <c r="P75" t="s">
        <v>54</v>
      </c>
      <c r="Q75" t="s">
        <v>41</v>
      </c>
      <c r="R75" t="s">
        <v>33</v>
      </c>
      <c r="S75" t="s">
        <v>42</v>
      </c>
      <c r="T75" t="s">
        <v>35</v>
      </c>
      <c r="U75" s="1" t="s">
        <v>36</v>
      </c>
      <c r="V75">
        <v>4</v>
      </c>
      <c r="W75">
        <v>0</v>
      </c>
      <c r="X75">
        <v>0</v>
      </c>
      <c r="Y75">
        <v>0</v>
      </c>
      <c r="Z75">
        <v>0</v>
      </c>
    </row>
    <row r="76" spans="1:26" x14ac:dyDescent="0.25">
      <c r="A76">
        <v>106827480</v>
      </c>
      <c r="B76" t="s">
        <v>98</v>
      </c>
      <c r="C76" t="s">
        <v>38</v>
      </c>
      <c r="D76">
        <v>20000321</v>
      </c>
      <c r="E76">
        <v>20000321</v>
      </c>
      <c r="F76">
        <v>0.15</v>
      </c>
      <c r="G76">
        <v>40001760</v>
      </c>
      <c r="H76">
        <v>0.1</v>
      </c>
      <c r="I76">
        <v>2022</v>
      </c>
      <c r="J76" t="s">
        <v>26</v>
      </c>
      <c r="K76" t="s">
        <v>48</v>
      </c>
      <c r="L76" s="127">
        <v>0.40138888888888885</v>
      </c>
      <c r="M76" t="s">
        <v>28</v>
      </c>
      <c r="N76" t="s">
        <v>49</v>
      </c>
      <c r="O76" t="s">
        <v>30</v>
      </c>
      <c r="P76" t="s">
        <v>31</v>
      </c>
      <c r="Q76" t="s">
        <v>41</v>
      </c>
      <c r="R76" t="s">
        <v>75</v>
      </c>
      <c r="S76" t="s">
        <v>42</v>
      </c>
      <c r="T76" t="s">
        <v>35</v>
      </c>
      <c r="U76" s="1" t="s">
        <v>36</v>
      </c>
      <c r="V76">
        <v>3</v>
      </c>
      <c r="W76">
        <v>0</v>
      </c>
      <c r="X76">
        <v>0</v>
      </c>
      <c r="Y76">
        <v>0</v>
      </c>
      <c r="Z76">
        <v>0</v>
      </c>
    </row>
    <row r="77" spans="1:26" x14ac:dyDescent="0.25">
      <c r="A77">
        <v>106827539</v>
      </c>
      <c r="B77" t="s">
        <v>81</v>
      </c>
      <c r="C77" t="s">
        <v>65</v>
      </c>
      <c r="D77">
        <v>10000485</v>
      </c>
      <c r="E77">
        <v>10800485</v>
      </c>
      <c r="F77">
        <v>30.808</v>
      </c>
      <c r="G77">
        <v>50015657</v>
      </c>
      <c r="H77">
        <v>0.1</v>
      </c>
      <c r="I77">
        <v>2022</v>
      </c>
      <c r="J77" t="s">
        <v>26</v>
      </c>
      <c r="K77" t="s">
        <v>55</v>
      </c>
      <c r="L77" s="127">
        <v>0.87222222222222223</v>
      </c>
      <c r="M77" t="s">
        <v>28</v>
      </c>
      <c r="N77" t="s">
        <v>29</v>
      </c>
      <c r="O77" t="s">
        <v>30</v>
      </c>
      <c r="P77" t="s">
        <v>31</v>
      </c>
      <c r="Q77" t="s">
        <v>41</v>
      </c>
      <c r="R77" t="s">
        <v>66</v>
      </c>
      <c r="S77" t="s">
        <v>42</v>
      </c>
      <c r="T77" t="s">
        <v>57</v>
      </c>
      <c r="U77" s="1" t="s">
        <v>116</v>
      </c>
      <c r="V77">
        <v>0</v>
      </c>
      <c r="W77">
        <v>0</v>
      </c>
      <c r="X77">
        <v>0</v>
      </c>
      <c r="Y77">
        <v>0</v>
      </c>
      <c r="Z77">
        <v>0</v>
      </c>
    </row>
    <row r="78" spans="1:26" x14ac:dyDescent="0.25">
      <c r="A78">
        <v>106827694</v>
      </c>
      <c r="B78" t="s">
        <v>114</v>
      </c>
      <c r="C78" t="s">
        <v>65</v>
      </c>
      <c r="D78">
        <v>10000095</v>
      </c>
      <c r="E78">
        <v>10000095</v>
      </c>
      <c r="F78">
        <v>1.06</v>
      </c>
      <c r="G78">
        <v>30000050</v>
      </c>
      <c r="H78">
        <v>0.5</v>
      </c>
      <c r="I78">
        <v>2022</v>
      </c>
      <c r="J78" t="s">
        <v>26</v>
      </c>
      <c r="K78" t="s">
        <v>60</v>
      </c>
      <c r="L78" s="127">
        <v>0.28541666666666665</v>
      </c>
      <c r="M78" t="s">
        <v>28</v>
      </c>
      <c r="N78" t="s">
        <v>29</v>
      </c>
      <c r="O78" t="s">
        <v>30</v>
      </c>
      <c r="P78" t="s">
        <v>31</v>
      </c>
      <c r="Q78" t="s">
        <v>41</v>
      </c>
      <c r="R78" t="s">
        <v>33</v>
      </c>
      <c r="S78" t="s">
        <v>42</v>
      </c>
      <c r="T78" t="s">
        <v>35</v>
      </c>
      <c r="U78" s="1" t="s">
        <v>64</v>
      </c>
      <c r="V78">
        <v>2</v>
      </c>
      <c r="W78">
        <v>0</v>
      </c>
      <c r="X78">
        <v>0</v>
      </c>
      <c r="Y78">
        <v>2</v>
      </c>
      <c r="Z78">
        <v>0</v>
      </c>
    </row>
    <row r="79" spans="1:26" x14ac:dyDescent="0.25">
      <c r="A79">
        <v>106827719</v>
      </c>
      <c r="B79" t="s">
        <v>25</v>
      </c>
      <c r="C79" t="s">
        <v>67</v>
      </c>
      <c r="D79">
        <v>30000050</v>
      </c>
      <c r="E79">
        <v>30000050</v>
      </c>
      <c r="F79">
        <v>1.3939999999999999</v>
      </c>
      <c r="G79">
        <v>40005530</v>
      </c>
      <c r="H79">
        <v>0.2</v>
      </c>
      <c r="I79">
        <v>2022</v>
      </c>
      <c r="J79" t="s">
        <v>26</v>
      </c>
      <c r="K79" t="s">
        <v>27</v>
      </c>
      <c r="L79" s="127">
        <v>0.67638888888888893</v>
      </c>
      <c r="M79" t="s">
        <v>28</v>
      </c>
      <c r="N79" t="s">
        <v>29</v>
      </c>
      <c r="O79" t="s">
        <v>30</v>
      </c>
      <c r="P79" t="s">
        <v>31</v>
      </c>
      <c r="Q79" t="s">
        <v>62</v>
      </c>
      <c r="R79" t="s">
        <v>33</v>
      </c>
      <c r="S79" t="s">
        <v>34</v>
      </c>
      <c r="T79" t="s">
        <v>35</v>
      </c>
      <c r="U79" s="1" t="s">
        <v>36</v>
      </c>
      <c r="V79">
        <v>1</v>
      </c>
      <c r="W79">
        <v>0</v>
      </c>
      <c r="X79">
        <v>0</v>
      </c>
      <c r="Y79">
        <v>0</v>
      </c>
      <c r="Z79">
        <v>0</v>
      </c>
    </row>
    <row r="80" spans="1:26" x14ac:dyDescent="0.25">
      <c r="A80">
        <v>106827749</v>
      </c>
      <c r="B80" t="s">
        <v>86</v>
      </c>
      <c r="C80" t="s">
        <v>65</v>
      </c>
      <c r="D80">
        <v>10000026</v>
      </c>
      <c r="E80">
        <v>10000026</v>
      </c>
      <c r="F80">
        <v>22.51</v>
      </c>
      <c r="G80">
        <v>30000191</v>
      </c>
      <c r="H80">
        <v>2</v>
      </c>
      <c r="I80">
        <v>2022</v>
      </c>
      <c r="J80" t="s">
        <v>26</v>
      </c>
      <c r="K80" t="s">
        <v>60</v>
      </c>
      <c r="L80" s="127">
        <v>0.66597222222222219</v>
      </c>
      <c r="M80" t="s">
        <v>28</v>
      </c>
      <c r="N80" t="s">
        <v>49</v>
      </c>
      <c r="O80" t="s">
        <v>30</v>
      </c>
      <c r="P80" t="s">
        <v>31</v>
      </c>
      <c r="Q80" t="s">
        <v>62</v>
      </c>
      <c r="R80" t="s">
        <v>33</v>
      </c>
      <c r="S80" t="s">
        <v>34</v>
      </c>
      <c r="T80" t="s">
        <v>35</v>
      </c>
      <c r="U80" s="1" t="s">
        <v>36</v>
      </c>
      <c r="V80">
        <v>1</v>
      </c>
      <c r="W80">
        <v>0</v>
      </c>
      <c r="X80">
        <v>0</v>
      </c>
      <c r="Y80">
        <v>0</v>
      </c>
      <c r="Z80">
        <v>0</v>
      </c>
    </row>
    <row r="81" spans="1:26" x14ac:dyDescent="0.25">
      <c r="A81">
        <v>106827750</v>
      </c>
      <c r="B81" t="s">
        <v>86</v>
      </c>
      <c r="C81" t="s">
        <v>65</v>
      </c>
      <c r="D81">
        <v>10000026</v>
      </c>
      <c r="E81">
        <v>10000026</v>
      </c>
      <c r="F81">
        <v>25.638000000000002</v>
      </c>
      <c r="G81">
        <v>30000146</v>
      </c>
      <c r="H81">
        <v>0.5</v>
      </c>
      <c r="I81">
        <v>2022</v>
      </c>
      <c r="J81" t="s">
        <v>26</v>
      </c>
      <c r="K81" t="s">
        <v>60</v>
      </c>
      <c r="L81" s="127">
        <v>0.7006944444444444</v>
      </c>
      <c r="M81" t="s">
        <v>28</v>
      </c>
      <c r="N81" t="s">
        <v>49</v>
      </c>
      <c r="O81" t="s">
        <v>30</v>
      </c>
      <c r="P81" t="s">
        <v>31</v>
      </c>
      <c r="Q81" t="s">
        <v>32</v>
      </c>
      <c r="R81" t="s">
        <v>33</v>
      </c>
      <c r="S81" t="s">
        <v>34</v>
      </c>
      <c r="T81" t="s">
        <v>52</v>
      </c>
      <c r="U81" s="1" t="s">
        <v>36</v>
      </c>
      <c r="V81">
        <v>1</v>
      </c>
      <c r="W81">
        <v>0</v>
      </c>
      <c r="X81">
        <v>0</v>
      </c>
      <c r="Y81">
        <v>0</v>
      </c>
      <c r="Z81">
        <v>0</v>
      </c>
    </row>
    <row r="82" spans="1:26" x14ac:dyDescent="0.25">
      <c r="A82">
        <v>106827766</v>
      </c>
      <c r="B82" t="s">
        <v>112</v>
      </c>
      <c r="C82" t="s">
        <v>65</v>
      </c>
      <c r="D82">
        <v>10000095</v>
      </c>
      <c r="E82">
        <v>10000095</v>
      </c>
      <c r="F82">
        <v>999.99900000000002</v>
      </c>
      <c r="G82">
        <v>40001811</v>
      </c>
      <c r="H82">
        <v>0.3</v>
      </c>
      <c r="I82">
        <v>2022</v>
      </c>
      <c r="J82" t="s">
        <v>26</v>
      </c>
      <c r="K82" t="s">
        <v>60</v>
      </c>
      <c r="L82" s="127">
        <v>0.70208333333333339</v>
      </c>
      <c r="M82" t="s">
        <v>28</v>
      </c>
      <c r="N82" t="s">
        <v>49</v>
      </c>
      <c r="O82" t="s">
        <v>30</v>
      </c>
      <c r="P82" t="s">
        <v>54</v>
      </c>
      <c r="Q82" t="s">
        <v>41</v>
      </c>
      <c r="R82" t="s">
        <v>33</v>
      </c>
      <c r="S82" t="s">
        <v>42</v>
      </c>
      <c r="T82" t="s">
        <v>52</v>
      </c>
      <c r="U82" s="1" t="s">
        <v>64</v>
      </c>
      <c r="V82">
        <v>7</v>
      </c>
      <c r="W82">
        <v>0</v>
      </c>
      <c r="X82">
        <v>0</v>
      </c>
      <c r="Y82">
        <v>1</v>
      </c>
      <c r="Z82">
        <v>0</v>
      </c>
    </row>
    <row r="83" spans="1:26" x14ac:dyDescent="0.25">
      <c r="A83">
        <v>106827838</v>
      </c>
      <c r="B83" t="s">
        <v>107</v>
      </c>
      <c r="C83" t="s">
        <v>67</v>
      </c>
      <c r="D83">
        <v>30000273</v>
      </c>
      <c r="E83">
        <v>30000273</v>
      </c>
      <c r="F83">
        <v>9.39</v>
      </c>
      <c r="G83">
        <v>50013700</v>
      </c>
      <c r="H83">
        <v>1.9E-2</v>
      </c>
      <c r="I83">
        <v>2022</v>
      </c>
      <c r="J83" t="s">
        <v>26</v>
      </c>
      <c r="K83" t="s">
        <v>53</v>
      </c>
      <c r="L83" s="127">
        <v>0.41944444444444445</v>
      </c>
      <c r="M83" t="s">
        <v>77</v>
      </c>
      <c r="N83" t="s">
        <v>49</v>
      </c>
      <c r="O83" t="s">
        <v>30</v>
      </c>
      <c r="P83" t="s">
        <v>68</v>
      </c>
      <c r="Q83" t="s">
        <v>41</v>
      </c>
      <c r="R83" t="s">
        <v>33</v>
      </c>
      <c r="S83" t="s">
        <v>42</v>
      </c>
      <c r="T83" t="s">
        <v>35</v>
      </c>
      <c r="U83" s="1" t="s">
        <v>43</v>
      </c>
      <c r="V83">
        <v>4</v>
      </c>
      <c r="W83">
        <v>0</v>
      </c>
      <c r="X83">
        <v>0</v>
      </c>
      <c r="Y83">
        <v>0</v>
      </c>
      <c r="Z83">
        <v>1</v>
      </c>
    </row>
    <row r="84" spans="1:26" x14ac:dyDescent="0.25">
      <c r="A84">
        <v>106827987</v>
      </c>
      <c r="B84" t="s">
        <v>103</v>
      </c>
      <c r="C84" t="s">
        <v>38</v>
      </c>
      <c r="D84">
        <v>29000074</v>
      </c>
      <c r="E84">
        <v>29000074</v>
      </c>
      <c r="F84">
        <v>999.99900000000002</v>
      </c>
      <c r="H84">
        <v>0</v>
      </c>
      <c r="I84">
        <v>2022</v>
      </c>
      <c r="J84" t="s">
        <v>26</v>
      </c>
      <c r="K84" t="s">
        <v>27</v>
      </c>
      <c r="L84" s="127">
        <v>0.62777777777777777</v>
      </c>
      <c r="M84" t="s">
        <v>28</v>
      </c>
      <c r="N84" t="s">
        <v>29</v>
      </c>
      <c r="O84" t="s">
        <v>30</v>
      </c>
      <c r="P84" t="s">
        <v>31</v>
      </c>
      <c r="Q84" t="s">
        <v>41</v>
      </c>
      <c r="R84" t="s">
        <v>50</v>
      </c>
      <c r="S84" t="s">
        <v>42</v>
      </c>
      <c r="T84" t="s">
        <v>35</v>
      </c>
      <c r="U84" s="1" t="s">
        <v>43</v>
      </c>
      <c r="V84">
        <v>4</v>
      </c>
      <c r="W84">
        <v>0</v>
      </c>
      <c r="X84">
        <v>0</v>
      </c>
      <c r="Y84">
        <v>0</v>
      </c>
      <c r="Z84">
        <v>2</v>
      </c>
    </row>
    <row r="85" spans="1:26" x14ac:dyDescent="0.25">
      <c r="A85">
        <v>106827989</v>
      </c>
      <c r="B85" t="s">
        <v>44</v>
      </c>
      <c r="C85" t="s">
        <v>45</v>
      </c>
      <c r="D85">
        <v>50004105</v>
      </c>
      <c r="E85">
        <v>50004105</v>
      </c>
      <c r="F85">
        <v>0.99</v>
      </c>
      <c r="G85">
        <v>50018948</v>
      </c>
      <c r="H85">
        <v>0</v>
      </c>
      <c r="I85">
        <v>2022</v>
      </c>
      <c r="J85" t="s">
        <v>26</v>
      </c>
      <c r="K85" t="s">
        <v>27</v>
      </c>
      <c r="L85" s="127">
        <v>0.5708333333333333</v>
      </c>
      <c r="M85" t="s">
        <v>28</v>
      </c>
      <c r="N85" t="s">
        <v>49</v>
      </c>
      <c r="O85" t="s">
        <v>30</v>
      </c>
      <c r="P85" t="s">
        <v>31</v>
      </c>
      <c r="Q85" t="s">
        <v>41</v>
      </c>
      <c r="R85" t="s">
        <v>33</v>
      </c>
      <c r="S85" t="s">
        <v>42</v>
      </c>
      <c r="T85" t="s">
        <v>35</v>
      </c>
      <c r="U85" s="1" t="s">
        <v>36</v>
      </c>
      <c r="V85">
        <v>2</v>
      </c>
      <c r="W85">
        <v>0</v>
      </c>
      <c r="X85">
        <v>0</v>
      </c>
      <c r="Y85">
        <v>0</v>
      </c>
      <c r="Z85">
        <v>0</v>
      </c>
    </row>
    <row r="86" spans="1:26" x14ac:dyDescent="0.25">
      <c r="A86">
        <v>106828354</v>
      </c>
      <c r="B86" t="s">
        <v>81</v>
      </c>
      <c r="C86" t="s">
        <v>65</v>
      </c>
      <c r="D86">
        <v>10000485</v>
      </c>
      <c r="E86">
        <v>10800485</v>
      </c>
      <c r="F86">
        <v>22.384</v>
      </c>
      <c r="G86">
        <v>30000016</v>
      </c>
      <c r="H86">
        <v>4</v>
      </c>
      <c r="I86">
        <v>2022</v>
      </c>
      <c r="J86" t="s">
        <v>26</v>
      </c>
      <c r="K86" t="s">
        <v>39</v>
      </c>
      <c r="L86" s="127">
        <v>0.31666666666666665</v>
      </c>
      <c r="M86" t="s">
        <v>28</v>
      </c>
      <c r="N86" t="s">
        <v>49</v>
      </c>
      <c r="O86" t="s">
        <v>30</v>
      </c>
      <c r="P86" t="s">
        <v>31</v>
      </c>
      <c r="Q86" t="s">
        <v>41</v>
      </c>
      <c r="R86" t="s">
        <v>33</v>
      </c>
      <c r="S86" t="s">
        <v>42</v>
      </c>
      <c r="T86" t="s">
        <v>35</v>
      </c>
      <c r="U86" s="1" t="s">
        <v>36</v>
      </c>
      <c r="V86">
        <v>2</v>
      </c>
      <c r="W86">
        <v>0</v>
      </c>
      <c r="X86">
        <v>0</v>
      </c>
      <c r="Y86">
        <v>0</v>
      </c>
      <c r="Z86">
        <v>0</v>
      </c>
    </row>
    <row r="87" spans="1:26" x14ac:dyDescent="0.25">
      <c r="A87">
        <v>106828470</v>
      </c>
      <c r="B87" t="s">
        <v>114</v>
      </c>
      <c r="C87" t="s">
        <v>67</v>
      </c>
      <c r="D87">
        <v>30000042</v>
      </c>
      <c r="E87">
        <v>30000042</v>
      </c>
      <c r="F87">
        <v>14.061</v>
      </c>
      <c r="G87">
        <v>40001703</v>
      </c>
      <c r="H87">
        <v>0.4</v>
      </c>
      <c r="I87">
        <v>2022</v>
      </c>
      <c r="J87" t="s">
        <v>26</v>
      </c>
      <c r="K87" t="s">
        <v>55</v>
      </c>
      <c r="L87" s="127">
        <v>2.361111111111111E-2</v>
      </c>
      <c r="M87" t="s">
        <v>28</v>
      </c>
      <c r="N87" t="s">
        <v>29</v>
      </c>
      <c r="O87" t="s">
        <v>30</v>
      </c>
      <c r="P87" t="s">
        <v>31</v>
      </c>
      <c r="Q87" t="s">
        <v>32</v>
      </c>
      <c r="R87" t="s">
        <v>33</v>
      </c>
      <c r="S87" t="s">
        <v>34</v>
      </c>
      <c r="T87" t="s">
        <v>57</v>
      </c>
      <c r="U87" s="1" t="s">
        <v>36</v>
      </c>
      <c r="V87">
        <v>1</v>
      </c>
      <c r="W87">
        <v>0</v>
      </c>
      <c r="X87">
        <v>0</v>
      </c>
      <c r="Y87">
        <v>0</v>
      </c>
      <c r="Z87">
        <v>0</v>
      </c>
    </row>
    <row r="88" spans="1:26" x14ac:dyDescent="0.25">
      <c r="A88">
        <v>106828477</v>
      </c>
      <c r="B88" t="s">
        <v>81</v>
      </c>
      <c r="C88" t="s">
        <v>65</v>
      </c>
      <c r="D88">
        <v>10000485</v>
      </c>
      <c r="E88">
        <v>10800485</v>
      </c>
      <c r="F88">
        <v>35.043999999999997</v>
      </c>
      <c r="G88">
        <v>200656</v>
      </c>
      <c r="H88">
        <v>9.5000000000000001E-2</v>
      </c>
      <c r="I88">
        <v>2022</v>
      </c>
      <c r="J88" t="s">
        <v>26</v>
      </c>
      <c r="K88" t="s">
        <v>55</v>
      </c>
      <c r="L88" s="127">
        <v>0.46875</v>
      </c>
      <c r="M88" t="s">
        <v>28</v>
      </c>
      <c r="N88" t="s">
        <v>49</v>
      </c>
      <c r="O88" t="s">
        <v>30</v>
      </c>
      <c r="P88" t="s">
        <v>31</v>
      </c>
      <c r="Q88" t="s">
        <v>41</v>
      </c>
      <c r="R88" t="s">
        <v>33</v>
      </c>
      <c r="S88" t="s">
        <v>42</v>
      </c>
      <c r="T88" t="s">
        <v>35</v>
      </c>
      <c r="U88" s="1" t="s">
        <v>36</v>
      </c>
      <c r="V88">
        <v>1</v>
      </c>
      <c r="W88">
        <v>0</v>
      </c>
      <c r="X88">
        <v>0</v>
      </c>
      <c r="Y88">
        <v>0</v>
      </c>
      <c r="Z88">
        <v>0</v>
      </c>
    </row>
    <row r="89" spans="1:26" x14ac:dyDescent="0.25">
      <c r="A89">
        <v>106828484</v>
      </c>
      <c r="B89" t="s">
        <v>96</v>
      </c>
      <c r="C89" t="s">
        <v>67</v>
      </c>
      <c r="D89">
        <v>30000008</v>
      </c>
      <c r="E89">
        <v>30000008</v>
      </c>
      <c r="F89">
        <v>14.359</v>
      </c>
      <c r="G89">
        <v>30000066</v>
      </c>
      <c r="H89">
        <v>0.4</v>
      </c>
      <c r="I89">
        <v>2022</v>
      </c>
      <c r="J89" t="s">
        <v>26</v>
      </c>
      <c r="K89" t="s">
        <v>55</v>
      </c>
      <c r="L89" s="127">
        <v>0.96250000000000002</v>
      </c>
      <c r="M89" t="s">
        <v>28</v>
      </c>
      <c r="N89" t="s">
        <v>29</v>
      </c>
      <c r="O89" t="s">
        <v>30</v>
      </c>
      <c r="P89" t="s">
        <v>31</v>
      </c>
      <c r="Q89" t="s">
        <v>41</v>
      </c>
      <c r="R89" t="s">
        <v>33</v>
      </c>
      <c r="S89" t="s">
        <v>42</v>
      </c>
      <c r="T89" t="s">
        <v>57</v>
      </c>
      <c r="U89" s="1" t="s">
        <v>36</v>
      </c>
      <c r="V89">
        <v>1</v>
      </c>
      <c r="W89">
        <v>0</v>
      </c>
      <c r="X89">
        <v>0</v>
      </c>
      <c r="Y89">
        <v>0</v>
      </c>
      <c r="Z89">
        <v>0</v>
      </c>
    </row>
    <row r="90" spans="1:26" x14ac:dyDescent="0.25">
      <c r="A90">
        <v>106828492</v>
      </c>
      <c r="B90" t="s">
        <v>117</v>
      </c>
      <c r="C90" t="s">
        <v>65</v>
      </c>
      <c r="D90">
        <v>10000077</v>
      </c>
      <c r="E90">
        <v>10000077</v>
      </c>
      <c r="F90">
        <v>20.498999999999999</v>
      </c>
      <c r="G90">
        <v>20000064</v>
      </c>
      <c r="H90">
        <v>0.1</v>
      </c>
      <c r="I90">
        <v>2022</v>
      </c>
      <c r="J90" t="s">
        <v>26</v>
      </c>
      <c r="K90" t="s">
        <v>48</v>
      </c>
      <c r="L90" s="127">
        <v>0.6777777777777777</v>
      </c>
      <c r="M90" t="s">
        <v>28</v>
      </c>
      <c r="N90" t="s">
        <v>49</v>
      </c>
      <c r="P90" t="s">
        <v>31</v>
      </c>
      <c r="Q90" t="s">
        <v>41</v>
      </c>
      <c r="R90" t="s">
        <v>56</v>
      </c>
      <c r="S90" t="s">
        <v>42</v>
      </c>
      <c r="T90" t="s">
        <v>35</v>
      </c>
      <c r="U90" s="1" t="s">
        <v>36</v>
      </c>
      <c r="V90">
        <v>3</v>
      </c>
      <c r="W90">
        <v>0</v>
      </c>
      <c r="X90">
        <v>0</v>
      </c>
      <c r="Y90">
        <v>0</v>
      </c>
      <c r="Z90">
        <v>0</v>
      </c>
    </row>
    <row r="91" spans="1:26" x14ac:dyDescent="0.25">
      <c r="A91">
        <v>106828541</v>
      </c>
      <c r="B91" t="s">
        <v>86</v>
      </c>
      <c r="C91" t="s">
        <v>65</v>
      </c>
      <c r="D91">
        <v>10000026</v>
      </c>
      <c r="E91">
        <v>10000026</v>
      </c>
      <c r="F91">
        <v>21.257000000000001</v>
      </c>
      <c r="G91">
        <v>200330</v>
      </c>
      <c r="H91">
        <v>0.5</v>
      </c>
      <c r="I91">
        <v>2022</v>
      </c>
      <c r="J91" t="s">
        <v>26</v>
      </c>
      <c r="K91" t="s">
        <v>60</v>
      </c>
      <c r="L91" s="127">
        <v>0.81527777777777777</v>
      </c>
      <c r="M91" t="s">
        <v>28</v>
      </c>
      <c r="N91" t="s">
        <v>29</v>
      </c>
      <c r="O91" t="s">
        <v>30</v>
      </c>
      <c r="P91" t="s">
        <v>31</v>
      </c>
      <c r="Q91" t="s">
        <v>41</v>
      </c>
      <c r="R91" t="s">
        <v>33</v>
      </c>
      <c r="S91" t="s">
        <v>34</v>
      </c>
      <c r="T91" t="s">
        <v>57</v>
      </c>
      <c r="U91" s="1" t="s">
        <v>36</v>
      </c>
      <c r="V91">
        <v>1</v>
      </c>
      <c r="W91">
        <v>0</v>
      </c>
      <c r="X91">
        <v>0</v>
      </c>
      <c r="Y91">
        <v>0</v>
      </c>
      <c r="Z91">
        <v>0</v>
      </c>
    </row>
    <row r="92" spans="1:26" x14ac:dyDescent="0.25">
      <c r="A92">
        <v>106828574</v>
      </c>
      <c r="B92" t="s">
        <v>108</v>
      </c>
      <c r="C92" t="s">
        <v>65</v>
      </c>
      <c r="D92">
        <v>10000140</v>
      </c>
      <c r="E92">
        <v>10000140</v>
      </c>
      <c r="F92">
        <v>999.99900000000002</v>
      </c>
      <c r="G92">
        <v>200240</v>
      </c>
      <c r="H92">
        <v>1.0999999999999999E-2</v>
      </c>
      <c r="I92">
        <v>2022</v>
      </c>
      <c r="J92" t="s">
        <v>26</v>
      </c>
      <c r="K92" t="s">
        <v>60</v>
      </c>
      <c r="L92" s="127">
        <v>0.12569444444444444</v>
      </c>
      <c r="M92" t="s">
        <v>28</v>
      </c>
      <c r="N92" t="s">
        <v>29</v>
      </c>
      <c r="O92" t="s">
        <v>30</v>
      </c>
      <c r="P92" t="s">
        <v>54</v>
      </c>
      <c r="Q92" t="s">
        <v>41</v>
      </c>
      <c r="R92" t="s">
        <v>33</v>
      </c>
      <c r="S92" t="s">
        <v>42</v>
      </c>
      <c r="T92" t="s">
        <v>57</v>
      </c>
      <c r="U92" s="1" t="s">
        <v>36</v>
      </c>
      <c r="V92">
        <v>1</v>
      </c>
      <c r="W92">
        <v>0</v>
      </c>
      <c r="X92">
        <v>0</v>
      </c>
      <c r="Y92">
        <v>0</v>
      </c>
      <c r="Z92">
        <v>0</v>
      </c>
    </row>
    <row r="93" spans="1:26" x14ac:dyDescent="0.25">
      <c r="A93">
        <v>106828620</v>
      </c>
      <c r="B93" t="s">
        <v>25</v>
      </c>
      <c r="C93" t="s">
        <v>65</v>
      </c>
      <c r="D93">
        <v>10000040</v>
      </c>
      <c r="E93">
        <v>10000040</v>
      </c>
      <c r="F93">
        <v>23.238</v>
      </c>
      <c r="G93">
        <v>29000070</v>
      </c>
      <c r="H93">
        <v>0.25</v>
      </c>
      <c r="I93">
        <v>2022</v>
      </c>
      <c r="J93" t="s">
        <v>26</v>
      </c>
      <c r="K93" t="s">
        <v>53</v>
      </c>
      <c r="L93" s="127">
        <v>0.71111111111111114</v>
      </c>
      <c r="M93" t="s">
        <v>28</v>
      </c>
      <c r="N93" t="s">
        <v>49</v>
      </c>
      <c r="O93" t="s">
        <v>30</v>
      </c>
      <c r="P93" t="s">
        <v>31</v>
      </c>
      <c r="Q93" t="s">
        <v>41</v>
      </c>
      <c r="R93" t="s">
        <v>33</v>
      </c>
      <c r="S93" t="s">
        <v>42</v>
      </c>
      <c r="T93" t="s">
        <v>35</v>
      </c>
      <c r="U93" s="1" t="s">
        <v>36</v>
      </c>
      <c r="V93">
        <v>2</v>
      </c>
      <c r="W93">
        <v>0</v>
      </c>
      <c r="X93">
        <v>0</v>
      </c>
      <c r="Y93">
        <v>0</v>
      </c>
      <c r="Z93">
        <v>0</v>
      </c>
    </row>
    <row r="94" spans="1:26" x14ac:dyDescent="0.25">
      <c r="A94">
        <v>106828621</v>
      </c>
      <c r="B94" t="s">
        <v>25</v>
      </c>
      <c r="C94" t="s">
        <v>65</v>
      </c>
      <c r="D94">
        <v>10000040</v>
      </c>
      <c r="E94">
        <v>10000040</v>
      </c>
      <c r="F94">
        <v>26.210999999999999</v>
      </c>
      <c r="G94">
        <v>20000070</v>
      </c>
      <c r="H94">
        <v>0.25</v>
      </c>
      <c r="I94">
        <v>2022</v>
      </c>
      <c r="J94" t="s">
        <v>26</v>
      </c>
      <c r="K94" t="s">
        <v>53</v>
      </c>
      <c r="L94" s="127">
        <v>0.83333333333333337</v>
      </c>
      <c r="M94" t="s">
        <v>28</v>
      </c>
      <c r="N94" t="s">
        <v>49</v>
      </c>
      <c r="O94" t="s">
        <v>30</v>
      </c>
      <c r="P94" t="s">
        <v>31</v>
      </c>
      <c r="Q94" t="s">
        <v>41</v>
      </c>
      <c r="R94" t="s">
        <v>33</v>
      </c>
      <c r="S94" t="s">
        <v>42</v>
      </c>
      <c r="T94" t="s">
        <v>57</v>
      </c>
      <c r="U94" s="1" t="s">
        <v>36</v>
      </c>
      <c r="V94">
        <v>2</v>
      </c>
      <c r="W94">
        <v>0</v>
      </c>
      <c r="X94">
        <v>0</v>
      </c>
      <c r="Y94">
        <v>0</v>
      </c>
      <c r="Z94">
        <v>0</v>
      </c>
    </row>
    <row r="95" spans="1:26" x14ac:dyDescent="0.25">
      <c r="A95">
        <v>106828667</v>
      </c>
      <c r="B95" t="s">
        <v>81</v>
      </c>
      <c r="C95" t="s">
        <v>65</v>
      </c>
      <c r="D95">
        <v>10000485</v>
      </c>
      <c r="E95">
        <v>10800485</v>
      </c>
      <c r="F95">
        <v>30.608000000000001</v>
      </c>
      <c r="G95">
        <v>50015657</v>
      </c>
      <c r="H95">
        <v>0.1</v>
      </c>
      <c r="I95">
        <v>2022</v>
      </c>
      <c r="J95" t="s">
        <v>26</v>
      </c>
      <c r="K95" t="s">
        <v>27</v>
      </c>
      <c r="L95" s="127">
        <v>0.44791666666666669</v>
      </c>
      <c r="M95" t="s">
        <v>28</v>
      </c>
      <c r="N95" t="s">
        <v>29</v>
      </c>
      <c r="O95" t="s">
        <v>30</v>
      </c>
      <c r="P95" t="s">
        <v>31</v>
      </c>
      <c r="Q95" t="s">
        <v>41</v>
      </c>
      <c r="R95" t="s">
        <v>33</v>
      </c>
      <c r="S95" t="s">
        <v>42</v>
      </c>
      <c r="T95" t="s">
        <v>35</v>
      </c>
      <c r="U95" s="1" t="s">
        <v>36</v>
      </c>
      <c r="V95">
        <v>2</v>
      </c>
      <c r="W95">
        <v>0</v>
      </c>
      <c r="X95">
        <v>0</v>
      </c>
      <c r="Y95">
        <v>0</v>
      </c>
      <c r="Z95">
        <v>0</v>
      </c>
    </row>
    <row r="96" spans="1:26" x14ac:dyDescent="0.25">
      <c r="A96">
        <v>106828732</v>
      </c>
      <c r="B96" t="s">
        <v>104</v>
      </c>
      <c r="C96" t="s">
        <v>65</v>
      </c>
      <c r="D96">
        <v>10000026</v>
      </c>
      <c r="E96">
        <v>10000026</v>
      </c>
      <c r="F96">
        <v>13.763999999999999</v>
      </c>
      <c r="G96">
        <v>20000025</v>
      </c>
      <c r="H96">
        <v>0.1</v>
      </c>
      <c r="I96">
        <v>2022</v>
      </c>
      <c r="J96" t="s">
        <v>26</v>
      </c>
      <c r="K96" t="s">
        <v>58</v>
      </c>
      <c r="L96" s="127">
        <v>0.57430555555555551</v>
      </c>
      <c r="M96" t="s">
        <v>28</v>
      </c>
      <c r="N96" t="s">
        <v>49</v>
      </c>
      <c r="O96" t="s">
        <v>30</v>
      </c>
      <c r="P96" t="s">
        <v>31</v>
      </c>
      <c r="Q96" t="s">
        <v>41</v>
      </c>
      <c r="R96" t="s">
        <v>33</v>
      </c>
      <c r="S96" t="s">
        <v>42</v>
      </c>
      <c r="T96" t="s">
        <v>35</v>
      </c>
      <c r="U96" s="1" t="s">
        <v>43</v>
      </c>
      <c r="V96">
        <v>1</v>
      </c>
      <c r="W96">
        <v>0</v>
      </c>
      <c r="X96">
        <v>0</v>
      </c>
      <c r="Y96">
        <v>0</v>
      </c>
      <c r="Z96">
        <v>1</v>
      </c>
    </row>
    <row r="97" spans="1:26" x14ac:dyDescent="0.25">
      <c r="A97">
        <v>106828863</v>
      </c>
      <c r="B97" t="s">
        <v>25</v>
      </c>
      <c r="C97" t="s">
        <v>65</v>
      </c>
      <c r="D97">
        <v>10000440</v>
      </c>
      <c r="E97">
        <v>10000440</v>
      </c>
      <c r="F97">
        <v>0.86299999999999999</v>
      </c>
      <c r="G97">
        <v>50015732</v>
      </c>
      <c r="H97">
        <v>9.5000000000000001E-2</v>
      </c>
      <c r="I97">
        <v>2022</v>
      </c>
      <c r="J97" t="s">
        <v>26</v>
      </c>
      <c r="K97" t="s">
        <v>39</v>
      </c>
      <c r="L97" s="127">
        <v>0.56944444444444442</v>
      </c>
      <c r="M97" t="s">
        <v>28</v>
      </c>
      <c r="N97" t="s">
        <v>49</v>
      </c>
      <c r="O97" t="s">
        <v>30</v>
      </c>
      <c r="P97" t="s">
        <v>31</v>
      </c>
      <c r="Q97" t="s">
        <v>41</v>
      </c>
      <c r="R97" t="s">
        <v>33</v>
      </c>
      <c r="S97" t="s">
        <v>42</v>
      </c>
      <c r="T97" t="s">
        <v>35</v>
      </c>
      <c r="U97" s="1" t="s">
        <v>36</v>
      </c>
      <c r="V97">
        <v>3</v>
      </c>
      <c r="W97">
        <v>0</v>
      </c>
      <c r="X97">
        <v>0</v>
      </c>
      <c r="Y97">
        <v>0</v>
      </c>
      <c r="Z97">
        <v>0</v>
      </c>
    </row>
    <row r="98" spans="1:26" x14ac:dyDescent="0.25">
      <c r="A98">
        <v>106828865</v>
      </c>
      <c r="B98" t="s">
        <v>81</v>
      </c>
      <c r="C98" t="s">
        <v>45</v>
      </c>
      <c r="F98">
        <v>999.99900000000002</v>
      </c>
      <c r="G98">
        <v>50005084</v>
      </c>
      <c r="H98">
        <v>6.6000000000000003E-2</v>
      </c>
      <c r="I98">
        <v>2022</v>
      </c>
      <c r="J98" t="s">
        <v>26</v>
      </c>
      <c r="K98" t="s">
        <v>48</v>
      </c>
      <c r="L98" s="127">
        <v>0.45694444444444443</v>
      </c>
      <c r="M98" t="s">
        <v>28</v>
      </c>
      <c r="N98" t="s">
        <v>49</v>
      </c>
      <c r="O98" t="s">
        <v>30</v>
      </c>
      <c r="P98" t="s">
        <v>54</v>
      </c>
      <c r="Q98" t="s">
        <v>41</v>
      </c>
      <c r="R98" t="s">
        <v>50</v>
      </c>
      <c r="S98" t="s">
        <v>42</v>
      </c>
      <c r="T98" t="s">
        <v>35</v>
      </c>
      <c r="U98" s="1" t="s">
        <v>36</v>
      </c>
      <c r="V98">
        <v>2</v>
      </c>
      <c r="W98">
        <v>0</v>
      </c>
      <c r="X98">
        <v>0</v>
      </c>
      <c r="Y98">
        <v>0</v>
      </c>
      <c r="Z98">
        <v>0</v>
      </c>
    </row>
    <row r="99" spans="1:26" x14ac:dyDescent="0.25">
      <c r="A99">
        <v>106829223</v>
      </c>
      <c r="B99" t="s">
        <v>96</v>
      </c>
      <c r="C99" t="s">
        <v>67</v>
      </c>
      <c r="D99">
        <v>30000066</v>
      </c>
      <c r="E99">
        <v>30000066</v>
      </c>
      <c r="F99">
        <v>4.7610000000000001</v>
      </c>
      <c r="G99">
        <v>10000040</v>
      </c>
      <c r="H99">
        <v>8.9999999999999993E-3</v>
      </c>
      <c r="I99">
        <v>2022</v>
      </c>
      <c r="J99" t="s">
        <v>26</v>
      </c>
      <c r="K99" t="s">
        <v>27</v>
      </c>
      <c r="L99" s="127">
        <v>0.88194444444444453</v>
      </c>
      <c r="M99" t="s">
        <v>28</v>
      </c>
      <c r="N99" t="s">
        <v>49</v>
      </c>
      <c r="O99" t="s">
        <v>30</v>
      </c>
      <c r="P99" t="s">
        <v>54</v>
      </c>
      <c r="Q99" t="s">
        <v>41</v>
      </c>
      <c r="R99" t="s">
        <v>75</v>
      </c>
      <c r="S99" t="s">
        <v>42</v>
      </c>
      <c r="T99" t="s">
        <v>47</v>
      </c>
      <c r="U99" s="1" t="s">
        <v>43</v>
      </c>
      <c r="V99">
        <v>0</v>
      </c>
      <c r="W99">
        <v>0</v>
      </c>
      <c r="X99">
        <v>0</v>
      </c>
      <c r="Y99">
        <v>0</v>
      </c>
      <c r="Z99">
        <v>2</v>
      </c>
    </row>
    <row r="100" spans="1:26" x14ac:dyDescent="0.25">
      <c r="A100">
        <v>106829563</v>
      </c>
      <c r="B100" t="s">
        <v>134</v>
      </c>
      <c r="C100" t="s">
        <v>65</v>
      </c>
      <c r="D100">
        <v>10000040</v>
      </c>
      <c r="E100">
        <v>10000040</v>
      </c>
      <c r="F100">
        <v>18.527000000000001</v>
      </c>
      <c r="G100">
        <v>40001744</v>
      </c>
      <c r="H100">
        <v>0</v>
      </c>
      <c r="I100">
        <v>2022</v>
      </c>
      <c r="J100" t="s">
        <v>26</v>
      </c>
      <c r="K100" t="s">
        <v>60</v>
      </c>
      <c r="L100" s="127">
        <v>0.67569444444444438</v>
      </c>
      <c r="M100" t="s">
        <v>28</v>
      </c>
      <c r="N100" t="s">
        <v>29</v>
      </c>
      <c r="O100" t="s">
        <v>30</v>
      </c>
      <c r="P100" t="s">
        <v>31</v>
      </c>
      <c r="Q100" t="s">
        <v>62</v>
      </c>
      <c r="R100" t="s">
        <v>75</v>
      </c>
      <c r="S100" t="s">
        <v>34</v>
      </c>
      <c r="T100" t="s">
        <v>35</v>
      </c>
      <c r="U100" s="1" t="s">
        <v>36</v>
      </c>
      <c r="V100">
        <v>1</v>
      </c>
      <c r="W100">
        <v>0</v>
      </c>
      <c r="X100">
        <v>0</v>
      </c>
      <c r="Y100">
        <v>0</v>
      </c>
      <c r="Z100">
        <v>0</v>
      </c>
    </row>
    <row r="101" spans="1:26" x14ac:dyDescent="0.25">
      <c r="A101">
        <v>106829577</v>
      </c>
      <c r="B101" t="s">
        <v>81</v>
      </c>
      <c r="C101" t="s">
        <v>65</v>
      </c>
      <c r="D101">
        <v>10000485</v>
      </c>
      <c r="E101">
        <v>10800485</v>
      </c>
      <c r="F101">
        <v>18.295000000000002</v>
      </c>
      <c r="G101">
        <v>50014855</v>
      </c>
      <c r="H101">
        <v>0.1</v>
      </c>
      <c r="I101">
        <v>2022</v>
      </c>
      <c r="J101" t="s">
        <v>26</v>
      </c>
      <c r="K101" t="s">
        <v>27</v>
      </c>
      <c r="L101" s="127">
        <v>0.83333333333333337</v>
      </c>
      <c r="M101" t="s">
        <v>28</v>
      </c>
      <c r="N101" t="s">
        <v>49</v>
      </c>
      <c r="O101" t="s">
        <v>30</v>
      </c>
      <c r="P101" t="s">
        <v>31</v>
      </c>
      <c r="Q101" t="s">
        <v>41</v>
      </c>
      <c r="R101" t="s">
        <v>33</v>
      </c>
      <c r="S101" t="s">
        <v>42</v>
      </c>
      <c r="T101" t="s">
        <v>57</v>
      </c>
      <c r="U101" s="1" t="s">
        <v>36</v>
      </c>
      <c r="V101">
        <v>2</v>
      </c>
      <c r="W101">
        <v>0</v>
      </c>
      <c r="X101">
        <v>0</v>
      </c>
      <c r="Y101">
        <v>0</v>
      </c>
      <c r="Z101">
        <v>0</v>
      </c>
    </row>
    <row r="102" spans="1:26" x14ac:dyDescent="0.25">
      <c r="A102">
        <v>106829622</v>
      </c>
      <c r="B102" t="s">
        <v>25</v>
      </c>
      <c r="C102" t="s">
        <v>65</v>
      </c>
      <c r="D102">
        <v>10000040</v>
      </c>
      <c r="E102">
        <v>10000040</v>
      </c>
      <c r="F102">
        <v>19.678000000000001</v>
      </c>
      <c r="G102">
        <v>10000440</v>
      </c>
      <c r="H102">
        <v>1.2</v>
      </c>
      <c r="I102">
        <v>2022</v>
      </c>
      <c r="J102" t="s">
        <v>26</v>
      </c>
      <c r="K102" t="s">
        <v>55</v>
      </c>
      <c r="L102" s="127">
        <v>0.73402777777777783</v>
      </c>
      <c r="M102" t="s">
        <v>28</v>
      </c>
      <c r="N102" t="s">
        <v>29</v>
      </c>
      <c r="O102" t="s">
        <v>30</v>
      </c>
      <c r="P102" t="s">
        <v>31</v>
      </c>
      <c r="Q102" t="s">
        <v>41</v>
      </c>
      <c r="R102" t="s">
        <v>33</v>
      </c>
      <c r="S102" t="s">
        <v>42</v>
      </c>
      <c r="T102" t="s">
        <v>57</v>
      </c>
      <c r="U102" s="1" t="s">
        <v>36</v>
      </c>
      <c r="V102">
        <v>3</v>
      </c>
      <c r="W102">
        <v>0</v>
      </c>
      <c r="X102">
        <v>0</v>
      </c>
      <c r="Y102">
        <v>0</v>
      </c>
      <c r="Z102">
        <v>0</v>
      </c>
    </row>
    <row r="103" spans="1:26" x14ac:dyDescent="0.25">
      <c r="A103">
        <v>106829665</v>
      </c>
      <c r="B103" t="s">
        <v>109</v>
      </c>
      <c r="C103" t="s">
        <v>38</v>
      </c>
      <c r="D103">
        <v>20000301</v>
      </c>
      <c r="E103">
        <v>20000301</v>
      </c>
      <c r="F103">
        <v>40.088000000000001</v>
      </c>
      <c r="G103">
        <v>30000071</v>
      </c>
      <c r="H103">
        <v>0</v>
      </c>
      <c r="I103">
        <v>2022</v>
      </c>
      <c r="J103" t="s">
        <v>26</v>
      </c>
      <c r="K103" t="s">
        <v>48</v>
      </c>
      <c r="L103" s="127">
        <v>1.4583333333333332E-2</v>
      </c>
      <c r="M103" t="s">
        <v>28</v>
      </c>
      <c r="N103" t="s">
        <v>49</v>
      </c>
      <c r="O103" t="s">
        <v>30</v>
      </c>
      <c r="P103" t="s">
        <v>54</v>
      </c>
      <c r="Q103" t="s">
        <v>41</v>
      </c>
      <c r="R103" t="s">
        <v>33</v>
      </c>
      <c r="S103" t="s">
        <v>42</v>
      </c>
      <c r="T103" t="s">
        <v>57</v>
      </c>
      <c r="U103" s="1" t="s">
        <v>43</v>
      </c>
      <c r="V103">
        <v>1</v>
      </c>
      <c r="W103">
        <v>0</v>
      </c>
      <c r="X103">
        <v>0</v>
      </c>
      <c r="Y103">
        <v>0</v>
      </c>
      <c r="Z103">
        <v>1</v>
      </c>
    </row>
    <row r="104" spans="1:26" x14ac:dyDescent="0.25">
      <c r="A104">
        <v>106829767</v>
      </c>
      <c r="B104" t="s">
        <v>107</v>
      </c>
      <c r="C104" t="s">
        <v>122</v>
      </c>
      <c r="D104">
        <v>40002032</v>
      </c>
      <c r="E104">
        <v>40002032</v>
      </c>
      <c r="F104">
        <v>999.99900000000002</v>
      </c>
      <c r="G104">
        <v>50029532</v>
      </c>
      <c r="H104">
        <v>2.5999999999999999E-2</v>
      </c>
      <c r="I104">
        <v>2022</v>
      </c>
      <c r="J104" t="s">
        <v>26</v>
      </c>
      <c r="K104" t="s">
        <v>27</v>
      </c>
      <c r="L104" s="127">
        <v>0.4993055555555555</v>
      </c>
      <c r="M104" t="s">
        <v>51</v>
      </c>
      <c r="N104" t="s">
        <v>49</v>
      </c>
      <c r="O104" t="s">
        <v>30</v>
      </c>
      <c r="P104" t="s">
        <v>54</v>
      </c>
      <c r="Q104" t="s">
        <v>41</v>
      </c>
      <c r="R104" t="s">
        <v>130</v>
      </c>
      <c r="S104" t="s">
        <v>42</v>
      </c>
      <c r="T104" t="s">
        <v>35</v>
      </c>
      <c r="U104" s="1" t="s">
        <v>36</v>
      </c>
      <c r="V104">
        <v>2</v>
      </c>
      <c r="W104">
        <v>0</v>
      </c>
      <c r="X104">
        <v>0</v>
      </c>
      <c r="Y104">
        <v>0</v>
      </c>
      <c r="Z104">
        <v>0</v>
      </c>
    </row>
    <row r="105" spans="1:26" x14ac:dyDescent="0.25">
      <c r="A105">
        <v>106829772</v>
      </c>
      <c r="B105" t="s">
        <v>86</v>
      </c>
      <c r="C105" t="s">
        <v>65</v>
      </c>
      <c r="D105">
        <v>10000026</v>
      </c>
      <c r="E105">
        <v>10000026</v>
      </c>
      <c r="F105">
        <v>22.762</v>
      </c>
      <c r="G105">
        <v>200340</v>
      </c>
      <c r="H105">
        <v>1</v>
      </c>
      <c r="I105">
        <v>2022</v>
      </c>
      <c r="J105" t="s">
        <v>26</v>
      </c>
      <c r="K105" t="s">
        <v>27</v>
      </c>
      <c r="L105" s="127">
        <v>0.65486111111111112</v>
      </c>
      <c r="M105" t="s">
        <v>28</v>
      </c>
      <c r="N105" t="s">
        <v>29</v>
      </c>
      <c r="O105" t="s">
        <v>30</v>
      </c>
      <c r="P105" t="s">
        <v>31</v>
      </c>
      <c r="Q105" t="s">
        <v>41</v>
      </c>
      <c r="R105" t="s">
        <v>33</v>
      </c>
      <c r="S105" t="s">
        <v>42</v>
      </c>
      <c r="T105" t="s">
        <v>35</v>
      </c>
      <c r="U105" s="1" t="s">
        <v>36</v>
      </c>
      <c r="V105">
        <v>2</v>
      </c>
      <c r="W105">
        <v>0</v>
      </c>
      <c r="X105">
        <v>0</v>
      </c>
      <c r="Y105">
        <v>0</v>
      </c>
      <c r="Z105">
        <v>0</v>
      </c>
    </row>
    <row r="106" spans="1:26" x14ac:dyDescent="0.25">
      <c r="A106">
        <v>106829778</v>
      </c>
      <c r="B106" t="s">
        <v>25</v>
      </c>
      <c r="C106" t="s">
        <v>65</v>
      </c>
      <c r="D106">
        <v>10000040</v>
      </c>
      <c r="E106">
        <v>10000040</v>
      </c>
      <c r="F106">
        <v>21.788</v>
      </c>
      <c r="G106">
        <v>20000070</v>
      </c>
      <c r="H106">
        <v>1.2</v>
      </c>
      <c r="I106">
        <v>2022</v>
      </c>
      <c r="J106" t="s">
        <v>26</v>
      </c>
      <c r="K106" t="s">
        <v>27</v>
      </c>
      <c r="L106" s="127">
        <v>0.70347222222222217</v>
      </c>
      <c r="M106" t="s">
        <v>28</v>
      </c>
      <c r="N106" t="s">
        <v>49</v>
      </c>
      <c r="O106" t="s">
        <v>30</v>
      </c>
      <c r="P106" t="s">
        <v>54</v>
      </c>
      <c r="Q106" t="s">
        <v>41</v>
      </c>
      <c r="R106" t="s">
        <v>33</v>
      </c>
      <c r="S106" t="s">
        <v>42</v>
      </c>
      <c r="T106" t="s">
        <v>35</v>
      </c>
      <c r="U106" s="1" t="s">
        <v>36</v>
      </c>
      <c r="V106">
        <v>3</v>
      </c>
      <c r="W106">
        <v>0</v>
      </c>
      <c r="X106">
        <v>0</v>
      </c>
      <c r="Y106">
        <v>0</v>
      </c>
      <c r="Z106">
        <v>0</v>
      </c>
    </row>
    <row r="107" spans="1:26" x14ac:dyDescent="0.25">
      <c r="A107">
        <v>106829781</v>
      </c>
      <c r="B107" t="s">
        <v>25</v>
      </c>
      <c r="C107" t="s">
        <v>65</v>
      </c>
      <c r="D107">
        <v>10000040</v>
      </c>
      <c r="E107">
        <v>10000040</v>
      </c>
      <c r="F107">
        <v>20.012</v>
      </c>
      <c r="G107">
        <v>40005220</v>
      </c>
      <c r="H107">
        <v>0.9</v>
      </c>
      <c r="I107">
        <v>2022</v>
      </c>
      <c r="J107" t="s">
        <v>26</v>
      </c>
      <c r="K107" t="s">
        <v>27</v>
      </c>
      <c r="L107" s="127">
        <v>0.74930555555555556</v>
      </c>
      <c r="M107" t="s">
        <v>28</v>
      </c>
      <c r="N107" t="s">
        <v>49</v>
      </c>
      <c r="O107" t="s">
        <v>30</v>
      </c>
      <c r="P107" t="s">
        <v>54</v>
      </c>
      <c r="Q107" t="s">
        <v>41</v>
      </c>
      <c r="R107" t="s">
        <v>33</v>
      </c>
      <c r="S107" t="s">
        <v>42</v>
      </c>
      <c r="T107" t="s">
        <v>57</v>
      </c>
      <c r="U107" s="1" t="s">
        <v>36</v>
      </c>
      <c r="V107">
        <v>4</v>
      </c>
      <c r="W107">
        <v>0</v>
      </c>
      <c r="X107">
        <v>0</v>
      </c>
      <c r="Y107">
        <v>0</v>
      </c>
      <c r="Z107">
        <v>0</v>
      </c>
    </row>
    <row r="108" spans="1:26" x14ac:dyDescent="0.25">
      <c r="A108">
        <v>106829821</v>
      </c>
      <c r="B108" t="s">
        <v>104</v>
      </c>
      <c r="C108" t="s">
        <v>65</v>
      </c>
      <c r="D108">
        <v>10000026</v>
      </c>
      <c r="E108">
        <v>10000026</v>
      </c>
      <c r="F108">
        <v>14.664</v>
      </c>
      <c r="G108">
        <v>20000025</v>
      </c>
      <c r="H108">
        <v>1</v>
      </c>
      <c r="I108">
        <v>2022</v>
      </c>
      <c r="J108" t="s">
        <v>26</v>
      </c>
      <c r="K108" t="s">
        <v>27</v>
      </c>
      <c r="L108" s="127">
        <v>0.86875000000000002</v>
      </c>
      <c r="M108" t="s">
        <v>28</v>
      </c>
      <c r="N108" t="s">
        <v>49</v>
      </c>
      <c r="O108" t="s">
        <v>30</v>
      </c>
      <c r="P108" t="s">
        <v>31</v>
      </c>
      <c r="Q108" t="s">
        <v>41</v>
      </c>
      <c r="R108" t="s">
        <v>33</v>
      </c>
      <c r="S108" t="s">
        <v>42</v>
      </c>
      <c r="T108" t="s">
        <v>57</v>
      </c>
      <c r="U108" s="1" t="s">
        <v>36</v>
      </c>
      <c r="V108">
        <v>1</v>
      </c>
      <c r="W108">
        <v>0</v>
      </c>
      <c r="X108">
        <v>0</v>
      </c>
      <c r="Y108">
        <v>0</v>
      </c>
      <c r="Z108">
        <v>0</v>
      </c>
    </row>
    <row r="109" spans="1:26" x14ac:dyDescent="0.25">
      <c r="A109">
        <v>106829823</v>
      </c>
      <c r="B109" t="s">
        <v>81</v>
      </c>
      <c r="C109" t="s">
        <v>65</v>
      </c>
      <c r="D109">
        <v>10000485</v>
      </c>
      <c r="E109">
        <v>10800485</v>
      </c>
      <c r="F109">
        <v>34.649000000000001</v>
      </c>
      <c r="G109">
        <v>200654</v>
      </c>
      <c r="H109">
        <v>0.1</v>
      </c>
      <c r="I109">
        <v>2022</v>
      </c>
      <c r="J109" t="s">
        <v>26</v>
      </c>
      <c r="K109" t="s">
        <v>27</v>
      </c>
      <c r="L109" s="127">
        <v>0.88194444444444453</v>
      </c>
      <c r="M109" t="s">
        <v>28</v>
      </c>
      <c r="N109" t="s">
        <v>29</v>
      </c>
      <c r="O109" t="s">
        <v>30</v>
      </c>
      <c r="P109" t="s">
        <v>31</v>
      </c>
      <c r="Q109" t="s">
        <v>41</v>
      </c>
      <c r="R109" t="s">
        <v>33</v>
      </c>
      <c r="S109" t="s">
        <v>42</v>
      </c>
      <c r="T109" t="s">
        <v>57</v>
      </c>
      <c r="U109" s="1" t="s">
        <v>43</v>
      </c>
      <c r="V109">
        <v>4</v>
      </c>
      <c r="W109">
        <v>0</v>
      </c>
      <c r="X109">
        <v>0</v>
      </c>
      <c r="Y109">
        <v>0</v>
      </c>
      <c r="Z109">
        <v>3</v>
      </c>
    </row>
    <row r="110" spans="1:26" x14ac:dyDescent="0.25">
      <c r="A110">
        <v>106829898</v>
      </c>
      <c r="B110" t="s">
        <v>120</v>
      </c>
      <c r="C110" t="s">
        <v>122</v>
      </c>
      <c r="D110">
        <v>40001556</v>
      </c>
      <c r="E110">
        <v>40001556</v>
      </c>
      <c r="F110">
        <v>7.923</v>
      </c>
      <c r="G110">
        <v>40001620</v>
      </c>
      <c r="H110">
        <v>1.6E-2</v>
      </c>
      <c r="I110">
        <v>2022</v>
      </c>
      <c r="J110" t="s">
        <v>26</v>
      </c>
      <c r="K110" t="s">
        <v>39</v>
      </c>
      <c r="L110" s="127">
        <v>0.58472222222222225</v>
      </c>
      <c r="M110" t="s">
        <v>40</v>
      </c>
      <c r="N110" t="s">
        <v>49</v>
      </c>
      <c r="O110" t="s">
        <v>30</v>
      </c>
      <c r="P110" t="s">
        <v>68</v>
      </c>
      <c r="Q110" t="s">
        <v>41</v>
      </c>
      <c r="R110" t="s">
        <v>33</v>
      </c>
      <c r="S110" t="s">
        <v>42</v>
      </c>
      <c r="T110" t="s">
        <v>35</v>
      </c>
      <c r="U110" s="1" t="s">
        <v>36</v>
      </c>
      <c r="V110">
        <v>2</v>
      </c>
      <c r="W110">
        <v>0</v>
      </c>
      <c r="X110">
        <v>0</v>
      </c>
      <c r="Y110">
        <v>0</v>
      </c>
      <c r="Z110">
        <v>0</v>
      </c>
    </row>
    <row r="111" spans="1:26" x14ac:dyDescent="0.25">
      <c r="A111">
        <v>106830012</v>
      </c>
      <c r="B111" t="s">
        <v>106</v>
      </c>
      <c r="C111" t="s">
        <v>65</v>
      </c>
      <c r="D111">
        <v>10000095</v>
      </c>
      <c r="E111">
        <v>10000095</v>
      </c>
      <c r="F111">
        <v>30.341999999999999</v>
      </c>
      <c r="G111">
        <v>200650</v>
      </c>
      <c r="H111">
        <v>5.5</v>
      </c>
      <c r="I111">
        <v>2022</v>
      </c>
      <c r="J111" t="s">
        <v>26</v>
      </c>
      <c r="K111" t="s">
        <v>58</v>
      </c>
      <c r="L111" s="127">
        <v>0.9819444444444444</v>
      </c>
      <c r="M111" t="s">
        <v>28</v>
      </c>
      <c r="N111" t="s">
        <v>29</v>
      </c>
      <c r="O111" t="s">
        <v>30</v>
      </c>
      <c r="P111" t="s">
        <v>31</v>
      </c>
      <c r="Q111" t="s">
        <v>41</v>
      </c>
      <c r="R111" t="s">
        <v>33</v>
      </c>
      <c r="S111" t="s">
        <v>42</v>
      </c>
      <c r="T111" t="s">
        <v>57</v>
      </c>
      <c r="U111" s="1" t="s">
        <v>36</v>
      </c>
      <c r="V111">
        <v>1</v>
      </c>
      <c r="W111">
        <v>0</v>
      </c>
      <c r="X111">
        <v>0</v>
      </c>
      <c r="Y111">
        <v>0</v>
      </c>
      <c r="Z111">
        <v>0</v>
      </c>
    </row>
    <row r="112" spans="1:26" x14ac:dyDescent="0.25">
      <c r="A112">
        <v>106830014</v>
      </c>
      <c r="B112" t="s">
        <v>112</v>
      </c>
      <c r="C112" t="s">
        <v>65</v>
      </c>
      <c r="D112">
        <v>10000095</v>
      </c>
      <c r="E112">
        <v>10000095</v>
      </c>
      <c r="F112">
        <v>2.8889999999999998</v>
      </c>
      <c r="G112">
        <v>40001793</v>
      </c>
      <c r="H112">
        <v>0.5</v>
      </c>
      <c r="I112">
        <v>2022</v>
      </c>
      <c r="J112" t="s">
        <v>26</v>
      </c>
      <c r="K112" t="s">
        <v>27</v>
      </c>
      <c r="L112" s="127">
        <v>0.4375</v>
      </c>
      <c r="M112" t="s">
        <v>28</v>
      </c>
      <c r="N112" t="s">
        <v>49</v>
      </c>
      <c r="O112" t="s">
        <v>30</v>
      </c>
      <c r="P112" t="s">
        <v>31</v>
      </c>
      <c r="Q112" t="s">
        <v>41</v>
      </c>
      <c r="R112" t="s">
        <v>33</v>
      </c>
      <c r="S112" t="s">
        <v>42</v>
      </c>
      <c r="T112" t="s">
        <v>35</v>
      </c>
      <c r="U112" s="1" t="s">
        <v>36</v>
      </c>
      <c r="V112">
        <v>1</v>
      </c>
      <c r="W112">
        <v>0</v>
      </c>
      <c r="X112">
        <v>0</v>
      </c>
      <c r="Y112">
        <v>0</v>
      </c>
      <c r="Z112">
        <v>0</v>
      </c>
    </row>
    <row r="113" spans="1:26" x14ac:dyDescent="0.25">
      <c r="A113">
        <v>106830039</v>
      </c>
      <c r="B113" t="s">
        <v>114</v>
      </c>
      <c r="C113" t="s">
        <v>67</v>
      </c>
      <c r="D113">
        <v>30000042</v>
      </c>
      <c r="E113">
        <v>30000042</v>
      </c>
      <c r="F113">
        <v>3.73</v>
      </c>
      <c r="G113">
        <v>40001628</v>
      </c>
      <c r="H113">
        <v>0.4</v>
      </c>
      <c r="I113">
        <v>2022</v>
      </c>
      <c r="J113" t="s">
        <v>26</v>
      </c>
      <c r="K113" t="s">
        <v>27</v>
      </c>
      <c r="L113" s="127">
        <v>0.4145833333333333</v>
      </c>
      <c r="M113" t="s">
        <v>40</v>
      </c>
      <c r="N113" t="s">
        <v>49</v>
      </c>
      <c r="O113" t="s">
        <v>30</v>
      </c>
      <c r="P113" t="s">
        <v>68</v>
      </c>
      <c r="Q113" t="s">
        <v>41</v>
      </c>
      <c r="R113" t="s">
        <v>46</v>
      </c>
      <c r="S113" t="s">
        <v>42</v>
      </c>
      <c r="T113" t="s">
        <v>35</v>
      </c>
      <c r="U113" s="1" t="s">
        <v>36</v>
      </c>
      <c r="V113">
        <v>2</v>
      </c>
      <c r="W113">
        <v>0</v>
      </c>
      <c r="X113">
        <v>0</v>
      </c>
      <c r="Y113">
        <v>0</v>
      </c>
      <c r="Z113">
        <v>0</v>
      </c>
    </row>
    <row r="114" spans="1:26" x14ac:dyDescent="0.25">
      <c r="A114">
        <v>106830087</v>
      </c>
      <c r="B114" t="s">
        <v>106</v>
      </c>
      <c r="C114" t="s">
        <v>65</v>
      </c>
      <c r="D114">
        <v>10000095</v>
      </c>
      <c r="E114">
        <v>10000095</v>
      </c>
      <c r="F114">
        <v>21.981999999999999</v>
      </c>
      <c r="G114">
        <v>200610</v>
      </c>
      <c r="H114">
        <v>0.1</v>
      </c>
      <c r="I114">
        <v>2022</v>
      </c>
      <c r="J114" t="s">
        <v>26</v>
      </c>
      <c r="K114" t="s">
        <v>39</v>
      </c>
      <c r="L114" s="127">
        <v>0.50277777777777777</v>
      </c>
      <c r="M114" t="s">
        <v>28</v>
      </c>
      <c r="N114" t="s">
        <v>49</v>
      </c>
      <c r="O114" t="s">
        <v>30</v>
      </c>
      <c r="P114" t="s">
        <v>31</v>
      </c>
      <c r="Q114" t="s">
        <v>41</v>
      </c>
      <c r="R114" t="s">
        <v>33</v>
      </c>
      <c r="S114" t="s">
        <v>42</v>
      </c>
      <c r="T114" t="s">
        <v>35</v>
      </c>
      <c r="U114" s="1" t="s">
        <v>36</v>
      </c>
      <c r="V114">
        <v>1</v>
      </c>
      <c r="W114">
        <v>0</v>
      </c>
      <c r="X114">
        <v>0</v>
      </c>
      <c r="Y114">
        <v>0</v>
      </c>
      <c r="Z114">
        <v>0</v>
      </c>
    </row>
    <row r="115" spans="1:26" x14ac:dyDescent="0.25">
      <c r="A115">
        <v>106830126</v>
      </c>
      <c r="B115" t="s">
        <v>81</v>
      </c>
      <c r="C115" t="s">
        <v>45</v>
      </c>
      <c r="F115">
        <v>999.99900000000002</v>
      </c>
      <c r="G115">
        <v>50020650</v>
      </c>
      <c r="H115">
        <v>5.0000000000000001E-3</v>
      </c>
      <c r="I115">
        <v>2022</v>
      </c>
      <c r="J115" t="s">
        <v>26</v>
      </c>
      <c r="K115" t="s">
        <v>53</v>
      </c>
      <c r="L115" s="127">
        <v>0.48541666666666666</v>
      </c>
      <c r="M115" t="s">
        <v>77</v>
      </c>
      <c r="N115" t="s">
        <v>29</v>
      </c>
      <c r="O115" t="s">
        <v>30</v>
      </c>
      <c r="P115" t="s">
        <v>31</v>
      </c>
      <c r="Q115" t="s">
        <v>41</v>
      </c>
      <c r="R115" t="s">
        <v>33</v>
      </c>
      <c r="S115" t="s">
        <v>42</v>
      </c>
      <c r="T115" t="s">
        <v>35</v>
      </c>
      <c r="U115" s="1" t="s">
        <v>36</v>
      </c>
      <c r="V115">
        <v>2</v>
      </c>
      <c r="W115">
        <v>0</v>
      </c>
      <c r="X115">
        <v>0</v>
      </c>
      <c r="Y115">
        <v>0</v>
      </c>
      <c r="Z115">
        <v>0</v>
      </c>
    </row>
    <row r="116" spans="1:26" x14ac:dyDescent="0.25">
      <c r="A116">
        <v>106830400</v>
      </c>
      <c r="B116" t="s">
        <v>25</v>
      </c>
      <c r="C116" t="s">
        <v>65</v>
      </c>
      <c r="D116">
        <v>10000440</v>
      </c>
      <c r="E116">
        <v>10000440</v>
      </c>
      <c r="F116">
        <v>999.99900000000002</v>
      </c>
      <c r="G116">
        <v>20000001</v>
      </c>
      <c r="H116">
        <v>7.5999999999999998E-2</v>
      </c>
      <c r="I116">
        <v>2022</v>
      </c>
      <c r="J116" t="s">
        <v>26</v>
      </c>
      <c r="K116" t="s">
        <v>53</v>
      </c>
      <c r="L116" s="127">
        <v>0.65347222222222223</v>
      </c>
      <c r="M116" t="s">
        <v>28</v>
      </c>
      <c r="N116" t="s">
        <v>49</v>
      </c>
      <c r="O116" t="s">
        <v>30</v>
      </c>
      <c r="P116" t="s">
        <v>54</v>
      </c>
      <c r="Q116" t="s">
        <v>41</v>
      </c>
      <c r="R116" t="s">
        <v>33</v>
      </c>
      <c r="S116" t="s">
        <v>42</v>
      </c>
      <c r="T116" t="s">
        <v>35</v>
      </c>
      <c r="U116" s="1" t="s">
        <v>36</v>
      </c>
      <c r="V116">
        <v>2</v>
      </c>
      <c r="W116">
        <v>0</v>
      </c>
      <c r="X116">
        <v>0</v>
      </c>
      <c r="Y116">
        <v>0</v>
      </c>
      <c r="Z116">
        <v>0</v>
      </c>
    </row>
    <row r="117" spans="1:26" x14ac:dyDescent="0.25">
      <c r="A117">
        <v>106830401</v>
      </c>
      <c r="B117" t="s">
        <v>25</v>
      </c>
      <c r="C117" t="s">
        <v>65</v>
      </c>
      <c r="D117">
        <v>10000440</v>
      </c>
      <c r="E117">
        <v>10000440</v>
      </c>
      <c r="F117">
        <v>2.4470000000000001</v>
      </c>
      <c r="G117">
        <v>50032558</v>
      </c>
      <c r="H117">
        <v>7.5999999999999998E-2</v>
      </c>
      <c r="I117">
        <v>2022</v>
      </c>
      <c r="J117" t="s">
        <v>26</v>
      </c>
      <c r="K117" t="s">
        <v>53</v>
      </c>
      <c r="L117" s="127">
        <v>0.60486111111111118</v>
      </c>
      <c r="M117" t="s">
        <v>28</v>
      </c>
      <c r="N117" t="s">
        <v>29</v>
      </c>
      <c r="O117" t="s">
        <v>30</v>
      </c>
      <c r="P117" t="s">
        <v>31</v>
      </c>
      <c r="Q117" t="s">
        <v>41</v>
      </c>
      <c r="R117" t="s">
        <v>33</v>
      </c>
      <c r="S117" t="s">
        <v>42</v>
      </c>
      <c r="T117" t="s">
        <v>35</v>
      </c>
      <c r="U117" s="1" t="s">
        <v>36</v>
      </c>
      <c r="V117">
        <v>1</v>
      </c>
      <c r="W117">
        <v>0</v>
      </c>
      <c r="X117">
        <v>0</v>
      </c>
      <c r="Y117">
        <v>0</v>
      </c>
      <c r="Z117">
        <v>0</v>
      </c>
    </row>
    <row r="118" spans="1:26" x14ac:dyDescent="0.25">
      <c r="A118">
        <v>106830413</v>
      </c>
      <c r="B118" t="s">
        <v>25</v>
      </c>
      <c r="C118" t="s">
        <v>65</v>
      </c>
      <c r="D118">
        <v>10000440</v>
      </c>
      <c r="E118">
        <v>10000440</v>
      </c>
      <c r="F118">
        <v>3.621</v>
      </c>
      <c r="G118">
        <v>50014055</v>
      </c>
      <c r="H118">
        <v>0.39</v>
      </c>
      <c r="I118">
        <v>2022</v>
      </c>
      <c r="J118" t="s">
        <v>26</v>
      </c>
      <c r="K118" t="s">
        <v>48</v>
      </c>
      <c r="L118" s="127">
        <v>0.3263888888888889</v>
      </c>
      <c r="M118" t="s">
        <v>28</v>
      </c>
      <c r="N118" t="s">
        <v>49</v>
      </c>
      <c r="O118" t="s">
        <v>30</v>
      </c>
      <c r="P118" t="s">
        <v>31</v>
      </c>
      <c r="Q118" t="s">
        <v>41</v>
      </c>
      <c r="R118" t="s">
        <v>33</v>
      </c>
      <c r="S118" t="s">
        <v>42</v>
      </c>
      <c r="T118" t="s">
        <v>35</v>
      </c>
      <c r="U118" s="1" t="s">
        <v>64</v>
      </c>
      <c r="V118">
        <v>1</v>
      </c>
      <c r="W118">
        <v>0</v>
      </c>
      <c r="X118">
        <v>0</v>
      </c>
      <c r="Y118">
        <v>1</v>
      </c>
      <c r="Z118">
        <v>0</v>
      </c>
    </row>
    <row r="119" spans="1:26" x14ac:dyDescent="0.25">
      <c r="A119">
        <v>106830496</v>
      </c>
      <c r="B119" t="s">
        <v>25</v>
      </c>
      <c r="C119" t="s">
        <v>65</v>
      </c>
      <c r="D119">
        <v>10000440</v>
      </c>
      <c r="E119">
        <v>10000440</v>
      </c>
      <c r="F119">
        <v>2.157</v>
      </c>
      <c r="G119">
        <v>50019763</v>
      </c>
      <c r="H119">
        <v>0.49199999999999999</v>
      </c>
      <c r="I119">
        <v>2022</v>
      </c>
      <c r="J119" t="s">
        <v>26</v>
      </c>
      <c r="K119" t="s">
        <v>53</v>
      </c>
      <c r="L119" s="127">
        <v>0.60763888888888895</v>
      </c>
      <c r="M119" t="s">
        <v>28</v>
      </c>
      <c r="N119" t="s">
        <v>29</v>
      </c>
      <c r="O119" t="s">
        <v>30</v>
      </c>
      <c r="P119" t="s">
        <v>31</v>
      </c>
      <c r="Q119" t="s">
        <v>41</v>
      </c>
      <c r="R119" t="s">
        <v>33</v>
      </c>
      <c r="S119" t="s">
        <v>42</v>
      </c>
      <c r="T119" t="s">
        <v>35</v>
      </c>
      <c r="U119" s="1" t="s">
        <v>85</v>
      </c>
      <c r="V119">
        <v>5</v>
      </c>
      <c r="W119">
        <v>0</v>
      </c>
      <c r="X119">
        <v>1</v>
      </c>
      <c r="Y119">
        <v>1</v>
      </c>
      <c r="Z119">
        <v>0</v>
      </c>
    </row>
    <row r="120" spans="1:26" x14ac:dyDescent="0.25">
      <c r="A120">
        <v>106830637</v>
      </c>
      <c r="B120" t="s">
        <v>86</v>
      </c>
      <c r="C120" t="s">
        <v>65</v>
      </c>
      <c r="D120">
        <v>10000026</v>
      </c>
      <c r="E120">
        <v>10000026</v>
      </c>
      <c r="F120">
        <v>27.759</v>
      </c>
      <c r="G120">
        <v>30000280</v>
      </c>
      <c r="H120">
        <v>0.5</v>
      </c>
      <c r="I120">
        <v>2022</v>
      </c>
      <c r="J120" t="s">
        <v>26</v>
      </c>
      <c r="K120" t="s">
        <v>39</v>
      </c>
      <c r="L120" s="127">
        <v>0.65902777777777777</v>
      </c>
      <c r="M120" t="s">
        <v>28</v>
      </c>
      <c r="N120" t="s">
        <v>49</v>
      </c>
      <c r="O120" t="s">
        <v>30</v>
      </c>
      <c r="P120" t="s">
        <v>31</v>
      </c>
      <c r="Q120" t="s">
        <v>41</v>
      </c>
      <c r="R120" t="s">
        <v>33</v>
      </c>
      <c r="S120" t="s">
        <v>42</v>
      </c>
      <c r="T120" t="s">
        <v>35</v>
      </c>
      <c r="U120" s="1" t="s">
        <v>43</v>
      </c>
      <c r="V120">
        <v>1</v>
      </c>
      <c r="W120">
        <v>0</v>
      </c>
      <c r="X120">
        <v>0</v>
      </c>
      <c r="Y120">
        <v>0</v>
      </c>
      <c r="Z120">
        <v>1</v>
      </c>
    </row>
    <row r="121" spans="1:26" x14ac:dyDescent="0.25">
      <c r="A121">
        <v>106830673</v>
      </c>
      <c r="B121" t="s">
        <v>25</v>
      </c>
      <c r="C121" t="s">
        <v>65</v>
      </c>
      <c r="D121">
        <v>10000040</v>
      </c>
      <c r="E121">
        <v>10000040</v>
      </c>
      <c r="F121">
        <v>999.99900000000002</v>
      </c>
      <c r="G121">
        <v>20000070</v>
      </c>
      <c r="H121">
        <v>0.2</v>
      </c>
      <c r="I121">
        <v>2022</v>
      </c>
      <c r="J121" t="s">
        <v>26</v>
      </c>
      <c r="K121" t="s">
        <v>39</v>
      </c>
      <c r="L121" s="127">
        <v>0.28680555555555554</v>
      </c>
      <c r="M121" t="s">
        <v>28</v>
      </c>
      <c r="N121" t="s">
        <v>29</v>
      </c>
      <c r="O121" t="s">
        <v>30</v>
      </c>
      <c r="P121" t="s">
        <v>31</v>
      </c>
      <c r="Q121" t="s">
        <v>41</v>
      </c>
      <c r="R121" t="s">
        <v>33</v>
      </c>
      <c r="S121" t="s">
        <v>42</v>
      </c>
      <c r="T121" t="s">
        <v>35</v>
      </c>
      <c r="U121" s="1" t="s">
        <v>36</v>
      </c>
      <c r="V121">
        <v>2</v>
      </c>
      <c r="W121">
        <v>0</v>
      </c>
      <c r="X121">
        <v>0</v>
      </c>
      <c r="Y121">
        <v>0</v>
      </c>
      <c r="Z121">
        <v>0</v>
      </c>
    </row>
    <row r="122" spans="1:26" x14ac:dyDescent="0.25">
      <c r="A122">
        <v>106830680</v>
      </c>
      <c r="B122" t="s">
        <v>81</v>
      </c>
      <c r="C122" t="s">
        <v>65</v>
      </c>
      <c r="D122">
        <v>10000485</v>
      </c>
      <c r="E122">
        <v>10800485</v>
      </c>
      <c r="F122">
        <v>23.716999999999999</v>
      </c>
      <c r="G122">
        <v>50015564</v>
      </c>
      <c r="H122">
        <v>2</v>
      </c>
      <c r="I122">
        <v>2022</v>
      </c>
      <c r="J122" t="s">
        <v>26</v>
      </c>
      <c r="K122" t="s">
        <v>27</v>
      </c>
      <c r="L122" s="127">
        <v>0.66388888888888886</v>
      </c>
      <c r="M122" t="s">
        <v>28</v>
      </c>
      <c r="N122" t="s">
        <v>49</v>
      </c>
      <c r="O122" t="s">
        <v>30</v>
      </c>
      <c r="P122" t="s">
        <v>31</v>
      </c>
      <c r="Q122" t="s">
        <v>41</v>
      </c>
      <c r="R122" t="s">
        <v>33</v>
      </c>
      <c r="S122" t="s">
        <v>42</v>
      </c>
      <c r="T122" t="s">
        <v>35</v>
      </c>
      <c r="U122" s="1" t="s">
        <v>36</v>
      </c>
      <c r="V122">
        <v>2</v>
      </c>
      <c r="W122">
        <v>0</v>
      </c>
      <c r="X122">
        <v>0</v>
      </c>
      <c r="Y122">
        <v>0</v>
      </c>
      <c r="Z122">
        <v>0</v>
      </c>
    </row>
    <row r="123" spans="1:26" x14ac:dyDescent="0.25">
      <c r="A123">
        <v>106830749</v>
      </c>
      <c r="B123" t="s">
        <v>25</v>
      </c>
      <c r="C123" t="s">
        <v>65</v>
      </c>
      <c r="D123">
        <v>10000040</v>
      </c>
      <c r="E123">
        <v>10000040</v>
      </c>
      <c r="F123">
        <v>19.407</v>
      </c>
      <c r="G123">
        <v>40002542</v>
      </c>
      <c r="H123">
        <v>0.3</v>
      </c>
      <c r="I123">
        <v>2022</v>
      </c>
      <c r="J123" t="s">
        <v>26</v>
      </c>
      <c r="K123" t="s">
        <v>53</v>
      </c>
      <c r="L123" s="127">
        <v>0.27083333333333331</v>
      </c>
      <c r="M123" t="s">
        <v>28</v>
      </c>
      <c r="N123" t="s">
        <v>49</v>
      </c>
      <c r="O123" t="s">
        <v>30</v>
      </c>
      <c r="P123" t="s">
        <v>54</v>
      </c>
      <c r="Q123" t="s">
        <v>41</v>
      </c>
      <c r="R123" t="s">
        <v>33</v>
      </c>
      <c r="S123" t="s">
        <v>42</v>
      </c>
      <c r="T123" t="s">
        <v>57</v>
      </c>
      <c r="U123" s="1" t="s">
        <v>36</v>
      </c>
      <c r="V123">
        <v>2</v>
      </c>
      <c r="W123">
        <v>0</v>
      </c>
      <c r="X123">
        <v>0</v>
      </c>
      <c r="Y123">
        <v>0</v>
      </c>
      <c r="Z123">
        <v>0</v>
      </c>
    </row>
    <row r="124" spans="1:26" x14ac:dyDescent="0.25">
      <c r="A124">
        <v>106830911</v>
      </c>
      <c r="B124" t="s">
        <v>81</v>
      </c>
      <c r="C124" t="s">
        <v>45</v>
      </c>
      <c r="D124">
        <v>50001031</v>
      </c>
      <c r="E124">
        <v>40001143</v>
      </c>
      <c r="F124">
        <v>1.4390000000000001</v>
      </c>
      <c r="G124">
        <v>10000485</v>
      </c>
      <c r="H124">
        <v>0.1</v>
      </c>
      <c r="I124">
        <v>2022</v>
      </c>
      <c r="J124" t="s">
        <v>26</v>
      </c>
      <c r="K124" t="s">
        <v>48</v>
      </c>
      <c r="L124" s="127">
        <v>0.3263888888888889</v>
      </c>
      <c r="M124" t="s">
        <v>28</v>
      </c>
      <c r="N124" t="s">
        <v>29</v>
      </c>
      <c r="O124" t="s">
        <v>30</v>
      </c>
      <c r="P124" t="s">
        <v>54</v>
      </c>
      <c r="Q124" t="s">
        <v>32</v>
      </c>
      <c r="R124" t="s">
        <v>33</v>
      </c>
      <c r="S124" t="s">
        <v>42</v>
      </c>
      <c r="T124" t="s">
        <v>74</v>
      </c>
      <c r="U124" s="1" t="s">
        <v>43</v>
      </c>
      <c r="V124">
        <v>3</v>
      </c>
      <c r="W124">
        <v>0</v>
      </c>
      <c r="X124">
        <v>0</v>
      </c>
      <c r="Y124">
        <v>0</v>
      </c>
      <c r="Z124">
        <v>1</v>
      </c>
    </row>
    <row r="125" spans="1:26" x14ac:dyDescent="0.25">
      <c r="A125">
        <v>106831398</v>
      </c>
      <c r="B125" t="s">
        <v>25</v>
      </c>
      <c r="C125" t="s">
        <v>38</v>
      </c>
      <c r="D125">
        <v>20000001</v>
      </c>
      <c r="E125">
        <v>20000001</v>
      </c>
      <c r="F125">
        <v>16.215</v>
      </c>
      <c r="G125">
        <v>50031997</v>
      </c>
      <c r="H125">
        <v>0.48</v>
      </c>
      <c r="I125">
        <v>2022</v>
      </c>
      <c r="J125" t="s">
        <v>26</v>
      </c>
      <c r="K125" t="s">
        <v>48</v>
      </c>
      <c r="L125" s="127">
        <v>0.7680555555555556</v>
      </c>
      <c r="M125" t="s">
        <v>51</v>
      </c>
      <c r="N125" t="s">
        <v>29</v>
      </c>
      <c r="O125" t="s">
        <v>30</v>
      </c>
      <c r="P125" t="s">
        <v>54</v>
      </c>
      <c r="Q125" t="s">
        <v>41</v>
      </c>
      <c r="R125" t="s">
        <v>33</v>
      </c>
      <c r="S125" t="s">
        <v>42</v>
      </c>
      <c r="T125" t="s">
        <v>47</v>
      </c>
      <c r="U125" s="1" t="s">
        <v>36</v>
      </c>
      <c r="V125">
        <v>4</v>
      </c>
      <c r="W125">
        <v>0</v>
      </c>
      <c r="X125">
        <v>0</v>
      </c>
      <c r="Y125">
        <v>0</v>
      </c>
      <c r="Z125">
        <v>0</v>
      </c>
    </row>
    <row r="126" spans="1:26" x14ac:dyDescent="0.25">
      <c r="A126">
        <v>106831477</v>
      </c>
      <c r="B126" t="s">
        <v>25</v>
      </c>
      <c r="C126" t="s">
        <v>65</v>
      </c>
      <c r="D126">
        <v>10000440</v>
      </c>
      <c r="E126">
        <v>10000440</v>
      </c>
      <c r="F126">
        <v>2.4660000000000002</v>
      </c>
      <c r="G126">
        <v>50032558</v>
      </c>
      <c r="H126">
        <v>9.5000000000000001E-2</v>
      </c>
      <c r="I126">
        <v>2022</v>
      </c>
      <c r="J126" t="s">
        <v>26</v>
      </c>
      <c r="K126" t="s">
        <v>55</v>
      </c>
      <c r="L126" s="127">
        <v>0.28055555555555556</v>
      </c>
      <c r="M126" t="s">
        <v>28</v>
      </c>
      <c r="N126" t="s">
        <v>49</v>
      </c>
      <c r="O126" t="s">
        <v>30</v>
      </c>
      <c r="P126" t="s">
        <v>31</v>
      </c>
      <c r="Q126" t="s">
        <v>41</v>
      </c>
      <c r="R126" t="s">
        <v>33</v>
      </c>
      <c r="S126" t="s">
        <v>42</v>
      </c>
      <c r="T126" t="s">
        <v>57</v>
      </c>
      <c r="U126" s="1" t="s">
        <v>36</v>
      </c>
      <c r="V126">
        <v>1</v>
      </c>
      <c r="W126">
        <v>0</v>
      </c>
      <c r="X126">
        <v>0</v>
      </c>
      <c r="Y126">
        <v>0</v>
      </c>
      <c r="Z126">
        <v>0</v>
      </c>
    </row>
    <row r="127" spans="1:26" x14ac:dyDescent="0.25">
      <c r="A127">
        <v>106831512</v>
      </c>
      <c r="B127" t="s">
        <v>108</v>
      </c>
      <c r="C127" t="s">
        <v>45</v>
      </c>
      <c r="D127">
        <v>50014892</v>
      </c>
      <c r="E127">
        <v>50014892</v>
      </c>
      <c r="F127">
        <v>0.501</v>
      </c>
      <c r="G127">
        <v>50009290</v>
      </c>
      <c r="H127">
        <v>1.9E-2</v>
      </c>
      <c r="I127">
        <v>2022</v>
      </c>
      <c r="J127" t="s">
        <v>26</v>
      </c>
      <c r="K127" t="s">
        <v>48</v>
      </c>
      <c r="L127" s="127">
        <v>0.63541666666666663</v>
      </c>
      <c r="M127" t="s">
        <v>28</v>
      </c>
      <c r="N127" t="s">
        <v>49</v>
      </c>
      <c r="O127" t="s">
        <v>30</v>
      </c>
      <c r="P127" t="s">
        <v>31</v>
      </c>
      <c r="Q127" t="s">
        <v>41</v>
      </c>
      <c r="R127" t="s">
        <v>33</v>
      </c>
      <c r="S127" t="s">
        <v>42</v>
      </c>
      <c r="T127" t="s">
        <v>35</v>
      </c>
      <c r="U127" s="1" t="s">
        <v>36</v>
      </c>
      <c r="V127">
        <v>2</v>
      </c>
      <c r="W127">
        <v>0</v>
      </c>
      <c r="X127">
        <v>0</v>
      </c>
      <c r="Y127">
        <v>0</v>
      </c>
      <c r="Z127">
        <v>0</v>
      </c>
    </row>
    <row r="128" spans="1:26" x14ac:dyDescent="0.25">
      <c r="A128">
        <v>106831521</v>
      </c>
      <c r="B128" t="s">
        <v>107</v>
      </c>
      <c r="C128" t="s">
        <v>45</v>
      </c>
      <c r="D128">
        <v>50031311</v>
      </c>
      <c r="E128">
        <v>30000274</v>
      </c>
      <c r="F128">
        <v>9.3529999999999998</v>
      </c>
      <c r="G128">
        <v>50002549</v>
      </c>
      <c r="H128">
        <v>1.9E-2</v>
      </c>
      <c r="I128">
        <v>2022</v>
      </c>
      <c r="J128" t="s">
        <v>26</v>
      </c>
      <c r="K128" t="s">
        <v>53</v>
      </c>
      <c r="L128" s="127">
        <v>0.47847222222222219</v>
      </c>
      <c r="M128" t="s">
        <v>77</v>
      </c>
      <c r="N128" t="s">
        <v>49</v>
      </c>
      <c r="O128" t="s">
        <v>30</v>
      </c>
      <c r="P128" t="s">
        <v>31</v>
      </c>
      <c r="Q128" t="s">
        <v>32</v>
      </c>
      <c r="R128" t="s">
        <v>33</v>
      </c>
      <c r="S128" t="s">
        <v>42</v>
      </c>
      <c r="T128" t="s">
        <v>35</v>
      </c>
      <c r="U128" s="1" t="s">
        <v>36</v>
      </c>
      <c r="V128">
        <v>4</v>
      </c>
      <c r="W128">
        <v>0</v>
      </c>
      <c r="X128">
        <v>0</v>
      </c>
      <c r="Y128">
        <v>0</v>
      </c>
      <c r="Z128">
        <v>0</v>
      </c>
    </row>
    <row r="129" spans="1:26" x14ac:dyDescent="0.25">
      <c r="A129">
        <v>106831537</v>
      </c>
      <c r="B129" t="s">
        <v>81</v>
      </c>
      <c r="C129" t="s">
        <v>45</v>
      </c>
      <c r="D129">
        <v>50020712</v>
      </c>
      <c r="E129">
        <v>30000027</v>
      </c>
      <c r="F129">
        <v>2.5739999999999998</v>
      </c>
      <c r="G129">
        <v>10000485</v>
      </c>
      <c r="H129">
        <v>0</v>
      </c>
      <c r="I129">
        <v>2022</v>
      </c>
      <c r="J129" t="s">
        <v>26</v>
      </c>
      <c r="K129" t="s">
        <v>39</v>
      </c>
      <c r="L129" s="127">
        <v>0.3430555555555555</v>
      </c>
      <c r="M129" t="s">
        <v>51</v>
      </c>
      <c r="N129" t="s">
        <v>49</v>
      </c>
      <c r="O129" t="s">
        <v>30</v>
      </c>
      <c r="P129" t="s">
        <v>54</v>
      </c>
      <c r="Q129" t="s">
        <v>41</v>
      </c>
      <c r="R129" t="s">
        <v>33</v>
      </c>
      <c r="S129" t="s">
        <v>42</v>
      </c>
      <c r="T129" t="s">
        <v>35</v>
      </c>
      <c r="U129" s="1" t="s">
        <v>43</v>
      </c>
      <c r="V129">
        <v>3</v>
      </c>
      <c r="W129">
        <v>0</v>
      </c>
      <c r="X129">
        <v>0</v>
      </c>
      <c r="Y129">
        <v>0</v>
      </c>
      <c r="Z129">
        <v>2</v>
      </c>
    </row>
    <row r="130" spans="1:26" x14ac:dyDescent="0.25">
      <c r="A130">
        <v>106831566</v>
      </c>
      <c r="B130" t="s">
        <v>106</v>
      </c>
      <c r="C130" t="s">
        <v>65</v>
      </c>
      <c r="D130">
        <v>10000095</v>
      </c>
      <c r="E130">
        <v>10000095</v>
      </c>
      <c r="F130">
        <v>20.308</v>
      </c>
      <c r="G130">
        <v>30000295</v>
      </c>
      <c r="H130">
        <v>1.1000000000000001</v>
      </c>
      <c r="I130">
        <v>2022</v>
      </c>
      <c r="J130" t="s">
        <v>26</v>
      </c>
      <c r="K130" t="s">
        <v>58</v>
      </c>
      <c r="L130" s="127">
        <v>0.84583333333333333</v>
      </c>
      <c r="M130" t="s">
        <v>28</v>
      </c>
      <c r="N130" t="s">
        <v>29</v>
      </c>
      <c r="O130" t="s">
        <v>30</v>
      </c>
      <c r="P130" t="s">
        <v>54</v>
      </c>
      <c r="Q130" t="s">
        <v>41</v>
      </c>
      <c r="R130" t="s">
        <v>33</v>
      </c>
      <c r="S130" t="s">
        <v>42</v>
      </c>
      <c r="T130" t="s">
        <v>57</v>
      </c>
      <c r="U130" s="1" t="s">
        <v>36</v>
      </c>
      <c r="V130">
        <v>3</v>
      </c>
      <c r="W130">
        <v>0</v>
      </c>
      <c r="X130">
        <v>0</v>
      </c>
      <c r="Y130">
        <v>0</v>
      </c>
      <c r="Z130">
        <v>0</v>
      </c>
    </row>
    <row r="131" spans="1:26" x14ac:dyDescent="0.25">
      <c r="A131">
        <v>106831734</v>
      </c>
      <c r="B131" t="s">
        <v>25</v>
      </c>
      <c r="C131" t="s">
        <v>65</v>
      </c>
      <c r="D131">
        <v>10000040</v>
      </c>
      <c r="E131">
        <v>10000040</v>
      </c>
      <c r="F131">
        <v>20.611999999999998</v>
      </c>
      <c r="G131">
        <v>40005220</v>
      </c>
      <c r="H131">
        <v>0.3</v>
      </c>
      <c r="I131">
        <v>2022</v>
      </c>
      <c r="J131" t="s">
        <v>26</v>
      </c>
      <c r="K131" t="s">
        <v>48</v>
      </c>
      <c r="L131" s="127">
        <v>0.26874999999999999</v>
      </c>
      <c r="M131" t="s">
        <v>28</v>
      </c>
      <c r="N131" t="s">
        <v>29</v>
      </c>
      <c r="O131" t="s">
        <v>30</v>
      </c>
      <c r="P131" t="s">
        <v>31</v>
      </c>
      <c r="Q131" t="s">
        <v>41</v>
      </c>
      <c r="R131" t="s">
        <v>33</v>
      </c>
      <c r="S131" t="s">
        <v>42</v>
      </c>
      <c r="T131" t="s">
        <v>57</v>
      </c>
      <c r="U131" s="1" t="s">
        <v>36</v>
      </c>
      <c r="V131">
        <v>1</v>
      </c>
      <c r="W131">
        <v>0</v>
      </c>
      <c r="X131">
        <v>0</v>
      </c>
      <c r="Y131">
        <v>0</v>
      </c>
      <c r="Z131">
        <v>0</v>
      </c>
    </row>
    <row r="132" spans="1:26" x14ac:dyDescent="0.25">
      <c r="A132">
        <v>106831756</v>
      </c>
      <c r="B132" t="s">
        <v>127</v>
      </c>
      <c r="C132" t="s">
        <v>122</v>
      </c>
      <c r="D132">
        <v>40001103</v>
      </c>
      <c r="E132">
        <v>40001103</v>
      </c>
      <c r="F132">
        <v>12.67</v>
      </c>
      <c r="G132">
        <v>20000401</v>
      </c>
      <c r="H132">
        <v>1.0999999999999999E-2</v>
      </c>
      <c r="I132">
        <v>2022</v>
      </c>
      <c r="J132" t="s">
        <v>26</v>
      </c>
      <c r="K132" t="s">
        <v>53</v>
      </c>
      <c r="L132" s="127">
        <v>0.33819444444444446</v>
      </c>
      <c r="M132" t="s">
        <v>28</v>
      </c>
      <c r="N132" t="s">
        <v>49</v>
      </c>
      <c r="O132" t="s">
        <v>30</v>
      </c>
      <c r="P132" t="s">
        <v>68</v>
      </c>
      <c r="Q132" t="s">
        <v>41</v>
      </c>
      <c r="R132" t="s">
        <v>61</v>
      </c>
      <c r="S132" t="s">
        <v>42</v>
      </c>
      <c r="T132" t="s">
        <v>35</v>
      </c>
      <c r="U132" s="1" t="s">
        <v>64</v>
      </c>
      <c r="V132">
        <v>2</v>
      </c>
      <c r="W132">
        <v>0</v>
      </c>
      <c r="X132">
        <v>0</v>
      </c>
      <c r="Y132">
        <v>1</v>
      </c>
      <c r="Z132">
        <v>0</v>
      </c>
    </row>
    <row r="133" spans="1:26" x14ac:dyDescent="0.25">
      <c r="A133">
        <v>106831798</v>
      </c>
      <c r="B133" t="s">
        <v>114</v>
      </c>
      <c r="C133" t="s">
        <v>65</v>
      </c>
      <c r="D133">
        <v>10000040</v>
      </c>
      <c r="E133">
        <v>10000040</v>
      </c>
      <c r="F133">
        <v>1.645</v>
      </c>
      <c r="G133">
        <v>30000042</v>
      </c>
      <c r="H133">
        <v>0.1</v>
      </c>
      <c r="I133">
        <v>2022</v>
      </c>
      <c r="J133" t="s">
        <v>26</v>
      </c>
      <c r="K133" t="s">
        <v>39</v>
      </c>
      <c r="L133" s="127">
        <v>0.36527777777777781</v>
      </c>
      <c r="M133" t="s">
        <v>28</v>
      </c>
      <c r="N133" t="s">
        <v>49</v>
      </c>
      <c r="O133" t="s">
        <v>30</v>
      </c>
      <c r="P133" t="s">
        <v>31</v>
      </c>
      <c r="Q133" t="s">
        <v>41</v>
      </c>
      <c r="R133" t="s">
        <v>33</v>
      </c>
      <c r="S133" t="s">
        <v>42</v>
      </c>
      <c r="T133" t="s">
        <v>35</v>
      </c>
      <c r="U133" s="1" t="s">
        <v>116</v>
      </c>
      <c r="V133">
        <v>0</v>
      </c>
      <c r="W133">
        <v>0</v>
      </c>
      <c r="X133">
        <v>0</v>
      </c>
      <c r="Y133">
        <v>0</v>
      </c>
      <c r="Z133">
        <v>0</v>
      </c>
    </row>
    <row r="134" spans="1:26" x14ac:dyDescent="0.25">
      <c r="A134">
        <v>106831803</v>
      </c>
      <c r="B134" t="s">
        <v>25</v>
      </c>
      <c r="C134" t="s">
        <v>65</v>
      </c>
      <c r="D134">
        <v>10000040</v>
      </c>
      <c r="E134">
        <v>10000040</v>
      </c>
      <c r="F134">
        <v>999.99900000000002</v>
      </c>
      <c r="G134">
        <v>20000070</v>
      </c>
      <c r="H134">
        <v>0.2</v>
      </c>
      <c r="I134">
        <v>2022</v>
      </c>
      <c r="J134" t="s">
        <v>26</v>
      </c>
      <c r="K134" t="s">
        <v>48</v>
      </c>
      <c r="L134" s="127">
        <v>0.41319444444444442</v>
      </c>
      <c r="M134" t="s">
        <v>28</v>
      </c>
      <c r="N134" t="s">
        <v>29</v>
      </c>
      <c r="O134" t="s">
        <v>30</v>
      </c>
      <c r="P134" t="s">
        <v>31</v>
      </c>
      <c r="Q134" t="s">
        <v>41</v>
      </c>
      <c r="R134" t="s">
        <v>33</v>
      </c>
      <c r="S134" t="s">
        <v>42</v>
      </c>
      <c r="T134" t="s">
        <v>35</v>
      </c>
      <c r="U134" s="1" t="s">
        <v>36</v>
      </c>
      <c r="V134">
        <v>2</v>
      </c>
      <c r="W134">
        <v>0</v>
      </c>
      <c r="X134">
        <v>0</v>
      </c>
      <c r="Y134">
        <v>0</v>
      </c>
      <c r="Z134">
        <v>0</v>
      </c>
    </row>
    <row r="135" spans="1:26" x14ac:dyDescent="0.25">
      <c r="A135">
        <v>106831808</v>
      </c>
      <c r="B135" t="s">
        <v>114</v>
      </c>
      <c r="C135" t="s">
        <v>67</v>
      </c>
      <c r="D135">
        <v>30000210</v>
      </c>
      <c r="E135">
        <v>30000210</v>
      </c>
      <c r="F135">
        <v>999.99900000000002</v>
      </c>
      <c r="H135">
        <v>1.9E-2</v>
      </c>
      <c r="I135">
        <v>2022</v>
      </c>
      <c r="J135" t="s">
        <v>26</v>
      </c>
      <c r="K135" t="s">
        <v>48</v>
      </c>
      <c r="L135" s="127">
        <v>0.56319444444444444</v>
      </c>
      <c r="M135" t="s">
        <v>40</v>
      </c>
      <c r="N135" t="s">
        <v>49</v>
      </c>
      <c r="O135" t="s">
        <v>30</v>
      </c>
      <c r="P135" t="s">
        <v>68</v>
      </c>
      <c r="Q135" t="s">
        <v>41</v>
      </c>
      <c r="R135" t="s">
        <v>33</v>
      </c>
      <c r="S135" t="s">
        <v>42</v>
      </c>
      <c r="T135" t="s">
        <v>35</v>
      </c>
      <c r="U135" s="1" t="s">
        <v>36</v>
      </c>
      <c r="V135">
        <v>2</v>
      </c>
      <c r="W135">
        <v>0</v>
      </c>
      <c r="X135">
        <v>0</v>
      </c>
      <c r="Y135">
        <v>0</v>
      </c>
      <c r="Z135">
        <v>0</v>
      </c>
    </row>
    <row r="136" spans="1:26" x14ac:dyDescent="0.25">
      <c r="A136">
        <v>106831813</v>
      </c>
      <c r="B136" t="s">
        <v>114</v>
      </c>
      <c r="C136" t="s">
        <v>65</v>
      </c>
      <c r="D136">
        <v>10000040</v>
      </c>
      <c r="E136">
        <v>10000040</v>
      </c>
      <c r="F136">
        <v>0</v>
      </c>
      <c r="G136">
        <v>203090</v>
      </c>
      <c r="H136">
        <v>0.4</v>
      </c>
      <c r="I136">
        <v>2022</v>
      </c>
      <c r="J136" t="s">
        <v>26</v>
      </c>
      <c r="K136" t="s">
        <v>48</v>
      </c>
      <c r="L136" s="127">
        <v>0.5131944444444444</v>
      </c>
      <c r="M136" t="s">
        <v>28</v>
      </c>
      <c r="N136" t="s">
        <v>49</v>
      </c>
      <c r="O136" t="s">
        <v>30</v>
      </c>
      <c r="P136" t="s">
        <v>31</v>
      </c>
      <c r="Q136" t="s">
        <v>41</v>
      </c>
      <c r="R136" t="s">
        <v>33</v>
      </c>
      <c r="S136" t="s">
        <v>42</v>
      </c>
      <c r="T136" t="s">
        <v>35</v>
      </c>
      <c r="U136" s="1" t="s">
        <v>36</v>
      </c>
      <c r="V136">
        <v>3</v>
      </c>
      <c r="W136">
        <v>0</v>
      </c>
      <c r="X136">
        <v>0</v>
      </c>
      <c r="Y136">
        <v>0</v>
      </c>
      <c r="Z136">
        <v>0</v>
      </c>
    </row>
    <row r="137" spans="1:26" x14ac:dyDescent="0.25">
      <c r="A137">
        <v>106831822</v>
      </c>
      <c r="B137" t="s">
        <v>100</v>
      </c>
      <c r="C137" t="s">
        <v>67</v>
      </c>
      <c r="D137">
        <v>30000016</v>
      </c>
      <c r="E137">
        <v>30000016</v>
      </c>
      <c r="F137">
        <v>6.0439999999999996</v>
      </c>
      <c r="G137">
        <v>40001876</v>
      </c>
      <c r="H137">
        <v>4.7E-2</v>
      </c>
      <c r="I137">
        <v>2022</v>
      </c>
      <c r="J137" t="s">
        <v>26</v>
      </c>
      <c r="K137" t="s">
        <v>53</v>
      </c>
      <c r="L137" s="127">
        <v>0.28125</v>
      </c>
      <c r="M137" t="s">
        <v>28</v>
      </c>
      <c r="N137" t="s">
        <v>29</v>
      </c>
      <c r="O137" t="s">
        <v>30</v>
      </c>
      <c r="P137" t="s">
        <v>31</v>
      </c>
      <c r="Q137" t="s">
        <v>41</v>
      </c>
      <c r="R137" t="s">
        <v>33</v>
      </c>
      <c r="S137" t="s">
        <v>42</v>
      </c>
      <c r="T137" t="s">
        <v>57</v>
      </c>
      <c r="U137" s="1" t="s">
        <v>36</v>
      </c>
      <c r="V137">
        <v>2</v>
      </c>
      <c r="W137">
        <v>0</v>
      </c>
      <c r="X137">
        <v>0</v>
      </c>
      <c r="Y137">
        <v>0</v>
      </c>
      <c r="Z137">
        <v>0</v>
      </c>
    </row>
    <row r="138" spans="1:26" x14ac:dyDescent="0.25">
      <c r="A138">
        <v>106831824</v>
      </c>
      <c r="B138" t="s">
        <v>104</v>
      </c>
      <c r="C138" t="s">
        <v>65</v>
      </c>
      <c r="D138">
        <v>10000026</v>
      </c>
      <c r="E138">
        <v>10000026</v>
      </c>
      <c r="F138">
        <v>17.513999999999999</v>
      </c>
      <c r="G138">
        <v>20000025</v>
      </c>
      <c r="H138">
        <v>4.2</v>
      </c>
      <c r="I138">
        <v>2022</v>
      </c>
      <c r="J138" t="s">
        <v>26</v>
      </c>
      <c r="K138" t="s">
        <v>48</v>
      </c>
      <c r="L138" s="127">
        <v>0.25625000000000003</v>
      </c>
      <c r="M138" t="s">
        <v>28</v>
      </c>
      <c r="N138" t="s">
        <v>29</v>
      </c>
      <c r="O138" t="s">
        <v>30</v>
      </c>
      <c r="P138" t="s">
        <v>31</v>
      </c>
      <c r="Q138" t="s">
        <v>32</v>
      </c>
      <c r="R138" t="s">
        <v>33</v>
      </c>
      <c r="S138" t="s">
        <v>42</v>
      </c>
      <c r="T138" t="s">
        <v>57</v>
      </c>
      <c r="U138" s="1" t="s">
        <v>36</v>
      </c>
      <c r="V138">
        <v>2</v>
      </c>
      <c r="W138">
        <v>0</v>
      </c>
      <c r="X138">
        <v>0</v>
      </c>
      <c r="Y138">
        <v>0</v>
      </c>
      <c r="Z138">
        <v>0</v>
      </c>
    </row>
    <row r="139" spans="1:26" x14ac:dyDescent="0.25">
      <c r="A139">
        <v>106831858</v>
      </c>
      <c r="B139" t="s">
        <v>25</v>
      </c>
      <c r="C139" t="s">
        <v>65</v>
      </c>
      <c r="D139">
        <v>10000040</v>
      </c>
      <c r="E139">
        <v>10000040</v>
      </c>
      <c r="F139">
        <v>21.988</v>
      </c>
      <c r="G139">
        <v>20000070</v>
      </c>
      <c r="H139">
        <v>1</v>
      </c>
      <c r="I139">
        <v>2022</v>
      </c>
      <c r="J139" t="s">
        <v>26</v>
      </c>
      <c r="K139" t="s">
        <v>48</v>
      </c>
      <c r="L139" s="127">
        <v>0.64166666666666672</v>
      </c>
      <c r="M139" t="s">
        <v>28</v>
      </c>
      <c r="N139" t="s">
        <v>49</v>
      </c>
      <c r="O139" t="s">
        <v>30</v>
      </c>
      <c r="P139" t="s">
        <v>31</v>
      </c>
      <c r="Q139" t="s">
        <v>41</v>
      </c>
      <c r="R139" t="s">
        <v>33</v>
      </c>
      <c r="S139" t="s">
        <v>42</v>
      </c>
      <c r="T139" t="s">
        <v>35</v>
      </c>
      <c r="U139" s="1" t="s">
        <v>36</v>
      </c>
      <c r="V139">
        <v>4</v>
      </c>
      <c r="W139">
        <v>0</v>
      </c>
      <c r="X139">
        <v>0</v>
      </c>
      <c r="Y139">
        <v>0</v>
      </c>
      <c r="Z139">
        <v>0</v>
      </c>
    </row>
    <row r="140" spans="1:26" x14ac:dyDescent="0.25">
      <c r="A140">
        <v>106832102</v>
      </c>
      <c r="B140" t="s">
        <v>81</v>
      </c>
      <c r="C140" t="s">
        <v>45</v>
      </c>
      <c r="F140">
        <v>999.99900000000002</v>
      </c>
      <c r="H140">
        <v>4.3999999999999997E-2</v>
      </c>
      <c r="I140">
        <v>2022</v>
      </c>
      <c r="J140" t="s">
        <v>26</v>
      </c>
      <c r="K140" t="s">
        <v>27</v>
      </c>
      <c r="L140" s="127">
        <v>0.57847222222222217</v>
      </c>
      <c r="M140" t="s">
        <v>28</v>
      </c>
      <c r="N140" t="s">
        <v>49</v>
      </c>
      <c r="P140" t="s">
        <v>31</v>
      </c>
      <c r="Q140" t="s">
        <v>121</v>
      </c>
      <c r="R140" t="s">
        <v>33</v>
      </c>
      <c r="S140" t="s">
        <v>42</v>
      </c>
      <c r="T140" t="s">
        <v>35</v>
      </c>
      <c r="U140" s="1" t="s">
        <v>36</v>
      </c>
      <c r="V140">
        <v>1</v>
      </c>
      <c r="W140">
        <v>0</v>
      </c>
      <c r="X140">
        <v>0</v>
      </c>
      <c r="Y140">
        <v>0</v>
      </c>
      <c r="Z140">
        <v>0</v>
      </c>
    </row>
    <row r="141" spans="1:26" x14ac:dyDescent="0.25">
      <c r="A141">
        <v>106832171</v>
      </c>
      <c r="B141" t="s">
        <v>81</v>
      </c>
      <c r="C141" t="s">
        <v>45</v>
      </c>
      <c r="D141">
        <v>50021061</v>
      </c>
      <c r="E141">
        <v>50021061</v>
      </c>
      <c r="F141">
        <v>5.4470000000000001</v>
      </c>
      <c r="G141">
        <v>50011981</v>
      </c>
      <c r="H141">
        <v>1.9E-2</v>
      </c>
      <c r="I141">
        <v>2022</v>
      </c>
      <c r="J141" t="s">
        <v>26</v>
      </c>
      <c r="K141" t="s">
        <v>55</v>
      </c>
      <c r="L141" s="127">
        <v>0.3611111111111111</v>
      </c>
      <c r="M141" t="s">
        <v>28</v>
      </c>
      <c r="N141" t="s">
        <v>49</v>
      </c>
      <c r="O141" t="s">
        <v>30</v>
      </c>
      <c r="P141" t="s">
        <v>68</v>
      </c>
      <c r="Q141" t="s">
        <v>41</v>
      </c>
      <c r="R141" t="s">
        <v>33</v>
      </c>
      <c r="S141" t="s">
        <v>42</v>
      </c>
      <c r="T141" t="s">
        <v>35</v>
      </c>
      <c r="U141" s="1" t="s">
        <v>36</v>
      </c>
      <c r="V141">
        <v>2</v>
      </c>
      <c r="W141">
        <v>0</v>
      </c>
      <c r="X141">
        <v>0</v>
      </c>
      <c r="Y141">
        <v>0</v>
      </c>
      <c r="Z141">
        <v>0</v>
      </c>
    </row>
    <row r="142" spans="1:26" x14ac:dyDescent="0.25">
      <c r="A142">
        <v>106832273</v>
      </c>
      <c r="B142" t="s">
        <v>114</v>
      </c>
      <c r="C142" t="s">
        <v>38</v>
      </c>
      <c r="D142">
        <v>20000070</v>
      </c>
      <c r="E142">
        <v>20000070</v>
      </c>
      <c r="F142">
        <v>11.108000000000001</v>
      </c>
      <c r="G142">
        <v>50029436</v>
      </c>
      <c r="H142">
        <v>0</v>
      </c>
      <c r="I142">
        <v>2022</v>
      </c>
      <c r="J142" t="s">
        <v>26</v>
      </c>
      <c r="K142" t="s">
        <v>27</v>
      </c>
      <c r="L142" s="127">
        <v>0.8125</v>
      </c>
      <c r="M142" t="s">
        <v>28</v>
      </c>
      <c r="N142" t="s">
        <v>29</v>
      </c>
      <c r="P142" t="s">
        <v>54</v>
      </c>
      <c r="Q142" t="s">
        <v>41</v>
      </c>
      <c r="R142" t="s">
        <v>33</v>
      </c>
      <c r="S142" t="s">
        <v>42</v>
      </c>
      <c r="T142" t="s">
        <v>57</v>
      </c>
      <c r="U142" s="1" t="s">
        <v>36</v>
      </c>
      <c r="V142">
        <v>1</v>
      </c>
      <c r="W142">
        <v>0</v>
      </c>
      <c r="X142">
        <v>0</v>
      </c>
      <c r="Y142">
        <v>0</v>
      </c>
      <c r="Z142">
        <v>0</v>
      </c>
    </row>
    <row r="143" spans="1:26" x14ac:dyDescent="0.25">
      <c r="A143">
        <v>106832616</v>
      </c>
      <c r="B143" t="s">
        <v>97</v>
      </c>
      <c r="C143" t="s">
        <v>45</v>
      </c>
      <c r="D143">
        <v>50001876</v>
      </c>
      <c r="E143">
        <v>20000220</v>
      </c>
      <c r="F143">
        <v>18.027000000000001</v>
      </c>
      <c r="G143">
        <v>50006971</v>
      </c>
      <c r="H143">
        <v>0</v>
      </c>
      <c r="I143">
        <v>2022</v>
      </c>
      <c r="J143" t="s">
        <v>26</v>
      </c>
      <c r="K143" t="s">
        <v>39</v>
      </c>
      <c r="L143" s="127">
        <v>0.63263888888888886</v>
      </c>
      <c r="M143" t="s">
        <v>51</v>
      </c>
      <c r="N143" t="s">
        <v>29</v>
      </c>
      <c r="P143" t="s">
        <v>31</v>
      </c>
      <c r="Q143" t="s">
        <v>41</v>
      </c>
      <c r="R143" t="s">
        <v>61</v>
      </c>
      <c r="S143" t="s">
        <v>42</v>
      </c>
      <c r="T143" t="s">
        <v>35</v>
      </c>
      <c r="U143" s="1" t="s">
        <v>36</v>
      </c>
      <c r="V143">
        <v>3</v>
      </c>
      <c r="W143">
        <v>0</v>
      </c>
      <c r="X143">
        <v>0</v>
      </c>
      <c r="Y143">
        <v>0</v>
      </c>
      <c r="Z143">
        <v>0</v>
      </c>
    </row>
    <row r="144" spans="1:26" x14ac:dyDescent="0.25">
      <c r="A144">
        <v>106832975</v>
      </c>
      <c r="B144" t="s">
        <v>96</v>
      </c>
      <c r="C144" t="s">
        <v>45</v>
      </c>
      <c r="D144">
        <v>50028136</v>
      </c>
      <c r="E144">
        <v>30000067</v>
      </c>
      <c r="F144">
        <v>12.657999999999999</v>
      </c>
      <c r="G144">
        <v>50033884</v>
      </c>
      <c r="H144">
        <v>0.08</v>
      </c>
      <c r="I144">
        <v>2022</v>
      </c>
      <c r="J144" t="s">
        <v>26</v>
      </c>
      <c r="K144" t="s">
        <v>55</v>
      </c>
      <c r="L144" s="127">
        <v>0.60486111111111118</v>
      </c>
      <c r="M144" t="s">
        <v>28</v>
      </c>
      <c r="N144" t="s">
        <v>49</v>
      </c>
      <c r="O144" t="s">
        <v>30</v>
      </c>
      <c r="P144" t="s">
        <v>68</v>
      </c>
      <c r="Q144" t="s">
        <v>41</v>
      </c>
      <c r="R144" t="s">
        <v>33</v>
      </c>
      <c r="S144" t="s">
        <v>42</v>
      </c>
      <c r="T144" t="s">
        <v>35</v>
      </c>
      <c r="U144" s="1" t="s">
        <v>36</v>
      </c>
      <c r="V144">
        <v>2</v>
      </c>
      <c r="W144">
        <v>0</v>
      </c>
      <c r="X144">
        <v>0</v>
      </c>
      <c r="Y144">
        <v>0</v>
      </c>
      <c r="Z144">
        <v>0</v>
      </c>
    </row>
    <row r="145" spans="1:26" x14ac:dyDescent="0.25">
      <c r="A145">
        <v>106832991</v>
      </c>
      <c r="B145" t="s">
        <v>96</v>
      </c>
      <c r="C145" t="s">
        <v>45</v>
      </c>
      <c r="D145">
        <v>50028136</v>
      </c>
      <c r="E145">
        <v>30000067</v>
      </c>
      <c r="F145">
        <v>13.61</v>
      </c>
      <c r="G145">
        <v>50007073</v>
      </c>
      <c r="H145">
        <v>8.2000000000000003E-2</v>
      </c>
      <c r="I145">
        <v>2022</v>
      </c>
      <c r="J145" t="s">
        <v>26</v>
      </c>
      <c r="K145" t="s">
        <v>55</v>
      </c>
      <c r="L145" s="127">
        <v>0.86875000000000002</v>
      </c>
      <c r="M145" t="s">
        <v>77</v>
      </c>
      <c r="N145" t="s">
        <v>49</v>
      </c>
      <c r="O145" t="s">
        <v>30</v>
      </c>
      <c r="P145" t="s">
        <v>54</v>
      </c>
      <c r="Q145" t="s">
        <v>41</v>
      </c>
      <c r="R145" t="s">
        <v>33</v>
      </c>
      <c r="S145" t="s">
        <v>42</v>
      </c>
      <c r="T145" t="s">
        <v>47</v>
      </c>
      <c r="U145" s="1" t="s">
        <v>36</v>
      </c>
      <c r="V145">
        <v>3</v>
      </c>
      <c r="W145">
        <v>0</v>
      </c>
      <c r="X145">
        <v>0</v>
      </c>
      <c r="Y145">
        <v>0</v>
      </c>
      <c r="Z145">
        <v>0</v>
      </c>
    </row>
    <row r="146" spans="1:26" x14ac:dyDescent="0.25">
      <c r="A146">
        <v>106833134</v>
      </c>
      <c r="B146" t="s">
        <v>117</v>
      </c>
      <c r="C146" t="s">
        <v>65</v>
      </c>
      <c r="D146">
        <v>10000077</v>
      </c>
      <c r="E146">
        <v>10000077</v>
      </c>
      <c r="F146">
        <v>20.923999999999999</v>
      </c>
      <c r="G146">
        <v>10000040</v>
      </c>
      <c r="H146">
        <v>5.0000000000000001E-3</v>
      </c>
      <c r="I146">
        <v>2022</v>
      </c>
      <c r="J146" t="s">
        <v>26</v>
      </c>
      <c r="K146" t="s">
        <v>60</v>
      </c>
      <c r="L146" s="127">
        <v>0.21111111111111111</v>
      </c>
      <c r="M146" t="s">
        <v>28</v>
      </c>
      <c r="N146" t="s">
        <v>49</v>
      </c>
      <c r="O146" t="s">
        <v>30</v>
      </c>
      <c r="P146" t="s">
        <v>31</v>
      </c>
      <c r="Q146" t="s">
        <v>62</v>
      </c>
      <c r="R146" t="s">
        <v>33</v>
      </c>
      <c r="S146" t="s">
        <v>34</v>
      </c>
      <c r="T146" t="s">
        <v>57</v>
      </c>
      <c r="U146" s="1" t="s">
        <v>64</v>
      </c>
      <c r="V146">
        <v>4</v>
      </c>
      <c r="W146">
        <v>0</v>
      </c>
      <c r="X146">
        <v>0</v>
      </c>
      <c r="Y146">
        <v>4</v>
      </c>
      <c r="Z146">
        <v>0</v>
      </c>
    </row>
    <row r="147" spans="1:26" x14ac:dyDescent="0.25">
      <c r="A147">
        <v>106833162</v>
      </c>
      <c r="B147" t="s">
        <v>106</v>
      </c>
      <c r="C147" t="s">
        <v>65</v>
      </c>
      <c r="D147">
        <v>10000095</v>
      </c>
      <c r="E147">
        <v>10000095</v>
      </c>
      <c r="F147">
        <v>22.082000000000001</v>
      </c>
      <c r="G147">
        <v>200610</v>
      </c>
      <c r="H147">
        <v>0</v>
      </c>
      <c r="I147">
        <v>2022</v>
      </c>
      <c r="J147" t="s">
        <v>26</v>
      </c>
      <c r="K147" t="s">
        <v>53</v>
      </c>
      <c r="L147" s="127">
        <v>0.85</v>
      </c>
      <c r="M147" t="s">
        <v>28</v>
      </c>
      <c r="N147" t="s">
        <v>29</v>
      </c>
      <c r="O147" t="s">
        <v>30</v>
      </c>
      <c r="P147" t="s">
        <v>54</v>
      </c>
      <c r="Q147" t="s">
        <v>41</v>
      </c>
      <c r="R147" t="s">
        <v>33</v>
      </c>
      <c r="S147" t="s">
        <v>42</v>
      </c>
      <c r="T147" t="s">
        <v>52</v>
      </c>
      <c r="U147" s="1" t="s">
        <v>36</v>
      </c>
      <c r="V147">
        <v>1</v>
      </c>
      <c r="W147">
        <v>0</v>
      </c>
      <c r="X147">
        <v>0</v>
      </c>
      <c r="Y147">
        <v>0</v>
      </c>
      <c r="Z147">
        <v>0</v>
      </c>
    </row>
    <row r="148" spans="1:26" x14ac:dyDescent="0.25">
      <c r="A148">
        <v>106833180</v>
      </c>
      <c r="B148" t="s">
        <v>25</v>
      </c>
      <c r="C148" t="s">
        <v>65</v>
      </c>
      <c r="D148">
        <v>10000040</v>
      </c>
      <c r="E148">
        <v>10000040</v>
      </c>
      <c r="F148">
        <v>25.460999999999999</v>
      </c>
      <c r="G148">
        <v>20000070</v>
      </c>
      <c r="H148">
        <v>1</v>
      </c>
      <c r="I148">
        <v>2022</v>
      </c>
      <c r="J148" t="s">
        <v>26</v>
      </c>
      <c r="K148" t="s">
        <v>53</v>
      </c>
      <c r="L148" s="127">
        <v>0.76874999999999993</v>
      </c>
      <c r="M148" t="s">
        <v>28</v>
      </c>
      <c r="N148" t="s">
        <v>49</v>
      </c>
      <c r="O148" t="s">
        <v>30</v>
      </c>
      <c r="P148" t="s">
        <v>31</v>
      </c>
      <c r="Q148" t="s">
        <v>41</v>
      </c>
      <c r="R148" t="s">
        <v>33</v>
      </c>
      <c r="S148" t="s">
        <v>42</v>
      </c>
      <c r="T148" t="s">
        <v>57</v>
      </c>
      <c r="U148" s="1" t="s">
        <v>36</v>
      </c>
      <c r="V148">
        <v>2</v>
      </c>
      <c r="W148">
        <v>0</v>
      </c>
      <c r="X148">
        <v>0</v>
      </c>
      <c r="Y148">
        <v>0</v>
      </c>
      <c r="Z148">
        <v>0</v>
      </c>
    </row>
    <row r="149" spans="1:26" x14ac:dyDescent="0.25">
      <c r="A149">
        <v>106833209</v>
      </c>
      <c r="B149" t="s">
        <v>80</v>
      </c>
      <c r="C149" t="s">
        <v>67</v>
      </c>
      <c r="D149">
        <v>30000087</v>
      </c>
      <c r="E149">
        <v>20000015</v>
      </c>
      <c r="F149">
        <v>0.1</v>
      </c>
      <c r="G149" t="s">
        <v>272</v>
      </c>
      <c r="H149">
        <v>0.1</v>
      </c>
      <c r="I149">
        <v>2022</v>
      </c>
      <c r="J149" t="s">
        <v>26</v>
      </c>
      <c r="K149" t="s">
        <v>55</v>
      </c>
      <c r="L149" s="127">
        <v>0.40763888888888888</v>
      </c>
      <c r="M149" t="s">
        <v>28</v>
      </c>
      <c r="N149" t="s">
        <v>49</v>
      </c>
      <c r="O149" t="s">
        <v>30</v>
      </c>
      <c r="P149" t="s">
        <v>54</v>
      </c>
      <c r="Q149" t="s">
        <v>32</v>
      </c>
      <c r="R149" t="s">
        <v>59</v>
      </c>
      <c r="S149" t="s">
        <v>42</v>
      </c>
      <c r="T149" t="s">
        <v>35</v>
      </c>
      <c r="U149" s="1" t="s">
        <v>36</v>
      </c>
      <c r="V149">
        <v>2</v>
      </c>
      <c r="W149">
        <v>0</v>
      </c>
      <c r="X149">
        <v>0</v>
      </c>
      <c r="Y149">
        <v>0</v>
      </c>
      <c r="Z149">
        <v>0</v>
      </c>
    </row>
    <row r="150" spans="1:26" x14ac:dyDescent="0.25">
      <c r="A150">
        <v>106833275</v>
      </c>
      <c r="B150" t="s">
        <v>81</v>
      </c>
      <c r="C150" t="s">
        <v>65</v>
      </c>
      <c r="D150">
        <v>10000485</v>
      </c>
      <c r="E150">
        <v>10800485</v>
      </c>
      <c r="F150">
        <v>29.018999999999998</v>
      </c>
      <c r="G150">
        <v>50025426</v>
      </c>
      <c r="H150">
        <v>0.01</v>
      </c>
      <c r="I150">
        <v>2022</v>
      </c>
      <c r="J150" t="s">
        <v>26</v>
      </c>
      <c r="K150" t="s">
        <v>48</v>
      </c>
      <c r="L150" s="127">
        <v>0.32500000000000001</v>
      </c>
      <c r="M150" t="s">
        <v>28</v>
      </c>
      <c r="N150" t="s">
        <v>49</v>
      </c>
      <c r="O150" t="s">
        <v>30</v>
      </c>
      <c r="P150" t="s">
        <v>31</v>
      </c>
      <c r="Q150" t="s">
        <v>41</v>
      </c>
      <c r="R150" t="s">
        <v>76</v>
      </c>
      <c r="S150" t="s">
        <v>42</v>
      </c>
      <c r="T150" t="s">
        <v>52</v>
      </c>
      <c r="U150" s="1" t="s">
        <v>36</v>
      </c>
      <c r="V150">
        <v>2</v>
      </c>
      <c r="W150">
        <v>0</v>
      </c>
      <c r="X150">
        <v>0</v>
      </c>
      <c r="Y150">
        <v>0</v>
      </c>
      <c r="Z150">
        <v>0</v>
      </c>
    </row>
    <row r="151" spans="1:26" x14ac:dyDescent="0.25">
      <c r="A151">
        <v>106833286</v>
      </c>
      <c r="B151" t="s">
        <v>81</v>
      </c>
      <c r="C151" t="s">
        <v>65</v>
      </c>
      <c r="D151">
        <v>10000485</v>
      </c>
      <c r="E151">
        <v>10800485</v>
      </c>
      <c r="F151">
        <v>24.417000000000002</v>
      </c>
      <c r="G151">
        <v>50015564</v>
      </c>
      <c r="H151">
        <v>2.7</v>
      </c>
      <c r="I151">
        <v>2022</v>
      </c>
      <c r="J151" t="s">
        <v>26</v>
      </c>
      <c r="K151" t="s">
        <v>48</v>
      </c>
      <c r="L151" s="127">
        <v>0.54027777777777775</v>
      </c>
      <c r="M151" t="s">
        <v>28</v>
      </c>
      <c r="N151" t="s">
        <v>49</v>
      </c>
      <c r="O151" t="s">
        <v>30</v>
      </c>
      <c r="P151" t="s">
        <v>31</v>
      </c>
      <c r="Q151" t="s">
        <v>41</v>
      </c>
      <c r="R151" t="s">
        <v>33</v>
      </c>
      <c r="S151" t="s">
        <v>42</v>
      </c>
      <c r="T151" t="s">
        <v>35</v>
      </c>
      <c r="U151" s="1" t="s">
        <v>36</v>
      </c>
      <c r="V151">
        <v>2</v>
      </c>
      <c r="W151">
        <v>0</v>
      </c>
      <c r="X151">
        <v>0</v>
      </c>
      <c r="Y151">
        <v>0</v>
      </c>
      <c r="Z151">
        <v>0</v>
      </c>
    </row>
    <row r="152" spans="1:26" x14ac:dyDescent="0.25">
      <c r="A152">
        <v>106833336</v>
      </c>
      <c r="B152" t="s">
        <v>86</v>
      </c>
      <c r="C152" t="s">
        <v>65</v>
      </c>
      <c r="D152">
        <v>10000026</v>
      </c>
      <c r="E152">
        <v>10000026</v>
      </c>
      <c r="F152">
        <v>26.766999999999999</v>
      </c>
      <c r="G152">
        <v>200385</v>
      </c>
      <c r="H152">
        <v>0.5</v>
      </c>
      <c r="I152">
        <v>2022</v>
      </c>
      <c r="J152" t="s">
        <v>26</v>
      </c>
      <c r="K152" t="s">
        <v>48</v>
      </c>
      <c r="L152" s="127">
        <v>0.7402777777777777</v>
      </c>
      <c r="M152" t="s">
        <v>28</v>
      </c>
      <c r="N152" t="s">
        <v>49</v>
      </c>
      <c r="P152" t="s">
        <v>31</v>
      </c>
      <c r="Q152" t="s">
        <v>62</v>
      </c>
      <c r="R152" t="s">
        <v>33</v>
      </c>
      <c r="S152" t="s">
        <v>34</v>
      </c>
      <c r="T152" t="s">
        <v>57</v>
      </c>
      <c r="U152" s="1" t="s">
        <v>36</v>
      </c>
      <c r="V152">
        <v>6</v>
      </c>
      <c r="W152">
        <v>0</v>
      </c>
      <c r="X152">
        <v>0</v>
      </c>
      <c r="Y152">
        <v>0</v>
      </c>
      <c r="Z152">
        <v>0</v>
      </c>
    </row>
    <row r="153" spans="1:26" x14ac:dyDescent="0.25">
      <c r="A153">
        <v>106833337</v>
      </c>
      <c r="B153" t="s">
        <v>86</v>
      </c>
      <c r="C153" t="s">
        <v>65</v>
      </c>
      <c r="D153">
        <v>10000026</v>
      </c>
      <c r="E153">
        <v>10000026</v>
      </c>
      <c r="F153">
        <v>26.766999999999999</v>
      </c>
      <c r="G153">
        <v>200385</v>
      </c>
      <c r="H153">
        <v>0.5</v>
      </c>
      <c r="I153">
        <v>2022</v>
      </c>
      <c r="J153" t="s">
        <v>26</v>
      </c>
      <c r="K153" t="s">
        <v>48</v>
      </c>
      <c r="L153" s="127">
        <v>0.73958333333333337</v>
      </c>
      <c r="M153" t="s">
        <v>28</v>
      </c>
      <c r="N153" t="s">
        <v>29</v>
      </c>
      <c r="O153" t="s">
        <v>30</v>
      </c>
      <c r="P153" t="s">
        <v>31</v>
      </c>
      <c r="Q153" t="s">
        <v>62</v>
      </c>
      <c r="R153" t="s">
        <v>33</v>
      </c>
      <c r="S153" t="s">
        <v>34</v>
      </c>
      <c r="T153" t="s">
        <v>57</v>
      </c>
      <c r="U153" s="1" t="s">
        <v>36</v>
      </c>
      <c r="V153">
        <v>2</v>
      </c>
      <c r="W153">
        <v>0</v>
      </c>
      <c r="X153">
        <v>0</v>
      </c>
      <c r="Y153">
        <v>0</v>
      </c>
      <c r="Z153">
        <v>0</v>
      </c>
    </row>
    <row r="154" spans="1:26" x14ac:dyDescent="0.25">
      <c r="A154">
        <v>106833348</v>
      </c>
      <c r="B154" t="s">
        <v>97</v>
      </c>
      <c r="C154" t="s">
        <v>38</v>
      </c>
      <c r="D154">
        <v>20000070</v>
      </c>
      <c r="E154">
        <v>20000070</v>
      </c>
      <c r="F154">
        <v>28.850999999999999</v>
      </c>
      <c r="G154">
        <v>40002826</v>
      </c>
      <c r="H154">
        <v>0.5</v>
      </c>
      <c r="I154">
        <v>2022</v>
      </c>
      <c r="J154" t="s">
        <v>26</v>
      </c>
      <c r="K154" t="s">
        <v>53</v>
      </c>
      <c r="L154" s="127">
        <v>0.8847222222222223</v>
      </c>
      <c r="M154" t="s">
        <v>28</v>
      </c>
      <c r="N154" t="s">
        <v>29</v>
      </c>
      <c r="O154" t="s">
        <v>30</v>
      </c>
      <c r="P154" t="s">
        <v>54</v>
      </c>
      <c r="Q154" t="s">
        <v>41</v>
      </c>
      <c r="R154" t="s">
        <v>33</v>
      </c>
      <c r="S154" t="s">
        <v>42</v>
      </c>
      <c r="T154" t="s">
        <v>57</v>
      </c>
      <c r="U154" s="1" t="s">
        <v>43</v>
      </c>
      <c r="V154">
        <v>3</v>
      </c>
      <c r="W154">
        <v>0</v>
      </c>
      <c r="X154">
        <v>0</v>
      </c>
      <c r="Y154">
        <v>0</v>
      </c>
      <c r="Z154">
        <v>1</v>
      </c>
    </row>
    <row r="155" spans="1:26" x14ac:dyDescent="0.25">
      <c r="A155">
        <v>106833402</v>
      </c>
      <c r="B155" t="s">
        <v>25</v>
      </c>
      <c r="C155" t="s">
        <v>65</v>
      </c>
      <c r="D155">
        <v>10000040</v>
      </c>
      <c r="E155">
        <v>10000040</v>
      </c>
      <c r="F155">
        <v>1.9339999999999999</v>
      </c>
      <c r="G155">
        <v>40001002</v>
      </c>
      <c r="H155">
        <v>0.26</v>
      </c>
      <c r="I155">
        <v>2022</v>
      </c>
      <c r="J155" t="s">
        <v>26</v>
      </c>
      <c r="K155" t="s">
        <v>27</v>
      </c>
      <c r="L155" s="127">
        <v>0.36736111111111108</v>
      </c>
      <c r="M155" t="s">
        <v>28</v>
      </c>
      <c r="N155" t="s">
        <v>29</v>
      </c>
      <c r="O155" t="s">
        <v>30</v>
      </c>
      <c r="P155" t="s">
        <v>54</v>
      </c>
      <c r="Q155" t="s">
        <v>41</v>
      </c>
      <c r="R155" t="s">
        <v>33</v>
      </c>
      <c r="S155" t="s">
        <v>42</v>
      </c>
      <c r="T155" t="s">
        <v>35</v>
      </c>
      <c r="U155" s="1" t="s">
        <v>36</v>
      </c>
      <c r="V155">
        <v>1</v>
      </c>
      <c r="W155">
        <v>0</v>
      </c>
      <c r="X155">
        <v>0</v>
      </c>
      <c r="Y155">
        <v>0</v>
      </c>
      <c r="Z155">
        <v>0</v>
      </c>
    </row>
    <row r="156" spans="1:26" x14ac:dyDescent="0.25">
      <c r="A156">
        <v>106833417</v>
      </c>
      <c r="B156" t="s">
        <v>86</v>
      </c>
      <c r="C156" t="s">
        <v>65</v>
      </c>
      <c r="D156">
        <v>10000026</v>
      </c>
      <c r="E156">
        <v>10000026</v>
      </c>
      <c r="F156">
        <v>21.01</v>
      </c>
      <c r="G156">
        <v>30000191</v>
      </c>
      <c r="H156">
        <v>0.5</v>
      </c>
      <c r="I156">
        <v>2022</v>
      </c>
      <c r="J156" t="s">
        <v>26</v>
      </c>
      <c r="K156" t="s">
        <v>55</v>
      </c>
      <c r="L156" s="127">
        <v>0.27152777777777776</v>
      </c>
      <c r="M156" t="s">
        <v>28</v>
      </c>
      <c r="N156" t="s">
        <v>29</v>
      </c>
      <c r="O156" t="s">
        <v>30</v>
      </c>
      <c r="P156" t="s">
        <v>31</v>
      </c>
      <c r="Q156" t="s">
        <v>32</v>
      </c>
      <c r="R156" t="s">
        <v>33</v>
      </c>
      <c r="S156" t="s">
        <v>42</v>
      </c>
      <c r="T156" t="s">
        <v>57</v>
      </c>
      <c r="U156" s="1" t="s">
        <v>36</v>
      </c>
      <c r="V156">
        <v>3</v>
      </c>
      <c r="W156">
        <v>0</v>
      </c>
      <c r="X156">
        <v>0</v>
      </c>
      <c r="Y156">
        <v>0</v>
      </c>
      <c r="Z156">
        <v>0</v>
      </c>
    </row>
    <row r="157" spans="1:26" x14ac:dyDescent="0.25">
      <c r="A157">
        <v>106833434</v>
      </c>
      <c r="B157" t="s">
        <v>86</v>
      </c>
      <c r="C157" t="s">
        <v>65</v>
      </c>
      <c r="D157">
        <v>10000026</v>
      </c>
      <c r="E157">
        <v>10000026</v>
      </c>
      <c r="F157">
        <v>27.966000000000001</v>
      </c>
      <c r="G157">
        <v>200400</v>
      </c>
      <c r="H157">
        <v>0.2</v>
      </c>
      <c r="I157">
        <v>2022</v>
      </c>
      <c r="J157" t="s">
        <v>26</v>
      </c>
      <c r="K157" t="s">
        <v>55</v>
      </c>
      <c r="L157" s="127">
        <v>0.43472222222222223</v>
      </c>
      <c r="M157" t="s">
        <v>28</v>
      </c>
      <c r="N157" t="s">
        <v>49</v>
      </c>
      <c r="O157" t="s">
        <v>30</v>
      </c>
      <c r="P157" t="s">
        <v>31</v>
      </c>
      <c r="Q157" t="s">
        <v>41</v>
      </c>
      <c r="R157" t="s">
        <v>95</v>
      </c>
      <c r="S157" t="s">
        <v>42</v>
      </c>
      <c r="T157" t="s">
        <v>35</v>
      </c>
      <c r="U157" s="1" t="s">
        <v>36</v>
      </c>
      <c r="V157">
        <v>1</v>
      </c>
      <c r="W157">
        <v>0</v>
      </c>
      <c r="X157">
        <v>0</v>
      </c>
      <c r="Y157">
        <v>0</v>
      </c>
      <c r="Z157">
        <v>0</v>
      </c>
    </row>
    <row r="158" spans="1:26" x14ac:dyDescent="0.25">
      <c r="A158">
        <v>106833444</v>
      </c>
      <c r="B158" t="s">
        <v>86</v>
      </c>
      <c r="C158" t="s">
        <v>65</v>
      </c>
      <c r="D158">
        <v>10000026</v>
      </c>
      <c r="E158">
        <v>10000026</v>
      </c>
      <c r="F158">
        <v>27.966000000000001</v>
      </c>
      <c r="G158">
        <v>200400</v>
      </c>
      <c r="H158">
        <v>0.2</v>
      </c>
      <c r="I158">
        <v>2022</v>
      </c>
      <c r="J158" t="s">
        <v>26</v>
      </c>
      <c r="K158" t="s">
        <v>55</v>
      </c>
      <c r="L158" s="127">
        <v>0.47500000000000003</v>
      </c>
      <c r="M158" t="s">
        <v>28</v>
      </c>
      <c r="N158" t="s">
        <v>49</v>
      </c>
      <c r="O158" t="s">
        <v>30</v>
      </c>
      <c r="P158" t="s">
        <v>31</v>
      </c>
      <c r="Q158" t="s">
        <v>41</v>
      </c>
      <c r="R158" t="s">
        <v>33</v>
      </c>
      <c r="S158" t="s">
        <v>42</v>
      </c>
      <c r="T158" t="s">
        <v>35</v>
      </c>
      <c r="U158" s="1" t="s">
        <v>36</v>
      </c>
      <c r="V158">
        <v>2</v>
      </c>
      <c r="W158">
        <v>0</v>
      </c>
      <c r="X158">
        <v>0</v>
      </c>
      <c r="Y158">
        <v>0</v>
      </c>
      <c r="Z158">
        <v>0</v>
      </c>
    </row>
    <row r="159" spans="1:26" x14ac:dyDescent="0.25">
      <c r="A159">
        <v>106833502</v>
      </c>
      <c r="B159" t="s">
        <v>114</v>
      </c>
      <c r="C159" t="s">
        <v>65</v>
      </c>
      <c r="D159">
        <v>10000040</v>
      </c>
      <c r="E159">
        <v>10000040</v>
      </c>
      <c r="F159">
        <v>1.845</v>
      </c>
      <c r="G159">
        <v>30000042</v>
      </c>
      <c r="H159">
        <v>0.3</v>
      </c>
      <c r="I159">
        <v>2022</v>
      </c>
      <c r="J159" t="s">
        <v>26</v>
      </c>
      <c r="K159" t="s">
        <v>48</v>
      </c>
      <c r="L159" s="127">
        <v>0.61319444444444449</v>
      </c>
      <c r="M159" t="s">
        <v>28</v>
      </c>
      <c r="N159" t="s">
        <v>49</v>
      </c>
      <c r="O159" t="s">
        <v>30</v>
      </c>
      <c r="P159" t="s">
        <v>31</v>
      </c>
      <c r="Q159" t="s">
        <v>32</v>
      </c>
      <c r="R159" t="s">
        <v>33</v>
      </c>
      <c r="S159" t="s">
        <v>42</v>
      </c>
      <c r="T159" t="s">
        <v>35</v>
      </c>
      <c r="U159" s="1" t="s">
        <v>36</v>
      </c>
      <c r="V159">
        <v>2</v>
      </c>
      <c r="W159">
        <v>0</v>
      </c>
      <c r="X159">
        <v>0</v>
      </c>
      <c r="Y159">
        <v>0</v>
      </c>
      <c r="Z159">
        <v>0</v>
      </c>
    </row>
    <row r="160" spans="1:26" x14ac:dyDescent="0.25">
      <c r="A160">
        <v>106833523</v>
      </c>
      <c r="B160" t="s">
        <v>117</v>
      </c>
      <c r="C160" t="s">
        <v>65</v>
      </c>
      <c r="D160">
        <v>10000077</v>
      </c>
      <c r="E160">
        <v>10000077</v>
      </c>
      <c r="F160">
        <v>21.228999999999999</v>
      </c>
      <c r="G160">
        <v>10000040</v>
      </c>
      <c r="H160">
        <v>0.3</v>
      </c>
      <c r="I160">
        <v>2022</v>
      </c>
      <c r="J160" t="s">
        <v>26</v>
      </c>
      <c r="K160" t="s">
        <v>27</v>
      </c>
      <c r="L160" s="127">
        <v>0.34722222222222227</v>
      </c>
      <c r="M160" t="s">
        <v>28</v>
      </c>
      <c r="N160" t="s">
        <v>29</v>
      </c>
      <c r="O160" t="s">
        <v>30</v>
      </c>
      <c r="P160" t="s">
        <v>31</v>
      </c>
      <c r="Q160" t="s">
        <v>41</v>
      </c>
      <c r="R160" t="s">
        <v>33</v>
      </c>
      <c r="S160" t="s">
        <v>42</v>
      </c>
      <c r="T160" t="s">
        <v>35</v>
      </c>
      <c r="U160" s="1" t="s">
        <v>43</v>
      </c>
      <c r="V160">
        <v>3</v>
      </c>
      <c r="W160">
        <v>0</v>
      </c>
      <c r="X160">
        <v>0</v>
      </c>
      <c r="Y160">
        <v>0</v>
      </c>
      <c r="Z160">
        <v>1</v>
      </c>
    </row>
    <row r="161" spans="1:26" x14ac:dyDescent="0.25">
      <c r="A161">
        <v>106833544</v>
      </c>
      <c r="B161" t="s">
        <v>117</v>
      </c>
      <c r="C161" t="s">
        <v>65</v>
      </c>
      <c r="D161">
        <v>10000077</v>
      </c>
      <c r="E161">
        <v>10000077</v>
      </c>
      <c r="F161">
        <v>20.428999999999998</v>
      </c>
      <c r="G161">
        <v>10000040</v>
      </c>
      <c r="H161">
        <v>0.5</v>
      </c>
      <c r="I161">
        <v>2022</v>
      </c>
      <c r="J161" t="s">
        <v>26</v>
      </c>
      <c r="K161" t="s">
        <v>55</v>
      </c>
      <c r="L161" s="127">
        <v>0.74305555555555547</v>
      </c>
      <c r="M161" t="s">
        <v>28</v>
      </c>
      <c r="N161" t="s">
        <v>49</v>
      </c>
      <c r="O161" t="s">
        <v>30</v>
      </c>
      <c r="P161" t="s">
        <v>54</v>
      </c>
      <c r="Q161" t="s">
        <v>41</v>
      </c>
      <c r="R161" t="s">
        <v>33</v>
      </c>
      <c r="S161" t="s">
        <v>42</v>
      </c>
      <c r="T161" t="s">
        <v>35</v>
      </c>
      <c r="U161" s="1" t="s">
        <v>36</v>
      </c>
      <c r="V161">
        <v>8</v>
      </c>
      <c r="W161">
        <v>0</v>
      </c>
      <c r="X161">
        <v>0</v>
      </c>
      <c r="Y161">
        <v>0</v>
      </c>
      <c r="Z161">
        <v>0</v>
      </c>
    </row>
    <row r="162" spans="1:26" x14ac:dyDescent="0.25">
      <c r="A162">
        <v>106833650</v>
      </c>
      <c r="B162" t="s">
        <v>104</v>
      </c>
      <c r="C162" t="s">
        <v>65</v>
      </c>
      <c r="D162">
        <v>10000026</v>
      </c>
      <c r="E162">
        <v>10000026</v>
      </c>
      <c r="F162">
        <v>1.01</v>
      </c>
      <c r="G162">
        <v>30000280</v>
      </c>
      <c r="H162">
        <v>1</v>
      </c>
      <c r="I162">
        <v>2022</v>
      </c>
      <c r="J162" t="s">
        <v>26</v>
      </c>
      <c r="K162" t="s">
        <v>58</v>
      </c>
      <c r="L162" s="127">
        <v>0.40902777777777777</v>
      </c>
      <c r="M162" t="s">
        <v>28</v>
      </c>
      <c r="N162" t="s">
        <v>29</v>
      </c>
      <c r="O162" t="s">
        <v>30</v>
      </c>
      <c r="P162" t="s">
        <v>31</v>
      </c>
      <c r="Q162" t="s">
        <v>32</v>
      </c>
      <c r="R162" t="s">
        <v>33</v>
      </c>
      <c r="S162" t="s">
        <v>42</v>
      </c>
      <c r="T162" t="s">
        <v>35</v>
      </c>
      <c r="U162" s="1" t="s">
        <v>36</v>
      </c>
      <c r="V162">
        <v>2</v>
      </c>
      <c r="W162">
        <v>0</v>
      </c>
      <c r="X162">
        <v>0</v>
      </c>
      <c r="Y162">
        <v>0</v>
      </c>
      <c r="Z162">
        <v>0</v>
      </c>
    </row>
    <row r="163" spans="1:26" x14ac:dyDescent="0.25">
      <c r="A163">
        <v>106833891</v>
      </c>
      <c r="B163" t="s">
        <v>106</v>
      </c>
      <c r="C163" t="s">
        <v>65</v>
      </c>
      <c r="D163">
        <v>10000095</v>
      </c>
      <c r="E163">
        <v>10000095</v>
      </c>
      <c r="F163">
        <v>29.341999999999999</v>
      </c>
      <c r="G163" t="s">
        <v>258</v>
      </c>
      <c r="H163">
        <v>1</v>
      </c>
      <c r="I163">
        <v>2022</v>
      </c>
      <c r="J163" t="s">
        <v>26</v>
      </c>
      <c r="K163" t="s">
        <v>60</v>
      </c>
      <c r="L163" s="127">
        <v>0.2722222222222222</v>
      </c>
      <c r="M163" t="s">
        <v>28</v>
      </c>
      <c r="N163" t="s">
        <v>49</v>
      </c>
      <c r="O163" t="s">
        <v>30</v>
      </c>
      <c r="P163" t="s">
        <v>54</v>
      </c>
      <c r="Q163" t="s">
        <v>32</v>
      </c>
      <c r="R163" t="s">
        <v>33</v>
      </c>
      <c r="S163" t="s">
        <v>34</v>
      </c>
      <c r="T163" t="s">
        <v>57</v>
      </c>
      <c r="U163" s="1" t="s">
        <v>36</v>
      </c>
      <c r="V163">
        <v>1</v>
      </c>
      <c r="W163">
        <v>0</v>
      </c>
      <c r="X163">
        <v>0</v>
      </c>
      <c r="Y163">
        <v>0</v>
      </c>
      <c r="Z163">
        <v>0</v>
      </c>
    </row>
    <row r="164" spans="1:26" x14ac:dyDescent="0.25">
      <c r="A164">
        <v>106833981</v>
      </c>
      <c r="B164" t="s">
        <v>25</v>
      </c>
      <c r="C164" t="s">
        <v>65</v>
      </c>
      <c r="D164">
        <v>10000040</v>
      </c>
      <c r="E164">
        <v>10000040</v>
      </c>
      <c r="F164">
        <v>19.911999999999999</v>
      </c>
      <c r="G164">
        <v>40002547</v>
      </c>
      <c r="H164">
        <v>1</v>
      </c>
      <c r="I164">
        <v>2022</v>
      </c>
      <c r="J164" t="s">
        <v>26</v>
      </c>
      <c r="K164" t="s">
        <v>55</v>
      </c>
      <c r="L164" s="127">
        <v>0.3347222222222222</v>
      </c>
      <c r="M164" t="s">
        <v>28</v>
      </c>
      <c r="N164" t="s">
        <v>49</v>
      </c>
      <c r="P164" t="s">
        <v>31</v>
      </c>
      <c r="Q164" t="s">
        <v>41</v>
      </c>
      <c r="R164" t="s">
        <v>33</v>
      </c>
      <c r="S164" t="s">
        <v>42</v>
      </c>
      <c r="T164" t="s">
        <v>35</v>
      </c>
      <c r="U164" s="1" t="s">
        <v>43</v>
      </c>
      <c r="V164">
        <v>2</v>
      </c>
      <c r="W164">
        <v>0</v>
      </c>
      <c r="X164">
        <v>0</v>
      </c>
      <c r="Y164">
        <v>0</v>
      </c>
      <c r="Z164">
        <v>1</v>
      </c>
    </row>
    <row r="165" spans="1:26" x14ac:dyDescent="0.25">
      <c r="A165">
        <v>106834062</v>
      </c>
      <c r="B165" t="s">
        <v>25</v>
      </c>
      <c r="C165" t="s">
        <v>65</v>
      </c>
      <c r="D165">
        <v>10000040</v>
      </c>
      <c r="E165">
        <v>10000040</v>
      </c>
      <c r="F165">
        <v>21.611999999999998</v>
      </c>
      <c r="G165">
        <v>40005220</v>
      </c>
      <c r="H165">
        <v>0.7</v>
      </c>
      <c r="I165">
        <v>2022</v>
      </c>
      <c r="J165" t="s">
        <v>26</v>
      </c>
      <c r="K165" t="s">
        <v>60</v>
      </c>
      <c r="L165" s="127">
        <v>0.3347222222222222</v>
      </c>
      <c r="M165" t="s">
        <v>28</v>
      </c>
      <c r="N165" t="s">
        <v>29</v>
      </c>
      <c r="O165" t="s">
        <v>30</v>
      </c>
      <c r="P165" t="s">
        <v>31</v>
      </c>
      <c r="Q165" t="s">
        <v>82</v>
      </c>
      <c r="R165" t="s">
        <v>33</v>
      </c>
      <c r="S165" t="s">
        <v>228</v>
      </c>
      <c r="T165" t="s">
        <v>35</v>
      </c>
      <c r="U165" s="1" t="s">
        <v>36</v>
      </c>
      <c r="V165">
        <v>1</v>
      </c>
      <c r="W165">
        <v>0</v>
      </c>
      <c r="X165">
        <v>0</v>
      </c>
      <c r="Y165">
        <v>0</v>
      </c>
      <c r="Z165">
        <v>0</v>
      </c>
    </row>
    <row r="166" spans="1:26" x14ac:dyDescent="0.25">
      <c r="A166">
        <v>106834063</v>
      </c>
      <c r="B166" t="s">
        <v>114</v>
      </c>
      <c r="C166" t="s">
        <v>65</v>
      </c>
      <c r="D166">
        <v>10000040</v>
      </c>
      <c r="E166">
        <v>10000040</v>
      </c>
      <c r="F166">
        <v>1.145</v>
      </c>
      <c r="G166">
        <v>30000042</v>
      </c>
      <c r="H166">
        <v>0.4</v>
      </c>
      <c r="I166">
        <v>2022</v>
      </c>
      <c r="J166" t="s">
        <v>26</v>
      </c>
      <c r="K166" t="s">
        <v>60</v>
      </c>
      <c r="L166" s="127">
        <v>0.31180555555555556</v>
      </c>
      <c r="M166" t="s">
        <v>28</v>
      </c>
      <c r="N166" t="s">
        <v>29</v>
      </c>
      <c r="O166" t="s">
        <v>30</v>
      </c>
      <c r="P166" t="s">
        <v>31</v>
      </c>
      <c r="Q166" t="s">
        <v>82</v>
      </c>
      <c r="R166" t="s">
        <v>33</v>
      </c>
      <c r="S166" t="s">
        <v>228</v>
      </c>
      <c r="T166" t="s">
        <v>35</v>
      </c>
      <c r="U166" s="1" t="s">
        <v>36</v>
      </c>
      <c r="V166">
        <v>1</v>
      </c>
      <c r="W166">
        <v>0</v>
      </c>
      <c r="X166">
        <v>0</v>
      </c>
      <c r="Y166">
        <v>0</v>
      </c>
      <c r="Z166">
        <v>0</v>
      </c>
    </row>
    <row r="167" spans="1:26" x14ac:dyDescent="0.25">
      <c r="A167">
        <v>106834066</v>
      </c>
      <c r="B167" t="s">
        <v>114</v>
      </c>
      <c r="C167" t="s">
        <v>65</v>
      </c>
      <c r="D167">
        <v>10000040</v>
      </c>
      <c r="E167">
        <v>10000040</v>
      </c>
      <c r="F167">
        <v>1.2450000000000001</v>
      </c>
      <c r="G167">
        <v>30000042</v>
      </c>
      <c r="H167">
        <v>0.3</v>
      </c>
      <c r="I167">
        <v>2022</v>
      </c>
      <c r="J167" t="s">
        <v>26</v>
      </c>
      <c r="K167" t="s">
        <v>60</v>
      </c>
      <c r="L167" s="127">
        <v>0.3034722222222222</v>
      </c>
      <c r="M167" t="s">
        <v>28</v>
      </c>
      <c r="N167" t="s">
        <v>29</v>
      </c>
      <c r="O167" t="s">
        <v>30</v>
      </c>
      <c r="P167" t="s">
        <v>31</v>
      </c>
      <c r="Q167" t="s">
        <v>82</v>
      </c>
      <c r="R167" t="s">
        <v>33</v>
      </c>
      <c r="S167" t="s">
        <v>228</v>
      </c>
      <c r="T167" t="s">
        <v>35</v>
      </c>
      <c r="U167" s="1" t="s">
        <v>36</v>
      </c>
      <c r="V167">
        <v>3</v>
      </c>
      <c r="W167">
        <v>0</v>
      </c>
      <c r="X167">
        <v>0</v>
      </c>
      <c r="Y167">
        <v>0</v>
      </c>
      <c r="Z167">
        <v>0</v>
      </c>
    </row>
    <row r="168" spans="1:26" x14ac:dyDescent="0.25">
      <c r="A168">
        <v>106834081</v>
      </c>
      <c r="B168" t="s">
        <v>25</v>
      </c>
      <c r="C168" t="s">
        <v>65</v>
      </c>
      <c r="D168">
        <v>10000040</v>
      </c>
      <c r="E168">
        <v>10000040</v>
      </c>
      <c r="F168">
        <v>18.678000000000001</v>
      </c>
      <c r="G168">
        <v>10000440</v>
      </c>
      <c r="H168">
        <v>0.2</v>
      </c>
      <c r="I168">
        <v>2022</v>
      </c>
      <c r="J168" t="s">
        <v>26</v>
      </c>
      <c r="K168" t="s">
        <v>60</v>
      </c>
      <c r="L168" s="127">
        <v>0.40208333333333335</v>
      </c>
      <c r="M168" t="s">
        <v>28</v>
      </c>
      <c r="N168" t="s">
        <v>29</v>
      </c>
      <c r="O168" t="s">
        <v>30</v>
      </c>
      <c r="P168" t="s">
        <v>31</v>
      </c>
      <c r="Q168" t="s">
        <v>82</v>
      </c>
      <c r="R168" t="s">
        <v>33</v>
      </c>
      <c r="S168" t="s">
        <v>228</v>
      </c>
      <c r="T168" t="s">
        <v>35</v>
      </c>
      <c r="U168" s="1" t="s">
        <v>36</v>
      </c>
      <c r="V168">
        <v>1</v>
      </c>
      <c r="W168">
        <v>0</v>
      </c>
      <c r="X168">
        <v>0</v>
      </c>
      <c r="Y168">
        <v>0</v>
      </c>
      <c r="Z168">
        <v>0</v>
      </c>
    </row>
    <row r="169" spans="1:26" x14ac:dyDescent="0.25">
      <c r="A169">
        <v>106834091</v>
      </c>
      <c r="B169" t="s">
        <v>114</v>
      </c>
      <c r="C169" t="s">
        <v>65</v>
      </c>
      <c r="D169">
        <v>10000040</v>
      </c>
      <c r="E169">
        <v>10000040</v>
      </c>
      <c r="F169">
        <v>2.16</v>
      </c>
      <c r="G169">
        <v>203130</v>
      </c>
      <c r="H169">
        <v>1</v>
      </c>
      <c r="I169">
        <v>2022</v>
      </c>
      <c r="J169" t="s">
        <v>26</v>
      </c>
      <c r="K169" t="s">
        <v>60</v>
      </c>
      <c r="L169" s="127">
        <v>0.29097222222222224</v>
      </c>
      <c r="M169" t="s">
        <v>28</v>
      </c>
      <c r="N169" t="s">
        <v>29</v>
      </c>
      <c r="O169" t="s">
        <v>30</v>
      </c>
      <c r="P169" t="s">
        <v>54</v>
      </c>
      <c r="Q169" t="s">
        <v>82</v>
      </c>
      <c r="R169" t="s">
        <v>33</v>
      </c>
      <c r="S169" t="s">
        <v>228</v>
      </c>
      <c r="T169" t="s">
        <v>35</v>
      </c>
      <c r="U169" s="1" t="s">
        <v>36</v>
      </c>
      <c r="V169">
        <v>1</v>
      </c>
      <c r="W169">
        <v>0</v>
      </c>
      <c r="X169">
        <v>0</v>
      </c>
      <c r="Y169">
        <v>0</v>
      </c>
      <c r="Z169">
        <v>0</v>
      </c>
    </row>
    <row r="170" spans="1:26" x14ac:dyDescent="0.25">
      <c r="A170">
        <v>106834167</v>
      </c>
      <c r="B170" t="s">
        <v>25</v>
      </c>
      <c r="C170" t="s">
        <v>65</v>
      </c>
      <c r="D170">
        <v>10000040</v>
      </c>
      <c r="E170">
        <v>10000040</v>
      </c>
      <c r="F170">
        <v>27.26</v>
      </c>
      <c r="G170" t="s">
        <v>255</v>
      </c>
      <c r="H170">
        <v>0.4</v>
      </c>
      <c r="I170">
        <v>2022</v>
      </c>
      <c r="J170" t="s">
        <v>26</v>
      </c>
      <c r="K170" t="s">
        <v>60</v>
      </c>
      <c r="L170" s="127">
        <v>0.59791666666666665</v>
      </c>
      <c r="M170" t="s">
        <v>28</v>
      </c>
      <c r="N170" t="s">
        <v>29</v>
      </c>
      <c r="O170" t="s">
        <v>30</v>
      </c>
      <c r="P170" t="s">
        <v>31</v>
      </c>
      <c r="Q170" t="s">
        <v>82</v>
      </c>
      <c r="R170" t="s">
        <v>33</v>
      </c>
      <c r="S170" t="s">
        <v>228</v>
      </c>
      <c r="T170" t="s">
        <v>35</v>
      </c>
      <c r="U170" s="1" t="s">
        <v>36</v>
      </c>
      <c r="V170">
        <v>2</v>
      </c>
      <c r="W170">
        <v>0</v>
      </c>
      <c r="X170">
        <v>0</v>
      </c>
      <c r="Y170">
        <v>0</v>
      </c>
      <c r="Z170">
        <v>0</v>
      </c>
    </row>
    <row r="171" spans="1:26" x14ac:dyDescent="0.25">
      <c r="A171">
        <v>106834227</v>
      </c>
      <c r="B171" t="s">
        <v>114</v>
      </c>
      <c r="C171" t="s">
        <v>67</v>
      </c>
      <c r="D171">
        <v>30000042</v>
      </c>
      <c r="E171">
        <v>30000042</v>
      </c>
      <c r="F171">
        <v>13.68</v>
      </c>
      <c r="G171">
        <v>40001703</v>
      </c>
      <c r="H171">
        <v>1.9E-2</v>
      </c>
      <c r="I171">
        <v>2022</v>
      </c>
      <c r="J171" t="s">
        <v>26</v>
      </c>
      <c r="K171" t="s">
        <v>58</v>
      </c>
      <c r="L171" s="127">
        <v>0.40208333333333335</v>
      </c>
      <c r="M171" t="s">
        <v>28</v>
      </c>
      <c r="N171" t="s">
        <v>29</v>
      </c>
      <c r="O171" t="s">
        <v>30</v>
      </c>
      <c r="P171" t="s">
        <v>31</v>
      </c>
      <c r="Q171" t="s">
        <v>32</v>
      </c>
      <c r="R171" t="s">
        <v>33</v>
      </c>
      <c r="S171" t="s">
        <v>34</v>
      </c>
      <c r="T171" t="s">
        <v>57</v>
      </c>
      <c r="U171" s="1" t="s">
        <v>64</v>
      </c>
      <c r="V171">
        <v>3</v>
      </c>
      <c r="W171">
        <v>0</v>
      </c>
      <c r="X171">
        <v>0</v>
      </c>
      <c r="Y171">
        <v>1</v>
      </c>
      <c r="Z171">
        <v>0</v>
      </c>
    </row>
    <row r="172" spans="1:26" x14ac:dyDescent="0.25">
      <c r="A172">
        <v>106834276</v>
      </c>
      <c r="B172" t="s">
        <v>25</v>
      </c>
      <c r="C172" t="s">
        <v>65</v>
      </c>
      <c r="D172">
        <v>10000440</v>
      </c>
      <c r="E172">
        <v>10000440</v>
      </c>
      <c r="F172">
        <v>3.496</v>
      </c>
      <c r="G172">
        <v>50014055</v>
      </c>
      <c r="H172">
        <v>0.26500000000000001</v>
      </c>
      <c r="I172">
        <v>2022</v>
      </c>
      <c r="J172" t="s">
        <v>26</v>
      </c>
      <c r="K172" t="s">
        <v>58</v>
      </c>
      <c r="L172" s="127">
        <v>0.15277777777777776</v>
      </c>
      <c r="M172" t="s">
        <v>28</v>
      </c>
      <c r="N172" t="s">
        <v>49</v>
      </c>
      <c r="O172" t="s">
        <v>30</v>
      </c>
      <c r="P172" t="s">
        <v>31</v>
      </c>
      <c r="Q172" t="s">
        <v>41</v>
      </c>
      <c r="R172" t="s">
        <v>33</v>
      </c>
      <c r="S172" t="s">
        <v>42</v>
      </c>
      <c r="T172" t="s">
        <v>57</v>
      </c>
      <c r="U172" s="1" t="s">
        <v>64</v>
      </c>
      <c r="V172">
        <v>1</v>
      </c>
      <c r="W172">
        <v>0</v>
      </c>
      <c r="X172">
        <v>0</v>
      </c>
      <c r="Y172">
        <v>1</v>
      </c>
      <c r="Z172">
        <v>0</v>
      </c>
    </row>
    <row r="173" spans="1:26" x14ac:dyDescent="0.25">
      <c r="A173">
        <v>106834356</v>
      </c>
      <c r="B173" t="s">
        <v>44</v>
      </c>
      <c r="C173" t="s">
        <v>38</v>
      </c>
      <c r="D173">
        <v>20000070</v>
      </c>
      <c r="E173">
        <v>20000070</v>
      </c>
      <c r="F173">
        <v>10.32</v>
      </c>
      <c r="G173">
        <v>50009195</v>
      </c>
      <c r="H173">
        <v>0.5</v>
      </c>
      <c r="I173">
        <v>2022</v>
      </c>
      <c r="J173" t="s">
        <v>26</v>
      </c>
      <c r="K173" t="s">
        <v>27</v>
      </c>
      <c r="L173" s="127">
        <v>0.3430555555555555</v>
      </c>
      <c r="M173" t="s">
        <v>28</v>
      </c>
      <c r="N173" t="s">
        <v>29</v>
      </c>
      <c r="P173" t="s">
        <v>54</v>
      </c>
      <c r="Q173" t="s">
        <v>41</v>
      </c>
      <c r="R173" t="s">
        <v>33</v>
      </c>
      <c r="S173" t="s">
        <v>83</v>
      </c>
      <c r="T173" t="s">
        <v>35</v>
      </c>
      <c r="U173" s="1" t="s">
        <v>36</v>
      </c>
      <c r="V173">
        <v>4</v>
      </c>
      <c r="W173">
        <v>0</v>
      </c>
      <c r="X173">
        <v>0</v>
      </c>
      <c r="Y173">
        <v>0</v>
      </c>
      <c r="Z173">
        <v>0</v>
      </c>
    </row>
    <row r="174" spans="1:26" x14ac:dyDescent="0.25">
      <c r="A174">
        <v>106834420</v>
      </c>
      <c r="B174" t="s">
        <v>25</v>
      </c>
      <c r="C174" t="s">
        <v>65</v>
      </c>
      <c r="D174">
        <v>10000040</v>
      </c>
      <c r="E174">
        <v>10000040</v>
      </c>
      <c r="F174">
        <v>999.99900000000002</v>
      </c>
      <c r="G174">
        <v>40001789</v>
      </c>
      <c r="H174">
        <v>0.31</v>
      </c>
      <c r="I174">
        <v>2022</v>
      </c>
      <c r="J174" t="s">
        <v>26</v>
      </c>
      <c r="K174" t="s">
        <v>60</v>
      </c>
      <c r="L174" s="127">
        <v>0.60347222222222219</v>
      </c>
      <c r="M174" t="s">
        <v>28</v>
      </c>
      <c r="N174" t="s">
        <v>29</v>
      </c>
      <c r="O174" t="s">
        <v>30</v>
      </c>
      <c r="P174" t="s">
        <v>31</v>
      </c>
      <c r="Q174" t="s">
        <v>82</v>
      </c>
      <c r="R174" t="s">
        <v>33</v>
      </c>
      <c r="S174" t="s">
        <v>228</v>
      </c>
      <c r="T174" t="s">
        <v>35</v>
      </c>
      <c r="U174" s="1" t="s">
        <v>36</v>
      </c>
      <c r="V174">
        <v>1</v>
      </c>
      <c r="W174">
        <v>0</v>
      </c>
      <c r="X174">
        <v>0</v>
      </c>
      <c r="Y174">
        <v>0</v>
      </c>
      <c r="Z174">
        <v>0</v>
      </c>
    </row>
    <row r="175" spans="1:26" x14ac:dyDescent="0.25">
      <c r="A175">
        <v>106834423</v>
      </c>
      <c r="B175" t="s">
        <v>25</v>
      </c>
      <c r="C175" t="s">
        <v>65</v>
      </c>
      <c r="D175">
        <v>10000040</v>
      </c>
      <c r="E175">
        <v>10000040</v>
      </c>
      <c r="F175">
        <v>27.66</v>
      </c>
      <c r="G175">
        <v>20000070</v>
      </c>
      <c r="H175">
        <v>0.56999999999999995</v>
      </c>
      <c r="I175">
        <v>2022</v>
      </c>
      <c r="J175" t="s">
        <v>26</v>
      </c>
      <c r="K175" t="s">
        <v>55</v>
      </c>
      <c r="L175" s="127">
        <v>0.76180555555555562</v>
      </c>
      <c r="M175" t="s">
        <v>28</v>
      </c>
      <c r="N175" t="s">
        <v>29</v>
      </c>
      <c r="O175" t="s">
        <v>30</v>
      </c>
      <c r="P175" t="s">
        <v>31</v>
      </c>
      <c r="Q175" t="s">
        <v>41</v>
      </c>
      <c r="R175" t="s">
        <v>33</v>
      </c>
      <c r="S175" t="s">
        <v>42</v>
      </c>
      <c r="T175" t="s">
        <v>57</v>
      </c>
      <c r="U175" s="1" t="s">
        <v>36</v>
      </c>
      <c r="V175">
        <v>5</v>
      </c>
      <c r="W175">
        <v>0</v>
      </c>
      <c r="X175">
        <v>0</v>
      </c>
      <c r="Y175">
        <v>0</v>
      </c>
      <c r="Z175">
        <v>0</v>
      </c>
    </row>
    <row r="176" spans="1:26" x14ac:dyDescent="0.25">
      <c r="A176">
        <v>106834480</v>
      </c>
      <c r="B176" t="s">
        <v>81</v>
      </c>
      <c r="C176" t="s">
        <v>65</v>
      </c>
      <c r="D176">
        <v>10000485</v>
      </c>
      <c r="E176">
        <v>10800485</v>
      </c>
      <c r="F176">
        <v>34.305999999999997</v>
      </c>
      <c r="G176">
        <v>50024239</v>
      </c>
      <c r="H176">
        <v>0.1</v>
      </c>
      <c r="I176">
        <v>2022</v>
      </c>
      <c r="J176" t="s">
        <v>26</v>
      </c>
      <c r="K176" t="s">
        <v>27</v>
      </c>
      <c r="L176" s="127">
        <v>0.3520833333333333</v>
      </c>
      <c r="M176" t="s">
        <v>28</v>
      </c>
      <c r="N176" t="s">
        <v>29</v>
      </c>
      <c r="O176" t="s">
        <v>30</v>
      </c>
      <c r="P176" t="s">
        <v>31</v>
      </c>
      <c r="Q176" t="s">
        <v>32</v>
      </c>
      <c r="R176" t="s">
        <v>33</v>
      </c>
      <c r="S176" t="s">
        <v>69</v>
      </c>
      <c r="T176" t="s">
        <v>35</v>
      </c>
      <c r="U176" s="1" t="s">
        <v>36</v>
      </c>
      <c r="V176">
        <v>1</v>
      </c>
      <c r="W176">
        <v>0</v>
      </c>
      <c r="X176">
        <v>0</v>
      </c>
      <c r="Y176">
        <v>0</v>
      </c>
      <c r="Z176">
        <v>0</v>
      </c>
    </row>
    <row r="177" spans="1:26" x14ac:dyDescent="0.25">
      <c r="A177">
        <v>106834956</v>
      </c>
      <c r="B177" t="s">
        <v>81</v>
      </c>
      <c r="C177" t="s">
        <v>65</v>
      </c>
      <c r="D177">
        <v>10000485</v>
      </c>
      <c r="E177">
        <v>10800485</v>
      </c>
      <c r="F177">
        <v>31.009</v>
      </c>
      <c r="G177">
        <v>50025426</v>
      </c>
      <c r="H177">
        <v>2</v>
      </c>
      <c r="I177">
        <v>2022</v>
      </c>
      <c r="J177" t="s">
        <v>26</v>
      </c>
      <c r="K177" t="s">
        <v>60</v>
      </c>
      <c r="L177" s="127">
        <v>0.5756944444444444</v>
      </c>
      <c r="M177" t="s">
        <v>28</v>
      </c>
      <c r="N177" t="s">
        <v>49</v>
      </c>
      <c r="O177" t="s">
        <v>30</v>
      </c>
      <c r="P177" t="s">
        <v>31</v>
      </c>
      <c r="Q177" t="s">
        <v>62</v>
      </c>
      <c r="R177" t="s">
        <v>33</v>
      </c>
      <c r="S177" t="s">
        <v>228</v>
      </c>
      <c r="T177" t="s">
        <v>35</v>
      </c>
      <c r="U177" s="1" t="s">
        <v>36</v>
      </c>
      <c r="V177">
        <v>2</v>
      </c>
      <c r="W177">
        <v>0</v>
      </c>
      <c r="X177">
        <v>0</v>
      </c>
      <c r="Y177">
        <v>0</v>
      </c>
      <c r="Z177">
        <v>0</v>
      </c>
    </row>
    <row r="178" spans="1:26" x14ac:dyDescent="0.25">
      <c r="A178">
        <v>106834999</v>
      </c>
      <c r="B178" t="s">
        <v>175</v>
      </c>
      <c r="C178" t="s">
        <v>65</v>
      </c>
      <c r="D178">
        <v>10000095</v>
      </c>
      <c r="E178">
        <v>10000095</v>
      </c>
      <c r="F178">
        <v>5.39</v>
      </c>
      <c r="G178">
        <v>40001002</v>
      </c>
      <c r="H178">
        <v>0.2</v>
      </c>
      <c r="I178">
        <v>2022</v>
      </c>
      <c r="J178" t="s">
        <v>26</v>
      </c>
      <c r="K178" t="s">
        <v>48</v>
      </c>
      <c r="L178" s="127">
        <v>0.90486111111111101</v>
      </c>
      <c r="M178" t="s">
        <v>28</v>
      </c>
      <c r="N178" t="s">
        <v>49</v>
      </c>
      <c r="O178" t="s">
        <v>30</v>
      </c>
      <c r="P178" t="s">
        <v>54</v>
      </c>
      <c r="Q178" t="s">
        <v>41</v>
      </c>
      <c r="R178" t="s">
        <v>33</v>
      </c>
      <c r="S178" t="s">
        <v>42</v>
      </c>
      <c r="T178" t="s">
        <v>57</v>
      </c>
      <c r="U178" s="1" t="s">
        <v>36</v>
      </c>
      <c r="V178">
        <v>2</v>
      </c>
      <c r="W178">
        <v>0</v>
      </c>
      <c r="X178">
        <v>0</v>
      </c>
      <c r="Y178">
        <v>0</v>
      </c>
      <c r="Z178">
        <v>0</v>
      </c>
    </row>
    <row r="179" spans="1:26" x14ac:dyDescent="0.25">
      <c r="A179">
        <v>106835003</v>
      </c>
      <c r="B179" t="s">
        <v>86</v>
      </c>
      <c r="C179" t="s">
        <v>65</v>
      </c>
      <c r="D179">
        <v>10000026</v>
      </c>
      <c r="E179">
        <v>10000026</v>
      </c>
      <c r="F179">
        <v>21.962</v>
      </c>
      <c r="G179">
        <v>200340</v>
      </c>
      <c r="H179">
        <v>0.2</v>
      </c>
      <c r="I179">
        <v>2022</v>
      </c>
      <c r="J179" t="s">
        <v>26</v>
      </c>
      <c r="K179" t="s">
        <v>58</v>
      </c>
      <c r="L179" s="127">
        <v>8.6805555555555566E-2</v>
      </c>
      <c r="M179" t="s">
        <v>28</v>
      </c>
      <c r="N179" t="s">
        <v>49</v>
      </c>
      <c r="O179" t="s">
        <v>30</v>
      </c>
      <c r="P179" t="s">
        <v>54</v>
      </c>
      <c r="Q179" t="s">
        <v>41</v>
      </c>
      <c r="R179" t="s">
        <v>33</v>
      </c>
      <c r="S179" t="s">
        <v>42</v>
      </c>
      <c r="T179" t="s">
        <v>57</v>
      </c>
      <c r="U179" s="1" t="s">
        <v>64</v>
      </c>
      <c r="V179">
        <v>2</v>
      </c>
      <c r="W179">
        <v>0</v>
      </c>
      <c r="X179">
        <v>0</v>
      </c>
      <c r="Y179">
        <v>1</v>
      </c>
      <c r="Z179">
        <v>0</v>
      </c>
    </row>
    <row r="180" spans="1:26" x14ac:dyDescent="0.25">
      <c r="A180">
        <v>106835035</v>
      </c>
      <c r="B180" t="s">
        <v>81</v>
      </c>
      <c r="C180" t="s">
        <v>65</v>
      </c>
      <c r="D180">
        <v>10000485</v>
      </c>
      <c r="E180">
        <v>10800485</v>
      </c>
      <c r="F180">
        <v>33.348999999999997</v>
      </c>
      <c r="G180">
        <v>200640</v>
      </c>
      <c r="H180">
        <v>0</v>
      </c>
      <c r="I180">
        <v>2022</v>
      </c>
      <c r="J180" t="s">
        <v>26</v>
      </c>
      <c r="K180" t="s">
        <v>27</v>
      </c>
      <c r="L180" s="127">
        <v>0.36736111111111108</v>
      </c>
      <c r="M180" t="s">
        <v>28</v>
      </c>
      <c r="N180" t="s">
        <v>49</v>
      </c>
      <c r="O180" t="s">
        <v>30</v>
      </c>
      <c r="P180" t="s">
        <v>31</v>
      </c>
      <c r="Q180" t="s">
        <v>41</v>
      </c>
      <c r="R180" t="s">
        <v>75</v>
      </c>
      <c r="S180" t="s">
        <v>83</v>
      </c>
      <c r="T180" t="s">
        <v>35</v>
      </c>
      <c r="U180" s="1" t="s">
        <v>36</v>
      </c>
      <c r="V180">
        <v>2</v>
      </c>
      <c r="W180">
        <v>0</v>
      </c>
      <c r="X180">
        <v>0</v>
      </c>
      <c r="Y180">
        <v>0</v>
      </c>
      <c r="Z180">
        <v>0</v>
      </c>
    </row>
    <row r="181" spans="1:26" x14ac:dyDescent="0.25">
      <c r="A181">
        <v>106835080</v>
      </c>
      <c r="B181" t="s">
        <v>86</v>
      </c>
      <c r="C181" t="s">
        <v>65</v>
      </c>
      <c r="D181">
        <v>10000026</v>
      </c>
      <c r="E181">
        <v>10000026</v>
      </c>
      <c r="F181">
        <v>23.754999999999999</v>
      </c>
      <c r="G181">
        <v>200370</v>
      </c>
      <c r="H181">
        <v>1</v>
      </c>
      <c r="I181">
        <v>2022</v>
      </c>
      <c r="J181" t="s">
        <v>26</v>
      </c>
      <c r="K181" t="s">
        <v>27</v>
      </c>
      <c r="L181" s="127">
        <v>0.54583333333333328</v>
      </c>
      <c r="M181" t="s">
        <v>28</v>
      </c>
      <c r="N181" t="s">
        <v>49</v>
      </c>
      <c r="O181" t="s">
        <v>30</v>
      </c>
      <c r="P181" t="s">
        <v>31</v>
      </c>
      <c r="Q181" t="s">
        <v>41</v>
      </c>
      <c r="R181" t="s">
        <v>33</v>
      </c>
      <c r="S181" t="s">
        <v>83</v>
      </c>
      <c r="T181" t="s">
        <v>35</v>
      </c>
      <c r="U181" s="1" t="s">
        <v>36</v>
      </c>
      <c r="V181">
        <v>2</v>
      </c>
      <c r="W181">
        <v>0</v>
      </c>
      <c r="X181">
        <v>0</v>
      </c>
      <c r="Y181">
        <v>0</v>
      </c>
      <c r="Z181">
        <v>0</v>
      </c>
    </row>
    <row r="182" spans="1:26" x14ac:dyDescent="0.25">
      <c r="A182">
        <v>106835089</v>
      </c>
      <c r="B182" t="s">
        <v>25</v>
      </c>
      <c r="C182" t="s">
        <v>122</v>
      </c>
      <c r="D182">
        <v>40002547</v>
      </c>
      <c r="E182">
        <v>40005220</v>
      </c>
      <c r="F182">
        <v>2.0299999999999998</v>
      </c>
      <c r="G182">
        <v>10000040</v>
      </c>
      <c r="H182">
        <v>0</v>
      </c>
      <c r="I182">
        <v>2022</v>
      </c>
      <c r="J182" t="s">
        <v>26</v>
      </c>
      <c r="K182" t="s">
        <v>48</v>
      </c>
      <c r="L182" s="127">
        <v>0.97013888888888899</v>
      </c>
      <c r="M182" t="s">
        <v>28</v>
      </c>
      <c r="N182" t="s">
        <v>29</v>
      </c>
      <c r="O182" t="s">
        <v>30</v>
      </c>
      <c r="P182" t="s">
        <v>54</v>
      </c>
      <c r="Q182" t="s">
        <v>41</v>
      </c>
      <c r="R182" t="s">
        <v>75</v>
      </c>
      <c r="S182" t="s">
        <v>42</v>
      </c>
      <c r="T182" t="s">
        <v>57</v>
      </c>
      <c r="U182" s="1" t="s">
        <v>64</v>
      </c>
      <c r="V182">
        <v>2</v>
      </c>
      <c r="W182">
        <v>0</v>
      </c>
      <c r="X182">
        <v>0</v>
      </c>
      <c r="Y182">
        <v>2</v>
      </c>
      <c r="Z182">
        <v>0</v>
      </c>
    </row>
    <row r="183" spans="1:26" x14ac:dyDescent="0.25">
      <c r="A183">
        <v>106835104</v>
      </c>
      <c r="B183" t="s">
        <v>25</v>
      </c>
      <c r="C183" t="s">
        <v>65</v>
      </c>
      <c r="D183">
        <v>10000040</v>
      </c>
      <c r="E183">
        <v>10000040</v>
      </c>
      <c r="F183">
        <v>1.944</v>
      </c>
      <c r="G183">
        <v>40001002</v>
      </c>
      <c r="H183">
        <v>0.25</v>
      </c>
      <c r="I183">
        <v>2022</v>
      </c>
      <c r="J183" t="s">
        <v>26</v>
      </c>
      <c r="K183" t="s">
        <v>27</v>
      </c>
      <c r="L183" s="127">
        <v>0.36805555555555558</v>
      </c>
      <c r="M183" t="s">
        <v>28</v>
      </c>
      <c r="N183" t="s">
        <v>29</v>
      </c>
      <c r="O183" t="s">
        <v>30</v>
      </c>
      <c r="P183" t="s">
        <v>54</v>
      </c>
      <c r="Q183" t="s">
        <v>41</v>
      </c>
      <c r="R183" t="s">
        <v>33</v>
      </c>
      <c r="S183" t="s">
        <v>42</v>
      </c>
      <c r="T183" t="s">
        <v>35</v>
      </c>
      <c r="U183" s="1" t="s">
        <v>64</v>
      </c>
      <c r="V183">
        <v>8</v>
      </c>
      <c r="W183">
        <v>0</v>
      </c>
      <c r="X183">
        <v>0</v>
      </c>
      <c r="Y183">
        <v>3</v>
      </c>
      <c r="Z183">
        <v>1</v>
      </c>
    </row>
    <row r="184" spans="1:26" x14ac:dyDescent="0.25">
      <c r="A184">
        <v>106835107</v>
      </c>
      <c r="B184" t="s">
        <v>25</v>
      </c>
      <c r="C184" t="s">
        <v>67</v>
      </c>
      <c r="D184">
        <v>30000050</v>
      </c>
      <c r="E184">
        <v>30000050</v>
      </c>
      <c r="F184">
        <v>1.3740000000000001</v>
      </c>
      <c r="G184">
        <v>40005530</v>
      </c>
      <c r="H184">
        <v>0.22</v>
      </c>
      <c r="I184">
        <v>2022</v>
      </c>
      <c r="J184" t="s">
        <v>26</v>
      </c>
      <c r="K184" t="s">
        <v>60</v>
      </c>
      <c r="L184" s="127">
        <v>0.2951388888888889</v>
      </c>
      <c r="M184" t="s">
        <v>28</v>
      </c>
      <c r="N184" t="s">
        <v>29</v>
      </c>
      <c r="O184" t="s">
        <v>30</v>
      </c>
      <c r="P184" t="s">
        <v>54</v>
      </c>
      <c r="Q184" t="s">
        <v>82</v>
      </c>
      <c r="R184" t="s">
        <v>33</v>
      </c>
      <c r="S184" t="s">
        <v>83</v>
      </c>
      <c r="T184" t="s">
        <v>57</v>
      </c>
      <c r="U184" s="1" t="s">
        <v>36</v>
      </c>
      <c r="V184">
        <v>1</v>
      </c>
      <c r="W184">
        <v>0</v>
      </c>
      <c r="X184">
        <v>0</v>
      </c>
      <c r="Y184">
        <v>0</v>
      </c>
      <c r="Z184">
        <v>0</v>
      </c>
    </row>
    <row r="185" spans="1:26" x14ac:dyDescent="0.25">
      <c r="A185">
        <v>106835108</v>
      </c>
      <c r="B185" t="s">
        <v>25</v>
      </c>
      <c r="C185" t="s">
        <v>65</v>
      </c>
      <c r="D185">
        <v>10000040</v>
      </c>
      <c r="E185">
        <v>10000040</v>
      </c>
      <c r="F185">
        <v>21.111999999999998</v>
      </c>
      <c r="G185">
        <v>40005220</v>
      </c>
      <c r="H185">
        <v>0.2</v>
      </c>
      <c r="I185">
        <v>2022</v>
      </c>
      <c r="J185" t="s">
        <v>26</v>
      </c>
      <c r="K185" t="s">
        <v>60</v>
      </c>
      <c r="L185" s="127">
        <v>0.32430555555555557</v>
      </c>
      <c r="M185" t="s">
        <v>28</v>
      </c>
      <c r="N185" t="s">
        <v>29</v>
      </c>
      <c r="O185" t="s">
        <v>30</v>
      </c>
      <c r="P185" t="s">
        <v>54</v>
      </c>
      <c r="Q185" t="s">
        <v>82</v>
      </c>
      <c r="R185" t="s">
        <v>33</v>
      </c>
      <c r="S185" t="s">
        <v>83</v>
      </c>
      <c r="T185" t="s">
        <v>35</v>
      </c>
      <c r="U185" s="1" t="s">
        <v>36</v>
      </c>
      <c r="V185">
        <v>1</v>
      </c>
      <c r="W185">
        <v>0</v>
      </c>
      <c r="X185">
        <v>0</v>
      </c>
      <c r="Y185">
        <v>0</v>
      </c>
      <c r="Z185">
        <v>0</v>
      </c>
    </row>
    <row r="186" spans="1:26" x14ac:dyDescent="0.25">
      <c r="A186">
        <v>106835129</v>
      </c>
      <c r="B186" t="s">
        <v>25</v>
      </c>
      <c r="C186" t="s">
        <v>65</v>
      </c>
      <c r="D186">
        <v>10000040</v>
      </c>
      <c r="E186">
        <v>10000040</v>
      </c>
      <c r="F186">
        <v>0.54</v>
      </c>
      <c r="G186">
        <v>40003015</v>
      </c>
      <c r="H186">
        <v>0.46</v>
      </c>
      <c r="I186">
        <v>2022</v>
      </c>
      <c r="J186" t="s">
        <v>26</v>
      </c>
      <c r="K186" t="s">
        <v>60</v>
      </c>
      <c r="L186" s="127">
        <v>0.46111111111111108</v>
      </c>
      <c r="M186" t="s">
        <v>28</v>
      </c>
      <c r="N186" t="s">
        <v>29</v>
      </c>
      <c r="O186" t="s">
        <v>30</v>
      </c>
      <c r="P186" t="s">
        <v>54</v>
      </c>
      <c r="Q186" t="s">
        <v>82</v>
      </c>
      <c r="R186" t="s">
        <v>33</v>
      </c>
      <c r="S186" t="s">
        <v>83</v>
      </c>
      <c r="T186" t="s">
        <v>35</v>
      </c>
      <c r="U186" s="1" t="s">
        <v>36</v>
      </c>
      <c r="V186">
        <v>1</v>
      </c>
      <c r="W186">
        <v>0</v>
      </c>
      <c r="X186">
        <v>0</v>
      </c>
      <c r="Y186">
        <v>0</v>
      </c>
      <c r="Z186">
        <v>0</v>
      </c>
    </row>
    <row r="187" spans="1:26" x14ac:dyDescent="0.25">
      <c r="A187">
        <v>106835130</v>
      </c>
      <c r="B187" t="s">
        <v>25</v>
      </c>
      <c r="C187" t="s">
        <v>65</v>
      </c>
      <c r="D187">
        <v>10000040</v>
      </c>
      <c r="E187">
        <v>10000040</v>
      </c>
      <c r="F187">
        <v>23.003</v>
      </c>
      <c r="G187">
        <v>29000070</v>
      </c>
      <c r="H187">
        <v>1.4999999999999999E-2</v>
      </c>
      <c r="I187">
        <v>2022</v>
      </c>
      <c r="J187" t="s">
        <v>26</v>
      </c>
      <c r="K187" t="s">
        <v>60</v>
      </c>
      <c r="L187" s="127">
        <v>0.37083333333333335</v>
      </c>
      <c r="M187" t="s">
        <v>28</v>
      </c>
      <c r="N187" t="s">
        <v>29</v>
      </c>
      <c r="O187" t="s">
        <v>30</v>
      </c>
      <c r="P187" t="s">
        <v>54</v>
      </c>
      <c r="Q187" t="s">
        <v>82</v>
      </c>
      <c r="R187" t="s">
        <v>59</v>
      </c>
      <c r="S187" t="s">
        <v>83</v>
      </c>
      <c r="T187" t="s">
        <v>35</v>
      </c>
      <c r="U187" s="1" t="s">
        <v>36</v>
      </c>
      <c r="V187">
        <v>2</v>
      </c>
      <c r="W187">
        <v>0</v>
      </c>
      <c r="X187">
        <v>0</v>
      </c>
      <c r="Y187">
        <v>0</v>
      </c>
      <c r="Z187">
        <v>0</v>
      </c>
    </row>
    <row r="188" spans="1:26" x14ac:dyDescent="0.25">
      <c r="A188">
        <v>106835132</v>
      </c>
      <c r="B188" t="s">
        <v>25</v>
      </c>
      <c r="C188" t="s">
        <v>65</v>
      </c>
      <c r="D188">
        <v>10000040</v>
      </c>
      <c r="E188">
        <v>10000040</v>
      </c>
      <c r="F188">
        <v>21.312000000000001</v>
      </c>
      <c r="G188">
        <v>40005220</v>
      </c>
      <c r="H188">
        <v>0.4</v>
      </c>
      <c r="I188">
        <v>2022</v>
      </c>
      <c r="J188" t="s">
        <v>26</v>
      </c>
      <c r="K188" t="s">
        <v>60</v>
      </c>
      <c r="L188" s="127">
        <v>0.38958333333333334</v>
      </c>
      <c r="M188" t="s">
        <v>28</v>
      </c>
      <c r="N188" t="s">
        <v>29</v>
      </c>
      <c r="O188" t="s">
        <v>30</v>
      </c>
      <c r="P188" t="s">
        <v>54</v>
      </c>
      <c r="Q188" t="s">
        <v>82</v>
      </c>
      <c r="R188" t="s">
        <v>33</v>
      </c>
      <c r="S188" t="s">
        <v>83</v>
      </c>
      <c r="T188" t="s">
        <v>35</v>
      </c>
      <c r="U188" s="1" t="s">
        <v>36</v>
      </c>
      <c r="V188">
        <v>2</v>
      </c>
      <c r="W188">
        <v>0</v>
      </c>
      <c r="X188">
        <v>0</v>
      </c>
      <c r="Y188">
        <v>0</v>
      </c>
      <c r="Z188">
        <v>0</v>
      </c>
    </row>
    <row r="189" spans="1:26" x14ac:dyDescent="0.25">
      <c r="A189">
        <v>106835138</v>
      </c>
      <c r="B189" t="s">
        <v>25</v>
      </c>
      <c r="C189" t="s">
        <v>65</v>
      </c>
      <c r="D189">
        <v>10000440</v>
      </c>
      <c r="E189">
        <v>10000440</v>
      </c>
      <c r="F189">
        <v>2.371</v>
      </c>
      <c r="G189">
        <v>50032558</v>
      </c>
      <c r="H189">
        <v>0</v>
      </c>
      <c r="I189">
        <v>2022</v>
      </c>
      <c r="J189" t="s">
        <v>26</v>
      </c>
      <c r="K189" t="s">
        <v>27</v>
      </c>
      <c r="L189" s="127">
        <v>0.33402777777777781</v>
      </c>
      <c r="M189" t="s">
        <v>28</v>
      </c>
      <c r="N189" t="s">
        <v>49</v>
      </c>
      <c r="O189" t="s">
        <v>30</v>
      </c>
      <c r="P189" t="s">
        <v>54</v>
      </c>
      <c r="Q189" t="s">
        <v>41</v>
      </c>
      <c r="R189" t="s">
        <v>75</v>
      </c>
      <c r="S189" t="s">
        <v>83</v>
      </c>
      <c r="T189" t="s">
        <v>35</v>
      </c>
      <c r="U189" s="1" t="s">
        <v>36</v>
      </c>
      <c r="V189">
        <v>2</v>
      </c>
      <c r="W189">
        <v>0</v>
      </c>
      <c r="X189">
        <v>0</v>
      </c>
      <c r="Y189">
        <v>0</v>
      </c>
      <c r="Z189">
        <v>0</v>
      </c>
    </row>
    <row r="190" spans="1:26" x14ac:dyDescent="0.25">
      <c r="A190">
        <v>106835141</v>
      </c>
      <c r="B190" t="s">
        <v>25</v>
      </c>
      <c r="C190" t="s">
        <v>65</v>
      </c>
      <c r="D190">
        <v>10000440</v>
      </c>
      <c r="E190">
        <v>10000440</v>
      </c>
      <c r="F190">
        <v>2.2759999999999998</v>
      </c>
      <c r="G190">
        <v>50032558</v>
      </c>
      <c r="H190">
        <v>9.5000000000000001E-2</v>
      </c>
      <c r="I190">
        <v>2022</v>
      </c>
      <c r="J190" t="s">
        <v>26</v>
      </c>
      <c r="K190" t="s">
        <v>60</v>
      </c>
      <c r="L190" s="127">
        <v>0.93402777777777779</v>
      </c>
      <c r="M190" t="s">
        <v>28</v>
      </c>
      <c r="N190" t="s">
        <v>29</v>
      </c>
      <c r="O190" t="s">
        <v>30</v>
      </c>
      <c r="P190" t="s">
        <v>31</v>
      </c>
      <c r="Q190" t="s">
        <v>62</v>
      </c>
      <c r="R190" t="s">
        <v>33</v>
      </c>
      <c r="S190" t="s">
        <v>139</v>
      </c>
      <c r="T190" t="s">
        <v>57</v>
      </c>
      <c r="U190" s="1" t="s">
        <v>64</v>
      </c>
      <c r="V190">
        <v>1</v>
      </c>
      <c r="W190">
        <v>0</v>
      </c>
      <c r="X190">
        <v>0</v>
      </c>
      <c r="Y190">
        <v>1</v>
      </c>
      <c r="Z190">
        <v>0</v>
      </c>
    </row>
    <row r="191" spans="1:26" x14ac:dyDescent="0.25">
      <c r="A191">
        <v>106835477</v>
      </c>
      <c r="B191" t="s">
        <v>81</v>
      </c>
      <c r="C191" t="s">
        <v>45</v>
      </c>
      <c r="D191">
        <v>50028612</v>
      </c>
      <c r="E191">
        <v>50028612</v>
      </c>
      <c r="F191">
        <v>7.5570000000000004</v>
      </c>
      <c r="G191">
        <v>50025672</v>
      </c>
      <c r="H191">
        <v>0</v>
      </c>
      <c r="I191">
        <v>2022</v>
      </c>
      <c r="J191" t="s">
        <v>26</v>
      </c>
      <c r="K191" t="s">
        <v>39</v>
      </c>
      <c r="L191" s="127">
        <v>0.66597222222222219</v>
      </c>
      <c r="M191" t="s">
        <v>28</v>
      </c>
      <c r="N191" t="s">
        <v>29</v>
      </c>
      <c r="O191" t="s">
        <v>30</v>
      </c>
      <c r="P191" t="s">
        <v>54</v>
      </c>
      <c r="Q191" t="s">
        <v>41</v>
      </c>
      <c r="R191" t="s">
        <v>33</v>
      </c>
      <c r="S191" t="s">
        <v>42</v>
      </c>
      <c r="T191" t="s">
        <v>35</v>
      </c>
      <c r="U191" s="1" t="s">
        <v>36</v>
      </c>
      <c r="V191">
        <v>3</v>
      </c>
      <c r="W191">
        <v>0</v>
      </c>
      <c r="X191">
        <v>0</v>
      </c>
      <c r="Y191">
        <v>0</v>
      </c>
      <c r="Z191">
        <v>0</v>
      </c>
    </row>
    <row r="192" spans="1:26" x14ac:dyDescent="0.25">
      <c r="A192">
        <v>106835526</v>
      </c>
      <c r="B192" t="s">
        <v>88</v>
      </c>
      <c r="C192" t="s">
        <v>45</v>
      </c>
      <c r="F192">
        <v>999.99900000000002</v>
      </c>
      <c r="G192">
        <v>50042062</v>
      </c>
      <c r="H192">
        <v>1.7000000000000001E-2</v>
      </c>
      <c r="I192">
        <v>2022</v>
      </c>
      <c r="J192" t="s">
        <v>26</v>
      </c>
      <c r="K192" t="s">
        <v>39</v>
      </c>
      <c r="L192" s="127">
        <v>0.69513888888888886</v>
      </c>
      <c r="M192" t="s">
        <v>28</v>
      </c>
      <c r="N192" t="s">
        <v>49</v>
      </c>
      <c r="P192" t="s">
        <v>54</v>
      </c>
      <c r="Q192" t="s">
        <v>41</v>
      </c>
      <c r="R192" t="s">
        <v>33</v>
      </c>
      <c r="S192" t="s">
        <v>93</v>
      </c>
      <c r="T192" t="s">
        <v>35</v>
      </c>
      <c r="U192" s="1" t="s">
        <v>36</v>
      </c>
      <c r="V192">
        <v>1</v>
      </c>
      <c r="W192">
        <v>0</v>
      </c>
      <c r="X192">
        <v>0</v>
      </c>
      <c r="Y192">
        <v>0</v>
      </c>
      <c r="Z192">
        <v>0</v>
      </c>
    </row>
    <row r="193" spans="1:26" x14ac:dyDescent="0.25">
      <c r="A193">
        <v>106835723</v>
      </c>
      <c r="B193" t="s">
        <v>44</v>
      </c>
      <c r="C193" t="s">
        <v>45</v>
      </c>
      <c r="D193">
        <v>50029884</v>
      </c>
      <c r="E193">
        <v>40002028</v>
      </c>
      <c r="F193">
        <v>0.24199999999999999</v>
      </c>
      <c r="G193">
        <v>50019939</v>
      </c>
      <c r="H193">
        <v>2</v>
      </c>
      <c r="I193">
        <v>2022</v>
      </c>
      <c r="J193" t="s">
        <v>26</v>
      </c>
      <c r="K193" t="s">
        <v>39</v>
      </c>
      <c r="L193" s="127">
        <v>0.30138888888888887</v>
      </c>
      <c r="M193" t="s">
        <v>28</v>
      </c>
      <c r="N193" t="s">
        <v>49</v>
      </c>
      <c r="O193" t="s">
        <v>30</v>
      </c>
      <c r="P193" t="s">
        <v>54</v>
      </c>
      <c r="Q193" t="s">
        <v>41</v>
      </c>
      <c r="R193" t="s">
        <v>33</v>
      </c>
      <c r="S193" t="s">
        <v>83</v>
      </c>
      <c r="T193" t="s">
        <v>74</v>
      </c>
      <c r="U193" s="1" t="s">
        <v>43</v>
      </c>
      <c r="V193">
        <v>1</v>
      </c>
      <c r="W193">
        <v>0</v>
      </c>
      <c r="X193">
        <v>0</v>
      </c>
      <c r="Y193">
        <v>0</v>
      </c>
      <c r="Z193">
        <v>1</v>
      </c>
    </row>
    <row r="194" spans="1:26" x14ac:dyDescent="0.25">
      <c r="A194">
        <v>106835857</v>
      </c>
      <c r="B194" t="s">
        <v>25</v>
      </c>
      <c r="C194" t="s">
        <v>65</v>
      </c>
      <c r="D194">
        <v>10000440</v>
      </c>
      <c r="E194">
        <v>10000440</v>
      </c>
      <c r="F194">
        <v>4.6280000000000001</v>
      </c>
      <c r="G194">
        <v>50016800</v>
      </c>
      <c r="H194">
        <v>2.8000000000000001E-2</v>
      </c>
      <c r="I194">
        <v>2022</v>
      </c>
      <c r="J194" t="s">
        <v>26</v>
      </c>
      <c r="K194" t="s">
        <v>39</v>
      </c>
      <c r="L194" s="127">
        <v>0.6069444444444444</v>
      </c>
      <c r="M194" t="s">
        <v>28</v>
      </c>
      <c r="N194" t="s">
        <v>29</v>
      </c>
      <c r="O194" t="s">
        <v>30</v>
      </c>
      <c r="P194" t="s">
        <v>54</v>
      </c>
      <c r="Q194" t="s">
        <v>41</v>
      </c>
      <c r="S194" t="s">
        <v>42</v>
      </c>
      <c r="T194" t="s">
        <v>35</v>
      </c>
      <c r="U194" s="1" t="s">
        <v>43</v>
      </c>
      <c r="V194">
        <v>2</v>
      </c>
      <c r="W194">
        <v>0</v>
      </c>
      <c r="X194">
        <v>0</v>
      </c>
      <c r="Y194">
        <v>0</v>
      </c>
      <c r="Z194">
        <v>1</v>
      </c>
    </row>
    <row r="195" spans="1:26" x14ac:dyDescent="0.25">
      <c r="A195">
        <v>106835877</v>
      </c>
      <c r="B195" t="s">
        <v>138</v>
      </c>
      <c r="C195" t="s">
        <v>45</v>
      </c>
      <c r="D195">
        <v>50000980</v>
      </c>
      <c r="E195">
        <v>50000980</v>
      </c>
      <c r="F195">
        <v>3.6619999999999999</v>
      </c>
      <c r="G195">
        <v>20000013</v>
      </c>
      <c r="H195">
        <v>0</v>
      </c>
      <c r="I195">
        <v>2022</v>
      </c>
      <c r="J195" t="s">
        <v>26</v>
      </c>
      <c r="K195" t="s">
        <v>39</v>
      </c>
      <c r="L195" s="127">
        <v>0.43888888888888888</v>
      </c>
      <c r="M195" t="s">
        <v>77</v>
      </c>
      <c r="N195" t="s">
        <v>49</v>
      </c>
      <c r="O195" t="s">
        <v>30</v>
      </c>
      <c r="P195" t="s">
        <v>31</v>
      </c>
      <c r="Q195" t="s">
        <v>41</v>
      </c>
      <c r="R195" t="s">
        <v>61</v>
      </c>
      <c r="S195" t="s">
        <v>42</v>
      </c>
      <c r="T195" t="s">
        <v>35</v>
      </c>
      <c r="U195" s="1" t="s">
        <v>43</v>
      </c>
      <c r="V195">
        <v>4</v>
      </c>
      <c r="W195">
        <v>0</v>
      </c>
      <c r="X195">
        <v>0</v>
      </c>
      <c r="Y195">
        <v>0</v>
      </c>
      <c r="Z195">
        <v>4</v>
      </c>
    </row>
    <row r="196" spans="1:26" x14ac:dyDescent="0.25">
      <c r="A196">
        <v>106835903</v>
      </c>
      <c r="B196" t="s">
        <v>164</v>
      </c>
      <c r="C196" t="s">
        <v>45</v>
      </c>
      <c r="D196">
        <v>50029662</v>
      </c>
      <c r="E196">
        <v>40001296</v>
      </c>
      <c r="F196">
        <v>4.8000000000000001E-2</v>
      </c>
      <c r="G196">
        <v>50027939</v>
      </c>
      <c r="H196">
        <v>0.2</v>
      </c>
      <c r="I196">
        <v>2022</v>
      </c>
      <c r="J196" t="s">
        <v>26</v>
      </c>
      <c r="K196" t="s">
        <v>27</v>
      </c>
      <c r="L196" s="127">
        <v>0.23611111111111113</v>
      </c>
      <c r="M196" t="s">
        <v>28</v>
      </c>
      <c r="N196" t="s">
        <v>29</v>
      </c>
      <c r="O196" t="s">
        <v>30</v>
      </c>
      <c r="P196" t="s">
        <v>68</v>
      </c>
      <c r="Q196" t="s">
        <v>41</v>
      </c>
      <c r="R196" t="s">
        <v>59</v>
      </c>
      <c r="S196" t="s">
        <v>42</v>
      </c>
      <c r="T196" t="s">
        <v>74</v>
      </c>
      <c r="U196" s="1" t="s">
        <v>36</v>
      </c>
      <c r="V196">
        <v>1</v>
      </c>
      <c r="W196">
        <v>0</v>
      </c>
      <c r="X196">
        <v>0</v>
      </c>
      <c r="Y196">
        <v>0</v>
      </c>
      <c r="Z196">
        <v>0</v>
      </c>
    </row>
    <row r="197" spans="1:26" x14ac:dyDescent="0.25">
      <c r="A197">
        <v>106836039</v>
      </c>
      <c r="B197" t="s">
        <v>106</v>
      </c>
      <c r="C197" t="s">
        <v>65</v>
      </c>
      <c r="D197">
        <v>10000095</v>
      </c>
      <c r="E197">
        <v>10000095</v>
      </c>
      <c r="F197">
        <v>22.114999999999998</v>
      </c>
      <c r="G197">
        <v>40001815</v>
      </c>
      <c r="H197">
        <v>0.4</v>
      </c>
      <c r="I197">
        <v>2022</v>
      </c>
      <c r="J197" t="s">
        <v>26</v>
      </c>
      <c r="K197" t="s">
        <v>55</v>
      </c>
      <c r="L197" s="127">
        <v>0.62708333333333333</v>
      </c>
      <c r="M197" t="s">
        <v>28</v>
      </c>
      <c r="N197" t="s">
        <v>49</v>
      </c>
      <c r="O197" t="s">
        <v>30</v>
      </c>
      <c r="P197" t="s">
        <v>54</v>
      </c>
      <c r="Q197" t="s">
        <v>41</v>
      </c>
      <c r="R197" t="s">
        <v>33</v>
      </c>
      <c r="S197" t="s">
        <v>42</v>
      </c>
      <c r="T197" t="s">
        <v>35</v>
      </c>
      <c r="U197" s="1" t="s">
        <v>36</v>
      </c>
      <c r="V197">
        <v>2</v>
      </c>
      <c r="W197">
        <v>0</v>
      </c>
      <c r="X197">
        <v>0</v>
      </c>
      <c r="Y197">
        <v>0</v>
      </c>
      <c r="Z197">
        <v>0</v>
      </c>
    </row>
    <row r="198" spans="1:26" x14ac:dyDescent="0.25">
      <c r="A198">
        <v>106836237</v>
      </c>
      <c r="B198" t="s">
        <v>25</v>
      </c>
      <c r="C198" t="s">
        <v>65</v>
      </c>
      <c r="D198">
        <v>10000040</v>
      </c>
      <c r="E198">
        <v>10000040</v>
      </c>
      <c r="F198">
        <v>20.959</v>
      </c>
      <c r="G198">
        <v>40005220</v>
      </c>
      <c r="H198">
        <v>4.7E-2</v>
      </c>
      <c r="I198">
        <v>2022</v>
      </c>
      <c r="J198" t="s">
        <v>26</v>
      </c>
      <c r="K198" t="s">
        <v>60</v>
      </c>
      <c r="L198" s="127">
        <v>0.43472222222222223</v>
      </c>
      <c r="M198" t="s">
        <v>28</v>
      </c>
      <c r="N198" t="s">
        <v>29</v>
      </c>
      <c r="O198" t="s">
        <v>30</v>
      </c>
      <c r="P198" t="s">
        <v>54</v>
      </c>
      <c r="Q198" t="s">
        <v>82</v>
      </c>
      <c r="R198" t="s">
        <v>33</v>
      </c>
      <c r="S198" t="s">
        <v>83</v>
      </c>
      <c r="T198" t="s">
        <v>35</v>
      </c>
      <c r="U198" s="1" t="s">
        <v>36</v>
      </c>
      <c r="V198">
        <v>2</v>
      </c>
      <c r="W198">
        <v>0</v>
      </c>
      <c r="X198">
        <v>0</v>
      </c>
      <c r="Y198">
        <v>0</v>
      </c>
      <c r="Z198">
        <v>0</v>
      </c>
    </row>
    <row r="199" spans="1:26" x14ac:dyDescent="0.25">
      <c r="A199">
        <v>106836248</v>
      </c>
      <c r="B199" t="s">
        <v>127</v>
      </c>
      <c r="C199" t="s">
        <v>67</v>
      </c>
      <c r="D199">
        <v>30000098</v>
      </c>
      <c r="E199">
        <v>30000098</v>
      </c>
      <c r="F199">
        <v>1.0880000000000001</v>
      </c>
      <c r="G199">
        <v>20000401</v>
      </c>
      <c r="H199">
        <v>0</v>
      </c>
      <c r="I199">
        <v>2022</v>
      </c>
      <c r="J199" t="s">
        <v>26</v>
      </c>
      <c r="K199" t="s">
        <v>39</v>
      </c>
      <c r="L199" s="127">
        <v>0.37222222222222223</v>
      </c>
      <c r="M199" t="s">
        <v>28</v>
      </c>
      <c r="N199" t="s">
        <v>49</v>
      </c>
      <c r="O199" t="s">
        <v>30</v>
      </c>
      <c r="P199" t="s">
        <v>54</v>
      </c>
      <c r="Q199" t="s">
        <v>41</v>
      </c>
      <c r="R199" t="s">
        <v>61</v>
      </c>
      <c r="S199" t="s">
        <v>42</v>
      </c>
      <c r="T199" t="s">
        <v>35</v>
      </c>
      <c r="U199" s="1" t="s">
        <v>36</v>
      </c>
      <c r="V199">
        <v>2</v>
      </c>
      <c r="W199">
        <v>0</v>
      </c>
      <c r="X199">
        <v>0</v>
      </c>
      <c r="Y199">
        <v>0</v>
      </c>
      <c r="Z199">
        <v>0</v>
      </c>
    </row>
    <row r="200" spans="1:26" x14ac:dyDescent="0.25">
      <c r="A200">
        <v>106836311</v>
      </c>
      <c r="B200" t="s">
        <v>25</v>
      </c>
      <c r="C200" t="s">
        <v>65</v>
      </c>
      <c r="D200">
        <v>10000040</v>
      </c>
      <c r="E200">
        <v>10000040</v>
      </c>
      <c r="F200">
        <v>21.012</v>
      </c>
      <c r="G200">
        <v>40005220</v>
      </c>
      <c r="H200">
        <v>0.1</v>
      </c>
      <c r="I200">
        <v>2022</v>
      </c>
      <c r="J200" t="s">
        <v>26</v>
      </c>
      <c r="K200" t="s">
        <v>39</v>
      </c>
      <c r="L200" s="127">
        <v>0.27777777777777779</v>
      </c>
      <c r="M200" t="s">
        <v>28</v>
      </c>
      <c r="N200" t="s">
        <v>29</v>
      </c>
      <c r="O200" t="s">
        <v>30</v>
      </c>
      <c r="P200" t="s">
        <v>31</v>
      </c>
      <c r="Q200" t="s">
        <v>41</v>
      </c>
      <c r="R200" t="s">
        <v>33</v>
      </c>
      <c r="S200" t="s">
        <v>42</v>
      </c>
      <c r="T200" t="s">
        <v>57</v>
      </c>
      <c r="U200" s="1" t="s">
        <v>36</v>
      </c>
      <c r="V200">
        <v>2</v>
      </c>
      <c r="W200">
        <v>0</v>
      </c>
      <c r="X200">
        <v>0</v>
      </c>
      <c r="Y200">
        <v>0</v>
      </c>
      <c r="Z200">
        <v>0</v>
      </c>
    </row>
    <row r="201" spans="1:26" x14ac:dyDescent="0.25">
      <c r="A201">
        <v>106836313</v>
      </c>
      <c r="B201" t="s">
        <v>25</v>
      </c>
      <c r="C201" t="s">
        <v>65</v>
      </c>
      <c r="D201">
        <v>10000040</v>
      </c>
      <c r="E201">
        <v>10000040</v>
      </c>
      <c r="F201">
        <v>21.012</v>
      </c>
      <c r="G201">
        <v>40005220</v>
      </c>
      <c r="H201">
        <v>0.1</v>
      </c>
      <c r="I201">
        <v>2022</v>
      </c>
      <c r="J201" t="s">
        <v>26</v>
      </c>
      <c r="K201" t="s">
        <v>39</v>
      </c>
      <c r="L201" s="127">
        <v>0.26319444444444445</v>
      </c>
      <c r="M201" t="s">
        <v>28</v>
      </c>
      <c r="N201" t="s">
        <v>29</v>
      </c>
      <c r="O201" t="s">
        <v>30</v>
      </c>
      <c r="P201" t="s">
        <v>31</v>
      </c>
      <c r="Q201" t="s">
        <v>41</v>
      </c>
      <c r="R201" t="s">
        <v>33</v>
      </c>
      <c r="S201" t="s">
        <v>42</v>
      </c>
      <c r="T201" t="s">
        <v>35</v>
      </c>
      <c r="U201" s="1" t="s">
        <v>43</v>
      </c>
      <c r="V201">
        <v>3</v>
      </c>
      <c r="W201">
        <v>0</v>
      </c>
      <c r="X201">
        <v>0</v>
      </c>
      <c r="Y201">
        <v>0</v>
      </c>
      <c r="Z201">
        <v>1</v>
      </c>
    </row>
    <row r="202" spans="1:26" x14ac:dyDescent="0.25">
      <c r="A202">
        <v>106836317</v>
      </c>
      <c r="B202" t="s">
        <v>25</v>
      </c>
      <c r="C202" t="s">
        <v>65</v>
      </c>
      <c r="D202">
        <v>10000040</v>
      </c>
      <c r="E202">
        <v>10000040</v>
      </c>
      <c r="F202">
        <v>19.911999999999999</v>
      </c>
      <c r="G202">
        <v>40005220</v>
      </c>
      <c r="H202">
        <v>1</v>
      </c>
      <c r="I202">
        <v>2022</v>
      </c>
      <c r="J202" t="s">
        <v>26</v>
      </c>
      <c r="K202" t="s">
        <v>39</v>
      </c>
      <c r="L202" s="127">
        <v>0.59513888888888888</v>
      </c>
      <c r="M202" t="s">
        <v>28</v>
      </c>
      <c r="N202" t="s">
        <v>49</v>
      </c>
      <c r="O202" t="s">
        <v>30</v>
      </c>
      <c r="P202" t="s">
        <v>31</v>
      </c>
      <c r="Q202" t="s">
        <v>41</v>
      </c>
      <c r="R202" t="s">
        <v>33</v>
      </c>
      <c r="S202" t="s">
        <v>42</v>
      </c>
      <c r="T202" t="s">
        <v>35</v>
      </c>
      <c r="U202" s="1" t="s">
        <v>43</v>
      </c>
      <c r="V202">
        <v>3</v>
      </c>
      <c r="W202">
        <v>0</v>
      </c>
      <c r="X202">
        <v>0</v>
      </c>
      <c r="Y202">
        <v>0</v>
      </c>
      <c r="Z202">
        <v>1</v>
      </c>
    </row>
    <row r="203" spans="1:26" x14ac:dyDescent="0.25">
      <c r="A203">
        <v>106836441</v>
      </c>
      <c r="B203" t="s">
        <v>25</v>
      </c>
      <c r="C203" t="s">
        <v>45</v>
      </c>
      <c r="D203">
        <v>50015834</v>
      </c>
      <c r="E203">
        <v>40005056</v>
      </c>
      <c r="F203">
        <v>0.215</v>
      </c>
      <c r="G203">
        <v>50003816</v>
      </c>
      <c r="H203">
        <v>8.3000000000000004E-2</v>
      </c>
      <c r="I203">
        <v>2022</v>
      </c>
      <c r="J203" t="s">
        <v>26</v>
      </c>
      <c r="K203" t="s">
        <v>55</v>
      </c>
      <c r="L203" s="127">
        <v>0.63958333333333328</v>
      </c>
      <c r="M203" t="s">
        <v>28</v>
      </c>
      <c r="N203" t="s">
        <v>49</v>
      </c>
      <c r="O203" t="s">
        <v>30</v>
      </c>
      <c r="P203" t="s">
        <v>68</v>
      </c>
      <c r="Q203" t="s">
        <v>41</v>
      </c>
      <c r="R203" t="s">
        <v>99</v>
      </c>
      <c r="S203" t="s">
        <v>42</v>
      </c>
      <c r="T203" t="s">
        <v>35</v>
      </c>
      <c r="U203" s="1" t="s">
        <v>36</v>
      </c>
      <c r="V203">
        <v>2</v>
      </c>
      <c r="W203">
        <v>0</v>
      </c>
      <c r="X203">
        <v>0</v>
      </c>
      <c r="Y203">
        <v>0</v>
      </c>
      <c r="Z203">
        <v>0</v>
      </c>
    </row>
    <row r="204" spans="1:26" x14ac:dyDescent="0.25">
      <c r="A204">
        <v>106836770</v>
      </c>
      <c r="B204" t="s">
        <v>25</v>
      </c>
      <c r="C204" t="s">
        <v>65</v>
      </c>
      <c r="D204">
        <v>10000440</v>
      </c>
      <c r="E204">
        <v>10000440</v>
      </c>
      <c r="F204">
        <v>3.794</v>
      </c>
      <c r="G204">
        <v>50031853</v>
      </c>
      <c r="H204">
        <v>1.9E-2</v>
      </c>
      <c r="I204">
        <v>2022</v>
      </c>
      <c r="J204" t="s">
        <v>26</v>
      </c>
      <c r="K204" t="s">
        <v>53</v>
      </c>
      <c r="L204" s="127">
        <v>0.7319444444444444</v>
      </c>
      <c r="M204" t="s">
        <v>28</v>
      </c>
      <c r="N204" t="s">
        <v>49</v>
      </c>
      <c r="O204" t="s">
        <v>30</v>
      </c>
      <c r="P204" t="s">
        <v>31</v>
      </c>
      <c r="Q204" t="s">
        <v>41</v>
      </c>
      <c r="R204" t="s">
        <v>33</v>
      </c>
      <c r="S204" t="s">
        <v>42</v>
      </c>
      <c r="T204" t="s">
        <v>52</v>
      </c>
      <c r="U204" s="1" t="s">
        <v>64</v>
      </c>
      <c r="V204">
        <v>1</v>
      </c>
      <c r="W204">
        <v>0</v>
      </c>
      <c r="X204">
        <v>0</v>
      </c>
      <c r="Y204">
        <v>1</v>
      </c>
      <c r="Z204">
        <v>0</v>
      </c>
    </row>
    <row r="205" spans="1:26" x14ac:dyDescent="0.25">
      <c r="A205">
        <v>106837077</v>
      </c>
      <c r="B205" t="s">
        <v>81</v>
      </c>
      <c r="C205" t="s">
        <v>65</v>
      </c>
      <c r="D205">
        <v>10000485</v>
      </c>
      <c r="E205">
        <v>10800485</v>
      </c>
      <c r="F205">
        <v>33.409999999999997</v>
      </c>
      <c r="G205">
        <v>30000051</v>
      </c>
      <c r="H205">
        <v>2.8000000000000001E-2</v>
      </c>
      <c r="I205">
        <v>2022</v>
      </c>
      <c r="J205" t="s">
        <v>26</v>
      </c>
      <c r="K205" t="s">
        <v>27</v>
      </c>
      <c r="L205" s="127">
        <v>0.37152777777777773</v>
      </c>
      <c r="M205" t="s">
        <v>28</v>
      </c>
      <c r="N205" t="s">
        <v>49</v>
      </c>
      <c r="O205" t="s">
        <v>30</v>
      </c>
      <c r="P205" t="s">
        <v>31</v>
      </c>
      <c r="Q205" t="s">
        <v>69</v>
      </c>
      <c r="R205" t="s">
        <v>33</v>
      </c>
      <c r="S205" t="s">
        <v>83</v>
      </c>
      <c r="T205" t="s">
        <v>35</v>
      </c>
      <c r="U205" s="1" t="s">
        <v>36</v>
      </c>
      <c r="V205">
        <v>2</v>
      </c>
      <c r="W205">
        <v>0</v>
      </c>
      <c r="X205">
        <v>0</v>
      </c>
      <c r="Y205">
        <v>0</v>
      </c>
      <c r="Z205">
        <v>0</v>
      </c>
    </row>
    <row r="206" spans="1:26" x14ac:dyDescent="0.25">
      <c r="A206">
        <v>106837117</v>
      </c>
      <c r="B206" t="s">
        <v>100</v>
      </c>
      <c r="C206" t="s">
        <v>122</v>
      </c>
      <c r="D206">
        <v>40001804</v>
      </c>
      <c r="E206">
        <v>40001804</v>
      </c>
      <c r="F206">
        <v>0</v>
      </c>
      <c r="G206">
        <v>30000016</v>
      </c>
      <c r="H206">
        <v>7.0000000000000001E-3</v>
      </c>
      <c r="I206">
        <v>2022</v>
      </c>
      <c r="J206" t="s">
        <v>26</v>
      </c>
      <c r="K206" t="s">
        <v>39</v>
      </c>
      <c r="L206" s="127">
        <v>0.67708333333333337</v>
      </c>
      <c r="M206" t="s">
        <v>28</v>
      </c>
      <c r="N206" t="s">
        <v>29</v>
      </c>
      <c r="O206" t="s">
        <v>30</v>
      </c>
      <c r="P206" t="s">
        <v>54</v>
      </c>
      <c r="Q206" t="s">
        <v>32</v>
      </c>
      <c r="R206" t="s">
        <v>61</v>
      </c>
      <c r="S206" t="s">
        <v>69</v>
      </c>
      <c r="T206" t="s">
        <v>35</v>
      </c>
      <c r="U206" s="1" t="s">
        <v>36</v>
      </c>
      <c r="V206">
        <v>2</v>
      </c>
      <c r="W206">
        <v>0</v>
      </c>
      <c r="X206">
        <v>0</v>
      </c>
      <c r="Y206">
        <v>0</v>
      </c>
      <c r="Z206">
        <v>0</v>
      </c>
    </row>
    <row r="207" spans="1:26" x14ac:dyDescent="0.25">
      <c r="A207">
        <v>106837156</v>
      </c>
      <c r="B207" t="s">
        <v>114</v>
      </c>
      <c r="C207" t="s">
        <v>38</v>
      </c>
      <c r="D207">
        <v>20000070</v>
      </c>
      <c r="E207">
        <v>20000070</v>
      </c>
      <c r="F207">
        <v>12.098000000000001</v>
      </c>
      <c r="G207">
        <v>40001501</v>
      </c>
      <c r="H207">
        <v>0</v>
      </c>
      <c r="I207">
        <v>2022</v>
      </c>
      <c r="J207" t="s">
        <v>26</v>
      </c>
      <c r="K207" t="s">
        <v>53</v>
      </c>
      <c r="L207" s="127">
        <v>0.50902777777777775</v>
      </c>
      <c r="M207" t="s">
        <v>28</v>
      </c>
      <c r="N207" t="s">
        <v>49</v>
      </c>
      <c r="O207" t="s">
        <v>30</v>
      </c>
      <c r="P207" t="s">
        <v>31</v>
      </c>
      <c r="Q207" t="s">
        <v>41</v>
      </c>
      <c r="R207" t="s">
        <v>61</v>
      </c>
      <c r="S207" t="s">
        <v>42</v>
      </c>
      <c r="T207" t="s">
        <v>35</v>
      </c>
      <c r="U207" s="1" t="s">
        <v>43</v>
      </c>
      <c r="V207">
        <v>3</v>
      </c>
      <c r="W207">
        <v>0</v>
      </c>
      <c r="X207">
        <v>0</v>
      </c>
      <c r="Y207">
        <v>0</v>
      </c>
      <c r="Z207">
        <v>1</v>
      </c>
    </row>
    <row r="208" spans="1:26" x14ac:dyDescent="0.25">
      <c r="A208">
        <v>106837182</v>
      </c>
      <c r="B208" t="s">
        <v>104</v>
      </c>
      <c r="C208" t="s">
        <v>65</v>
      </c>
      <c r="D208">
        <v>10000026</v>
      </c>
      <c r="E208">
        <v>10000026</v>
      </c>
      <c r="F208">
        <v>4.2910000000000004</v>
      </c>
      <c r="G208">
        <v>20000025</v>
      </c>
      <c r="H208">
        <v>1</v>
      </c>
      <c r="I208">
        <v>2022</v>
      </c>
      <c r="J208" t="s">
        <v>26</v>
      </c>
      <c r="K208" t="s">
        <v>39</v>
      </c>
      <c r="L208" s="127">
        <v>0.46597222222222223</v>
      </c>
      <c r="M208" t="s">
        <v>28</v>
      </c>
      <c r="N208" t="s">
        <v>49</v>
      </c>
      <c r="O208" t="s">
        <v>30</v>
      </c>
      <c r="P208" t="s">
        <v>31</v>
      </c>
      <c r="Q208" t="s">
        <v>41</v>
      </c>
      <c r="R208" t="s">
        <v>33</v>
      </c>
      <c r="S208" t="s">
        <v>34</v>
      </c>
      <c r="T208" t="s">
        <v>35</v>
      </c>
      <c r="U208" s="1" t="s">
        <v>36</v>
      </c>
      <c r="V208">
        <v>1</v>
      </c>
      <c r="W208">
        <v>0</v>
      </c>
      <c r="X208">
        <v>0</v>
      </c>
      <c r="Y208">
        <v>0</v>
      </c>
      <c r="Z208">
        <v>0</v>
      </c>
    </row>
    <row r="209" spans="1:26" x14ac:dyDescent="0.25">
      <c r="A209">
        <v>106837261</v>
      </c>
      <c r="B209" t="s">
        <v>25</v>
      </c>
      <c r="C209" t="s">
        <v>45</v>
      </c>
      <c r="D209">
        <v>50031853</v>
      </c>
      <c r="E209">
        <v>40001728</v>
      </c>
      <c r="F209">
        <v>2.8610000000000002</v>
      </c>
      <c r="G209">
        <v>10000440</v>
      </c>
      <c r="H209">
        <v>0</v>
      </c>
      <c r="I209">
        <v>2022</v>
      </c>
      <c r="J209" t="s">
        <v>26</v>
      </c>
      <c r="K209" t="s">
        <v>48</v>
      </c>
      <c r="L209" s="127">
        <v>0.42222222222222222</v>
      </c>
      <c r="M209" t="s">
        <v>28</v>
      </c>
      <c r="N209" t="s">
        <v>49</v>
      </c>
      <c r="O209" t="s">
        <v>30</v>
      </c>
      <c r="P209" t="s">
        <v>54</v>
      </c>
      <c r="Q209" t="s">
        <v>32</v>
      </c>
      <c r="R209" t="s">
        <v>95</v>
      </c>
      <c r="S209" t="s">
        <v>42</v>
      </c>
      <c r="T209" t="s">
        <v>35</v>
      </c>
      <c r="U209" s="1" t="s">
        <v>36</v>
      </c>
      <c r="V209">
        <v>2</v>
      </c>
      <c r="W209">
        <v>0</v>
      </c>
      <c r="X209">
        <v>0</v>
      </c>
      <c r="Y209">
        <v>0</v>
      </c>
      <c r="Z209">
        <v>0</v>
      </c>
    </row>
    <row r="210" spans="1:26" x14ac:dyDescent="0.25">
      <c r="A210">
        <v>106837555</v>
      </c>
      <c r="B210" t="s">
        <v>81</v>
      </c>
      <c r="C210" t="s">
        <v>45</v>
      </c>
      <c r="D210">
        <v>50027764</v>
      </c>
      <c r="E210">
        <v>50027764</v>
      </c>
      <c r="F210">
        <v>11.397</v>
      </c>
      <c r="G210">
        <v>50018651</v>
      </c>
      <c r="H210">
        <v>0</v>
      </c>
      <c r="I210">
        <v>2022</v>
      </c>
      <c r="J210" t="s">
        <v>26</v>
      </c>
      <c r="K210" t="s">
        <v>53</v>
      </c>
      <c r="L210" s="127">
        <v>0.61527777777777781</v>
      </c>
      <c r="M210" t="s">
        <v>77</v>
      </c>
      <c r="N210" t="s">
        <v>49</v>
      </c>
      <c r="O210" t="s">
        <v>30</v>
      </c>
      <c r="P210" t="s">
        <v>31</v>
      </c>
      <c r="Q210" t="s">
        <v>41</v>
      </c>
      <c r="R210" t="s">
        <v>33</v>
      </c>
      <c r="S210" t="s">
        <v>42</v>
      </c>
      <c r="T210" t="s">
        <v>35</v>
      </c>
      <c r="U210" s="1" t="s">
        <v>43</v>
      </c>
      <c r="V210">
        <v>4</v>
      </c>
      <c r="W210">
        <v>0</v>
      </c>
      <c r="X210">
        <v>0</v>
      </c>
      <c r="Y210">
        <v>0</v>
      </c>
      <c r="Z210">
        <v>1</v>
      </c>
    </row>
    <row r="211" spans="1:26" x14ac:dyDescent="0.25">
      <c r="A211">
        <v>106837950</v>
      </c>
      <c r="B211" t="s">
        <v>117</v>
      </c>
      <c r="C211" t="s">
        <v>65</v>
      </c>
      <c r="D211">
        <v>10000040</v>
      </c>
      <c r="E211">
        <v>10000040</v>
      </c>
      <c r="F211">
        <v>12.805999999999999</v>
      </c>
      <c r="G211">
        <v>10000077</v>
      </c>
      <c r="H211">
        <v>0.1</v>
      </c>
      <c r="I211">
        <v>2022</v>
      </c>
      <c r="J211" t="s">
        <v>26</v>
      </c>
      <c r="K211" t="s">
        <v>53</v>
      </c>
      <c r="L211" s="127">
        <v>0.45347222222222222</v>
      </c>
      <c r="M211" t="s">
        <v>28</v>
      </c>
      <c r="N211" t="s">
        <v>49</v>
      </c>
      <c r="O211" t="s">
        <v>30</v>
      </c>
      <c r="P211" t="s">
        <v>31</v>
      </c>
      <c r="Q211" t="s">
        <v>41</v>
      </c>
      <c r="R211" t="s">
        <v>95</v>
      </c>
      <c r="S211" t="s">
        <v>42</v>
      </c>
      <c r="T211" t="s">
        <v>35</v>
      </c>
      <c r="U211" s="1" t="s">
        <v>43</v>
      </c>
      <c r="V211">
        <v>1</v>
      </c>
      <c r="W211">
        <v>0</v>
      </c>
      <c r="X211">
        <v>0</v>
      </c>
      <c r="Y211">
        <v>0</v>
      </c>
      <c r="Z211">
        <v>1</v>
      </c>
    </row>
    <row r="212" spans="1:26" x14ac:dyDescent="0.25">
      <c r="A212">
        <v>106838095</v>
      </c>
      <c r="B212" t="s">
        <v>81</v>
      </c>
      <c r="C212" t="s">
        <v>65</v>
      </c>
      <c r="D212">
        <v>10000485</v>
      </c>
      <c r="E212">
        <v>10800485</v>
      </c>
      <c r="F212">
        <v>27.984000000000002</v>
      </c>
      <c r="G212">
        <v>30000016</v>
      </c>
      <c r="H212">
        <v>1.6</v>
      </c>
      <c r="I212">
        <v>2022</v>
      </c>
      <c r="J212" t="s">
        <v>26</v>
      </c>
      <c r="K212" t="s">
        <v>53</v>
      </c>
      <c r="L212" s="127">
        <v>0.30069444444444443</v>
      </c>
      <c r="M212" t="s">
        <v>28</v>
      </c>
      <c r="N212" t="s">
        <v>49</v>
      </c>
      <c r="O212" t="s">
        <v>30</v>
      </c>
      <c r="P212" t="s">
        <v>31</v>
      </c>
      <c r="Q212" t="s">
        <v>41</v>
      </c>
      <c r="R212" t="s">
        <v>33</v>
      </c>
      <c r="S212" t="s">
        <v>42</v>
      </c>
      <c r="T212" t="s">
        <v>35</v>
      </c>
      <c r="U212" s="1" t="s">
        <v>36</v>
      </c>
      <c r="V212">
        <v>1</v>
      </c>
      <c r="W212">
        <v>0</v>
      </c>
      <c r="X212">
        <v>0</v>
      </c>
      <c r="Y212">
        <v>0</v>
      </c>
      <c r="Z212">
        <v>0</v>
      </c>
    </row>
    <row r="213" spans="1:26" x14ac:dyDescent="0.25">
      <c r="A213">
        <v>106838147</v>
      </c>
      <c r="B213" t="s">
        <v>106</v>
      </c>
      <c r="C213" t="s">
        <v>65</v>
      </c>
      <c r="D213">
        <v>10000095</v>
      </c>
      <c r="E213">
        <v>10000095</v>
      </c>
      <c r="F213">
        <v>28.696999999999999</v>
      </c>
      <c r="G213">
        <v>40001804</v>
      </c>
      <c r="H213">
        <v>0.1</v>
      </c>
      <c r="I213">
        <v>2022</v>
      </c>
      <c r="J213" t="s">
        <v>26</v>
      </c>
      <c r="K213" t="s">
        <v>53</v>
      </c>
      <c r="L213" s="127">
        <v>0.62152777777777779</v>
      </c>
      <c r="M213" t="s">
        <v>28</v>
      </c>
      <c r="N213" t="s">
        <v>49</v>
      </c>
      <c r="O213" t="s">
        <v>30</v>
      </c>
      <c r="P213" t="s">
        <v>54</v>
      </c>
      <c r="Q213" t="s">
        <v>41</v>
      </c>
      <c r="R213" t="s">
        <v>33</v>
      </c>
      <c r="S213" t="s">
        <v>42</v>
      </c>
      <c r="T213" t="s">
        <v>35</v>
      </c>
      <c r="U213" s="1" t="s">
        <v>36</v>
      </c>
      <c r="V213">
        <v>2</v>
      </c>
      <c r="W213">
        <v>0</v>
      </c>
      <c r="X213">
        <v>0</v>
      </c>
      <c r="Y213">
        <v>0</v>
      </c>
      <c r="Z213">
        <v>0</v>
      </c>
    </row>
    <row r="214" spans="1:26" x14ac:dyDescent="0.25">
      <c r="A214">
        <v>106838151</v>
      </c>
      <c r="B214" t="s">
        <v>106</v>
      </c>
      <c r="C214" t="s">
        <v>65</v>
      </c>
      <c r="D214">
        <v>10000095</v>
      </c>
      <c r="E214">
        <v>10000095</v>
      </c>
      <c r="F214">
        <v>16.135999999999999</v>
      </c>
      <c r="G214">
        <v>200560</v>
      </c>
      <c r="H214">
        <v>0.5</v>
      </c>
      <c r="I214">
        <v>2022</v>
      </c>
      <c r="J214" t="s">
        <v>26</v>
      </c>
      <c r="K214" t="s">
        <v>48</v>
      </c>
      <c r="L214" s="127">
        <v>0.4055555555555555</v>
      </c>
      <c r="M214" t="s">
        <v>28</v>
      </c>
      <c r="N214" t="s">
        <v>49</v>
      </c>
      <c r="O214" t="s">
        <v>30</v>
      </c>
      <c r="P214" t="s">
        <v>54</v>
      </c>
      <c r="Q214" t="s">
        <v>41</v>
      </c>
      <c r="R214" t="s">
        <v>33</v>
      </c>
      <c r="S214" t="s">
        <v>42</v>
      </c>
      <c r="T214" t="s">
        <v>35</v>
      </c>
      <c r="U214" s="1" t="s">
        <v>36</v>
      </c>
      <c r="V214">
        <v>2</v>
      </c>
      <c r="W214">
        <v>0</v>
      </c>
      <c r="X214">
        <v>0</v>
      </c>
      <c r="Y214">
        <v>0</v>
      </c>
      <c r="Z214">
        <v>0</v>
      </c>
    </row>
    <row r="215" spans="1:26" x14ac:dyDescent="0.25">
      <c r="A215">
        <v>106838177</v>
      </c>
      <c r="B215" t="s">
        <v>100</v>
      </c>
      <c r="C215" t="s">
        <v>122</v>
      </c>
      <c r="D215">
        <v>40001484</v>
      </c>
      <c r="E215">
        <v>40001484</v>
      </c>
      <c r="F215">
        <v>1.538</v>
      </c>
      <c r="G215">
        <v>40001490</v>
      </c>
      <c r="H215">
        <v>2E-3</v>
      </c>
      <c r="I215">
        <v>2022</v>
      </c>
      <c r="J215" t="s">
        <v>26</v>
      </c>
      <c r="K215" t="s">
        <v>48</v>
      </c>
      <c r="L215" s="127">
        <v>0.98958333333333337</v>
      </c>
      <c r="M215" t="s">
        <v>77</v>
      </c>
      <c r="N215" t="s">
        <v>49</v>
      </c>
      <c r="O215" t="s">
        <v>30</v>
      </c>
      <c r="P215" t="s">
        <v>31</v>
      </c>
      <c r="Q215" t="s">
        <v>41</v>
      </c>
      <c r="R215" t="s">
        <v>33</v>
      </c>
      <c r="S215" t="s">
        <v>42</v>
      </c>
      <c r="T215" t="s">
        <v>57</v>
      </c>
      <c r="U215" s="1" t="s">
        <v>36</v>
      </c>
      <c r="V215">
        <v>1</v>
      </c>
      <c r="W215">
        <v>0</v>
      </c>
      <c r="X215">
        <v>0</v>
      </c>
      <c r="Y215">
        <v>0</v>
      </c>
      <c r="Z215">
        <v>0</v>
      </c>
    </row>
    <row r="216" spans="1:26" x14ac:dyDescent="0.25">
      <c r="A216">
        <v>106838520</v>
      </c>
      <c r="B216" t="s">
        <v>44</v>
      </c>
      <c r="C216" t="s">
        <v>45</v>
      </c>
      <c r="D216">
        <v>50014232</v>
      </c>
      <c r="E216">
        <v>29000070</v>
      </c>
      <c r="F216">
        <v>7.7859999999999996</v>
      </c>
      <c r="G216">
        <v>29000070</v>
      </c>
      <c r="H216">
        <v>0</v>
      </c>
      <c r="I216">
        <v>2022</v>
      </c>
      <c r="J216" t="s">
        <v>26</v>
      </c>
      <c r="K216" t="s">
        <v>53</v>
      </c>
      <c r="L216" s="127">
        <v>0.77777777777777779</v>
      </c>
      <c r="M216" t="s">
        <v>28</v>
      </c>
      <c r="N216" t="s">
        <v>29</v>
      </c>
      <c r="O216" t="s">
        <v>30</v>
      </c>
      <c r="P216" t="s">
        <v>31</v>
      </c>
      <c r="Q216" t="s">
        <v>41</v>
      </c>
      <c r="R216" t="s">
        <v>33</v>
      </c>
      <c r="S216" t="s">
        <v>42</v>
      </c>
      <c r="T216" t="s">
        <v>47</v>
      </c>
      <c r="U216" s="1" t="s">
        <v>36</v>
      </c>
      <c r="V216">
        <v>1</v>
      </c>
      <c r="W216">
        <v>0</v>
      </c>
      <c r="X216">
        <v>0</v>
      </c>
      <c r="Y216">
        <v>0</v>
      </c>
      <c r="Z216">
        <v>0</v>
      </c>
    </row>
    <row r="217" spans="1:26" x14ac:dyDescent="0.25">
      <c r="A217">
        <v>106838761</v>
      </c>
      <c r="B217" t="s">
        <v>81</v>
      </c>
      <c r="C217" t="s">
        <v>45</v>
      </c>
      <c r="D217">
        <v>50000943</v>
      </c>
      <c r="E217">
        <v>40003632</v>
      </c>
      <c r="F217">
        <v>2.9390000000000001</v>
      </c>
      <c r="G217">
        <v>50030637</v>
      </c>
      <c r="H217">
        <v>1.9E-2</v>
      </c>
      <c r="I217">
        <v>2022</v>
      </c>
      <c r="J217" t="s">
        <v>26</v>
      </c>
      <c r="K217" t="s">
        <v>58</v>
      </c>
      <c r="L217" s="127">
        <v>0.47361111111111115</v>
      </c>
      <c r="M217" t="s">
        <v>28</v>
      </c>
      <c r="N217" t="s">
        <v>29</v>
      </c>
      <c r="O217" t="s">
        <v>30</v>
      </c>
      <c r="P217" t="s">
        <v>31</v>
      </c>
      <c r="Q217" t="s">
        <v>41</v>
      </c>
      <c r="R217" t="s">
        <v>33</v>
      </c>
      <c r="S217" t="s">
        <v>83</v>
      </c>
      <c r="T217" t="s">
        <v>35</v>
      </c>
      <c r="U217" s="1" t="s">
        <v>36</v>
      </c>
      <c r="V217">
        <v>8</v>
      </c>
      <c r="W217">
        <v>0</v>
      </c>
      <c r="X217">
        <v>0</v>
      </c>
      <c r="Y217">
        <v>0</v>
      </c>
      <c r="Z217">
        <v>0</v>
      </c>
    </row>
    <row r="218" spans="1:26" x14ac:dyDescent="0.25">
      <c r="A218">
        <v>106839173</v>
      </c>
      <c r="B218" t="s">
        <v>25</v>
      </c>
      <c r="C218" t="s">
        <v>65</v>
      </c>
      <c r="D218">
        <v>10000040</v>
      </c>
      <c r="E218">
        <v>10000040</v>
      </c>
      <c r="F218">
        <v>23.488</v>
      </c>
      <c r="G218">
        <v>29000070</v>
      </c>
      <c r="H218">
        <v>0.5</v>
      </c>
      <c r="I218">
        <v>2022</v>
      </c>
      <c r="J218" t="s">
        <v>26</v>
      </c>
      <c r="K218" t="s">
        <v>53</v>
      </c>
      <c r="L218" s="127">
        <v>0.74513888888888891</v>
      </c>
      <c r="M218" t="s">
        <v>28</v>
      </c>
      <c r="N218" t="s">
        <v>49</v>
      </c>
      <c r="O218" t="s">
        <v>30</v>
      </c>
      <c r="P218" t="s">
        <v>31</v>
      </c>
      <c r="Q218" t="s">
        <v>41</v>
      </c>
      <c r="R218" t="s">
        <v>33</v>
      </c>
      <c r="S218" t="s">
        <v>42</v>
      </c>
      <c r="T218" t="s">
        <v>57</v>
      </c>
      <c r="U218" s="1" t="s">
        <v>36</v>
      </c>
      <c r="V218">
        <v>6</v>
      </c>
      <c r="W218">
        <v>0</v>
      </c>
      <c r="X218">
        <v>0</v>
      </c>
      <c r="Y218">
        <v>0</v>
      </c>
      <c r="Z218">
        <v>0</v>
      </c>
    </row>
    <row r="219" spans="1:26" x14ac:dyDescent="0.25">
      <c r="A219">
        <v>106839175</v>
      </c>
      <c r="B219" t="s">
        <v>25</v>
      </c>
      <c r="C219" t="s">
        <v>65</v>
      </c>
      <c r="D219">
        <v>10000040</v>
      </c>
      <c r="E219">
        <v>10000040</v>
      </c>
      <c r="F219">
        <v>27.209</v>
      </c>
      <c r="G219">
        <v>30000042</v>
      </c>
      <c r="H219">
        <v>2</v>
      </c>
      <c r="I219">
        <v>2022</v>
      </c>
      <c r="J219" t="s">
        <v>26</v>
      </c>
      <c r="K219" t="s">
        <v>48</v>
      </c>
      <c r="L219" s="127">
        <v>0.63124999999999998</v>
      </c>
      <c r="M219" t="s">
        <v>28</v>
      </c>
      <c r="N219" t="s">
        <v>29</v>
      </c>
      <c r="O219" t="s">
        <v>30</v>
      </c>
      <c r="P219" t="s">
        <v>31</v>
      </c>
      <c r="Q219" t="s">
        <v>62</v>
      </c>
      <c r="R219" t="s">
        <v>33</v>
      </c>
      <c r="S219" t="s">
        <v>34</v>
      </c>
      <c r="T219" t="s">
        <v>35</v>
      </c>
      <c r="U219" s="1" t="s">
        <v>36</v>
      </c>
      <c r="V219">
        <v>1</v>
      </c>
      <c r="W219">
        <v>0</v>
      </c>
      <c r="X219">
        <v>0</v>
      </c>
      <c r="Y219">
        <v>0</v>
      </c>
      <c r="Z219">
        <v>0</v>
      </c>
    </row>
    <row r="220" spans="1:26" x14ac:dyDescent="0.25">
      <c r="A220">
        <v>106839287</v>
      </c>
      <c r="B220" t="s">
        <v>25</v>
      </c>
      <c r="C220" t="s">
        <v>65</v>
      </c>
      <c r="D220">
        <v>10000040</v>
      </c>
      <c r="E220">
        <v>10000040</v>
      </c>
      <c r="F220">
        <v>999.99900000000002</v>
      </c>
      <c r="G220">
        <v>20000070</v>
      </c>
      <c r="H220">
        <v>0.1</v>
      </c>
      <c r="I220">
        <v>2022</v>
      </c>
      <c r="J220" t="s">
        <v>26</v>
      </c>
      <c r="K220" t="s">
        <v>55</v>
      </c>
      <c r="L220" s="127">
        <v>0.42569444444444443</v>
      </c>
      <c r="M220" t="s">
        <v>28</v>
      </c>
      <c r="N220" t="s">
        <v>29</v>
      </c>
      <c r="O220" t="s">
        <v>30</v>
      </c>
      <c r="P220" t="s">
        <v>31</v>
      </c>
      <c r="Q220" t="s">
        <v>32</v>
      </c>
      <c r="R220" t="s">
        <v>33</v>
      </c>
      <c r="S220" t="s">
        <v>42</v>
      </c>
      <c r="T220" t="s">
        <v>35</v>
      </c>
      <c r="U220" s="1" t="s">
        <v>36</v>
      </c>
      <c r="V220">
        <v>1</v>
      </c>
      <c r="W220">
        <v>0</v>
      </c>
      <c r="X220">
        <v>0</v>
      </c>
      <c r="Y220">
        <v>0</v>
      </c>
      <c r="Z220">
        <v>0</v>
      </c>
    </row>
    <row r="221" spans="1:26" x14ac:dyDescent="0.25">
      <c r="A221">
        <v>106839301</v>
      </c>
      <c r="B221" t="s">
        <v>81</v>
      </c>
      <c r="C221" t="s">
        <v>65</v>
      </c>
      <c r="D221">
        <v>10000077</v>
      </c>
      <c r="E221">
        <v>10000077</v>
      </c>
      <c r="F221">
        <v>23.009</v>
      </c>
      <c r="G221">
        <v>50011776</v>
      </c>
      <c r="H221">
        <v>0.05</v>
      </c>
      <c r="I221">
        <v>2022</v>
      </c>
      <c r="J221" t="s">
        <v>26</v>
      </c>
      <c r="K221" t="s">
        <v>60</v>
      </c>
      <c r="L221" s="127">
        <v>7.1527777777777787E-2</v>
      </c>
      <c r="M221" t="s">
        <v>28</v>
      </c>
      <c r="N221" t="s">
        <v>49</v>
      </c>
      <c r="O221" t="s">
        <v>30</v>
      </c>
      <c r="P221" t="s">
        <v>31</v>
      </c>
      <c r="Q221" t="s">
        <v>32</v>
      </c>
      <c r="R221" t="s">
        <v>33</v>
      </c>
      <c r="S221" t="s">
        <v>42</v>
      </c>
      <c r="T221" t="s">
        <v>47</v>
      </c>
      <c r="U221" s="1" t="s">
        <v>36</v>
      </c>
      <c r="V221">
        <v>1</v>
      </c>
      <c r="W221">
        <v>0</v>
      </c>
      <c r="X221">
        <v>0</v>
      </c>
      <c r="Y221">
        <v>0</v>
      </c>
      <c r="Z221">
        <v>0</v>
      </c>
    </row>
    <row r="222" spans="1:26" x14ac:dyDescent="0.25">
      <c r="A222">
        <v>106839461</v>
      </c>
      <c r="B222" t="s">
        <v>114</v>
      </c>
      <c r="C222" t="s">
        <v>65</v>
      </c>
      <c r="D222">
        <v>10000040</v>
      </c>
      <c r="E222">
        <v>10000040</v>
      </c>
      <c r="F222">
        <v>3.835</v>
      </c>
      <c r="G222">
        <v>40001525</v>
      </c>
      <c r="H222">
        <v>0.2</v>
      </c>
      <c r="I222">
        <v>2022</v>
      </c>
      <c r="J222" t="s">
        <v>26</v>
      </c>
      <c r="K222" t="s">
        <v>55</v>
      </c>
      <c r="L222" s="127">
        <v>0.81527777777777777</v>
      </c>
      <c r="M222" t="s">
        <v>28</v>
      </c>
      <c r="N222" t="s">
        <v>29</v>
      </c>
      <c r="O222" t="s">
        <v>30</v>
      </c>
      <c r="P222" t="s">
        <v>31</v>
      </c>
      <c r="Q222" t="s">
        <v>69</v>
      </c>
      <c r="R222" t="s">
        <v>33</v>
      </c>
      <c r="S222" t="s">
        <v>69</v>
      </c>
      <c r="T222" t="s">
        <v>57</v>
      </c>
      <c r="U222" s="1" t="s">
        <v>36</v>
      </c>
      <c r="V222">
        <v>4</v>
      </c>
      <c r="W222">
        <v>0</v>
      </c>
      <c r="X222">
        <v>0</v>
      </c>
      <c r="Y222">
        <v>0</v>
      </c>
      <c r="Z222">
        <v>0</v>
      </c>
    </row>
    <row r="223" spans="1:26" x14ac:dyDescent="0.25">
      <c r="A223">
        <v>106839472</v>
      </c>
      <c r="B223" t="s">
        <v>114</v>
      </c>
      <c r="C223" t="s">
        <v>65</v>
      </c>
      <c r="D223">
        <v>10000040</v>
      </c>
      <c r="E223">
        <v>10000040</v>
      </c>
      <c r="F223">
        <v>3.835</v>
      </c>
      <c r="G223">
        <v>40001525</v>
      </c>
      <c r="H223">
        <v>0.2</v>
      </c>
      <c r="I223">
        <v>2022</v>
      </c>
      <c r="J223" t="s">
        <v>26</v>
      </c>
      <c r="K223" t="s">
        <v>55</v>
      </c>
      <c r="L223" s="127">
        <v>0.82430555555555562</v>
      </c>
      <c r="M223" t="s">
        <v>28</v>
      </c>
      <c r="N223" t="s">
        <v>29</v>
      </c>
      <c r="O223" t="s">
        <v>30</v>
      </c>
      <c r="P223" t="s">
        <v>31</v>
      </c>
      <c r="Q223" t="s">
        <v>69</v>
      </c>
      <c r="R223" t="s">
        <v>33</v>
      </c>
      <c r="S223" t="s">
        <v>69</v>
      </c>
      <c r="T223" t="s">
        <v>57</v>
      </c>
      <c r="U223" s="1" t="s">
        <v>36</v>
      </c>
      <c r="V223">
        <v>1</v>
      </c>
      <c r="W223">
        <v>0</v>
      </c>
      <c r="X223">
        <v>0</v>
      </c>
      <c r="Y223">
        <v>0</v>
      </c>
      <c r="Z223">
        <v>0</v>
      </c>
    </row>
    <row r="224" spans="1:26" x14ac:dyDescent="0.25">
      <c r="A224">
        <v>106839535</v>
      </c>
      <c r="B224" t="s">
        <v>106</v>
      </c>
      <c r="C224" t="s">
        <v>65</v>
      </c>
      <c r="D224">
        <v>10000095</v>
      </c>
      <c r="E224">
        <v>10000095</v>
      </c>
      <c r="F224">
        <v>22.285</v>
      </c>
      <c r="G224">
        <v>40001815</v>
      </c>
      <c r="H224">
        <v>0.23</v>
      </c>
      <c r="I224">
        <v>2022</v>
      </c>
      <c r="J224" t="s">
        <v>26</v>
      </c>
      <c r="K224" t="s">
        <v>55</v>
      </c>
      <c r="L224" s="127">
        <v>0.6333333333333333</v>
      </c>
      <c r="M224" t="s">
        <v>28</v>
      </c>
      <c r="N224" t="s">
        <v>49</v>
      </c>
      <c r="O224" t="s">
        <v>30</v>
      </c>
      <c r="P224" t="s">
        <v>54</v>
      </c>
      <c r="Q224" t="s">
        <v>32</v>
      </c>
      <c r="R224" t="s">
        <v>33</v>
      </c>
      <c r="S224" t="s">
        <v>42</v>
      </c>
      <c r="T224" t="s">
        <v>35</v>
      </c>
      <c r="U224" s="1" t="s">
        <v>36</v>
      </c>
      <c r="V224">
        <v>2</v>
      </c>
      <c r="W224">
        <v>0</v>
      </c>
      <c r="X224">
        <v>0</v>
      </c>
      <c r="Y224">
        <v>0</v>
      </c>
      <c r="Z224">
        <v>0</v>
      </c>
    </row>
    <row r="225" spans="1:26" x14ac:dyDescent="0.25">
      <c r="A225">
        <v>106839585</v>
      </c>
      <c r="B225" t="s">
        <v>25</v>
      </c>
      <c r="C225" t="s">
        <v>65</v>
      </c>
      <c r="D225">
        <v>10000040</v>
      </c>
      <c r="E225">
        <v>10000040</v>
      </c>
      <c r="F225">
        <v>999.99900000000002</v>
      </c>
      <c r="G225">
        <v>40005240</v>
      </c>
      <c r="H225">
        <v>1</v>
      </c>
      <c r="I225">
        <v>2022</v>
      </c>
      <c r="J225" t="s">
        <v>26</v>
      </c>
      <c r="K225" t="s">
        <v>58</v>
      </c>
      <c r="L225" s="127">
        <v>0.47152777777777777</v>
      </c>
      <c r="M225" t="s">
        <v>28</v>
      </c>
      <c r="N225" t="s">
        <v>49</v>
      </c>
      <c r="O225" t="s">
        <v>30</v>
      </c>
      <c r="P225" t="s">
        <v>54</v>
      </c>
      <c r="Q225" t="s">
        <v>69</v>
      </c>
      <c r="R225" t="s">
        <v>33</v>
      </c>
      <c r="S225" t="s">
        <v>69</v>
      </c>
      <c r="T225" t="s">
        <v>35</v>
      </c>
      <c r="U225" s="1" t="s">
        <v>43</v>
      </c>
      <c r="V225">
        <v>3</v>
      </c>
      <c r="W225">
        <v>0</v>
      </c>
      <c r="X225">
        <v>0</v>
      </c>
      <c r="Y225">
        <v>0</v>
      </c>
      <c r="Z225">
        <v>1</v>
      </c>
    </row>
    <row r="226" spans="1:26" x14ac:dyDescent="0.25">
      <c r="A226">
        <v>106839778</v>
      </c>
      <c r="B226" t="s">
        <v>81</v>
      </c>
      <c r="C226" t="s">
        <v>45</v>
      </c>
      <c r="D226">
        <v>50026311</v>
      </c>
      <c r="E226">
        <v>50026311</v>
      </c>
      <c r="F226">
        <v>11.054</v>
      </c>
      <c r="G226">
        <v>50016611</v>
      </c>
      <c r="H226">
        <v>8.9999999999999993E-3</v>
      </c>
      <c r="I226">
        <v>2022</v>
      </c>
      <c r="J226" t="s">
        <v>26</v>
      </c>
      <c r="K226" t="s">
        <v>58</v>
      </c>
      <c r="L226" s="127">
        <v>0.53402777777777777</v>
      </c>
      <c r="M226" t="s">
        <v>28</v>
      </c>
      <c r="N226" t="s">
        <v>29</v>
      </c>
      <c r="O226" t="s">
        <v>30</v>
      </c>
      <c r="P226" t="s">
        <v>68</v>
      </c>
      <c r="Q226" t="s">
        <v>41</v>
      </c>
      <c r="R226" t="s">
        <v>33</v>
      </c>
      <c r="S226" t="s">
        <v>83</v>
      </c>
      <c r="T226" t="s">
        <v>35</v>
      </c>
      <c r="U226" s="1" t="s">
        <v>36</v>
      </c>
      <c r="V226">
        <v>1</v>
      </c>
      <c r="W226">
        <v>0</v>
      </c>
      <c r="X226">
        <v>0</v>
      </c>
      <c r="Y226">
        <v>0</v>
      </c>
      <c r="Z226">
        <v>0</v>
      </c>
    </row>
    <row r="227" spans="1:26" x14ac:dyDescent="0.25">
      <c r="A227">
        <v>106839822</v>
      </c>
      <c r="B227" t="s">
        <v>81</v>
      </c>
      <c r="C227" t="s">
        <v>65</v>
      </c>
      <c r="D227">
        <v>10000485</v>
      </c>
      <c r="E227">
        <v>10800485</v>
      </c>
      <c r="F227">
        <v>33.348999999999997</v>
      </c>
      <c r="G227">
        <v>200640</v>
      </c>
      <c r="H227">
        <v>0</v>
      </c>
      <c r="I227">
        <v>2022</v>
      </c>
      <c r="J227" t="s">
        <v>26</v>
      </c>
      <c r="K227" t="s">
        <v>27</v>
      </c>
      <c r="L227" s="127">
        <v>0.25694444444444448</v>
      </c>
      <c r="M227" t="s">
        <v>28</v>
      </c>
      <c r="N227" t="s">
        <v>29</v>
      </c>
      <c r="O227" t="s">
        <v>30</v>
      </c>
      <c r="P227" t="s">
        <v>31</v>
      </c>
      <c r="Q227" t="s">
        <v>41</v>
      </c>
      <c r="R227" t="s">
        <v>33</v>
      </c>
      <c r="S227" t="s">
        <v>69</v>
      </c>
      <c r="T227" t="s">
        <v>74</v>
      </c>
      <c r="U227" s="1" t="s">
        <v>36</v>
      </c>
      <c r="V227">
        <v>1</v>
      </c>
      <c r="W227">
        <v>0</v>
      </c>
      <c r="X227">
        <v>0</v>
      </c>
      <c r="Y227">
        <v>0</v>
      </c>
      <c r="Z227">
        <v>0</v>
      </c>
    </row>
    <row r="228" spans="1:26" x14ac:dyDescent="0.25">
      <c r="A228">
        <v>106840026</v>
      </c>
      <c r="B228" t="s">
        <v>164</v>
      </c>
      <c r="C228" t="s">
        <v>38</v>
      </c>
      <c r="D228">
        <v>20000421</v>
      </c>
      <c r="E228">
        <v>20000421</v>
      </c>
      <c r="F228">
        <v>25.645</v>
      </c>
      <c r="G228">
        <v>50029662</v>
      </c>
      <c r="H228">
        <v>7.5999999999999998E-2</v>
      </c>
      <c r="I228">
        <v>2022</v>
      </c>
      <c r="J228" t="s">
        <v>26</v>
      </c>
      <c r="K228" t="s">
        <v>58</v>
      </c>
      <c r="L228" s="127">
        <v>0.33055555555555555</v>
      </c>
      <c r="M228" t="s">
        <v>28</v>
      </c>
      <c r="N228" t="s">
        <v>29</v>
      </c>
      <c r="O228" t="s">
        <v>30</v>
      </c>
      <c r="P228" t="s">
        <v>31</v>
      </c>
      <c r="Q228" t="s">
        <v>69</v>
      </c>
      <c r="R228" t="s">
        <v>33</v>
      </c>
      <c r="S228" t="s">
        <v>69</v>
      </c>
      <c r="T228" t="s">
        <v>35</v>
      </c>
      <c r="U228" s="1" t="s">
        <v>36</v>
      </c>
      <c r="V228">
        <v>1</v>
      </c>
      <c r="W228">
        <v>0</v>
      </c>
      <c r="X228">
        <v>0</v>
      </c>
      <c r="Y228">
        <v>0</v>
      </c>
      <c r="Z228">
        <v>0</v>
      </c>
    </row>
    <row r="229" spans="1:26" x14ac:dyDescent="0.25">
      <c r="A229">
        <v>106840285</v>
      </c>
      <c r="B229" t="s">
        <v>25</v>
      </c>
      <c r="C229" t="s">
        <v>45</v>
      </c>
      <c r="D229">
        <v>50031062</v>
      </c>
      <c r="E229">
        <v>40001370</v>
      </c>
      <c r="F229">
        <v>0.77200000000000002</v>
      </c>
      <c r="G229">
        <v>50010129</v>
      </c>
      <c r="H229">
        <v>8.9999999999999993E-3</v>
      </c>
      <c r="I229">
        <v>2022</v>
      </c>
      <c r="J229" t="s">
        <v>26</v>
      </c>
      <c r="K229" t="s">
        <v>55</v>
      </c>
      <c r="L229" s="127">
        <v>0.86597222222222225</v>
      </c>
      <c r="M229" t="s">
        <v>28</v>
      </c>
      <c r="N229" t="s">
        <v>29</v>
      </c>
      <c r="O229" t="s">
        <v>30</v>
      </c>
      <c r="P229" t="s">
        <v>31</v>
      </c>
      <c r="Q229" t="s">
        <v>69</v>
      </c>
      <c r="R229" t="s">
        <v>33</v>
      </c>
      <c r="S229" t="s">
        <v>69</v>
      </c>
      <c r="T229" t="s">
        <v>47</v>
      </c>
      <c r="U229" s="1" t="s">
        <v>36</v>
      </c>
      <c r="V229">
        <v>2</v>
      </c>
      <c r="W229">
        <v>0</v>
      </c>
      <c r="X229">
        <v>0</v>
      </c>
      <c r="Y229">
        <v>0</v>
      </c>
      <c r="Z229">
        <v>0</v>
      </c>
    </row>
    <row r="230" spans="1:26" x14ac:dyDescent="0.25">
      <c r="A230">
        <v>106840476</v>
      </c>
      <c r="B230" t="s">
        <v>112</v>
      </c>
      <c r="C230" t="s">
        <v>65</v>
      </c>
      <c r="D230">
        <v>10000095</v>
      </c>
      <c r="E230">
        <v>10000095</v>
      </c>
      <c r="F230">
        <v>0.13300000000000001</v>
      </c>
      <c r="G230">
        <v>40001811</v>
      </c>
      <c r="H230">
        <v>0.4</v>
      </c>
      <c r="I230">
        <v>2022</v>
      </c>
      <c r="J230" t="s">
        <v>26</v>
      </c>
      <c r="K230" t="s">
        <v>55</v>
      </c>
      <c r="L230" s="127">
        <v>0.95624999999999993</v>
      </c>
      <c r="M230" t="s">
        <v>28</v>
      </c>
      <c r="N230" t="s">
        <v>29</v>
      </c>
      <c r="O230" t="s">
        <v>30</v>
      </c>
      <c r="P230" t="s">
        <v>31</v>
      </c>
      <c r="Q230" t="s">
        <v>69</v>
      </c>
      <c r="R230" t="s">
        <v>33</v>
      </c>
      <c r="S230" t="s">
        <v>69</v>
      </c>
      <c r="T230" t="s">
        <v>57</v>
      </c>
      <c r="U230" s="1" t="s">
        <v>43</v>
      </c>
      <c r="V230">
        <v>4</v>
      </c>
      <c r="W230">
        <v>0</v>
      </c>
      <c r="X230">
        <v>0</v>
      </c>
      <c r="Y230">
        <v>0</v>
      </c>
      <c r="Z230">
        <v>1</v>
      </c>
    </row>
    <row r="231" spans="1:26" x14ac:dyDescent="0.25">
      <c r="A231">
        <v>106840539</v>
      </c>
      <c r="B231" t="s">
        <v>106</v>
      </c>
      <c r="C231" t="s">
        <v>65</v>
      </c>
      <c r="D231">
        <v>10000095</v>
      </c>
      <c r="E231">
        <v>10000095</v>
      </c>
      <c r="F231">
        <v>23.878</v>
      </c>
      <c r="G231">
        <v>200620</v>
      </c>
      <c r="H231">
        <v>0.8</v>
      </c>
      <c r="I231">
        <v>2022</v>
      </c>
      <c r="J231" t="s">
        <v>26</v>
      </c>
      <c r="K231" t="s">
        <v>60</v>
      </c>
      <c r="L231" s="127">
        <v>0.14652777777777778</v>
      </c>
      <c r="M231" t="s">
        <v>28</v>
      </c>
      <c r="N231" t="s">
        <v>49</v>
      </c>
      <c r="O231" t="s">
        <v>30</v>
      </c>
      <c r="P231" t="s">
        <v>54</v>
      </c>
      <c r="Q231" t="s">
        <v>41</v>
      </c>
      <c r="R231" t="s">
        <v>33</v>
      </c>
      <c r="S231" t="s">
        <v>42</v>
      </c>
      <c r="T231" t="s">
        <v>57</v>
      </c>
      <c r="U231" s="1" t="s">
        <v>64</v>
      </c>
      <c r="V231">
        <v>2</v>
      </c>
      <c r="W231">
        <v>0</v>
      </c>
      <c r="X231">
        <v>0</v>
      </c>
      <c r="Y231">
        <v>1</v>
      </c>
      <c r="Z231">
        <v>0</v>
      </c>
    </row>
    <row r="232" spans="1:26" x14ac:dyDescent="0.25">
      <c r="A232">
        <v>106840650</v>
      </c>
      <c r="B232" t="s">
        <v>114</v>
      </c>
      <c r="C232" t="s">
        <v>65</v>
      </c>
      <c r="D232">
        <v>10000040</v>
      </c>
      <c r="E232">
        <v>10000040</v>
      </c>
      <c r="F232">
        <v>0.34499999999999997</v>
      </c>
      <c r="G232">
        <v>30000042</v>
      </c>
      <c r="H232">
        <v>1.2</v>
      </c>
      <c r="I232">
        <v>2022</v>
      </c>
      <c r="J232" t="s">
        <v>26</v>
      </c>
      <c r="K232" t="s">
        <v>58</v>
      </c>
      <c r="L232" s="127">
        <v>0.75138888888888899</v>
      </c>
      <c r="M232" t="s">
        <v>28</v>
      </c>
      <c r="N232" t="s">
        <v>29</v>
      </c>
      <c r="O232" t="s">
        <v>30</v>
      </c>
      <c r="P232" t="s">
        <v>31</v>
      </c>
      <c r="Q232" t="s">
        <v>41</v>
      </c>
      <c r="R232" t="s">
        <v>33</v>
      </c>
      <c r="S232" t="s">
        <v>34</v>
      </c>
      <c r="T232" t="s">
        <v>57</v>
      </c>
      <c r="U232" s="1" t="s">
        <v>36</v>
      </c>
      <c r="V232">
        <v>2</v>
      </c>
      <c r="W232">
        <v>0</v>
      </c>
      <c r="X232">
        <v>0</v>
      </c>
      <c r="Y232">
        <v>0</v>
      </c>
      <c r="Z232">
        <v>0</v>
      </c>
    </row>
    <row r="233" spans="1:26" x14ac:dyDescent="0.25">
      <c r="A233">
        <v>106840766</v>
      </c>
      <c r="B233" t="s">
        <v>25</v>
      </c>
      <c r="C233" t="s">
        <v>65</v>
      </c>
      <c r="D233">
        <v>10000440</v>
      </c>
      <c r="E233">
        <v>10000440</v>
      </c>
      <c r="F233">
        <v>2.3450000000000002</v>
      </c>
      <c r="G233">
        <v>50032558</v>
      </c>
      <c r="H233">
        <v>2.5999999999999999E-2</v>
      </c>
      <c r="I233">
        <v>2022</v>
      </c>
      <c r="J233" t="s">
        <v>26</v>
      </c>
      <c r="K233" t="s">
        <v>58</v>
      </c>
      <c r="L233" s="127">
        <v>0.85972222222222217</v>
      </c>
      <c r="M233" t="s">
        <v>28</v>
      </c>
      <c r="N233" t="s">
        <v>29</v>
      </c>
      <c r="O233" t="s">
        <v>30</v>
      </c>
      <c r="P233" t="s">
        <v>31</v>
      </c>
      <c r="Q233" t="s">
        <v>41</v>
      </c>
      <c r="R233" t="s">
        <v>33</v>
      </c>
      <c r="S233" t="s">
        <v>83</v>
      </c>
      <c r="T233" t="s">
        <v>57</v>
      </c>
      <c r="U233" s="1" t="s">
        <v>36</v>
      </c>
      <c r="V233">
        <v>1</v>
      </c>
      <c r="W233">
        <v>0</v>
      </c>
      <c r="X233">
        <v>0</v>
      </c>
      <c r="Y233">
        <v>0</v>
      </c>
      <c r="Z233">
        <v>0</v>
      </c>
    </row>
    <row r="234" spans="1:26" x14ac:dyDescent="0.25">
      <c r="A234">
        <v>106840879</v>
      </c>
      <c r="B234" t="s">
        <v>114</v>
      </c>
      <c r="C234" t="s">
        <v>38</v>
      </c>
      <c r="D234">
        <v>22000070</v>
      </c>
      <c r="E234">
        <v>20000070</v>
      </c>
      <c r="F234">
        <v>13.247999999999999</v>
      </c>
      <c r="G234">
        <v>50033208</v>
      </c>
      <c r="H234">
        <v>0</v>
      </c>
      <c r="I234">
        <v>2022</v>
      </c>
      <c r="J234" t="s">
        <v>26</v>
      </c>
      <c r="K234" t="s">
        <v>27</v>
      </c>
      <c r="L234" s="127">
        <v>0.39930555555555558</v>
      </c>
      <c r="M234" t="s">
        <v>28</v>
      </c>
      <c r="N234" t="s">
        <v>29</v>
      </c>
      <c r="O234" t="s">
        <v>30</v>
      </c>
      <c r="P234" t="s">
        <v>31</v>
      </c>
      <c r="Q234" t="s">
        <v>41</v>
      </c>
      <c r="R234" t="s">
        <v>61</v>
      </c>
      <c r="S234" t="s">
        <v>42</v>
      </c>
      <c r="T234" t="s">
        <v>35</v>
      </c>
      <c r="U234" s="1" t="s">
        <v>36</v>
      </c>
      <c r="V234">
        <v>2</v>
      </c>
      <c r="W234">
        <v>0</v>
      </c>
      <c r="X234">
        <v>0</v>
      </c>
      <c r="Y234">
        <v>0</v>
      </c>
      <c r="Z234">
        <v>0</v>
      </c>
    </row>
    <row r="235" spans="1:26" x14ac:dyDescent="0.25">
      <c r="A235">
        <v>106840930</v>
      </c>
      <c r="B235" t="s">
        <v>107</v>
      </c>
      <c r="C235" t="s">
        <v>45</v>
      </c>
      <c r="D235">
        <v>50033588</v>
      </c>
      <c r="E235">
        <v>40002021</v>
      </c>
      <c r="F235">
        <v>0.91700000000000004</v>
      </c>
      <c r="G235">
        <v>50021718</v>
      </c>
      <c r="H235">
        <v>0</v>
      </c>
      <c r="I235">
        <v>2022</v>
      </c>
      <c r="J235" t="s">
        <v>26</v>
      </c>
      <c r="K235" t="s">
        <v>55</v>
      </c>
      <c r="L235" s="127">
        <v>0.85833333333333339</v>
      </c>
      <c r="M235" t="s">
        <v>28</v>
      </c>
      <c r="N235" t="s">
        <v>29</v>
      </c>
      <c r="P235" t="s">
        <v>68</v>
      </c>
      <c r="Q235" t="s">
        <v>69</v>
      </c>
      <c r="R235" t="s">
        <v>33</v>
      </c>
      <c r="S235" t="s">
        <v>69</v>
      </c>
      <c r="T235" t="s">
        <v>47</v>
      </c>
      <c r="U235" s="1" t="s">
        <v>36</v>
      </c>
      <c r="V235">
        <v>3</v>
      </c>
      <c r="W235">
        <v>0</v>
      </c>
      <c r="X235">
        <v>0</v>
      </c>
      <c r="Y235">
        <v>0</v>
      </c>
      <c r="Z235">
        <v>0</v>
      </c>
    </row>
    <row r="236" spans="1:26" x14ac:dyDescent="0.25">
      <c r="A236">
        <v>106840975</v>
      </c>
      <c r="B236" t="s">
        <v>97</v>
      </c>
      <c r="C236" t="s">
        <v>45</v>
      </c>
      <c r="D236">
        <v>50009618</v>
      </c>
      <c r="E236">
        <v>50009618</v>
      </c>
      <c r="F236">
        <v>999.99900000000002</v>
      </c>
      <c r="G236">
        <v>10000840</v>
      </c>
      <c r="H236">
        <v>0</v>
      </c>
      <c r="I236">
        <v>2022</v>
      </c>
      <c r="J236" t="s">
        <v>26</v>
      </c>
      <c r="K236" t="s">
        <v>27</v>
      </c>
      <c r="L236" s="127">
        <v>0.40902777777777777</v>
      </c>
      <c r="M236" t="s">
        <v>28</v>
      </c>
      <c r="N236" t="s">
        <v>49</v>
      </c>
      <c r="O236" t="s">
        <v>30</v>
      </c>
      <c r="P236" t="s">
        <v>54</v>
      </c>
      <c r="Q236" t="s">
        <v>41</v>
      </c>
      <c r="R236" t="s">
        <v>33</v>
      </c>
      <c r="S236" t="s">
        <v>42</v>
      </c>
      <c r="T236" t="s">
        <v>35</v>
      </c>
      <c r="U236" s="1" t="s">
        <v>36</v>
      </c>
      <c r="V236">
        <v>2</v>
      </c>
      <c r="W236">
        <v>0</v>
      </c>
      <c r="X236">
        <v>0</v>
      </c>
      <c r="Y236">
        <v>0</v>
      </c>
      <c r="Z236">
        <v>0</v>
      </c>
    </row>
    <row r="237" spans="1:26" x14ac:dyDescent="0.25">
      <c r="A237">
        <v>106840977</v>
      </c>
      <c r="B237" t="s">
        <v>97</v>
      </c>
      <c r="C237" t="s">
        <v>65</v>
      </c>
      <c r="D237">
        <v>10000840</v>
      </c>
      <c r="E237">
        <v>10000840</v>
      </c>
      <c r="F237">
        <v>999.99900000000002</v>
      </c>
      <c r="G237">
        <v>50009618</v>
      </c>
      <c r="H237">
        <v>0</v>
      </c>
      <c r="I237">
        <v>2022</v>
      </c>
      <c r="J237" t="s">
        <v>26</v>
      </c>
      <c r="K237" t="s">
        <v>27</v>
      </c>
      <c r="L237" s="127">
        <v>0.36527777777777781</v>
      </c>
      <c r="M237" t="s">
        <v>28</v>
      </c>
      <c r="N237" t="s">
        <v>49</v>
      </c>
      <c r="O237" t="s">
        <v>30</v>
      </c>
      <c r="P237" t="s">
        <v>31</v>
      </c>
      <c r="Q237" t="s">
        <v>41</v>
      </c>
      <c r="R237" t="s">
        <v>56</v>
      </c>
      <c r="S237" t="s">
        <v>42</v>
      </c>
      <c r="T237" t="s">
        <v>35</v>
      </c>
      <c r="U237" s="1" t="s">
        <v>43</v>
      </c>
      <c r="V237">
        <v>2</v>
      </c>
      <c r="W237">
        <v>0</v>
      </c>
      <c r="X237">
        <v>0</v>
      </c>
      <c r="Y237">
        <v>0</v>
      </c>
      <c r="Z237">
        <v>1</v>
      </c>
    </row>
    <row r="238" spans="1:26" x14ac:dyDescent="0.25">
      <c r="A238">
        <v>106841191</v>
      </c>
      <c r="B238" t="s">
        <v>96</v>
      </c>
      <c r="C238" t="s">
        <v>38</v>
      </c>
      <c r="D238">
        <v>20000421</v>
      </c>
      <c r="E238">
        <v>20000421</v>
      </c>
      <c r="F238">
        <v>999.99900000000002</v>
      </c>
      <c r="G238">
        <v>50018682</v>
      </c>
      <c r="H238">
        <v>1.1000000000000001</v>
      </c>
      <c r="I238">
        <v>2022</v>
      </c>
      <c r="J238" t="s">
        <v>26</v>
      </c>
      <c r="K238" t="s">
        <v>55</v>
      </c>
      <c r="L238" s="127">
        <v>0.89097222222222217</v>
      </c>
      <c r="M238" t="s">
        <v>28</v>
      </c>
      <c r="N238" t="s">
        <v>29</v>
      </c>
      <c r="O238" t="s">
        <v>30</v>
      </c>
      <c r="P238" t="s">
        <v>31</v>
      </c>
      <c r="Q238" t="s">
        <v>69</v>
      </c>
      <c r="R238" t="s">
        <v>33</v>
      </c>
      <c r="S238" t="s">
        <v>69</v>
      </c>
      <c r="T238" t="s">
        <v>141</v>
      </c>
      <c r="U238" s="1" t="s">
        <v>36</v>
      </c>
      <c r="V238">
        <v>1</v>
      </c>
      <c r="W238">
        <v>0</v>
      </c>
      <c r="X238">
        <v>0</v>
      </c>
      <c r="Y238">
        <v>0</v>
      </c>
      <c r="Z238">
        <v>0</v>
      </c>
    </row>
    <row r="239" spans="1:26" x14ac:dyDescent="0.25">
      <c r="A239">
        <v>106841345</v>
      </c>
      <c r="B239" t="s">
        <v>25</v>
      </c>
      <c r="C239" t="s">
        <v>65</v>
      </c>
      <c r="D239">
        <v>10000440</v>
      </c>
      <c r="E239">
        <v>10000440</v>
      </c>
      <c r="F239">
        <v>1.57</v>
      </c>
      <c r="G239">
        <v>50019763</v>
      </c>
      <c r="H239">
        <v>9.5000000000000001E-2</v>
      </c>
      <c r="I239">
        <v>2022</v>
      </c>
      <c r="J239" t="s">
        <v>26</v>
      </c>
      <c r="K239" t="s">
        <v>39</v>
      </c>
      <c r="L239" s="127">
        <v>0.31736111111111115</v>
      </c>
      <c r="M239" t="s">
        <v>28</v>
      </c>
      <c r="N239" t="s">
        <v>49</v>
      </c>
      <c r="O239" t="s">
        <v>30</v>
      </c>
      <c r="P239" t="s">
        <v>31</v>
      </c>
      <c r="Q239" t="s">
        <v>41</v>
      </c>
      <c r="R239" t="s">
        <v>33</v>
      </c>
      <c r="S239" t="s">
        <v>42</v>
      </c>
      <c r="T239" t="s">
        <v>35</v>
      </c>
      <c r="U239" s="1" t="s">
        <v>36</v>
      </c>
      <c r="V239">
        <v>2</v>
      </c>
      <c r="W239">
        <v>0</v>
      </c>
      <c r="X239">
        <v>0</v>
      </c>
      <c r="Y239">
        <v>0</v>
      </c>
      <c r="Z239">
        <v>0</v>
      </c>
    </row>
    <row r="240" spans="1:26" x14ac:dyDescent="0.25">
      <c r="A240">
        <v>106841512</v>
      </c>
      <c r="B240" t="s">
        <v>81</v>
      </c>
      <c r="C240" t="s">
        <v>45</v>
      </c>
      <c r="D240">
        <v>50028612</v>
      </c>
      <c r="E240">
        <v>50028612</v>
      </c>
      <c r="F240">
        <v>7.8150000000000004</v>
      </c>
      <c r="G240">
        <v>50015088</v>
      </c>
      <c r="H240">
        <v>2E-3</v>
      </c>
      <c r="I240">
        <v>2022</v>
      </c>
      <c r="J240" t="s">
        <v>26</v>
      </c>
      <c r="K240" t="s">
        <v>27</v>
      </c>
      <c r="L240" s="127">
        <v>0.48472222222222222</v>
      </c>
      <c r="M240" t="s">
        <v>28</v>
      </c>
      <c r="N240" t="s">
        <v>49</v>
      </c>
      <c r="O240" t="s">
        <v>30</v>
      </c>
      <c r="P240" t="s">
        <v>68</v>
      </c>
      <c r="Q240" t="s">
        <v>41</v>
      </c>
      <c r="R240" t="s">
        <v>33</v>
      </c>
      <c r="S240" t="s">
        <v>42</v>
      </c>
      <c r="T240" t="s">
        <v>35</v>
      </c>
      <c r="U240" s="1" t="s">
        <v>36</v>
      </c>
      <c r="V240">
        <v>2</v>
      </c>
      <c r="W240">
        <v>0</v>
      </c>
      <c r="X240">
        <v>0</v>
      </c>
      <c r="Y240">
        <v>0</v>
      </c>
      <c r="Z240">
        <v>0</v>
      </c>
    </row>
    <row r="241" spans="1:26" x14ac:dyDescent="0.25">
      <c r="A241">
        <v>106841546</v>
      </c>
      <c r="B241" t="s">
        <v>81</v>
      </c>
      <c r="C241" t="s">
        <v>65</v>
      </c>
      <c r="D241">
        <v>10000485</v>
      </c>
      <c r="E241">
        <v>10800485</v>
      </c>
      <c r="F241">
        <v>31.334</v>
      </c>
      <c r="G241">
        <v>30000016</v>
      </c>
      <c r="H241">
        <v>4.95</v>
      </c>
      <c r="I241">
        <v>2022</v>
      </c>
      <c r="J241" t="s">
        <v>26</v>
      </c>
      <c r="K241" t="s">
        <v>39</v>
      </c>
      <c r="L241" s="127">
        <v>0.60972222222222217</v>
      </c>
      <c r="M241" t="s">
        <v>28</v>
      </c>
      <c r="N241" t="s">
        <v>49</v>
      </c>
      <c r="O241" t="s">
        <v>30</v>
      </c>
      <c r="P241" t="s">
        <v>68</v>
      </c>
      <c r="Q241" t="s">
        <v>41</v>
      </c>
      <c r="R241" t="s">
        <v>76</v>
      </c>
      <c r="S241" t="s">
        <v>42</v>
      </c>
      <c r="T241" t="s">
        <v>35</v>
      </c>
      <c r="U241" s="1" t="s">
        <v>36</v>
      </c>
      <c r="V241">
        <v>2</v>
      </c>
      <c r="W241">
        <v>0</v>
      </c>
      <c r="X241">
        <v>0</v>
      </c>
      <c r="Y241">
        <v>0</v>
      </c>
      <c r="Z241">
        <v>0</v>
      </c>
    </row>
    <row r="242" spans="1:26" x14ac:dyDescent="0.25">
      <c r="A242">
        <v>106841565</v>
      </c>
      <c r="B242" t="s">
        <v>117</v>
      </c>
      <c r="C242" t="s">
        <v>65</v>
      </c>
      <c r="D242">
        <v>10000077</v>
      </c>
      <c r="E242">
        <v>10000077</v>
      </c>
      <c r="F242">
        <v>22.143999999999998</v>
      </c>
      <c r="G242">
        <v>20000021</v>
      </c>
      <c r="H242">
        <v>1.5</v>
      </c>
      <c r="I242">
        <v>2022</v>
      </c>
      <c r="J242" t="s">
        <v>26</v>
      </c>
      <c r="K242" t="s">
        <v>48</v>
      </c>
      <c r="L242" s="127">
        <v>0.7944444444444444</v>
      </c>
      <c r="M242" t="s">
        <v>28</v>
      </c>
      <c r="N242" t="s">
        <v>49</v>
      </c>
      <c r="O242" t="s">
        <v>30</v>
      </c>
      <c r="P242" t="s">
        <v>31</v>
      </c>
      <c r="Q242" t="s">
        <v>41</v>
      </c>
      <c r="R242" t="s">
        <v>33</v>
      </c>
      <c r="S242" t="s">
        <v>42</v>
      </c>
      <c r="T242" t="s">
        <v>57</v>
      </c>
      <c r="U242" s="1" t="s">
        <v>36</v>
      </c>
      <c r="V242">
        <v>2</v>
      </c>
      <c r="W242">
        <v>0</v>
      </c>
      <c r="X242">
        <v>0</v>
      </c>
      <c r="Y242">
        <v>0</v>
      </c>
      <c r="Z242">
        <v>0</v>
      </c>
    </row>
    <row r="243" spans="1:26" x14ac:dyDescent="0.25">
      <c r="A243">
        <v>106841572</v>
      </c>
      <c r="B243" t="s">
        <v>106</v>
      </c>
      <c r="C243" t="s">
        <v>65</v>
      </c>
      <c r="D243">
        <v>10000095</v>
      </c>
      <c r="E243">
        <v>10000095</v>
      </c>
      <c r="F243">
        <v>24.856000000000002</v>
      </c>
      <c r="G243">
        <v>200640</v>
      </c>
      <c r="H243">
        <v>0.2</v>
      </c>
      <c r="I243">
        <v>2022</v>
      </c>
      <c r="J243" t="s">
        <v>26</v>
      </c>
      <c r="K243" t="s">
        <v>48</v>
      </c>
      <c r="L243" s="127">
        <v>0.54513888888888895</v>
      </c>
      <c r="M243" t="s">
        <v>28</v>
      </c>
      <c r="N243" t="s">
        <v>49</v>
      </c>
      <c r="O243" t="s">
        <v>30</v>
      </c>
      <c r="P243" t="s">
        <v>31</v>
      </c>
      <c r="Q243" t="s">
        <v>41</v>
      </c>
      <c r="R243" t="s">
        <v>33</v>
      </c>
      <c r="S243" t="s">
        <v>42</v>
      </c>
      <c r="T243" t="s">
        <v>35</v>
      </c>
      <c r="U243" s="1" t="s">
        <v>36</v>
      </c>
      <c r="V243">
        <v>3</v>
      </c>
      <c r="W243">
        <v>0</v>
      </c>
      <c r="X243">
        <v>0</v>
      </c>
      <c r="Y243">
        <v>0</v>
      </c>
      <c r="Z243">
        <v>0</v>
      </c>
    </row>
    <row r="244" spans="1:26" x14ac:dyDescent="0.25">
      <c r="A244">
        <v>106841601</v>
      </c>
      <c r="B244" t="s">
        <v>104</v>
      </c>
      <c r="C244" t="s">
        <v>65</v>
      </c>
      <c r="D244">
        <v>10000026</v>
      </c>
      <c r="E244">
        <v>10000026</v>
      </c>
      <c r="F244">
        <v>0</v>
      </c>
      <c r="G244">
        <v>200400</v>
      </c>
      <c r="H244">
        <v>0.1</v>
      </c>
      <c r="I244">
        <v>2022</v>
      </c>
      <c r="J244" t="s">
        <v>26</v>
      </c>
      <c r="K244" t="s">
        <v>58</v>
      </c>
      <c r="L244" s="127">
        <v>0.27916666666666667</v>
      </c>
      <c r="M244" t="s">
        <v>28</v>
      </c>
      <c r="N244" t="s">
        <v>49</v>
      </c>
      <c r="O244" t="s">
        <v>30</v>
      </c>
      <c r="P244" t="s">
        <v>31</v>
      </c>
      <c r="Q244" t="s">
        <v>41</v>
      </c>
      <c r="R244" t="s">
        <v>33</v>
      </c>
      <c r="S244" t="s">
        <v>42</v>
      </c>
      <c r="T244" t="s">
        <v>57</v>
      </c>
      <c r="U244" s="1" t="s">
        <v>36</v>
      </c>
      <c r="V244">
        <v>1</v>
      </c>
      <c r="W244">
        <v>0</v>
      </c>
      <c r="X244">
        <v>0</v>
      </c>
      <c r="Y244">
        <v>0</v>
      </c>
      <c r="Z244">
        <v>0</v>
      </c>
    </row>
    <row r="245" spans="1:26" x14ac:dyDescent="0.25">
      <c r="A245">
        <v>106841602</v>
      </c>
      <c r="B245" t="s">
        <v>106</v>
      </c>
      <c r="C245" t="s">
        <v>65</v>
      </c>
      <c r="D245">
        <v>10000095</v>
      </c>
      <c r="E245">
        <v>10000095</v>
      </c>
      <c r="F245">
        <v>999.99900000000002</v>
      </c>
      <c r="G245">
        <v>40001850</v>
      </c>
      <c r="H245">
        <v>0.1</v>
      </c>
      <c r="I245">
        <v>2022</v>
      </c>
      <c r="J245" t="s">
        <v>26</v>
      </c>
      <c r="K245" t="s">
        <v>58</v>
      </c>
      <c r="L245" s="127">
        <v>0.41319444444444442</v>
      </c>
      <c r="M245" t="s">
        <v>28</v>
      </c>
      <c r="N245" t="s">
        <v>49</v>
      </c>
      <c r="O245" t="s">
        <v>30</v>
      </c>
      <c r="P245" t="s">
        <v>31</v>
      </c>
      <c r="Q245" t="s">
        <v>41</v>
      </c>
      <c r="R245" t="s">
        <v>33</v>
      </c>
      <c r="S245" t="s">
        <v>34</v>
      </c>
      <c r="T245" t="s">
        <v>35</v>
      </c>
      <c r="U245" s="1" t="s">
        <v>36</v>
      </c>
      <c r="V245">
        <v>2</v>
      </c>
      <c r="W245">
        <v>0</v>
      </c>
      <c r="X245">
        <v>0</v>
      </c>
      <c r="Y245">
        <v>0</v>
      </c>
      <c r="Z245">
        <v>0</v>
      </c>
    </row>
    <row r="246" spans="1:26" x14ac:dyDescent="0.25">
      <c r="A246">
        <v>106841673</v>
      </c>
      <c r="B246" t="s">
        <v>112</v>
      </c>
      <c r="C246" t="s">
        <v>65</v>
      </c>
      <c r="D246">
        <v>10000095</v>
      </c>
      <c r="E246">
        <v>10000095</v>
      </c>
      <c r="F246">
        <v>8.7690000000000001</v>
      </c>
      <c r="G246" t="s">
        <v>255</v>
      </c>
      <c r="H246">
        <v>0.1</v>
      </c>
      <c r="I246">
        <v>2022</v>
      </c>
      <c r="J246" t="s">
        <v>26</v>
      </c>
      <c r="K246" t="s">
        <v>58</v>
      </c>
      <c r="L246" s="127">
        <v>0.78333333333333333</v>
      </c>
      <c r="M246" t="s">
        <v>28</v>
      </c>
      <c r="N246" t="s">
        <v>29</v>
      </c>
      <c r="O246" t="s">
        <v>30</v>
      </c>
      <c r="P246" t="s">
        <v>68</v>
      </c>
      <c r="Q246" t="s">
        <v>41</v>
      </c>
      <c r="R246" t="s">
        <v>33</v>
      </c>
      <c r="S246" t="s">
        <v>83</v>
      </c>
      <c r="T246" t="s">
        <v>57</v>
      </c>
      <c r="U246" s="1" t="s">
        <v>36</v>
      </c>
      <c r="V246">
        <v>1</v>
      </c>
      <c r="W246">
        <v>0</v>
      </c>
      <c r="X246">
        <v>0</v>
      </c>
      <c r="Y246">
        <v>0</v>
      </c>
      <c r="Z246">
        <v>0</v>
      </c>
    </row>
    <row r="247" spans="1:26" x14ac:dyDescent="0.25">
      <c r="A247">
        <v>106841753</v>
      </c>
      <c r="B247" t="s">
        <v>117</v>
      </c>
      <c r="C247" t="s">
        <v>65</v>
      </c>
      <c r="D247">
        <v>10000077</v>
      </c>
      <c r="E247">
        <v>10000077</v>
      </c>
      <c r="F247">
        <v>20.928999999999998</v>
      </c>
      <c r="G247">
        <v>10000040</v>
      </c>
      <c r="H247">
        <v>0</v>
      </c>
      <c r="I247">
        <v>2022</v>
      </c>
      <c r="J247" t="s">
        <v>26</v>
      </c>
      <c r="K247" t="s">
        <v>53</v>
      </c>
      <c r="L247" s="127">
        <v>0.43958333333333338</v>
      </c>
      <c r="M247" t="s">
        <v>28</v>
      </c>
      <c r="N247" t="s">
        <v>49</v>
      </c>
      <c r="O247" t="s">
        <v>30</v>
      </c>
      <c r="P247" t="s">
        <v>54</v>
      </c>
      <c r="Q247" t="s">
        <v>41</v>
      </c>
      <c r="R247" t="s">
        <v>76</v>
      </c>
      <c r="S247" t="s">
        <v>42</v>
      </c>
      <c r="T247" t="s">
        <v>35</v>
      </c>
      <c r="U247" s="1" t="s">
        <v>36</v>
      </c>
      <c r="V247">
        <v>2</v>
      </c>
      <c r="W247">
        <v>0</v>
      </c>
      <c r="X247">
        <v>0</v>
      </c>
      <c r="Y247">
        <v>0</v>
      </c>
      <c r="Z247">
        <v>0</v>
      </c>
    </row>
    <row r="248" spans="1:26" x14ac:dyDescent="0.25">
      <c r="A248">
        <v>106841776</v>
      </c>
      <c r="B248" t="s">
        <v>112</v>
      </c>
      <c r="C248" t="s">
        <v>65</v>
      </c>
      <c r="D248">
        <v>10000095</v>
      </c>
      <c r="E248">
        <v>10000095</v>
      </c>
      <c r="F248">
        <v>0.23300000000000001</v>
      </c>
      <c r="G248">
        <v>40001811</v>
      </c>
      <c r="H248">
        <v>0.3</v>
      </c>
      <c r="I248">
        <v>2022</v>
      </c>
      <c r="J248" t="s">
        <v>26</v>
      </c>
      <c r="K248" t="s">
        <v>55</v>
      </c>
      <c r="L248" s="127">
        <v>0.22777777777777777</v>
      </c>
      <c r="M248" t="s">
        <v>28</v>
      </c>
      <c r="N248" t="s">
        <v>49</v>
      </c>
      <c r="O248" t="s">
        <v>30</v>
      </c>
      <c r="P248" t="s">
        <v>54</v>
      </c>
      <c r="Q248" t="s">
        <v>32</v>
      </c>
      <c r="R248" t="s">
        <v>33</v>
      </c>
      <c r="S248" t="s">
        <v>34</v>
      </c>
      <c r="T248" t="s">
        <v>57</v>
      </c>
      <c r="U248" s="1" t="s">
        <v>43</v>
      </c>
      <c r="V248">
        <v>1</v>
      </c>
      <c r="W248">
        <v>0</v>
      </c>
      <c r="X248">
        <v>0</v>
      </c>
      <c r="Y248">
        <v>0</v>
      </c>
      <c r="Z248">
        <v>1</v>
      </c>
    </row>
    <row r="249" spans="1:26" x14ac:dyDescent="0.25">
      <c r="A249">
        <v>106841783</v>
      </c>
      <c r="B249" t="s">
        <v>86</v>
      </c>
      <c r="C249" t="s">
        <v>65</v>
      </c>
      <c r="D249">
        <v>10000026</v>
      </c>
      <c r="E249">
        <v>10000026</v>
      </c>
      <c r="F249">
        <v>26.666</v>
      </c>
      <c r="G249">
        <v>200390</v>
      </c>
      <c r="H249">
        <v>0.1</v>
      </c>
      <c r="I249">
        <v>2022</v>
      </c>
      <c r="J249" t="s">
        <v>26</v>
      </c>
      <c r="K249" t="s">
        <v>27</v>
      </c>
      <c r="L249" s="127">
        <v>0.30069444444444443</v>
      </c>
      <c r="M249" t="s">
        <v>28</v>
      </c>
      <c r="N249" t="s">
        <v>49</v>
      </c>
      <c r="O249" t="s">
        <v>30</v>
      </c>
      <c r="P249" t="s">
        <v>31</v>
      </c>
      <c r="Q249" t="s">
        <v>41</v>
      </c>
      <c r="R249" t="s">
        <v>33</v>
      </c>
      <c r="S249" t="s">
        <v>42</v>
      </c>
      <c r="T249" t="s">
        <v>35</v>
      </c>
      <c r="U249" s="1" t="s">
        <v>36</v>
      </c>
      <c r="V249">
        <v>3</v>
      </c>
      <c r="W249">
        <v>0</v>
      </c>
      <c r="X249">
        <v>0</v>
      </c>
      <c r="Y249">
        <v>0</v>
      </c>
      <c r="Z249">
        <v>0</v>
      </c>
    </row>
    <row r="250" spans="1:26" x14ac:dyDescent="0.25">
      <c r="A250">
        <v>106841809</v>
      </c>
      <c r="B250" t="s">
        <v>100</v>
      </c>
      <c r="C250" t="s">
        <v>45</v>
      </c>
      <c r="F250">
        <v>999.99900000000002</v>
      </c>
      <c r="G250">
        <v>30000016</v>
      </c>
      <c r="H250">
        <v>2E-3</v>
      </c>
      <c r="I250">
        <v>2022</v>
      </c>
      <c r="J250" t="s">
        <v>26</v>
      </c>
      <c r="K250" t="s">
        <v>27</v>
      </c>
      <c r="L250" s="127">
        <v>0.42222222222222222</v>
      </c>
      <c r="M250" t="s">
        <v>28</v>
      </c>
      <c r="N250" t="s">
        <v>49</v>
      </c>
      <c r="O250" t="s">
        <v>30</v>
      </c>
      <c r="P250" t="s">
        <v>68</v>
      </c>
      <c r="Q250" t="s">
        <v>41</v>
      </c>
      <c r="R250" t="s">
        <v>50</v>
      </c>
      <c r="S250" t="s">
        <v>42</v>
      </c>
      <c r="T250" t="s">
        <v>35</v>
      </c>
      <c r="U250" s="1" t="s">
        <v>36</v>
      </c>
      <c r="V250">
        <v>2</v>
      </c>
      <c r="W250">
        <v>0</v>
      </c>
      <c r="X250">
        <v>0</v>
      </c>
      <c r="Y250">
        <v>0</v>
      </c>
      <c r="Z250">
        <v>0</v>
      </c>
    </row>
    <row r="251" spans="1:26" x14ac:dyDescent="0.25">
      <c r="A251">
        <v>106841834</v>
      </c>
      <c r="B251" t="s">
        <v>25</v>
      </c>
      <c r="C251" t="s">
        <v>122</v>
      </c>
      <c r="D251">
        <v>40001009</v>
      </c>
      <c r="E251">
        <v>40001009</v>
      </c>
      <c r="F251">
        <v>999.99900000000002</v>
      </c>
      <c r="G251">
        <v>40001009</v>
      </c>
      <c r="H251">
        <v>1.9E-2</v>
      </c>
      <c r="I251">
        <v>2022</v>
      </c>
      <c r="J251" t="s">
        <v>26</v>
      </c>
      <c r="K251" t="s">
        <v>55</v>
      </c>
      <c r="L251" s="127">
        <v>0.82291666666666663</v>
      </c>
      <c r="M251" t="s">
        <v>28</v>
      </c>
      <c r="N251" t="s">
        <v>49</v>
      </c>
      <c r="O251" t="s">
        <v>30</v>
      </c>
      <c r="P251" t="s">
        <v>31</v>
      </c>
      <c r="Q251" t="s">
        <v>69</v>
      </c>
      <c r="R251" t="s">
        <v>33</v>
      </c>
      <c r="S251" t="s">
        <v>69</v>
      </c>
      <c r="T251" t="s">
        <v>47</v>
      </c>
      <c r="U251" s="1" t="s">
        <v>36</v>
      </c>
      <c r="V251">
        <v>2</v>
      </c>
      <c r="W251">
        <v>0</v>
      </c>
      <c r="X251">
        <v>0</v>
      </c>
      <c r="Y251">
        <v>0</v>
      </c>
      <c r="Z251">
        <v>0</v>
      </c>
    </row>
    <row r="252" spans="1:26" x14ac:dyDescent="0.25">
      <c r="A252">
        <v>106841847</v>
      </c>
      <c r="B252" t="s">
        <v>25</v>
      </c>
      <c r="C252" t="s">
        <v>65</v>
      </c>
      <c r="D252">
        <v>10000040</v>
      </c>
      <c r="E252">
        <v>10000040</v>
      </c>
      <c r="F252">
        <v>23.238</v>
      </c>
      <c r="G252">
        <v>29000070</v>
      </c>
      <c r="H252">
        <v>0.25</v>
      </c>
      <c r="I252">
        <v>2022</v>
      </c>
      <c r="J252" t="s">
        <v>26</v>
      </c>
      <c r="K252" t="s">
        <v>55</v>
      </c>
      <c r="L252" s="127">
        <v>0.92569444444444438</v>
      </c>
      <c r="M252" t="s">
        <v>28</v>
      </c>
      <c r="N252" t="s">
        <v>49</v>
      </c>
      <c r="O252" t="s">
        <v>30</v>
      </c>
      <c r="P252" t="s">
        <v>31</v>
      </c>
      <c r="Q252" t="s">
        <v>69</v>
      </c>
      <c r="R252" t="s">
        <v>33</v>
      </c>
      <c r="S252" t="s">
        <v>69</v>
      </c>
      <c r="T252" t="s">
        <v>57</v>
      </c>
      <c r="U252" s="1" t="s">
        <v>36</v>
      </c>
      <c r="V252">
        <v>2</v>
      </c>
      <c r="W252">
        <v>0</v>
      </c>
      <c r="X252">
        <v>0</v>
      </c>
      <c r="Y252">
        <v>0</v>
      </c>
      <c r="Z252">
        <v>0</v>
      </c>
    </row>
    <row r="253" spans="1:26" x14ac:dyDescent="0.25">
      <c r="A253">
        <v>106841853</v>
      </c>
      <c r="B253" t="s">
        <v>25</v>
      </c>
      <c r="C253" t="s">
        <v>65</v>
      </c>
      <c r="D253">
        <v>10000040</v>
      </c>
      <c r="E253">
        <v>10000040</v>
      </c>
      <c r="F253">
        <v>22.738</v>
      </c>
      <c r="G253">
        <v>29000070</v>
      </c>
      <c r="H253">
        <v>0.25</v>
      </c>
      <c r="I253">
        <v>2022</v>
      </c>
      <c r="J253" t="s">
        <v>26</v>
      </c>
      <c r="K253" t="s">
        <v>27</v>
      </c>
      <c r="L253" s="127">
        <v>0.68263888888888891</v>
      </c>
      <c r="M253" t="s">
        <v>28</v>
      </c>
      <c r="N253" t="s">
        <v>49</v>
      </c>
      <c r="O253" t="s">
        <v>30</v>
      </c>
      <c r="P253" t="s">
        <v>31</v>
      </c>
      <c r="Q253" t="s">
        <v>41</v>
      </c>
      <c r="R253" t="s">
        <v>33</v>
      </c>
      <c r="S253" t="s">
        <v>42</v>
      </c>
      <c r="T253" t="s">
        <v>35</v>
      </c>
      <c r="U253" s="1" t="s">
        <v>36</v>
      </c>
      <c r="V253">
        <v>2</v>
      </c>
      <c r="W253">
        <v>0</v>
      </c>
      <c r="X253">
        <v>0</v>
      </c>
      <c r="Y253">
        <v>0</v>
      </c>
      <c r="Z253">
        <v>0</v>
      </c>
    </row>
    <row r="254" spans="1:26" x14ac:dyDescent="0.25">
      <c r="A254">
        <v>106842090</v>
      </c>
      <c r="B254" t="s">
        <v>81</v>
      </c>
      <c r="C254" t="s">
        <v>45</v>
      </c>
      <c r="D254">
        <v>50027141</v>
      </c>
      <c r="E254">
        <v>50027141</v>
      </c>
      <c r="F254">
        <v>0.84499999999999997</v>
      </c>
      <c r="G254">
        <v>50014062</v>
      </c>
      <c r="H254">
        <v>0</v>
      </c>
      <c r="I254">
        <v>2022</v>
      </c>
      <c r="J254" t="s">
        <v>26</v>
      </c>
      <c r="K254" t="s">
        <v>39</v>
      </c>
      <c r="L254" s="127">
        <v>0.44791666666666669</v>
      </c>
      <c r="M254" t="s">
        <v>28</v>
      </c>
      <c r="N254" t="s">
        <v>49</v>
      </c>
      <c r="O254" t="s">
        <v>30</v>
      </c>
      <c r="P254" t="s">
        <v>54</v>
      </c>
      <c r="Q254" t="s">
        <v>41</v>
      </c>
      <c r="R254" t="s">
        <v>33</v>
      </c>
      <c r="S254" t="s">
        <v>42</v>
      </c>
      <c r="T254" t="s">
        <v>35</v>
      </c>
      <c r="U254" s="1" t="s">
        <v>36</v>
      </c>
      <c r="V254">
        <v>1</v>
      </c>
      <c r="W254">
        <v>0</v>
      </c>
      <c r="X254">
        <v>0</v>
      </c>
      <c r="Y254">
        <v>0</v>
      </c>
      <c r="Z254">
        <v>0</v>
      </c>
    </row>
    <row r="255" spans="1:26" x14ac:dyDescent="0.25">
      <c r="A255">
        <v>106842091</v>
      </c>
      <c r="B255" t="s">
        <v>81</v>
      </c>
      <c r="C255" t="s">
        <v>65</v>
      </c>
      <c r="D255">
        <v>10000077</v>
      </c>
      <c r="E255">
        <v>10000077</v>
      </c>
      <c r="F255">
        <v>4.806</v>
      </c>
      <c r="G255">
        <v>50031288</v>
      </c>
      <c r="H255">
        <v>1.9E-2</v>
      </c>
      <c r="I255">
        <v>2022</v>
      </c>
      <c r="J255" t="s">
        <v>26</v>
      </c>
      <c r="K255" t="s">
        <v>39</v>
      </c>
      <c r="L255" s="127">
        <v>0.54583333333333328</v>
      </c>
      <c r="M255" t="s">
        <v>28</v>
      </c>
      <c r="N255" t="s">
        <v>49</v>
      </c>
      <c r="O255" t="s">
        <v>30</v>
      </c>
      <c r="P255" t="s">
        <v>31</v>
      </c>
      <c r="Q255" t="s">
        <v>41</v>
      </c>
      <c r="R255" t="s">
        <v>130</v>
      </c>
      <c r="S255" t="s">
        <v>42</v>
      </c>
      <c r="T255" t="s">
        <v>35</v>
      </c>
      <c r="U255" s="1" t="s">
        <v>36</v>
      </c>
      <c r="V255">
        <v>2</v>
      </c>
      <c r="W255">
        <v>0</v>
      </c>
      <c r="X255">
        <v>0</v>
      </c>
      <c r="Y255">
        <v>0</v>
      </c>
      <c r="Z255">
        <v>0</v>
      </c>
    </row>
    <row r="256" spans="1:26" x14ac:dyDescent="0.25">
      <c r="A256">
        <v>106842118</v>
      </c>
      <c r="B256" t="s">
        <v>104</v>
      </c>
      <c r="C256" t="s">
        <v>45</v>
      </c>
      <c r="D256">
        <v>50001728</v>
      </c>
      <c r="E256">
        <v>50001728</v>
      </c>
      <c r="F256">
        <v>0.20100000000000001</v>
      </c>
      <c r="G256">
        <v>50006074</v>
      </c>
      <c r="H256">
        <v>0</v>
      </c>
      <c r="I256">
        <v>2022</v>
      </c>
      <c r="J256" t="s">
        <v>26</v>
      </c>
      <c r="K256" t="s">
        <v>48</v>
      </c>
      <c r="L256" s="127">
        <v>0.66111111111111109</v>
      </c>
      <c r="M256" t="s">
        <v>51</v>
      </c>
      <c r="N256" t="s">
        <v>49</v>
      </c>
      <c r="P256" t="s">
        <v>68</v>
      </c>
      <c r="Q256" t="s">
        <v>62</v>
      </c>
      <c r="R256" t="s">
        <v>33</v>
      </c>
      <c r="S256" t="s">
        <v>34</v>
      </c>
      <c r="T256" t="s">
        <v>35</v>
      </c>
      <c r="U256" s="1" t="s">
        <v>36</v>
      </c>
      <c r="V256">
        <v>2</v>
      </c>
      <c r="W256">
        <v>0</v>
      </c>
      <c r="X256">
        <v>0</v>
      </c>
      <c r="Y256">
        <v>0</v>
      </c>
      <c r="Z256">
        <v>0</v>
      </c>
    </row>
    <row r="257" spans="1:26" x14ac:dyDescent="0.25">
      <c r="A257">
        <v>106842518</v>
      </c>
      <c r="B257" t="s">
        <v>81</v>
      </c>
      <c r="C257" t="s">
        <v>65</v>
      </c>
      <c r="D257">
        <v>10000485</v>
      </c>
      <c r="E257">
        <v>10800485</v>
      </c>
      <c r="F257">
        <v>33.381999999999998</v>
      </c>
      <c r="G257">
        <v>30000051</v>
      </c>
      <c r="H257">
        <v>0</v>
      </c>
      <c r="I257">
        <v>2022</v>
      </c>
      <c r="J257" t="s">
        <v>26</v>
      </c>
      <c r="K257" t="s">
        <v>27</v>
      </c>
      <c r="L257" s="127">
        <v>0.32013888888888892</v>
      </c>
      <c r="M257" t="s">
        <v>28</v>
      </c>
      <c r="N257" t="s">
        <v>29</v>
      </c>
      <c r="O257" t="s">
        <v>30</v>
      </c>
      <c r="P257" t="s">
        <v>54</v>
      </c>
      <c r="Q257" t="s">
        <v>41</v>
      </c>
      <c r="R257" t="s">
        <v>95</v>
      </c>
      <c r="S257" t="s">
        <v>83</v>
      </c>
      <c r="T257" t="s">
        <v>35</v>
      </c>
      <c r="U257" s="1" t="s">
        <v>36</v>
      </c>
      <c r="V257">
        <v>5</v>
      </c>
      <c r="W257">
        <v>0</v>
      </c>
      <c r="X257">
        <v>0</v>
      </c>
      <c r="Y257">
        <v>0</v>
      </c>
      <c r="Z257">
        <v>0</v>
      </c>
    </row>
    <row r="258" spans="1:26" x14ac:dyDescent="0.25">
      <c r="A258">
        <v>106842721</v>
      </c>
      <c r="B258" t="s">
        <v>25</v>
      </c>
      <c r="C258" t="s">
        <v>65</v>
      </c>
      <c r="D258">
        <v>10000040</v>
      </c>
      <c r="E258">
        <v>10000040</v>
      </c>
      <c r="F258">
        <v>999.99900000000002</v>
      </c>
      <c r="G258">
        <v>20000070</v>
      </c>
      <c r="H258">
        <v>1</v>
      </c>
      <c r="I258">
        <v>2022</v>
      </c>
      <c r="J258" t="s">
        <v>26</v>
      </c>
      <c r="K258" t="s">
        <v>27</v>
      </c>
      <c r="L258" s="127">
        <v>0.97569444444444453</v>
      </c>
      <c r="M258" t="s">
        <v>28</v>
      </c>
      <c r="N258" t="s">
        <v>49</v>
      </c>
      <c r="O258" t="s">
        <v>30</v>
      </c>
      <c r="P258" t="s">
        <v>54</v>
      </c>
      <c r="Q258" t="s">
        <v>41</v>
      </c>
      <c r="R258" t="s">
        <v>33</v>
      </c>
      <c r="S258" t="s">
        <v>42</v>
      </c>
      <c r="T258" t="s">
        <v>57</v>
      </c>
      <c r="U258" s="1" t="s">
        <v>36</v>
      </c>
      <c r="V258">
        <v>1</v>
      </c>
      <c r="W258">
        <v>0</v>
      </c>
      <c r="X258">
        <v>0</v>
      </c>
      <c r="Y258">
        <v>0</v>
      </c>
      <c r="Z258">
        <v>0</v>
      </c>
    </row>
    <row r="259" spans="1:26" x14ac:dyDescent="0.25">
      <c r="A259">
        <v>106842724</v>
      </c>
      <c r="B259" t="s">
        <v>25</v>
      </c>
      <c r="C259" t="s">
        <v>65</v>
      </c>
      <c r="D259">
        <v>10000040</v>
      </c>
      <c r="E259">
        <v>10000040</v>
      </c>
      <c r="F259">
        <v>999.99900000000002</v>
      </c>
      <c r="G259">
        <v>20000070</v>
      </c>
      <c r="H259">
        <v>1.1000000000000001</v>
      </c>
      <c r="I259">
        <v>2022</v>
      </c>
      <c r="J259" t="s">
        <v>26</v>
      </c>
      <c r="K259" t="s">
        <v>27</v>
      </c>
      <c r="L259" s="127">
        <v>0.97638888888888886</v>
      </c>
      <c r="M259" t="s">
        <v>28</v>
      </c>
      <c r="N259" t="s">
        <v>49</v>
      </c>
      <c r="O259" t="s">
        <v>30</v>
      </c>
      <c r="P259" t="s">
        <v>54</v>
      </c>
      <c r="Q259" t="s">
        <v>41</v>
      </c>
      <c r="R259" t="s">
        <v>33</v>
      </c>
      <c r="S259" t="s">
        <v>42</v>
      </c>
      <c r="T259" t="s">
        <v>57</v>
      </c>
      <c r="U259" s="1" t="s">
        <v>43</v>
      </c>
      <c r="V259">
        <v>1</v>
      </c>
      <c r="W259">
        <v>0</v>
      </c>
      <c r="X259">
        <v>0</v>
      </c>
      <c r="Y259">
        <v>0</v>
      </c>
      <c r="Z259">
        <v>1</v>
      </c>
    </row>
    <row r="260" spans="1:26" x14ac:dyDescent="0.25">
      <c r="A260">
        <v>106842764</v>
      </c>
      <c r="B260" t="s">
        <v>104</v>
      </c>
      <c r="C260" t="s">
        <v>65</v>
      </c>
      <c r="D260">
        <v>10000026</v>
      </c>
      <c r="E260">
        <v>10000026</v>
      </c>
      <c r="F260">
        <v>0</v>
      </c>
      <c r="G260">
        <v>200400</v>
      </c>
      <c r="H260">
        <v>0.1</v>
      </c>
      <c r="I260">
        <v>2022</v>
      </c>
      <c r="J260" t="s">
        <v>26</v>
      </c>
      <c r="K260" t="s">
        <v>39</v>
      </c>
      <c r="L260" s="127">
        <v>0.2902777777777778</v>
      </c>
      <c r="M260" t="s">
        <v>28</v>
      </c>
      <c r="N260" t="s">
        <v>49</v>
      </c>
      <c r="O260" t="s">
        <v>30</v>
      </c>
      <c r="P260" t="s">
        <v>31</v>
      </c>
      <c r="Q260" t="s">
        <v>41</v>
      </c>
      <c r="R260" t="s">
        <v>33</v>
      </c>
      <c r="S260" t="s">
        <v>42</v>
      </c>
      <c r="T260" t="s">
        <v>74</v>
      </c>
      <c r="U260" s="1" t="s">
        <v>36</v>
      </c>
      <c r="V260">
        <v>2</v>
      </c>
      <c r="W260">
        <v>0</v>
      </c>
      <c r="X260">
        <v>0</v>
      </c>
      <c r="Y260">
        <v>0</v>
      </c>
      <c r="Z260">
        <v>0</v>
      </c>
    </row>
    <row r="261" spans="1:26" x14ac:dyDescent="0.25">
      <c r="A261">
        <v>106842776</v>
      </c>
      <c r="B261" t="s">
        <v>25</v>
      </c>
      <c r="C261" t="s">
        <v>65</v>
      </c>
      <c r="D261">
        <v>10000040</v>
      </c>
      <c r="E261">
        <v>10000040</v>
      </c>
      <c r="F261">
        <v>24.888000000000002</v>
      </c>
      <c r="G261">
        <v>29000070</v>
      </c>
      <c r="H261">
        <v>1.9</v>
      </c>
      <c r="I261">
        <v>2022</v>
      </c>
      <c r="J261" t="s">
        <v>26</v>
      </c>
      <c r="K261" t="s">
        <v>55</v>
      </c>
      <c r="L261" s="127">
        <v>0.84513888888888899</v>
      </c>
      <c r="M261" t="s">
        <v>28</v>
      </c>
      <c r="N261" t="s">
        <v>29</v>
      </c>
      <c r="O261" t="s">
        <v>30</v>
      </c>
      <c r="P261" t="s">
        <v>54</v>
      </c>
      <c r="Q261" t="s">
        <v>69</v>
      </c>
      <c r="R261" t="s">
        <v>33</v>
      </c>
      <c r="S261" t="s">
        <v>83</v>
      </c>
      <c r="T261" t="s">
        <v>57</v>
      </c>
      <c r="U261" s="1" t="s">
        <v>36</v>
      </c>
      <c r="V261">
        <v>1</v>
      </c>
      <c r="W261">
        <v>0</v>
      </c>
      <c r="X261">
        <v>0</v>
      </c>
      <c r="Y261">
        <v>0</v>
      </c>
      <c r="Z261">
        <v>0</v>
      </c>
    </row>
    <row r="262" spans="1:26" x14ac:dyDescent="0.25">
      <c r="A262">
        <v>106842813</v>
      </c>
      <c r="B262" t="s">
        <v>25</v>
      </c>
      <c r="C262" t="s">
        <v>65</v>
      </c>
      <c r="D262">
        <v>10000040</v>
      </c>
      <c r="E262">
        <v>10000040</v>
      </c>
      <c r="F262">
        <v>2.1619999999999999</v>
      </c>
      <c r="G262">
        <v>202850</v>
      </c>
      <c r="H262">
        <v>0.2</v>
      </c>
      <c r="I262">
        <v>2022</v>
      </c>
      <c r="J262" t="s">
        <v>26</v>
      </c>
      <c r="K262" t="s">
        <v>39</v>
      </c>
      <c r="L262" s="127">
        <v>0.47847222222222219</v>
      </c>
      <c r="M262" t="s">
        <v>28</v>
      </c>
      <c r="N262" t="s">
        <v>49</v>
      </c>
      <c r="O262" t="s">
        <v>30</v>
      </c>
      <c r="P262" t="s">
        <v>31</v>
      </c>
      <c r="Q262" t="s">
        <v>41</v>
      </c>
      <c r="R262" t="s">
        <v>33</v>
      </c>
      <c r="S262" t="s">
        <v>42</v>
      </c>
      <c r="T262" t="s">
        <v>35</v>
      </c>
      <c r="U262" s="1" t="s">
        <v>36</v>
      </c>
      <c r="V262">
        <v>1</v>
      </c>
      <c r="W262">
        <v>0</v>
      </c>
      <c r="X262">
        <v>0</v>
      </c>
      <c r="Y262">
        <v>0</v>
      </c>
      <c r="Z262">
        <v>0</v>
      </c>
    </row>
    <row r="263" spans="1:26" x14ac:dyDescent="0.25">
      <c r="A263">
        <v>106842822</v>
      </c>
      <c r="B263" t="s">
        <v>117</v>
      </c>
      <c r="C263" t="s">
        <v>65</v>
      </c>
      <c r="D263">
        <v>10000077</v>
      </c>
      <c r="E263">
        <v>10000077</v>
      </c>
      <c r="F263">
        <v>37.494</v>
      </c>
      <c r="G263" t="s">
        <v>260</v>
      </c>
      <c r="H263">
        <v>1</v>
      </c>
      <c r="I263">
        <v>2022</v>
      </c>
      <c r="J263" t="s">
        <v>26</v>
      </c>
      <c r="K263" t="s">
        <v>27</v>
      </c>
      <c r="L263" s="127">
        <v>0.41875000000000001</v>
      </c>
      <c r="M263" t="s">
        <v>40</v>
      </c>
      <c r="N263" t="s">
        <v>49</v>
      </c>
      <c r="O263" t="s">
        <v>30</v>
      </c>
      <c r="P263" t="s">
        <v>31</v>
      </c>
      <c r="Q263" t="s">
        <v>41</v>
      </c>
      <c r="R263" t="s">
        <v>75</v>
      </c>
      <c r="S263" t="s">
        <v>42</v>
      </c>
      <c r="T263" t="s">
        <v>35</v>
      </c>
      <c r="U263" s="1" t="s">
        <v>43</v>
      </c>
      <c r="V263">
        <v>2</v>
      </c>
      <c r="W263">
        <v>0</v>
      </c>
      <c r="X263">
        <v>0</v>
      </c>
      <c r="Y263">
        <v>0</v>
      </c>
      <c r="Z263">
        <v>1</v>
      </c>
    </row>
    <row r="264" spans="1:26" x14ac:dyDescent="0.25">
      <c r="A264">
        <v>106842950</v>
      </c>
      <c r="B264" t="s">
        <v>131</v>
      </c>
      <c r="C264" t="s">
        <v>38</v>
      </c>
      <c r="D264">
        <v>22000221</v>
      </c>
      <c r="E264">
        <v>20000221</v>
      </c>
      <c r="F264">
        <v>14.798999999999999</v>
      </c>
      <c r="G264">
        <v>50018682</v>
      </c>
      <c r="H264">
        <v>9.5000000000000001E-2</v>
      </c>
      <c r="I264">
        <v>2022</v>
      </c>
      <c r="J264" t="s">
        <v>26</v>
      </c>
      <c r="K264" t="s">
        <v>53</v>
      </c>
      <c r="L264" s="127">
        <v>0.35416666666666669</v>
      </c>
      <c r="M264" t="s">
        <v>28</v>
      </c>
      <c r="N264" t="s">
        <v>29</v>
      </c>
      <c r="O264" t="s">
        <v>30</v>
      </c>
      <c r="P264" t="s">
        <v>31</v>
      </c>
      <c r="Q264" t="s">
        <v>41</v>
      </c>
      <c r="R264" t="s">
        <v>33</v>
      </c>
      <c r="S264" t="s">
        <v>83</v>
      </c>
      <c r="T264" t="s">
        <v>35</v>
      </c>
      <c r="U264" s="1" t="s">
        <v>116</v>
      </c>
      <c r="V264">
        <v>2</v>
      </c>
      <c r="W264">
        <v>0</v>
      </c>
      <c r="X264">
        <v>0</v>
      </c>
      <c r="Y264">
        <v>0</v>
      </c>
      <c r="Z264">
        <v>0</v>
      </c>
    </row>
    <row r="265" spans="1:26" x14ac:dyDescent="0.25">
      <c r="A265">
        <v>106843049</v>
      </c>
      <c r="B265" t="s">
        <v>81</v>
      </c>
      <c r="C265" t="s">
        <v>45</v>
      </c>
      <c r="F265">
        <v>999.99900000000002</v>
      </c>
      <c r="G265">
        <v>50020528</v>
      </c>
      <c r="H265">
        <v>8.9999999999999993E-3</v>
      </c>
      <c r="I265">
        <v>2022</v>
      </c>
      <c r="J265" t="s">
        <v>26</v>
      </c>
      <c r="K265" t="s">
        <v>39</v>
      </c>
      <c r="L265" s="127">
        <v>0.5180555555555556</v>
      </c>
      <c r="M265" t="s">
        <v>28</v>
      </c>
      <c r="N265" t="s">
        <v>49</v>
      </c>
      <c r="O265" t="s">
        <v>30</v>
      </c>
      <c r="P265" t="s">
        <v>31</v>
      </c>
      <c r="Q265" t="s">
        <v>41</v>
      </c>
      <c r="R265" t="s">
        <v>33</v>
      </c>
      <c r="S265" t="s">
        <v>42</v>
      </c>
      <c r="T265" t="s">
        <v>35</v>
      </c>
      <c r="U265" s="1" t="s">
        <v>36</v>
      </c>
      <c r="V265">
        <v>3</v>
      </c>
      <c r="W265">
        <v>0</v>
      </c>
      <c r="X265">
        <v>0</v>
      </c>
      <c r="Y265">
        <v>0</v>
      </c>
      <c r="Z265">
        <v>0</v>
      </c>
    </row>
    <row r="266" spans="1:26" x14ac:dyDescent="0.25">
      <c r="A266">
        <v>106843094</v>
      </c>
      <c r="B266" t="s">
        <v>97</v>
      </c>
      <c r="C266" t="s">
        <v>45</v>
      </c>
      <c r="D266">
        <v>50018945</v>
      </c>
      <c r="E266">
        <v>40001008</v>
      </c>
      <c r="F266">
        <v>3.8610000000000002</v>
      </c>
      <c r="G266">
        <v>50019689</v>
      </c>
      <c r="H266">
        <v>3.7999999999999999E-2</v>
      </c>
      <c r="I266">
        <v>2022</v>
      </c>
      <c r="J266" t="s">
        <v>26</v>
      </c>
      <c r="K266" t="s">
        <v>53</v>
      </c>
      <c r="L266" s="127">
        <v>0.56597222222222221</v>
      </c>
      <c r="M266" t="s">
        <v>28</v>
      </c>
      <c r="N266" t="s">
        <v>29</v>
      </c>
      <c r="O266" t="s">
        <v>30</v>
      </c>
      <c r="P266" t="s">
        <v>54</v>
      </c>
      <c r="Q266" t="s">
        <v>41</v>
      </c>
      <c r="R266" t="s">
        <v>33</v>
      </c>
      <c r="S266" t="s">
        <v>42</v>
      </c>
      <c r="T266" t="s">
        <v>35</v>
      </c>
      <c r="U266" s="1" t="s">
        <v>36</v>
      </c>
      <c r="V266">
        <v>2</v>
      </c>
      <c r="W266">
        <v>0</v>
      </c>
      <c r="X266">
        <v>0</v>
      </c>
      <c r="Y266">
        <v>0</v>
      </c>
      <c r="Z266">
        <v>0</v>
      </c>
    </row>
    <row r="267" spans="1:26" x14ac:dyDescent="0.25">
      <c r="A267">
        <v>106843159</v>
      </c>
      <c r="B267" t="s">
        <v>44</v>
      </c>
      <c r="C267" t="s">
        <v>45</v>
      </c>
      <c r="D267">
        <v>50000570</v>
      </c>
      <c r="E267">
        <v>50000570</v>
      </c>
      <c r="F267">
        <v>999.99900000000002</v>
      </c>
      <c r="G267">
        <v>50020578</v>
      </c>
      <c r="H267">
        <v>5.7000000000000002E-2</v>
      </c>
      <c r="I267">
        <v>2022</v>
      </c>
      <c r="J267" t="s">
        <v>26</v>
      </c>
      <c r="K267" t="s">
        <v>53</v>
      </c>
      <c r="L267" s="127">
        <v>0.71250000000000002</v>
      </c>
      <c r="M267" t="s">
        <v>28</v>
      </c>
      <c r="N267" t="s">
        <v>29</v>
      </c>
      <c r="O267" t="s">
        <v>30</v>
      </c>
      <c r="P267" t="s">
        <v>31</v>
      </c>
      <c r="Q267" t="s">
        <v>41</v>
      </c>
      <c r="R267" t="s">
        <v>33</v>
      </c>
      <c r="S267" t="s">
        <v>42</v>
      </c>
      <c r="T267" t="s">
        <v>35</v>
      </c>
      <c r="U267" s="1" t="s">
        <v>36</v>
      </c>
      <c r="V267">
        <v>1</v>
      </c>
      <c r="W267">
        <v>0</v>
      </c>
      <c r="X267">
        <v>0</v>
      </c>
      <c r="Y267">
        <v>0</v>
      </c>
      <c r="Z267">
        <v>0</v>
      </c>
    </row>
    <row r="268" spans="1:26" x14ac:dyDescent="0.25">
      <c r="A268">
        <v>106843433</v>
      </c>
      <c r="B268" t="s">
        <v>176</v>
      </c>
      <c r="C268" t="s">
        <v>45</v>
      </c>
      <c r="D268">
        <v>50029662</v>
      </c>
      <c r="E268">
        <v>50029662</v>
      </c>
      <c r="F268">
        <v>999.99900000000002</v>
      </c>
      <c r="G268">
        <v>50029662</v>
      </c>
      <c r="H268">
        <v>0</v>
      </c>
      <c r="I268">
        <v>2022</v>
      </c>
      <c r="J268" t="s">
        <v>26</v>
      </c>
      <c r="K268" t="s">
        <v>48</v>
      </c>
      <c r="L268" s="127">
        <v>0.94236111111111109</v>
      </c>
      <c r="M268" t="s">
        <v>51</v>
      </c>
      <c r="N268" t="s">
        <v>49</v>
      </c>
      <c r="P268" t="s">
        <v>54</v>
      </c>
      <c r="Q268" t="s">
        <v>41</v>
      </c>
      <c r="R268" t="s">
        <v>33</v>
      </c>
      <c r="S268" t="s">
        <v>69</v>
      </c>
      <c r="T268" t="s">
        <v>47</v>
      </c>
      <c r="U268" s="1" t="s">
        <v>36</v>
      </c>
      <c r="V268">
        <v>1</v>
      </c>
      <c r="W268">
        <v>0</v>
      </c>
      <c r="X268">
        <v>0</v>
      </c>
      <c r="Y268">
        <v>0</v>
      </c>
      <c r="Z268">
        <v>0</v>
      </c>
    </row>
    <row r="269" spans="1:26" x14ac:dyDescent="0.25">
      <c r="A269">
        <v>106843706</v>
      </c>
      <c r="B269" t="s">
        <v>106</v>
      </c>
      <c r="C269" t="s">
        <v>65</v>
      </c>
      <c r="D269">
        <v>10000095</v>
      </c>
      <c r="E269">
        <v>10000095</v>
      </c>
      <c r="F269">
        <v>25.614999999999998</v>
      </c>
      <c r="G269">
        <v>40001815</v>
      </c>
      <c r="H269">
        <v>3.1</v>
      </c>
      <c r="I269">
        <v>2022</v>
      </c>
      <c r="J269" t="s">
        <v>26</v>
      </c>
      <c r="K269" t="s">
        <v>55</v>
      </c>
      <c r="L269" s="127">
        <v>0.52152777777777781</v>
      </c>
      <c r="M269" t="s">
        <v>28</v>
      </c>
      <c r="N269" t="s">
        <v>29</v>
      </c>
      <c r="O269" t="s">
        <v>30</v>
      </c>
      <c r="P269" t="s">
        <v>54</v>
      </c>
      <c r="Q269" t="s">
        <v>41</v>
      </c>
      <c r="R269" t="s">
        <v>33</v>
      </c>
      <c r="S269" t="s">
        <v>42</v>
      </c>
      <c r="T269" t="s">
        <v>35</v>
      </c>
      <c r="U269" s="1" t="s">
        <v>64</v>
      </c>
      <c r="V269">
        <v>8</v>
      </c>
      <c r="W269">
        <v>0</v>
      </c>
      <c r="X269">
        <v>0</v>
      </c>
      <c r="Y269">
        <v>2</v>
      </c>
      <c r="Z269">
        <v>0</v>
      </c>
    </row>
    <row r="270" spans="1:26" x14ac:dyDescent="0.25">
      <c r="A270">
        <v>106843755</v>
      </c>
      <c r="B270" t="s">
        <v>117</v>
      </c>
      <c r="C270" t="s">
        <v>65</v>
      </c>
      <c r="D270">
        <v>10000040</v>
      </c>
      <c r="E270">
        <v>10000040</v>
      </c>
      <c r="F270">
        <v>13.496</v>
      </c>
      <c r="G270">
        <v>10000077</v>
      </c>
      <c r="H270">
        <v>0.59</v>
      </c>
      <c r="I270">
        <v>2022</v>
      </c>
      <c r="J270" t="s">
        <v>26</v>
      </c>
      <c r="K270" t="s">
        <v>27</v>
      </c>
      <c r="L270" s="127">
        <v>0.64583333333333337</v>
      </c>
      <c r="M270" t="s">
        <v>28</v>
      </c>
      <c r="N270" t="s">
        <v>49</v>
      </c>
      <c r="O270" t="s">
        <v>30</v>
      </c>
      <c r="P270" t="s">
        <v>31</v>
      </c>
      <c r="Q270" t="s">
        <v>41</v>
      </c>
      <c r="R270" t="s">
        <v>33</v>
      </c>
      <c r="S270" t="s">
        <v>42</v>
      </c>
      <c r="T270" t="s">
        <v>35</v>
      </c>
      <c r="U270" s="1" t="s">
        <v>36</v>
      </c>
      <c r="V270">
        <v>2</v>
      </c>
      <c r="W270">
        <v>0</v>
      </c>
      <c r="X270">
        <v>0</v>
      </c>
      <c r="Y270">
        <v>0</v>
      </c>
      <c r="Z270">
        <v>0</v>
      </c>
    </row>
    <row r="271" spans="1:26" x14ac:dyDescent="0.25">
      <c r="A271">
        <v>106843804</v>
      </c>
      <c r="B271" t="s">
        <v>106</v>
      </c>
      <c r="C271" t="s">
        <v>65</v>
      </c>
      <c r="D271">
        <v>10000095</v>
      </c>
      <c r="E271">
        <v>10000095</v>
      </c>
      <c r="F271">
        <v>20.594000000000001</v>
      </c>
      <c r="G271">
        <v>40001005</v>
      </c>
      <c r="H271">
        <v>0.3</v>
      </c>
      <c r="I271">
        <v>2022</v>
      </c>
      <c r="J271" t="s">
        <v>26</v>
      </c>
      <c r="K271" t="s">
        <v>58</v>
      </c>
      <c r="L271" s="127">
        <v>0.51666666666666672</v>
      </c>
      <c r="M271" t="s">
        <v>28</v>
      </c>
      <c r="N271" t="s">
        <v>29</v>
      </c>
      <c r="O271" t="s">
        <v>30</v>
      </c>
      <c r="P271" t="s">
        <v>31</v>
      </c>
      <c r="Q271" t="s">
        <v>32</v>
      </c>
      <c r="R271" t="s">
        <v>33</v>
      </c>
      <c r="S271" t="s">
        <v>69</v>
      </c>
      <c r="T271" t="s">
        <v>35</v>
      </c>
      <c r="U271" s="1" t="s">
        <v>36</v>
      </c>
      <c r="V271">
        <v>1</v>
      </c>
      <c r="W271">
        <v>0</v>
      </c>
      <c r="X271">
        <v>0</v>
      </c>
      <c r="Y271">
        <v>0</v>
      </c>
      <c r="Z271">
        <v>0</v>
      </c>
    </row>
    <row r="272" spans="1:26" x14ac:dyDescent="0.25">
      <c r="A272">
        <v>106843819</v>
      </c>
      <c r="B272" t="s">
        <v>104</v>
      </c>
      <c r="C272" t="s">
        <v>65</v>
      </c>
      <c r="D272">
        <v>10000026</v>
      </c>
      <c r="E272">
        <v>10000026</v>
      </c>
      <c r="F272">
        <v>3.1640000000000001</v>
      </c>
      <c r="G272">
        <v>40001345</v>
      </c>
      <c r="H272">
        <v>0.5</v>
      </c>
      <c r="I272">
        <v>2022</v>
      </c>
      <c r="J272" t="s">
        <v>26</v>
      </c>
      <c r="K272" t="s">
        <v>39</v>
      </c>
      <c r="L272" s="127">
        <v>0.3215277777777778</v>
      </c>
      <c r="M272" t="s">
        <v>28</v>
      </c>
      <c r="N272" t="s">
        <v>49</v>
      </c>
      <c r="O272" t="s">
        <v>30</v>
      </c>
      <c r="P272" t="s">
        <v>31</v>
      </c>
      <c r="Q272" t="s">
        <v>41</v>
      </c>
      <c r="R272" t="s">
        <v>33</v>
      </c>
      <c r="S272" t="s">
        <v>42</v>
      </c>
      <c r="T272" t="s">
        <v>35</v>
      </c>
      <c r="U272" s="1" t="s">
        <v>36</v>
      </c>
      <c r="V272">
        <v>1</v>
      </c>
      <c r="W272">
        <v>0</v>
      </c>
      <c r="X272">
        <v>0</v>
      </c>
      <c r="Y272">
        <v>0</v>
      </c>
      <c r="Z272">
        <v>0</v>
      </c>
    </row>
    <row r="273" spans="1:26" x14ac:dyDescent="0.25">
      <c r="A273">
        <v>106843898</v>
      </c>
      <c r="B273" t="s">
        <v>25</v>
      </c>
      <c r="C273" t="s">
        <v>65</v>
      </c>
      <c r="D273">
        <v>10000040</v>
      </c>
      <c r="E273">
        <v>10000040</v>
      </c>
      <c r="F273">
        <v>22.895</v>
      </c>
      <c r="G273">
        <v>20000070</v>
      </c>
      <c r="H273">
        <v>9.2999999999999999E-2</v>
      </c>
      <c r="I273">
        <v>2022</v>
      </c>
      <c r="J273" t="s">
        <v>26</v>
      </c>
      <c r="K273" t="s">
        <v>53</v>
      </c>
      <c r="L273" s="127">
        <v>0.26666666666666666</v>
      </c>
      <c r="M273" t="s">
        <v>28</v>
      </c>
      <c r="N273" t="s">
        <v>29</v>
      </c>
      <c r="O273" t="s">
        <v>30</v>
      </c>
      <c r="P273" t="s">
        <v>31</v>
      </c>
      <c r="Q273" t="s">
        <v>41</v>
      </c>
      <c r="R273" t="s">
        <v>33</v>
      </c>
      <c r="S273" t="s">
        <v>42</v>
      </c>
      <c r="T273" t="s">
        <v>57</v>
      </c>
      <c r="U273" s="1" t="s">
        <v>36</v>
      </c>
      <c r="V273">
        <v>2</v>
      </c>
      <c r="W273">
        <v>0</v>
      </c>
      <c r="X273">
        <v>0</v>
      </c>
      <c r="Y273">
        <v>0</v>
      </c>
      <c r="Z273">
        <v>0</v>
      </c>
    </row>
    <row r="274" spans="1:26" x14ac:dyDescent="0.25">
      <c r="A274">
        <v>106844165</v>
      </c>
      <c r="B274" t="s">
        <v>81</v>
      </c>
      <c r="C274" t="s">
        <v>45</v>
      </c>
      <c r="D274">
        <v>50032515</v>
      </c>
      <c r="E274">
        <v>50032515</v>
      </c>
      <c r="F274">
        <v>6.8949999999999996</v>
      </c>
      <c r="G274">
        <v>50013432</v>
      </c>
      <c r="H274">
        <v>0</v>
      </c>
      <c r="I274">
        <v>2022</v>
      </c>
      <c r="J274" t="s">
        <v>26</v>
      </c>
      <c r="K274" t="s">
        <v>48</v>
      </c>
      <c r="L274" s="127">
        <v>0.3888888888888889</v>
      </c>
      <c r="M274" t="s">
        <v>28</v>
      </c>
      <c r="N274" t="s">
        <v>49</v>
      </c>
      <c r="P274" t="s">
        <v>68</v>
      </c>
      <c r="Q274" t="s">
        <v>32</v>
      </c>
      <c r="R274" t="s">
        <v>61</v>
      </c>
      <c r="S274" t="s">
        <v>42</v>
      </c>
      <c r="T274" t="s">
        <v>35</v>
      </c>
      <c r="U274" s="1" t="s">
        <v>43</v>
      </c>
      <c r="V274">
        <v>3</v>
      </c>
      <c r="W274">
        <v>0</v>
      </c>
      <c r="X274">
        <v>0</v>
      </c>
      <c r="Y274">
        <v>0</v>
      </c>
      <c r="Z274">
        <v>2</v>
      </c>
    </row>
    <row r="275" spans="1:26" x14ac:dyDescent="0.25">
      <c r="A275">
        <v>106844237</v>
      </c>
      <c r="B275" t="s">
        <v>44</v>
      </c>
      <c r="C275" t="s">
        <v>45</v>
      </c>
      <c r="D275">
        <v>50026600</v>
      </c>
      <c r="E275">
        <v>20000501</v>
      </c>
      <c r="F275">
        <v>12.012</v>
      </c>
      <c r="G275">
        <v>50032439</v>
      </c>
      <c r="H275">
        <v>2E-3</v>
      </c>
      <c r="I275">
        <v>2022</v>
      </c>
      <c r="J275" t="s">
        <v>26</v>
      </c>
      <c r="K275" t="s">
        <v>48</v>
      </c>
      <c r="L275" s="127">
        <v>0.38819444444444445</v>
      </c>
      <c r="M275" t="s">
        <v>28</v>
      </c>
      <c r="N275" t="s">
        <v>49</v>
      </c>
      <c r="O275" t="s">
        <v>30</v>
      </c>
      <c r="P275" t="s">
        <v>31</v>
      </c>
      <c r="Q275" t="s">
        <v>41</v>
      </c>
      <c r="R275" t="s">
        <v>33</v>
      </c>
      <c r="S275" t="s">
        <v>42</v>
      </c>
      <c r="T275" t="s">
        <v>35</v>
      </c>
      <c r="U275" s="1" t="s">
        <v>36</v>
      </c>
      <c r="V275">
        <v>6</v>
      </c>
      <c r="W275">
        <v>0</v>
      </c>
      <c r="X275">
        <v>0</v>
      </c>
      <c r="Y275">
        <v>0</v>
      </c>
      <c r="Z275">
        <v>0</v>
      </c>
    </row>
    <row r="276" spans="1:26" x14ac:dyDescent="0.25">
      <c r="A276">
        <v>106844610</v>
      </c>
      <c r="B276" t="s">
        <v>25</v>
      </c>
      <c r="C276" t="s">
        <v>45</v>
      </c>
      <c r="D276">
        <v>50031853</v>
      </c>
      <c r="E276">
        <v>40001728</v>
      </c>
      <c r="F276">
        <v>2.93</v>
      </c>
      <c r="G276">
        <v>50002997</v>
      </c>
      <c r="H276">
        <v>0.7</v>
      </c>
      <c r="I276">
        <v>2022</v>
      </c>
      <c r="J276" t="s">
        <v>26</v>
      </c>
      <c r="K276" t="s">
        <v>48</v>
      </c>
      <c r="L276" s="127">
        <v>0.74652777777777779</v>
      </c>
      <c r="M276" t="s">
        <v>28</v>
      </c>
      <c r="N276" t="s">
        <v>49</v>
      </c>
      <c r="O276" t="s">
        <v>30</v>
      </c>
      <c r="P276" t="s">
        <v>54</v>
      </c>
      <c r="Q276" t="s">
        <v>41</v>
      </c>
      <c r="R276" t="s">
        <v>33</v>
      </c>
      <c r="S276" t="s">
        <v>42</v>
      </c>
      <c r="T276" t="s">
        <v>52</v>
      </c>
      <c r="U276" s="1" t="s">
        <v>43</v>
      </c>
      <c r="V276">
        <v>1</v>
      </c>
      <c r="W276">
        <v>0</v>
      </c>
      <c r="X276">
        <v>0</v>
      </c>
      <c r="Y276">
        <v>0</v>
      </c>
      <c r="Z276">
        <v>1</v>
      </c>
    </row>
    <row r="277" spans="1:26" x14ac:dyDescent="0.25">
      <c r="A277">
        <v>106844750</v>
      </c>
      <c r="B277" t="s">
        <v>100</v>
      </c>
      <c r="C277" t="s">
        <v>67</v>
      </c>
      <c r="D277">
        <v>30000016</v>
      </c>
      <c r="E277">
        <v>30000016</v>
      </c>
      <c r="F277">
        <v>7.4950000000000001</v>
      </c>
      <c r="G277">
        <v>40001810</v>
      </c>
      <c r="H277">
        <v>0.2</v>
      </c>
      <c r="I277">
        <v>2022</v>
      </c>
      <c r="J277" t="s">
        <v>26</v>
      </c>
      <c r="K277" t="s">
        <v>39</v>
      </c>
      <c r="L277" s="127">
        <v>0.32847222222222222</v>
      </c>
      <c r="M277" t="s">
        <v>28</v>
      </c>
      <c r="N277" t="s">
        <v>29</v>
      </c>
      <c r="O277" t="s">
        <v>30</v>
      </c>
      <c r="P277" t="s">
        <v>31</v>
      </c>
      <c r="Q277" t="s">
        <v>41</v>
      </c>
      <c r="R277" t="s">
        <v>33</v>
      </c>
      <c r="S277" t="s">
        <v>83</v>
      </c>
      <c r="T277" t="s">
        <v>35</v>
      </c>
      <c r="U277" s="1" t="s">
        <v>36</v>
      </c>
      <c r="V277">
        <v>1</v>
      </c>
      <c r="W277">
        <v>0</v>
      </c>
      <c r="X277">
        <v>0</v>
      </c>
      <c r="Y277">
        <v>0</v>
      </c>
      <c r="Z277">
        <v>0</v>
      </c>
    </row>
    <row r="278" spans="1:26" x14ac:dyDescent="0.25">
      <c r="A278">
        <v>106844768</v>
      </c>
      <c r="B278" t="s">
        <v>86</v>
      </c>
      <c r="C278" t="s">
        <v>65</v>
      </c>
      <c r="D278">
        <v>10000026</v>
      </c>
      <c r="E278">
        <v>10000026</v>
      </c>
      <c r="F278">
        <v>26.666</v>
      </c>
      <c r="G278">
        <v>200390</v>
      </c>
      <c r="H278">
        <v>0.1</v>
      </c>
      <c r="I278">
        <v>2022</v>
      </c>
      <c r="J278" t="s">
        <v>26</v>
      </c>
      <c r="K278" t="s">
        <v>27</v>
      </c>
      <c r="L278" s="127">
        <v>0.3</v>
      </c>
      <c r="M278" t="s">
        <v>28</v>
      </c>
      <c r="N278" t="s">
        <v>49</v>
      </c>
      <c r="O278" t="s">
        <v>30</v>
      </c>
      <c r="P278" t="s">
        <v>31</v>
      </c>
      <c r="Q278" t="s">
        <v>41</v>
      </c>
      <c r="R278" t="s">
        <v>33</v>
      </c>
      <c r="S278" t="s">
        <v>42</v>
      </c>
      <c r="T278" t="s">
        <v>35</v>
      </c>
      <c r="U278" s="1" t="s">
        <v>36</v>
      </c>
      <c r="V278">
        <v>3</v>
      </c>
      <c r="W278">
        <v>0</v>
      </c>
      <c r="X278">
        <v>0</v>
      </c>
      <c r="Y278">
        <v>0</v>
      </c>
      <c r="Z278">
        <v>0</v>
      </c>
    </row>
    <row r="279" spans="1:26" x14ac:dyDescent="0.25">
      <c r="A279">
        <v>106844817</v>
      </c>
      <c r="B279" t="s">
        <v>117</v>
      </c>
      <c r="C279" t="s">
        <v>65</v>
      </c>
      <c r="D279">
        <v>10000077</v>
      </c>
      <c r="E279">
        <v>10000077</v>
      </c>
      <c r="F279">
        <v>21.643999999999998</v>
      </c>
      <c r="G279">
        <v>20000021</v>
      </c>
      <c r="H279">
        <v>2</v>
      </c>
      <c r="I279">
        <v>2022</v>
      </c>
      <c r="J279" t="s">
        <v>26</v>
      </c>
      <c r="K279" t="s">
        <v>53</v>
      </c>
      <c r="L279" s="127">
        <v>0.60416666666666663</v>
      </c>
      <c r="M279" t="s">
        <v>28</v>
      </c>
      <c r="N279" t="s">
        <v>49</v>
      </c>
      <c r="O279" t="s">
        <v>30</v>
      </c>
      <c r="P279" t="s">
        <v>31</v>
      </c>
      <c r="Q279" t="s">
        <v>41</v>
      </c>
      <c r="R279" t="s">
        <v>33</v>
      </c>
      <c r="S279" t="s">
        <v>42</v>
      </c>
      <c r="T279" t="s">
        <v>35</v>
      </c>
      <c r="U279" s="1" t="s">
        <v>36</v>
      </c>
      <c r="V279">
        <v>2</v>
      </c>
      <c r="W279">
        <v>0</v>
      </c>
      <c r="X279">
        <v>0</v>
      </c>
      <c r="Y279">
        <v>0</v>
      </c>
      <c r="Z279">
        <v>0</v>
      </c>
    </row>
    <row r="280" spans="1:26" x14ac:dyDescent="0.25">
      <c r="A280">
        <v>106844857</v>
      </c>
      <c r="B280" t="s">
        <v>117</v>
      </c>
      <c r="C280" t="s">
        <v>65</v>
      </c>
      <c r="D280">
        <v>10000077</v>
      </c>
      <c r="E280">
        <v>10000077</v>
      </c>
      <c r="F280">
        <v>18.954000000000001</v>
      </c>
      <c r="G280">
        <v>20000070</v>
      </c>
      <c r="H280">
        <v>0.6</v>
      </c>
      <c r="I280">
        <v>2022</v>
      </c>
      <c r="J280" t="s">
        <v>26</v>
      </c>
      <c r="K280" t="s">
        <v>53</v>
      </c>
      <c r="L280" s="127">
        <v>0.61319444444444449</v>
      </c>
      <c r="M280" t="s">
        <v>28</v>
      </c>
      <c r="N280" t="s">
        <v>49</v>
      </c>
      <c r="O280" t="s">
        <v>30</v>
      </c>
      <c r="P280" t="s">
        <v>31</v>
      </c>
      <c r="Q280" t="s">
        <v>41</v>
      </c>
      <c r="R280" t="s">
        <v>33</v>
      </c>
      <c r="S280" t="s">
        <v>42</v>
      </c>
      <c r="T280" t="s">
        <v>35</v>
      </c>
      <c r="U280" s="1" t="s">
        <v>36</v>
      </c>
      <c r="V280">
        <v>2</v>
      </c>
      <c r="W280">
        <v>0</v>
      </c>
      <c r="X280">
        <v>0</v>
      </c>
      <c r="Y280">
        <v>0</v>
      </c>
      <c r="Z280">
        <v>0</v>
      </c>
    </row>
    <row r="281" spans="1:26" x14ac:dyDescent="0.25">
      <c r="A281">
        <v>106844910</v>
      </c>
      <c r="B281" t="s">
        <v>86</v>
      </c>
      <c r="C281" t="s">
        <v>65</v>
      </c>
      <c r="D281">
        <v>10000026</v>
      </c>
      <c r="E281">
        <v>10000026</v>
      </c>
      <c r="F281">
        <v>22.762</v>
      </c>
      <c r="G281">
        <v>200340</v>
      </c>
      <c r="H281">
        <v>1</v>
      </c>
      <c r="I281">
        <v>2022</v>
      </c>
      <c r="J281" t="s">
        <v>26</v>
      </c>
      <c r="K281" t="s">
        <v>39</v>
      </c>
      <c r="L281" s="127">
        <v>0.39166666666666666</v>
      </c>
      <c r="M281" t="s">
        <v>28</v>
      </c>
      <c r="N281" t="s">
        <v>49</v>
      </c>
      <c r="O281" t="s">
        <v>30</v>
      </c>
      <c r="P281" t="s">
        <v>31</v>
      </c>
      <c r="Q281" t="s">
        <v>41</v>
      </c>
      <c r="R281" t="s">
        <v>33</v>
      </c>
      <c r="S281" t="s">
        <v>42</v>
      </c>
      <c r="T281" t="s">
        <v>35</v>
      </c>
      <c r="U281" s="1" t="s">
        <v>43</v>
      </c>
      <c r="V281">
        <v>3</v>
      </c>
      <c r="W281">
        <v>0</v>
      </c>
      <c r="X281">
        <v>0</v>
      </c>
      <c r="Y281">
        <v>0</v>
      </c>
      <c r="Z281">
        <v>1</v>
      </c>
    </row>
    <row r="282" spans="1:26" x14ac:dyDescent="0.25">
      <c r="A282">
        <v>106844911</v>
      </c>
      <c r="B282" t="s">
        <v>86</v>
      </c>
      <c r="C282" t="s">
        <v>65</v>
      </c>
      <c r="D282">
        <v>10000026</v>
      </c>
      <c r="E282">
        <v>10000026</v>
      </c>
      <c r="F282">
        <v>22.762</v>
      </c>
      <c r="G282">
        <v>200340</v>
      </c>
      <c r="H282">
        <v>1</v>
      </c>
      <c r="I282">
        <v>2022</v>
      </c>
      <c r="J282" t="s">
        <v>26</v>
      </c>
      <c r="K282" t="s">
        <v>39</v>
      </c>
      <c r="L282" s="127">
        <v>0.3923611111111111</v>
      </c>
      <c r="M282" t="s">
        <v>28</v>
      </c>
      <c r="N282" t="s">
        <v>49</v>
      </c>
      <c r="O282" t="s">
        <v>30</v>
      </c>
      <c r="P282" t="s">
        <v>31</v>
      </c>
      <c r="Q282" t="s">
        <v>41</v>
      </c>
      <c r="R282" t="s">
        <v>33</v>
      </c>
      <c r="S282" t="s">
        <v>42</v>
      </c>
      <c r="T282" t="s">
        <v>35</v>
      </c>
      <c r="U282" s="1" t="s">
        <v>36</v>
      </c>
      <c r="V282">
        <v>2</v>
      </c>
      <c r="W282">
        <v>0</v>
      </c>
      <c r="X282">
        <v>0</v>
      </c>
      <c r="Y282">
        <v>0</v>
      </c>
      <c r="Z282">
        <v>0</v>
      </c>
    </row>
    <row r="283" spans="1:26" x14ac:dyDescent="0.25">
      <c r="A283">
        <v>106844947</v>
      </c>
      <c r="B283" t="s">
        <v>104</v>
      </c>
      <c r="C283" t="s">
        <v>65</v>
      </c>
      <c r="D283">
        <v>10000026</v>
      </c>
      <c r="E283">
        <v>10000026</v>
      </c>
      <c r="F283">
        <v>999.99900000000002</v>
      </c>
      <c r="G283">
        <v>10000026</v>
      </c>
      <c r="H283">
        <v>2</v>
      </c>
      <c r="I283">
        <v>2022</v>
      </c>
      <c r="J283" t="s">
        <v>26</v>
      </c>
      <c r="K283" t="s">
        <v>48</v>
      </c>
      <c r="L283" s="127">
        <v>0.47152777777777777</v>
      </c>
      <c r="M283" t="s">
        <v>28</v>
      </c>
      <c r="N283" t="s">
        <v>49</v>
      </c>
      <c r="P283" t="s">
        <v>31</v>
      </c>
      <c r="Q283" t="s">
        <v>41</v>
      </c>
      <c r="R283" t="s">
        <v>33</v>
      </c>
      <c r="S283" t="s">
        <v>42</v>
      </c>
      <c r="T283" t="s">
        <v>35</v>
      </c>
      <c r="U283" s="1" t="s">
        <v>43</v>
      </c>
      <c r="V283">
        <v>2</v>
      </c>
      <c r="W283">
        <v>0</v>
      </c>
      <c r="X283">
        <v>0</v>
      </c>
      <c r="Y283">
        <v>0</v>
      </c>
      <c r="Z283">
        <v>1</v>
      </c>
    </row>
    <row r="284" spans="1:26" x14ac:dyDescent="0.25">
      <c r="A284">
        <v>106844952</v>
      </c>
      <c r="B284" t="s">
        <v>25</v>
      </c>
      <c r="C284" t="s">
        <v>65</v>
      </c>
      <c r="D284">
        <v>10000040</v>
      </c>
      <c r="E284">
        <v>10000040</v>
      </c>
      <c r="F284">
        <v>999.99900000000002</v>
      </c>
      <c r="G284">
        <v>20000070</v>
      </c>
      <c r="H284">
        <v>0.5</v>
      </c>
      <c r="I284">
        <v>2022</v>
      </c>
      <c r="J284" t="s">
        <v>26</v>
      </c>
      <c r="K284" t="s">
        <v>48</v>
      </c>
      <c r="L284" s="127">
        <v>0.33749999999999997</v>
      </c>
      <c r="M284" t="s">
        <v>28</v>
      </c>
      <c r="N284" t="s">
        <v>49</v>
      </c>
      <c r="O284" t="s">
        <v>30</v>
      </c>
      <c r="P284" t="s">
        <v>54</v>
      </c>
      <c r="Q284" t="s">
        <v>41</v>
      </c>
      <c r="R284" t="s">
        <v>33</v>
      </c>
      <c r="S284" t="s">
        <v>42</v>
      </c>
      <c r="T284" t="s">
        <v>35</v>
      </c>
      <c r="U284" s="1" t="s">
        <v>36</v>
      </c>
      <c r="V284">
        <v>3</v>
      </c>
      <c r="W284">
        <v>0</v>
      </c>
      <c r="X284">
        <v>0</v>
      </c>
      <c r="Y284">
        <v>0</v>
      </c>
      <c r="Z284">
        <v>0</v>
      </c>
    </row>
    <row r="285" spans="1:26" x14ac:dyDescent="0.25">
      <c r="A285">
        <v>106844955</v>
      </c>
      <c r="B285" t="s">
        <v>25</v>
      </c>
      <c r="C285" t="s">
        <v>65</v>
      </c>
      <c r="D285">
        <v>10000040</v>
      </c>
      <c r="E285">
        <v>10000040</v>
      </c>
      <c r="F285">
        <v>20.812000000000001</v>
      </c>
      <c r="G285">
        <v>40005220</v>
      </c>
      <c r="H285">
        <v>0.1</v>
      </c>
      <c r="I285">
        <v>2022</v>
      </c>
      <c r="J285" t="s">
        <v>26</v>
      </c>
      <c r="K285" t="s">
        <v>27</v>
      </c>
      <c r="L285" s="127">
        <v>0.33958333333333335</v>
      </c>
      <c r="M285" t="s">
        <v>28</v>
      </c>
      <c r="N285" t="s">
        <v>49</v>
      </c>
      <c r="O285" t="s">
        <v>30</v>
      </c>
      <c r="P285" t="s">
        <v>54</v>
      </c>
      <c r="Q285" t="s">
        <v>41</v>
      </c>
      <c r="R285" t="s">
        <v>33</v>
      </c>
      <c r="S285" t="s">
        <v>42</v>
      </c>
      <c r="T285" t="s">
        <v>35</v>
      </c>
      <c r="U285" s="1" t="s">
        <v>36</v>
      </c>
      <c r="V285">
        <v>1</v>
      </c>
      <c r="W285">
        <v>0</v>
      </c>
      <c r="X285">
        <v>0</v>
      </c>
      <c r="Y285">
        <v>0</v>
      </c>
      <c r="Z285">
        <v>0</v>
      </c>
    </row>
    <row r="286" spans="1:26" x14ac:dyDescent="0.25">
      <c r="A286">
        <v>106844964</v>
      </c>
      <c r="B286" t="s">
        <v>25</v>
      </c>
      <c r="C286" t="s">
        <v>65</v>
      </c>
      <c r="D286">
        <v>10000040</v>
      </c>
      <c r="E286">
        <v>10000040</v>
      </c>
      <c r="F286">
        <v>27.36</v>
      </c>
      <c r="G286" t="s">
        <v>255</v>
      </c>
      <c r="H286">
        <v>0.3</v>
      </c>
      <c r="I286">
        <v>2022</v>
      </c>
      <c r="J286" t="s">
        <v>26</v>
      </c>
      <c r="K286" t="s">
        <v>27</v>
      </c>
      <c r="L286" s="127">
        <v>0.76736111111111116</v>
      </c>
      <c r="M286" t="s">
        <v>28</v>
      </c>
      <c r="N286" t="s">
        <v>49</v>
      </c>
      <c r="O286" t="s">
        <v>30</v>
      </c>
      <c r="P286" t="s">
        <v>31</v>
      </c>
      <c r="Q286" t="s">
        <v>41</v>
      </c>
      <c r="R286" t="s">
        <v>33</v>
      </c>
      <c r="S286" t="s">
        <v>42</v>
      </c>
      <c r="T286" t="s">
        <v>57</v>
      </c>
      <c r="U286" s="1" t="s">
        <v>36</v>
      </c>
      <c r="V286">
        <v>2</v>
      </c>
      <c r="W286">
        <v>0</v>
      </c>
      <c r="X286">
        <v>0</v>
      </c>
      <c r="Y286">
        <v>0</v>
      </c>
      <c r="Z286">
        <v>0</v>
      </c>
    </row>
    <row r="287" spans="1:26" x14ac:dyDescent="0.25">
      <c r="A287">
        <v>106845156</v>
      </c>
      <c r="B287" t="s">
        <v>86</v>
      </c>
      <c r="C287" t="s">
        <v>65</v>
      </c>
      <c r="D287">
        <v>10000026</v>
      </c>
      <c r="E287">
        <v>10000026</v>
      </c>
      <c r="F287">
        <v>22.51</v>
      </c>
      <c r="G287">
        <v>30000191</v>
      </c>
      <c r="H287">
        <v>2</v>
      </c>
      <c r="I287">
        <v>2022</v>
      </c>
      <c r="J287" t="s">
        <v>26</v>
      </c>
      <c r="K287" t="s">
        <v>48</v>
      </c>
      <c r="L287" s="127">
        <v>0.75486111111111109</v>
      </c>
      <c r="M287" t="s">
        <v>28</v>
      </c>
      <c r="N287" t="s">
        <v>49</v>
      </c>
      <c r="O287" t="s">
        <v>30</v>
      </c>
      <c r="P287" t="s">
        <v>54</v>
      </c>
      <c r="Q287" t="s">
        <v>41</v>
      </c>
      <c r="R287" t="s">
        <v>33</v>
      </c>
      <c r="S287" t="s">
        <v>42</v>
      </c>
      <c r="T287" t="s">
        <v>57</v>
      </c>
      <c r="U287" s="1" t="s">
        <v>43</v>
      </c>
      <c r="V287">
        <v>7</v>
      </c>
      <c r="W287">
        <v>0</v>
      </c>
      <c r="X287">
        <v>0</v>
      </c>
      <c r="Y287">
        <v>0</v>
      </c>
      <c r="Z287">
        <v>2</v>
      </c>
    </row>
    <row r="288" spans="1:26" x14ac:dyDescent="0.25">
      <c r="A288">
        <v>106845160</v>
      </c>
      <c r="B288" t="s">
        <v>86</v>
      </c>
      <c r="C288" t="s">
        <v>65</v>
      </c>
      <c r="D288">
        <v>10000026</v>
      </c>
      <c r="E288">
        <v>10000026</v>
      </c>
      <c r="F288">
        <v>25.759</v>
      </c>
      <c r="G288">
        <v>200380</v>
      </c>
      <c r="H288">
        <v>0</v>
      </c>
      <c r="I288">
        <v>2022</v>
      </c>
      <c r="J288" t="s">
        <v>26</v>
      </c>
      <c r="K288" t="s">
        <v>53</v>
      </c>
      <c r="L288" s="127">
        <v>0.76111111111111107</v>
      </c>
      <c r="M288" t="s">
        <v>28</v>
      </c>
      <c r="N288" t="s">
        <v>49</v>
      </c>
      <c r="O288" t="s">
        <v>30</v>
      </c>
      <c r="P288" t="s">
        <v>31</v>
      </c>
      <c r="Q288" t="s">
        <v>41</v>
      </c>
      <c r="R288" t="s">
        <v>33</v>
      </c>
      <c r="S288" t="s">
        <v>42</v>
      </c>
      <c r="T288" t="s">
        <v>57</v>
      </c>
      <c r="U288" s="1" t="s">
        <v>36</v>
      </c>
      <c r="V288">
        <v>2</v>
      </c>
      <c r="W288">
        <v>0</v>
      </c>
      <c r="X288">
        <v>0</v>
      </c>
      <c r="Y288">
        <v>0</v>
      </c>
      <c r="Z288">
        <v>0</v>
      </c>
    </row>
    <row r="289" spans="1:26" x14ac:dyDescent="0.25">
      <c r="A289">
        <v>106845242</v>
      </c>
      <c r="B289" t="s">
        <v>81</v>
      </c>
      <c r="C289" t="s">
        <v>45</v>
      </c>
      <c r="D289">
        <v>50031288</v>
      </c>
      <c r="E289">
        <v>50031288</v>
      </c>
      <c r="F289">
        <v>3</v>
      </c>
      <c r="G289">
        <v>50021061</v>
      </c>
      <c r="H289">
        <v>0</v>
      </c>
      <c r="I289">
        <v>2022</v>
      </c>
      <c r="J289" t="s">
        <v>26</v>
      </c>
      <c r="K289" t="s">
        <v>48</v>
      </c>
      <c r="L289" s="127">
        <v>0.33958333333333335</v>
      </c>
      <c r="M289" t="s">
        <v>28</v>
      </c>
      <c r="N289" t="s">
        <v>49</v>
      </c>
      <c r="O289" t="s">
        <v>30</v>
      </c>
      <c r="P289" t="s">
        <v>68</v>
      </c>
      <c r="Q289" t="s">
        <v>41</v>
      </c>
      <c r="R289" t="s">
        <v>61</v>
      </c>
      <c r="S289" t="s">
        <v>42</v>
      </c>
      <c r="T289" t="s">
        <v>35</v>
      </c>
      <c r="U289" s="1" t="s">
        <v>36</v>
      </c>
      <c r="V289">
        <v>5</v>
      </c>
      <c r="W289">
        <v>0</v>
      </c>
      <c r="X289">
        <v>0</v>
      </c>
      <c r="Y289">
        <v>0</v>
      </c>
      <c r="Z289">
        <v>0</v>
      </c>
    </row>
    <row r="290" spans="1:26" x14ac:dyDescent="0.25">
      <c r="A290">
        <v>106845342</v>
      </c>
      <c r="B290" t="s">
        <v>81</v>
      </c>
      <c r="C290" t="s">
        <v>45</v>
      </c>
      <c r="D290">
        <v>50023409</v>
      </c>
      <c r="E290">
        <v>50023409</v>
      </c>
      <c r="F290">
        <v>4.2809999999999997</v>
      </c>
      <c r="G290">
        <v>50033480</v>
      </c>
      <c r="H290">
        <v>3.0000000000000001E-3</v>
      </c>
      <c r="I290">
        <v>2022</v>
      </c>
      <c r="J290" t="s">
        <v>26</v>
      </c>
      <c r="K290" t="s">
        <v>55</v>
      </c>
      <c r="L290" s="127">
        <v>0.44513888888888892</v>
      </c>
      <c r="M290" t="s">
        <v>28</v>
      </c>
      <c r="N290" t="s">
        <v>49</v>
      </c>
      <c r="O290" t="s">
        <v>30</v>
      </c>
      <c r="P290" t="s">
        <v>54</v>
      </c>
      <c r="Q290" t="s">
        <v>32</v>
      </c>
      <c r="R290" t="s">
        <v>33</v>
      </c>
      <c r="S290" t="s">
        <v>102</v>
      </c>
      <c r="T290" t="s">
        <v>35</v>
      </c>
      <c r="U290" s="1" t="s">
        <v>36</v>
      </c>
      <c r="V290">
        <v>3</v>
      </c>
      <c r="W290">
        <v>0</v>
      </c>
      <c r="X290">
        <v>0</v>
      </c>
      <c r="Y290">
        <v>0</v>
      </c>
      <c r="Z290">
        <v>0</v>
      </c>
    </row>
    <row r="291" spans="1:26" x14ac:dyDescent="0.25">
      <c r="A291">
        <v>106845344</v>
      </c>
      <c r="B291" t="s">
        <v>81</v>
      </c>
      <c r="C291" t="s">
        <v>67</v>
      </c>
      <c r="D291">
        <v>30000051</v>
      </c>
      <c r="E291">
        <v>30000051</v>
      </c>
      <c r="F291">
        <v>4.234</v>
      </c>
      <c r="G291">
        <v>50005032</v>
      </c>
      <c r="H291">
        <v>0.2</v>
      </c>
      <c r="I291">
        <v>2022</v>
      </c>
      <c r="J291" t="s">
        <v>26</v>
      </c>
      <c r="K291" t="s">
        <v>55</v>
      </c>
      <c r="L291" s="127">
        <v>0.54652777777777783</v>
      </c>
      <c r="M291" t="s">
        <v>40</v>
      </c>
      <c r="N291" t="s">
        <v>29</v>
      </c>
      <c r="O291" t="s">
        <v>30</v>
      </c>
      <c r="P291" t="s">
        <v>68</v>
      </c>
      <c r="Q291" t="s">
        <v>41</v>
      </c>
      <c r="R291" t="s">
        <v>61</v>
      </c>
      <c r="S291" t="s">
        <v>42</v>
      </c>
      <c r="T291" t="s">
        <v>35</v>
      </c>
      <c r="U291" s="1" t="s">
        <v>36</v>
      </c>
      <c r="V291">
        <v>2</v>
      </c>
      <c r="W291">
        <v>0</v>
      </c>
      <c r="X291">
        <v>0</v>
      </c>
      <c r="Y291">
        <v>0</v>
      </c>
      <c r="Z291">
        <v>0</v>
      </c>
    </row>
    <row r="292" spans="1:26" x14ac:dyDescent="0.25">
      <c r="A292">
        <v>106845462</v>
      </c>
      <c r="B292" t="s">
        <v>117</v>
      </c>
      <c r="C292" t="s">
        <v>65</v>
      </c>
      <c r="D292">
        <v>10000040</v>
      </c>
      <c r="E292">
        <v>10000040</v>
      </c>
      <c r="F292">
        <v>11.05</v>
      </c>
      <c r="G292">
        <v>20000021</v>
      </c>
      <c r="H292">
        <v>1</v>
      </c>
      <c r="I292">
        <v>2022</v>
      </c>
      <c r="J292" t="s">
        <v>26</v>
      </c>
      <c r="K292" t="s">
        <v>27</v>
      </c>
      <c r="L292" s="127">
        <v>0.54513888888888895</v>
      </c>
      <c r="M292" t="s">
        <v>28</v>
      </c>
      <c r="N292" t="s">
        <v>49</v>
      </c>
      <c r="O292" t="s">
        <v>30</v>
      </c>
      <c r="P292" t="s">
        <v>31</v>
      </c>
      <c r="Q292" t="s">
        <v>41</v>
      </c>
      <c r="R292" t="s">
        <v>33</v>
      </c>
      <c r="S292" t="s">
        <v>42</v>
      </c>
      <c r="T292" t="s">
        <v>35</v>
      </c>
      <c r="U292" s="1" t="s">
        <v>36</v>
      </c>
      <c r="V292">
        <v>2</v>
      </c>
      <c r="W292">
        <v>0</v>
      </c>
      <c r="X292">
        <v>0</v>
      </c>
      <c r="Y292">
        <v>0</v>
      </c>
      <c r="Z292">
        <v>0</v>
      </c>
    </row>
    <row r="293" spans="1:26" x14ac:dyDescent="0.25">
      <c r="A293">
        <v>106845530</v>
      </c>
      <c r="B293" t="s">
        <v>117</v>
      </c>
      <c r="C293" t="s">
        <v>65</v>
      </c>
      <c r="D293">
        <v>10000040</v>
      </c>
      <c r="E293">
        <v>10000040</v>
      </c>
      <c r="F293">
        <v>11.138999999999999</v>
      </c>
      <c r="G293">
        <v>30000115</v>
      </c>
      <c r="H293">
        <v>0.78</v>
      </c>
      <c r="I293">
        <v>2022</v>
      </c>
      <c r="J293" t="s">
        <v>26</v>
      </c>
      <c r="K293" t="s">
        <v>27</v>
      </c>
      <c r="L293" s="127">
        <v>0.8256944444444444</v>
      </c>
      <c r="M293" t="s">
        <v>28</v>
      </c>
      <c r="N293" t="s">
        <v>29</v>
      </c>
      <c r="O293" t="s">
        <v>30</v>
      </c>
      <c r="P293" t="s">
        <v>31</v>
      </c>
      <c r="Q293" t="s">
        <v>41</v>
      </c>
      <c r="R293" t="s">
        <v>33</v>
      </c>
      <c r="S293" t="s">
        <v>42</v>
      </c>
      <c r="T293" t="s">
        <v>57</v>
      </c>
      <c r="U293" s="1" t="s">
        <v>36</v>
      </c>
      <c r="V293">
        <v>2</v>
      </c>
      <c r="W293">
        <v>0</v>
      </c>
      <c r="X293">
        <v>0</v>
      </c>
      <c r="Y293">
        <v>0</v>
      </c>
      <c r="Z293">
        <v>0</v>
      </c>
    </row>
    <row r="294" spans="1:26" x14ac:dyDescent="0.25">
      <c r="A294">
        <v>106845670</v>
      </c>
      <c r="B294" t="s">
        <v>86</v>
      </c>
      <c r="C294" t="s">
        <v>65</v>
      </c>
      <c r="D294">
        <v>10000026</v>
      </c>
      <c r="E294">
        <v>10000026</v>
      </c>
      <c r="F294">
        <v>21.762</v>
      </c>
      <c r="G294">
        <v>200340</v>
      </c>
      <c r="H294">
        <v>0</v>
      </c>
      <c r="I294">
        <v>2022</v>
      </c>
      <c r="J294" t="s">
        <v>26</v>
      </c>
      <c r="K294" t="s">
        <v>55</v>
      </c>
      <c r="L294" s="127">
        <v>0.66249999999999998</v>
      </c>
      <c r="M294" t="s">
        <v>28</v>
      </c>
      <c r="N294" t="s">
        <v>49</v>
      </c>
      <c r="O294" t="s">
        <v>30</v>
      </c>
      <c r="P294" t="s">
        <v>31</v>
      </c>
      <c r="Q294" t="s">
        <v>69</v>
      </c>
      <c r="R294" t="s">
        <v>33</v>
      </c>
      <c r="S294" t="s">
        <v>69</v>
      </c>
      <c r="T294" t="s">
        <v>35</v>
      </c>
      <c r="U294" s="1" t="s">
        <v>64</v>
      </c>
      <c r="V294">
        <v>2</v>
      </c>
      <c r="W294">
        <v>0</v>
      </c>
      <c r="X294">
        <v>0</v>
      </c>
      <c r="Y294">
        <v>1</v>
      </c>
      <c r="Z294">
        <v>0</v>
      </c>
    </row>
    <row r="295" spans="1:26" x14ac:dyDescent="0.25">
      <c r="A295">
        <v>106845672</v>
      </c>
      <c r="B295" t="s">
        <v>86</v>
      </c>
      <c r="C295" t="s">
        <v>65</v>
      </c>
      <c r="D295">
        <v>10000026</v>
      </c>
      <c r="E295">
        <v>10000026</v>
      </c>
      <c r="F295">
        <v>21.762</v>
      </c>
      <c r="G295">
        <v>200340</v>
      </c>
      <c r="H295">
        <v>0</v>
      </c>
      <c r="I295">
        <v>2022</v>
      </c>
      <c r="J295" t="s">
        <v>26</v>
      </c>
      <c r="K295" t="s">
        <v>55</v>
      </c>
      <c r="L295" s="127">
        <v>0.66180555555555554</v>
      </c>
      <c r="M295" t="s">
        <v>28</v>
      </c>
      <c r="N295" t="s">
        <v>49</v>
      </c>
      <c r="O295" t="s">
        <v>30</v>
      </c>
      <c r="P295" t="s">
        <v>31</v>
      </c>
      <c r="Q295" t="s">
        <v>69</v>
      </c>
      <c r="R295" t="s">
        <v>33</v>
      </c>
      <c r="S295" t="s">
        <v>69</v>
      </c>
      <c r="T295" t="s">
        <v>35</v>
      </c>
      <c r="U295" s="1" t="s">
        <v>64</v>
      </c>
      <c r="V295">
        <v>2</v>
      </c>
      <c r="W295">
        <v>0</v>
      </c>
      <c r="X295">
        <v>0</v>
      </c>
      <c r="Y295">
        <v>1</v>
      </c>
      <c r="Z295">
        <v>0</v>
      </c>
    </row>
    <row r="296" spans="1:26" x14ac:dyDescent="0.25">
      <c r="A296">
        <v>106845680</v>
      </c>
      <c r="B296" t="s">
        <v>164</v>
      </c>
      <c r="C296" t="s">
        <v>38</v>
      </c>
      <c r="D296">
        <v>20000013</v>
      </c>
      <c r="E296">
        <v>20000013</v>
      </c>
      <c r="F296">
        <v>0</v>
      </c>
      <c r="G296" t="s">
        <v>273</v>
      </c>
      <c r="H296">
        <v>1.9E-2</v>
      </c>
      <c r="I296">
        <v>2022</v>
      </c>
      <c r="J296" t="s">
        <v>26</v>
      </c>
      <c r="K296" t="s">
        <v>55</v>
      </c>
      <c r="L296" s="127">
        <v>0.88055555555555554</v>
      </c>
      <c r="M296" t="s">
        <v>28</v>
      </c>
      <c r="N296" t="s">
        <v>29</v>
      </c>
      <c r="O296" t="s">
        <v>30</v>
      </c>
      <c r="P296" t="s">
        <v>31</v>
      </c>
      <c r="Q296" t="s">
        <v>69</v>
      </c>
      <c r="R296" t="s">
        <v>33</v>
      </c>
      <c r="S296" t="s">
        <v>69</v>
      </c>
      <c r="T296" t="s">
        <v>57</v>
      </c>
      <c r="U296" s="1" t="s">
        <v>36</v>
      </c>
      <c r="V296">
        <v>1</v>
      </c>
      <c r="W296">
        <v>0</v>
      </c>
      <c r="X296">
        <v>0</v>
      </c>
      <c r="Y296">
        <v>0</v>
      </c>
      <c r="Z296">
        <v>0</v>
      </c>
    </row>
    <row r="297" spans="1:26" x14ac:dyDescent="0.25">
      <c r="A297">
        <v>106845715</v>
      </c>
      <c r="B297" t="s">
        <v>117</v>
      </c>
      <c r="C297" t="s">
        <v>65</v>
      </c>
      <c r="D297">
        <v>10000040</v>
      </c>
      <c r="E297">
        <v>10000040</v>
      </c>
      <c r="F297">
        <v>10.798999999999999</v>
      </c>
      <c r="G297">
        <v>30000115</v>
      </c>
      <c r="H297">
        <v>0.44</v>
      </c>
      <c r="I297">
        <v>2022</v>
      </c>
      <c r="J297" t="s">
        <v>26</v>
      </c>
      <c r="K297" t="s">
        <v>55</v>
      </c>
      <c r="L297" s="127">
        <v>0.73125000000000007</v>
      </c>
      <c r="M297" t="s">
        <v>28</v>
      </c>
      <c r="N297" t="s">
        <v>29</v>
      </c>
      <c r="O297" t="s">
        <v>30</v>
      </c>
      <c r="P297" t="s">
        <v>31</v>
      </c>
      <c r="Q297" t="s">
        <v>62</v>
      </c>
      <c r="R297" t="s">
        <v>33</v>
      </c>
      <c r="S297" t="s">
        <v>34</v>
      </c>
      <c r="T297" t="s">
        <v>57</v>
      </c>
      <c r="U297" s="1" t="s">
        <v>36</v>
      </c>
      <c r="V297">
        <v>2</v>
      </c>
      <c r="W297">
        <v>0</v>
      </c>
      <c r="X297">
        <v>0</v>
      </c>
      <c r="Y297">
        <v>0</v>
      </c>
      <c r="Z297">
        <v>0</v>
      </c>
    </row>
    <row r="298" spans="1:26" x14ac:dyDescent="0.25">
      <c r="A298">
        <v>106845851</v>
      </c>
      <c r="B298" t="s">
        <v>81</v>
      </c>
      <c r="C298" t="s">
        <v>45</v>
      </c>
      <c r="D298">
        <v>50027764</v>
      </c>
      <c r="E298">
        <v>50027764</v>
      </c>
      <c r="F298">
        <v>999.99900000000002</v>
      </c>
      <c r="G298">
        <v>50027777</v>
      </c>
      <c r="H298">
        <v>0</v>
      </c>
      <c r="I298">
        <v>2022</v>
      </c>
      <c r="J298" t="s">
        <v>26</v>
      </c>
      <c r="K298" t="s">
        <v>58</v>
      </c>
      <c r="L298" s="127">
        <v>0.79166666666666663</v>
      </c>
      <c r="M298" t="s">
        <v>28</v>
      </c>
      <c r="N298" t="s">
        <v>29</v>
      </c>
      <c r="O298" t="s">
        <v>30</v>
      </c>
      <c r="P298" t="s">
        <v>54</v>
      </c>
      <c r="Q298" t="s">
        <v>41</v>
      </c>
      <c r="R298" t="s">
        <v>33</v>
      </c>
      <c r="S298" t="s">
        <v>34</v>
      </c>
      <c r="T298" t="s">
        <v>47</v>
      </c>
      <c r="U298" s="1" t="s">
        <v>116</v>
      </c>
      <c r="V298">
        <v>1</v>
      </c>
      <c r="W298">
        <v>0</v>
      </c>
      <c r="X298">
        <v>0</v>
      </c>
      <c r="Y298">
        <v>0</v>
      </c>
      <c r="Z298">
        <v>0</v>
      </c>
    </row>
    <row r="299" spans="1:26" x14ac:dyDescent="0.25">
      <c r="A299">
        <v>106846061</v>
      </c>
      <c r="B299" t="s">
        <v>114</v>
      </c>
      <c r="C299" t="s">
        <v>65</v>
      </c>
      <c r="D299">
        <v>10000040</v>
      </c>
      <c r="E299">
        <v>10000040</v>
      </c>
      <c r="F299">
        <v>4.1580000000000004</v>
      </c>
      <c r="G299">
        <v>203150</v>
      </c>
      <c r="H299">
        <v>1</v>
      </c>
      <c r="I299">
        <v>2022</v>
      </c>
      <c r="J299" t="s">
        <v>26</v>
      </c>
      <c r="K299" t="s">
        <v>55</v>
      </c>
      <c r="L299" s="127">
        <v>0.28402777777777777</v>
      </c>
      <c r="M299" t="s">
        <v>28</v>
      </c>
      <c r="N299" t="s">
        <v>49</v>
      </c>
      <c r="O299" t="s">
        <v>30</v>
      </c>
      <c r="P299" t="s">
        <v>54</v>
      </c>
      <c r="Q299" t="s">
        <v>41</v>
      </c>
      <c r="R299" t="s">
        <v>33</v>
      </c>
      <c r="S299" t="s">
        <v>42</v>
      </c>
      <c r="T299" t="s">
        <v>35</v>
      </c>
      <c r="U299" s="1" t="s">
        <v>36</v>
      </c>
      <c r="V299">
        <v>1</v>
      </c>
      <c r="W299">
        <v>0</v>
      </c>
      <c r="X299">
        <v>0</v>
      </c>
      <c r="Y299">
        <v>0</v>
      </c>
      <c r="Z299">
        <v>0</v>
      </c>
    </row>
    <row r="300" spans="1:26" x14ac:dyDescent="0.25">
      <c r="A300">
        <v>106846143</v>
      </c>
      <c r="B300" t="s">
        <v>104</v>
      </c>
      <c r="C300" t="s">
        <v>65</v>
      </c>
      <c r="D300">
        <v>10000026</v>
      </c>
      <c r="E300">
        <v>10000026</v>
      </c>
      <c r="F300">
        <v>0</v>
      </c>
      <c r="G300">
        <v>200400</v>
      </c>
      <c r="H300">
        <v>0.1</v>
      </c>
      <c r="I300">
        <v>2022</v>
      </c>
      <c r="J300" t="s">
        <v>26</v>
      </c>
      <c r="K300" t="s">
        <v>55</v>
      </c>
      <c r="L300" s="127">
        <v>0.95000000000000007</v>
      </c>
      <c r="M300" t="s">
        <v>28</v>
      </c>
      <c r="N300" t="s">
        <v>29</v>
      </c>
      <c r="O300" t="s">
        <v>30</v>
      </c>
      <c r="P300" t="s">
        <v>54</v>
      </c>
      <c r="Q300" t="s">
        <v>69</v>
      </c>
      <c r="R300" t="s">
        <v>33</v>
      </c>
      <c r="S300" t="s">
        <v>34</v>
      </c>
      <c r="T300" t="s">
        <v>57</v>
      </c>
      <c r="U300" s="1" t="s">
        <v>36</v>
      </c>
      <c r="V300">
        <v>1</v>
      </c>
      <c r="W300">
        <v>0</v>
      </c>
      <c r="X300">
        <v>0</v>
      </c>
      <c r="Y300">
        <v>0</v>
      </c>
      <c r="Z300">
        <v>0</v>
      </c>
    </row>
    <row r="301" spans="1:26" x14ac:dyDescent="0.25">
      <c r="A301">
        <v>106846166</v>
      </c>
      <c r="B301" t="s">
        <v>100</v>
      </c>
      <c r="C301" t="s">
        <v>67</v>
      </c>
      <c r="D301">
        <v>30000016</v>
      </c>
      <c r="E301">
        <v>30000016</v>
      </c>
      <c r="F301">
        <v>4.3710000000000004</v>
      </c>
      <c r="G301">
        <v>40001003</v>
      </c>
      <c r="H301">
        <v>0.5</v>
      </c>
      <c r="I301">
        <v>2022</v>
      </c>
      <c r="J301" t="s">
        <v>26</v>
      </c>
      <c r="K301" t="s">
        <v>55</v>
      </c>
      <c r="L301" s="127">
        <v>0.35138888888888892</v>
      </c>
      <c r="M301" t="s">
        <v>28</v>
      </c>
      <c r="N301" t="s">
        <v>29</v>
      </c>
      <c r="O301" t="s">
        <v>30</v>
      </c>
      <c r="P301" t="s">
        <v>54</v>
      </c>
      <c r="Q301" t="s">
        <v>32</v>
      </c>
      <c r="R301" t="s">
        <v>33</v>
      </c>
      <c r="S301" t="s">
        <v>42</v>
      </c>
      <c r="T301" t="s">
        <v>35</v>
      </c>
      <c r="U301" s="1" t="s">
        <v>43</v>
      </c>
      <c r="V301">
        <v>3</v>
      </c>
      <c r="W301">
        <v>0</v>
      </c>
      <c r="X301">
        <v>0</v>
      </c>
      <c r="Y301">
        <v>0</v>
      </c>
      <c r="Z301">
        <v>1</v>
      </c>
    </row>
    <row r="302" spans="1:26" x14ac:dyDescent="0.25">
      <c r="A302">
        <v>106846246</v>
      </c>
      <c r="B302" t="s">
        <v>104</v>
      </c>
      <c r="C302" t="s">
        <v>65</v>
      </c>
      <c r="D302">
        <v>10000026</v>
      </c>
      <c r="E302">
        <v>10000026</v>
      </c>
      <c r="F302">
        <v>15.031000000000001</v>
      </c>
      <c r="G302">
        <v>200550</v>
      </c>
      <c r="H302">
        <v>0.5</v>
      </c>
      <c r="I302">
        <v>2022</v>
      </c>
      <c r="J302" t="s">
        <v>26</v>
      </c>
      <c r="K302" t="s">
        <v>27</v>
      </c>
      <c r="L302" s="127">
        <v>0.76388888888888884</v>
      </c>
      <c r="M302" t="s">
        <v>28</v>
      </c>
      <c r="N302" t="s">
        <v>29</v>
      </c>
      <c r="O302" t="s">
        <v>30</v>
      </c>
      <c r="P302" t="s">
        <v>68</v>
      </c>
      <c r="Q302" t="s">
        <v>32</v>
      </c>
      <c r="R302" t="s">
        <v>59</v>
      </c>
      <c r="S302" t="s">
        <v>34</v>
      </c>
      <c r="T302" t="s">
        <v>57</v>
      </c>
      <c r="U302" s="1" t="s">
        <v>36</v>
      </c>
      <c r="V302">
        <v>2</v>
      </c>
      <c r="W302">
        <v>0</v>
      </c>
      <c r="X302">
        <v>0</v>
      </c>
      <c r="Y302">
        <v>0</v>
      </c>
      <c r="Z302">
        <v>0</v>
      </c>
    </row>
    <row r="303" spans="1:26" x14ac:dyDescent="0.25">
      <c r="A303">
        <v>106846257</v>
      </c>
      <c r="B303" t="s">
        <v>112</v>
      </c>
      <c r="C303" t="s">
        <v>65</v>
      </c>
      <c r="D303">
        <v>10000095</v>
      </c>
      <c r="E303">
        <v>10000095</v>
      </c>
      <c r="F303">
        <v>1.9470000000000001</v>
      </c>
      <c r="G303">
        <v>40001002</v>
      </c>
      <c r="H303">
        <v>0.2</v>
      </c>
      <c r="I303">
        <v>2022</v>
      </c>
      <c r="J303" t="s">
        <v>26</v>
      </c>
      <c r="K303" t="s">
        <v>58</v>
      </c>
      <c r="L303" s="127">
        <v>0.40069444444444446</v>
      </c>
      <c r="M303" t="s">
        <v>28</v>
      </c>
      <c r="N303" t="s">
        <v>29</v>
      </c>
      <c r="O303" t="s">
        <v>30</v>
      </c>
      <c r="P303" t="s">
        <v>31</v>
      </c>
      <c r="Q303" t="s">
        <v>41</v>
      </c>
      <c r="R303" t="s">
        <v>33</v>
      </c>
      <c r="S303" t="s">
        <v>42</v>
      </c>
      <c r="T303" t="s">
        <v>35</v>
      </c>
      <c r="U303" s="1" t="s">
        <v>36</v>
      </c>
      <c r="V303">
        <v>3</v>
      </c>
      <c r="W303">
        <v>0</v>
      </c>
      <c r="X303">
        <v>0</v>
      </c>
      <c r="Y303">
        <v>0</v>
      </c>
      <c r="Z303">
        <v>0</v>
      </c>
    </row>
    <row r="304" spans="1:26" x14ac:dyDescent="0.25">
      <c r="A304">
        <v>106846268</v>
      </c>
      <c r="B304" t="s">
        <v>114</v>
      </c>
      <c r="C304" t="s">
        <v>65</v>
      </c>
      <c r="D304">
        <v>10000040</v>
      </c>
      <c r="E304">
        <v>10000040</v>
      </c>
      <c r="F304">
        <v>0</v>
      </c>
      <c r="G304">
        <v>203090</v>
      </c>
      <c r="H304">
        <v>1</v>
      </c>
      <c r="I304">
        <v>2022</v>
      </c>
      <c r="J304" t="s">
        <v>26</v>
      </c>
      <c r="K304" t="s">
        <v>58</v>
      </c>
      <c r="L304" s="127">
        <v>0.8666666666666667</v>
      </c>
      <c r="M304" t="s">
        <v>28</v>
      </c>
      <c r="N304" t="s">
        <v>29</v>
      </c>
      <c r="O304" t="s">
        <v>30</v>
      </c>
      <c r="P304" t="s">
        <v>31</v>
      </c>
      <c r="Q304" t="s">
        <v>41</v>
      </c>
      <c r="R304" t="s">
        <v>33</v>
      </c>
      <c r="S304" t="s">
        <v>83</v>
      </c>
      <c r="T304" t="s">
        <v>57</v>
      </c>
      <c r="U304" s="1" t="s">
        <v>64</v>
      </c>
      <c r="V304">
        <v>8</v>
      </c>
      <c r="W304">
        <v>0</v>
      </c>
      <c r="X304">
        <v>0</v>
      </c>
      <c r="Y304">
        <v>1</v>
      </c>
      <c r="Z304">
        <v>1</v>
      </c>
    </row>
    <row r="305" spans="1:26" x14ac:dyDescent="0.25">
      <c r="A305">
        <v>106846580</v>
      </c>
      <c r="B305" t="s">
        <v>97</v>
      </c>
      <c r="C305" t="s">
        <v>45</v>
      </c>
      <c r="D305">
        <v>50004339</v>
      </c>
      <c r="E305">
        <v>20000070</v>
      </c>
      <c r="F305">
        <v>27.202999999999999</v>
      </c>
      <c r="G305">
        <v>50020801</v>
      </c>
      <c r="H305">
        <v>0</v>
      </c>
      <c r="I305">
        <v>2022</v>
      </c>
      <c r="J305" t="s">
        <v>26</v>
      </c>
      <c r="K305" t="s">
        <v>58</v>
      </c>
      <c r="L305" s="127">
        <v>0.95347222222222217</v>
      </c>
      <c r="M305" t="s">
        <v>28</v>
      </c>
      <c r="N305" t="s">
        <v>29</v>
      </c>
      <c r="O305" t="s">
        <v>30</v>
      </c>
      <c r="P305" t="s">
        <v>31</v>
      </c>
      <c r="Q305" t="s">
        <v>41</v>
      </c>
      <c r="R305" t="s">
        <v>61</v>
      </c>
      <c r="S305" t="s">
        <v>42</v>
      </c>
      <c r="T305" t="s">
        <v>57</v>
      </c>
      <c r="U305" s="1" t="s">
        <v>36</v>
      </c>
      <c r="V305">
        <v>2</v>
      </c>
      <c r="W305">
        <v>0</v>
      </c>
      <c r="X305">
        <v>0</v>
      </c>
      <c r="Y305">
        <v>0</v>
      </c>
      <c r="Z305">
        <v>0</v>
      </c>
    </row>
    <row r="306" spans="1:26" x14ac:dyDescent="0.25">
      <c r="A306">
        <v>106846638</v>
      </c>
      <c r="B306" t="s">
        <v>25</v>
      </c>
      <c r="C306" t="s">
        <v>65</v>
      </c>
      <c r="D306">
        <v>10000440</v>
      </c>
      <c r="E306">
        <v>10000440</v>
      </c>
      <c r="F306">
        <v>3.2519999999999998</v>
      </c>
      <c r="G306">
        <v>50031853</v>
      </c>
      <c r="H306">
        <v>0.56100000000000005</v>
      </c>
      <c r="I306">
        <v>2022</v>
      </c>
      <c r="J306" t="s">
        <v>26</v>
      </c>
      <c r="K306" t="s">
        <v>48</v>
      </c>
      <c r="L306" s="127">
        <v>0.82152777777777775</v>
      </c>
      <c r="M306" t="s">
        <v>28</v>
      </c>
      <c r="N306" t="s">
        <v>49</v>
      </c>
      <c r="O306" t="s">
        <v>30</v>
      </c>
      <c r="P306" t="s">
        <v>31</v>
      </c>
      <c r="Q306" t="s">
        <v>41</v>
      </c>
      <c r="R306" t="s">
        <v>75</v>
      </c>
      <c r="S306" t="s">
        <v>42</v>
      </c>
      <c r="T306" t="s">
        <v>57</v>
      </c>
      <c r="U306" s="1" t="s">
        <v>36</v>
      </c>
      <c r="V306">
        <v>1</v>
      </c>
      <c r="W306">
        <v>0</v>
      </c>
      <c r="X306">
        <v>0</v>
      </c>
      <c r="Y306">
        <v>0</v>
      </c>
      <c r="Z306">
        <v>0</v>
      </c>
    </row>
    <row r="307" spans="1:26" x14ac:dyDescent="0.25">
      <c r="A307">
        <v>106846667</v>
      </c>
      <c r="B307" t="s">
        <v>25</v>
      </c>
      <c r="C307" t="s">
        <v>45</v>
      </c>
      <c r="D307">
        <v>50019060</v>
      </c>
      <c r="E307">
        <v>40004363</v>
      </c>
      <c r="F307">
        <v>0</v>
      </c>
      <c r="G307">
        <v>50027230</v>
      </c>
      <c r="H307">
        <v>3.7999999999999999E-2</v>
      </c>
      <c r="I307">
        <v>2022</v>
      </c>
      <c r="J307" t="s">
        <v>26</v>
      </c>
      <c r="K307" t="s">
        <v>48</v>
      </c>
      <c r="L307" s="127">
        <v>0.72986111111111107</v>
      </c>
      <c r="M307" t="s">
        <v>28</v>
      </c>
      <c r="N307" t="s">
        <v>49</v>
      </c>
      <c r="O307" t="s">
        <v>30</v>
      </c>
      <c r="P307" t="s">
        <v>54</v>
      </c>
      <c r="Q307" t="s">
        <v>62</v>
      </c>
      <c r="R307" t="s">
        <v>33</v>
      </c>
      <c r="S307" t="s">
        <v>34</v>
      </c>
      <c r="T307" t="s">
        <v>47</v>
      </c>
      <c r="U307" s="1" t="s">
        <v>36</v>
      </c>
      <c r="V307">
        <v>2</v>
      </c>
      <c r="W307">
        <v>0</v>
      </c>
      <c r="X307">
        <v>0</v>
      </c>
      <c r="Y307">
        <v>0</v>
      </c>
      <c r="Z307">
        <v>0</v>
      </c>
    </row>
    <row r="308" spans="1:26" x14ac:dyDescent="0.25">
      <c r="A308">
        <v>106846668</v>
      </c>
      <c r="B308" t="s">
        <v>25</v>
      </c>
      <c r="C308" t="s">
        <v>45</v>
      </c>
      <c r="D308">
        <v>50019060</v>
      </c>
      <c r="E308">
        <v>40004363</v>
      </c>
      <c r="F308">
        <v>0.31900000000000001</v>
      </c>
      <c r="G308">
        <v>50033178</v>
      </c>
      <c r="H308">
        <v>0</v>
      </c>
      <c r="I308">
        <v>2022</v>
      </c>
      <c r="J308" t="s">
        <v>26</v>
      </c>
      <c r="K308" t="s">
        <v>48</v>
      </c>
      <c r="L308" s="127">
        <v>0.59027777777777779</v>
      </c>
      <c r="M308" t="s">
        <v>40</v>
      </c>
      <c r="N308" t="s">
        <v>49</v>
      </c>
      <c r="O308" t="s">
        <v>30</v>
      </c>
      <c r="P308" t="s">
        <v>54</v>
      </c>
      <c r="Q308" t="s">
        <v>62</v>
      </c>
      <c r="R308" t="s">
        <v>33</v>
      </c>
      <c r="S308" t="s">
        <v>34</v>
      </c>
      <c r="T308" t="s">
        <v>35</v>
      </c>
      <c r="U308" s="1" t="s">
        <v>43</v>
      </c>
      <c r="V308">
        <v>2</v>
      </c>
      <c r="W308">
        <v>0</v>
      </c>
      <c r="X308">
        <v>0</v>
      </c>
      <c r="Y308">
        <v>0</v>
      </c>
      <c r="Z308">
        <v>1</v>
      </c>
    </row>
    <row r="309" spans="1:26" x14ac:dyDescent="0.25">
      <c r="A309">
        <v>106846701</v>
      </c>
      <c r="B309" t="s">
        <v>25</v>
      </c>
      <c r="C309" t="s">
        <v>45</v>
      </c>
      <c r="D309">
        <v>50026231</v>
      </c>
      <c r="E309">
        <v>40002542</v>
      </c>
      <c r="F309">
        <v>6.2640000000000002</v>
      </c>
      <c r="G309">
        <v>50027875</v>
      </c>
      <c r="H309">
        <v>6.0000000000000001E-3</v>
      </c>
      <c r="I309">
        <v>2022</v>
      </c>
      <c r="J309" t="s">
        <v>26</v>
      </c>
      <c r="K309" t="s">
        <v>55</v>
      </c>
      <c r="L309" s="127">
        <v>0.86041666666666661</v>
      </c>
      <c r="M309" t="s">
        <v>28</v>
      </c>
      <c r="N309" t="s">
        <v>29</v>
      </c>
      <c r="O309" t="s">
        <v>30</v>
      </c>
      <c r="P309" t="s">
        <v>68</v>
      </c>
      <c r="Q309" t="s">
        <v>41</v>
      </c>
      <c r="R309" t="s">
        <v>33</v>
      </c>
      <c r="S309" t="s">
        <v>42</v>
      </c>
      <c r="T309" t="s">
        <v>57</v>
      </c>
      <c r="U309" s="1" t="s">
        <v>36</v>
      </c>
      <c r="V309">
        <v>2</v>
      </c>
      <c r="W309">
        <v>0</v>
      </c>
      <c r="X309">
        <v>0</v>
      </c>
      <c r="Y309">
        <v>0</v>
      </c>
      <c r="Z309">
        <v>0</v>
      </c>
    </row>
    <row r="310" spans="1:26" x14ac:dyDescent="0.25">
      <c r="A310">
        <v>106846765</v>
      </c>
      <c r="B310" t="s">
        <v>91</v>
      </c>
      <c r="C310" t="s">
        <v>45</v>
      </c>
      <c r="D310">
        <v>50008310</v>
      </c>
      <c r="E310">
        <v>40001445</v>
      </c>
      <c r="F310">
        <v>1E-3</v>
      </c>
      <c r="G310">
        <v>50024600</v>
      </c>
      <c r="H310">
        <v>1E-3</v>
      </c>
      <c r="I310">
        <v>2022</v>
      </c>
      <c r="J310" t="s">
        <v>26</v>
      </c>
      <c r="K310" t="s">
        <v>48</v>
      </c>
      <c r="L310" s="127">
        <v>0.63263888888888886</v>
      </c>
      <c r="M310" t="s">
        <v>28</v>
      </c>
      <c r="N310" t="s">
        <v>49</v>
      </c>
      <c r="O310" t="s">
        <v>30</v>
      </c>
      <c r="P310" t="s">
        <v>31</v>
      </c>
      <c r="Q310" t="s">
        <v>41</v>
      </c>
      <c r="R310" t="s">
        <v>72</v>
      </c>
      <c r="S310" t="s">
        <v>42</v>
      </c>
      <c r="T310" t="s">
        <v>35</v>
      </c>
      <c r="U310" s="1" t="s">
        <v>36</v>
      </c>
      <c r="V310">
        <v>3</v>
      </c>
      <c r="W310">
        <v>0</v>
      </c>
      <c r="X310">
        <v>0</v>
      </c>
      <c r="Y310">
        <v>0</v>
      </c>
      <c r="Z310">
        <v>0</v>
      </c>
    </row>
    <row r="311" spans="1:26" x14ac:dyDescent="0.25">
      <c r="A311">
        <v>106847012</v>
      </c>
      <c r="B311" t="s">
        <v>44</v>
      </c>
      <c r="C311" t="s">
        <v>45</v>
      </c>
      <c r="D311">
        <v>50026600</v>
      </c>
      <c r="E311">
        <v>29000015</v>
      </c>
      <c r="F311">
        <v>4.5620000000000003</v>
      </c>
      <c r="G311">
        <v>50034007</v>
      </c>
      <c r="H311">
        <v>3.7999999999999999E-2</v>
      </c>
      <c r="I311">
        <v>2022</v>
      </c>
      <c r="J311" t="s">
        <v>26</v>
      </c>
      <c r="K311" t="s">
        <v>27</v>
      </c>
      <c r="L311" s="127">
        <v>0.46736111111111112</v>
      </c>
      <c r="M311" t="s">
        <v>28</v>
      </c>
      <c r="N311" t="s">
        <v>49</v>
      </c>
      <c r="O311" t="s">
        <v>30</v>
      </c>
      <c r="P311" t="s">
        <v>31</v>
      </c>
      <c r="Q311" t="s">
        <v>41</v>
      </c>
      <c r="R311" t="s">
        <v>33</v>
      </c>
      <c r="S311" t="s">
        <v>42</v>
      </c>
      <c r="T311" t="s">
        <v>35</v>
      </c>
      <c r="U311" s="1" t="s">
        <v>36</v>
      </c>
      <c r="V311">
        <v>2</v>
      </c>
      <c r="W311">
        <v>0</v>
      </c>
      <c r="X311">
        <v>0</v>
      </c>
      <c r="Y311">
        <v>0</v>
      </c>
      <c r="Z311">
        <v>0</v>
      </c>
    </row>
    <row r="312" spans="1:26" x14ac:dyDescent="0.25">
      <c r="A312">
        <v>106847155</v>
      </c>
      <c r="B312" t="s">
        <v>81</v>
      </c>
      <c r="C312" t="s">
        <v>65</v>
      </c>
      <c r="D312">
        <v>10000485</v>
      </c>
      <c r="E312">
        <v>10800485</v>
      </c>
      <c r="F312">
        <v>30.507999999999999</v>
      </c>
      <c r="G312">
        <v>50015657</v>
      </c>
      <c r="H312">
        <v>0.2</v>
      </c>
      <c r="I312">
        <v>2022</v>
      </c>
      <c r="J312" t="s">
        <v>26</v>
      </c>
      <c r="K312" t="s">
        <v>60</v>
      </c>
      <c r="L312" s="127">
        <v>0.59375</v>
      </c>
      <c r="M312" t="s">
        <v>28</v>
      </c>
      <c r="N312" t="s">
        <v>49</v>
      </c>
      <c r="O312" t="s">
        <v>30</v>
      </c>
      <c r="P312" t="s">
        <v>54</v>
      </c>
      <c r="Q312" t="s">
        <v>41</v>
      </c>
      <c r="R312" t="s">
        <v>33</v>
      </c>
      <c r="S312" t="s">
        <v>42</v>
      </c>
      <c r="T312" t="s">
        <v>35</v>
      </c>
      <c r="U312" s="1" t="s">
        <v>36</v>
      </c>
      <c r="V312">
        <v>1</v>
      </c>
      <c r="W312">
        <v>0</v>
      </c>
      <c r="X312">
        <v>0</v>
      </c>
      <c r="Y312">
        <v>0</v>
      </c>
      <c r="Z312">
        <v>0</v>
      </c>
    </row>
    <row r="313" spans="1:26" x14ac:dyDescent="0.25">
      <c r="A313">
        <v>106847156</v>
      </c>
      <c r="B313" t="s">
        <v>81</v>
      </c>
      <c r="C313" t="s">
        <v>45</v>
      </c>
      <c r="F313">
        <v>999.99900000000002</v>
      </c>
      <c r="H313">
        <v>0</v>
      </c>
      <c r="I313">
        <v>2022</v>
      </c>
      <c r="J313" t="s">
        <v>26</v>
      </c>
      <c r="K313" t="s">
        <v>27</v>
      </c>
      <c r="L313" s="127">
        <v>0.59791666666666665</v>
      </c>
      <c r="M313" t="s">
        <v>28</v>
      </c>
      <c r="N313" t="s">
        <v>49</v>
      </c>
      <c r="O313" t="s">
        <v>30</v>
      </c>
      <c r="P313" t="s">
        <v>31</v>
      </c>
      <c r="Q313" t="s">
        <v>41</v>
      </c>
      <c r="R313" t="s">
        <v>33</v>
      </c>
      <c r="S313" t="s">
        <v>42</v>
      </c>
      <c r="T313" t="s">
        <v>35</v>
      </c>
      <c r="U313" s="1" t="s">
        <v>116</v>
      </c>
      <c r="V313">
        <v>2</v>
      </c>
      <c r="W313">
        <v>0</v>
      </c>
      <c r="X313">
        <v>0</v>
      </c>
      <c r="Y313">
        <v>0</v>
      </c>
      <c r="Z313">
        <v>0</v>
      </c>
    </row>
    <row r="314" spans="1:26" x14ac:dyDescent="0.25">
      <c r="A314">
        <v>106847251</v>
      </c>
      <c r="B314" t="s">
        <v>238</v>
      </c>
      <c r="C314" t="s">
        <v>38</v>
      </c>
      <c r="D314">
        <v>20000052</v>
      </c>
      <c r="E314">
        <v>20000052</v>
      </c>
      <c r="F314">
        <v>0.66900000000000004</v>
      </c>
      <c r="G314">
        <v>50023842</v>
      </c>
      <c r="H314">
        <v>5</v>
      </c>
      <c r="I314">
        <v>2022</v>
      </c>
      <c r="J314" t="s">
        <v>26</v>
      </c>
      <c r="K314" t="s">
        <v>48</v>
      </c>
      <c r="L314" s="127">
        <v>0.60486111111111118</v>
      </c>
      <c r="M314" t="s">
        <v>28</v>
      </c>
      <c r="N314" t="s">
        <v>29</v>
      </c>
      <c r="O314" t="s">
        <v>30</v>
      </c>
      <c r="P314" t="s">
        <v>54</v>
      </c>
      <c r="Q314" t="s">
        <v>41</v>
      </c>
      <c r="R314" t="s">
        <v>33</v>
      </c>
      <c r="S314" t="s">
        <v>42</v>
      </c>
      <c r="T314" t="s">
        <v>35</v>
      </c>
      <c r="U314" s="1" t="s">
        <v>36</v>
      </c>
      <c r="V314">
        <v>1</v>
      </c>
      <c r="W314">
        <v>0</v>
      </c>
      <c r="X314">
        <v>0</v>
      </c>
      <c r="Y314">
        <v>0</v>
      </c>
      <c r="Z314">
        <v>0</v>
      </c>
    </row>
    <row r="315" spans="1:26" x14ac:dyDescent="0.25">
      <c r="A315">
        <v>106847442</v>
      </c>
      <c r="B315" t="s">
        <v>81</v>
      </c>
      <c r="C315" t="s">
        <v>45</v>
      </c>
      <c r="D315">
        <v>50027764</v>
      </c>
      <c r="E315">
        <v>50027764</v>
      </c>
      <c r="F315">
        <v>11.388999999999999</v>
      </c>
      <c r="G315">
        <v>50028612</v>
      </c>
      <c r="H315">
        <v>0.1</v>
      </c>
      <c r="I315">
        <v>2022</v>
      </c>
      <c r="J315" t="s">
        <v>26</v>
      </c>
      <c r="K315" t="s">
        <v>60</v>
      </c>
      <c r="L315" s="127">
        <v>0.85486111111111107</v>
      </c>
      <c r="M315" t="s">
        <v>28</v>
      </c>
      <c r="N315" t="s">
        <v>29</v>
      </c>
      <c r="O315" t="s">
        <v>30</v>
      </c>
      <c r="P315" t="s">
        <v>54</v>
      </c>
      <c r="Q315" t="s">
        <v>41</v>
      </c>
      <c r="R315" t="s">
        <v>33</v>
      </c>
      <c r="S315" t="s">
        <v>42</v>
      </c>
      <c r="T315" t="s">
        <v>141</v>
      </c>
      <c r="U315" s="1" t="s">
        <v>43</v>
      </c>
      <c r="V315">
        <v>3</v>
      </c>
      <c r="W315">
        <v>0</v>
      </c>
      <c r="X315">
        <v>0</v>
      </c>
      <c r="Y315">
        <v>0</v>
      </c>
      <c r="Z315">
        <v>2</v>
      </c>
    </row>
    <row r="316" spans="1:26" x14ac:dyDescent="0.25">
      <c r="A316">
        <v>106847644</v>
      </c>
      <c r="B316" t="s">
        <v>90</v>
      </c>
      <c r="C316" t="s">
        <v>67</v>
      </c>
      <c r="D316">
        <v>30000024</v>
      </c>
      <c r="E316">
        <v>30000024</v>
      </c>
      <c r="F316">
        <v>25.536000000000001</v>
      </c>
      <c r="G316">
        <v>30000041</v>
      </c>
      <c r="H316">
        <v>0</v>
      </c>
      <c r="I316">
        <v>2022</v>
      </c>
      <c r="J316" t="s">
        <v>26</v>
      </c>
      <c r="K316" t="s">
        <v>27</v>
      </c>
      <c r="L316" s="127">
        <v>0.625</v>
      </c>
      <c r="M316" t="s">
        <v>40</v>
      </c>
      <c r="N316" t="s">
        <v>49</v>
      </c>
      <c r="O316" t="s">
        <v>30</v>
      </c>
      <c r="P316" t="s">
        <v>31</v>
      </c>
      <c r="Q316" t="s">
        <v>41</v>
      </c>
      <c r="R316" t="s">
        <v>61</v>
      </c>
      <c r="S316" t="s">
        <v>42</v>
      </c>
      <c r="T316" t="s">
        <v>35</v>
      </c>
      <c r="U316" s="1" t="s">
        <v>36</v>
      </c>
      <c r="V316">
        <v>3</v>
      </c>
      <c r="W316">
        <v>0</v>
      </c>
      <c r="X316">
        <v>0</v>
      </c>
      <c r="Y316">
        <v>0</v>
      </c>
      <c r="Z316">
        <v>0</v>
      </c>
    </row>
    <row r="317" spans="1:26" x14ac:dyDescent="0.25">
      <c r="A317">
        <v>106847733</v>
      </c>
      <c r="B317" t="s">
        <v>86</v>
      </c>
      <c r="C317" t="s">
        <v>65</v>
      </c>
      <c r="D317">
        <v>10000026</v>
      </c>
      <c r="E317">
        <v>10000026</v>
      </c>
      <c r="F317">
        <v>26.638000000000002</v>
      </c>
      <c r="G317">
        <v>30000146</v>
      </c>
      <c r="H317">
        <v>1.5</v>
      </c>
      <c r="I317">
        <v>2022</v>
      </c>
      <c r="J317" t="s">
        <v>26</v>
      </c>
      <c r="K317" t="s">
        <v>48</v>
      </c>
      <c r="L317" s="127">
        <v>0.29791666666666666</v>
      </c>
      <c r="M317" t="s">
        <v>28</v>
      </c>
      <c r="N317" t="s">
        <v>49</v>
      </c>
      <c r="O317" t="s">
        <v>30</v>
      </c>
      <c r="P317" t="s">
        <v>31</v>
      </c>
      <c r="Q317" t="s">
        <v>32</v>
      </c>
      <c r="R317" t="s">
        <v>33</v>
      </c>
      <c r="S317" t="s">
        <v>42</v>
      </c>
      <c r="T317" t="s">
        <v>57</v>
      </c>
      <c r="U317" s="1" t="s">
        <v>36</v>
      </c>
      <c r="V317">
        <v>1</v>
      </c>
      <c r="W317">
        <v>0</v>
      </c>
      <c r="X317">
        <v>0</v>
      </c>
      <c r="Y317">
        <v>0</v>
      </c>
      <c r="Z317">
        <v>0</v>
      </c>
    </row>
    <row r="318" spans="1:26" x14ac:dyDescent="0.25">
      <c r="A318">
        <v>106847737</v>
      </c>
      <c r="B318" t="s">
        <v>25</v>
      </c>
      <c r="C318" t="s">
        <v>65</v>
      </c>
      <c r="D318">
        <v>10000040</v>
      </c>
      <c r="E318">
        <v>10000040</v>
      </c>
      <c r="F318">
        <v>23.988</v>
      </c>
      <c r="G318">
        <v>20000070</v>
      </c>
      <c r="H318">
        <v>1</v>
      </c>
      <c r="I318">
        <v>2022</v>
      </c>
      <c r="J318" t="s">
        <v>26</v>
      </c>
      <c r="K318" t="s">
        <v>60</v>
      </c>
      <c r="L318" s="127">
        <v>0.94305555555555554</v>
      </c>
      <c r="M318" t="s">
        <v>28</v>
      </c>
      <c r="N318" t="s">
        <v>29</v>
      </c>
      <c r="O318" t="s">
        <v>30</v>
      </c>
      <c r="P318" t="s">
        <v>31</v>
      </c>
      <c r="Q318" t="s">
        <v>41</v>
      </c>
      <c r="R318" t="s">
        <v>33</v>
      </c>
      <c r="S318" t="s">
        <v>42</v>
      </c>
      <c r="T318" t="s">
        <v>57</v>
      </c>
      <c r="U318" s="1" t="s">
        <v>43</v>
      </c>
      <c r="V318">
        <v>3</v>
      </c>
      <c r="W318">
        <v>0</v>
      </c>
      <c r="X318">
        <v>0</v>
      </c>
      <c r="Y318">
        <v>0</v>
      </c>
      <c r="Z318">
        <v>3</v>
      </c>
    </row>
    <row r="319" spans="1:26" x14ac:dyDescent="0.25">
      <c r="A319">
        <v>106847769</v>
      </c>
      <c r="B319" t="s">
        <v>81</v>
      </c>
      <c r="C319" t="s">
        <v>65</v>
      </c>
      <c r="D319">
        <v>10000485</v>
      </c>
      <c r="E319">
        <v>10800485</v>
      </c>
      <c r="F319">
        <v>18.228999999999999</v>
      </c>
      <c r="G319">
        <v>200490</v>
      </c>
      <c r="H319">
        <v>0.25</v>
      </c>
      <c r="I319">
        <v>2022</v>
      </c>
      <c r="J319" t="s">
        <v>26</v>
      </c>
      <c r="K319" t="s">
        <v>53</v>
      </c>
      <c r="L319" s="127">
        <v>0.3666666666666667</v>
      </c>
      <c r="M319" t="s">
        <v>28</v>
      </c>
      <c r="N319" t="s">
        <v>49</v>
      </c>
      <c r="O319" t="s">
        <v>30</v>
      </c>
      <c r="P319" t="s">
        <v>54</v>
      </c>
      <c r="Q319" t="s">
        <v>41</v>
      </c>
      <c r="R319" t="s">
        <v>33</v>
      </c>
      <c r="S319" t="s">
        <v>42</v>
      </c>
      <c r="T319" t="s">
        <v>35</v>
      </c>
      <c r="U319" s="1" t="s">
        <v>36</v>
      </c>
      <c r="V319">
        <v>2</v>
      </c>
      <c r="W319">
        <v>0</v>
      </c>
      <c r="X319">
        <v>0</v>
      </c>
      <c r="Y319">
        <v>0</v>
      </c>
      <c r="Z319">
        <v>0</v>
      </c>
    </row>
    <row r="320" spans="1:26" x14ac:dyDescent="0.25">
      <c r="A320">
        <v>106847770</v>
      </c>
      <c r="B320" t="s">
        <v>81</v>
      </c>
      <c r="C320" t="s">
        <v>65</v>
      </c>
      <c r="D320">
        <v>10000485</v>
      </c>
      <c r="E320">
        <v>10800485</v>
      </c>
      <c r="F320">
        <v>33.381999999999998</v>
      </c>
      <c r="G320">
        <v>30000051</v>
      </c>
      <c r="H320">
        <v>0</v>
      </c>
      <c r="I320">
        <v>2022</v>
      </c>
      <c r="J320" t="s">
        <v>26</v>
      </c>
      <c r="K320" t="s">
        <v>27</v>
      </c>
      <c r="L320" s="127">
        <v>0.36527777777777781</v>
      </c>
      <c r="M320" t="s">
        <v>28</v>
      </c>
      <c r="N320" t="s">
        <v>49</v>
      </c>
      <c r="O320" t="s">
        <v>30</v>
      </c>
      <c r="P320" t="s">
        <v>54</v>
      </c>
      <c r="Q320" t="s">
        <v>41</v>
      </c>
      <c r="R320" t="s">
        <v>95</v>
      </c>
      <c r="S320" t="s">
        <v>83</v>
      </c>
      <c r="T320" t="s">
        <v>35</v>
      </c>
      <c r="U320" s="1" t="s">
        <v>36</v>
      </c>
      <c r="V320">
        <v>2</v>
      </c>
      <c r="W320">
        <v>0</v>
      </c>
      <c r="X320">
        <v>0</v>
      </c>
      <c r="Y320">
        <v>0</v>
      </c>
      <c r="Z320">
        <v>0</v>
      </c>
    </row>
    <row r="321" spans="1:26" x14ac:dyDescent="0.25">
      <c r="A321">
        <v>106847809</v>
      </c>
      <c r="B321" t="s">
        <v>148</v>
      </c>
      <c r="C321" t="s">
        <v>65</v>
      </c>
      <c r="D321">
        <v>10000040</v>
      </c>
      <c r="E321">
        <v>10000040</v>
      </c>
      <c r="F321">
        <v>7.5</v>
      </c>
      <c r="G321">
        <v>200080</v>
      </c>
      <c r="H321">
        <v>0.5</v>
      </c>
      <c r="I321">
        <v>2022</v>
      </c>
      <c r="J321" t="s">
        <v>26</v>
      </c>
      <c r="K321" t="s">
        <v>39</v>
      </c>
      <c r="L321" s="127">
        <v>0.68055555555555547</v>
      </c>
      <c r="M321" t="s">
        <v>28</v>
      </c>
      <c r="N321" t="s">
        <v>49</v>
      </c>
      <c r="O321" t="s">
        <v>30</v>
      </c>
      <c r="P321" t="s">
        <v>31</v>
      </c>
      <c r="Q321" t="s">
        <v>41</v>
      </c>
      <c r="R321" t="s">
        <v>33</v>
      </c>
      <c r="S321" t="s">
        <v>42</v>
      </c>
      <c r="T321" t="s">
        <v>35</v>
      </c>
      <c r="U321" s="1" t="s">
        <v>36</v>
      </c>
      <c r="V321">
        <v>2</v>
      </c>
      <c r="W321">
        <v>0</v>
      </c>
      <c r="X321">
        <v>0</v>
      </c>
      <c r="Y321">
        <v>0</v>
      </c>
      <c r="Z321">
        <v>0</v>
      </c>
    </row>
    <row r="322" spans="1:26" x14ac:dyDescent="0.25">
      <c r="A322">
        <v>106847925</v>
      </c>
      <c r="B322" t="s">
        <v>104</v>
      </c>
      <c r="C322" t="s">
        <v>65</v>
      </c>
      <c r="D322">
        <v>10000026</v>
      </c>
      <c r="E322">
        <v>10000026</v>
      </c>
      <c r="F322">
        <v>0</v>
      </c>
      <c r="G322">
        <v>200410</v>
      </c>
      <c r="H322">
        <v>0.3</v>
      </c>
      <c r="I322">
        <v>2022</v>
      </c>
      <c r="J322" t="s">
        <v>26</v>
      </c>
      <c r="K322" t="s">
        <v>48</v>
      </c>
      <c r="L322" s="127">
        <v>0.14305555555555557</v>
      </c>
      <c r="M322" t="s">
        <v>28</v>
      </c>
      <c r="N322" t="s">
        <v>49</v>
      </c>
      <c r="O322" t="s">
        <v>30</v>
      </c>
      <c r="P322" t="s">
        <v>54</v>
      </c>
      <c r="Q322" t="s">
        <v>41</v>
      </c>
      <c r="R322" t="s">
        <v>33</v>
      </c>
      <c r="S322" t="s">
        <v>42</v>
      </c>
      <c r="T322" t="s">
        <v>57</v>
      </c>
      <c r="U322" s="1" t="s">
        <v>36</v>
      </c>
      <c r="V322">
        <v>2</v>
      </c>
      <c r="W322">
        <v>0</v>
      </c>
      <c r="X322">
        <v>0</v>
      </c>
      <c r="Y322">
        <v>0</v>
      </c>
      <c r="Z322">
        <v>0</v>
      </c>
    </row>
    <row r="323" spans="1:26" x14ac:dyDescent="0.25">
      <c r="A323">
        <v>106848073</v>
      </c>
      <c r="B323" t="s">
        <v>114</v>
      </c>
      <c r="C323" t="s">
        <v>67</v>
      </c>
      <c r="D323">
        <v>30000042</v>
      </c>
      <c r="E323">
        <v>30000042</v>
      </c>
      <c r="F323">
        <v>13.691000000000001</v>
      </c>
      <c r="G323">
        <v>40001703</v>
      </c>
      <c r="H323">
        <v>0.03</v>
      </c>
      <c r="I323">
        <v>2022</v>
      </c>
      <c r="J323" t="s">
        <v>26</v>
      </c>
      <c r="K323" t="s">
        <v>48</v>
      </c>
      <c r="L323" s="127">
        <v>0.25208333333333333</v>
      </c>
      <c r="M323" t="s">
        <v>28</v>
      </c>
      <c r="N323" t="s">
        <v>29</v>
      </c>
      <c r="O323" t="s">
        <v>30</v>
      </c>
      <c r="P323" t="s">
        <v>54</v>
      </c>
      <c r="Q323" t="s">
        <v>41</v>
      </c>
      <c r="R323" t="s">
        <v>33</v>
      </c>
      <c r="S323" t="s">
        <v>42</v>
      </c>
      <c r="T323" t="s">
        <v>57</v>
      </c>
      <c r="U323" s="1" t="s">
        <v>36</v>
      </c>
      <c r="V323">
        <v>2</v>
      </c>
      <c r="W323">
        <v>0</v>
      </c>
      <c r="X323">
        <v>0</v>
      </c>
      <c r="Y323">
        <v>0</v>
      </c>
      <c r="Z323">
        <v>0</v>
      </c>
    </row>
    <row r="324" spans="1:26" x14ac:dyDescent="0.25">
      <c r="A324">
        <v>106848191</v>
      </c>
      <c r="B324" t="s">
        <v>25</v>
      </c>
      <c r="C324" t="s">
        <v>65</v>
      </c>
      <c r="D324">
        <v>10000040</v>
      </c>
      <c r="E324">
        <v>10000040</v>
      </c>
      <c r="F324">
        <v>999.99900000000002</v>
      </c>
      <c r="G324">
        <v>20000070</v>
      </c>
      <c r="H324">
        <v>0.5</v>
      </c>
      <c r="I324">
        <v>2022</v>
      </c>
      <c r="J324" t="s">
        <v>26</v>
      </c>
      <c r="K324" t="s">
        <v>60</v>
      </c>
      <c r="L324" s="127">
        <v>0.69236111111111109</v>
      </c>
      <c r="M324" t="s">
        <v>28</v>
      </c>
      <c r="N324" t="s">
        <v>49</v>
      </c>
      <c r="O324" t="s">
        <v>30</v>
      </c>
      <c r="P324" t="s">
        <v>54</v>
      </c>
      <c r="Q324" t="s">
        <v>41</v>
      </c>
      <c r="R324" t="s">
        <v>33</v>
      </c>
      <c r="S324" t="s">
        <v>42</v>
      </c>
      <c r="T324" t="s">
        <v>35</v>
      </c>
      <c r="U324" s="1" t="s">
        <v>36</v>
      </c>
      <c r="V324">
        <v>2</v>
      </c>
      <c r="W324">
        <v>0</v>
      </c>
      <c r="X324">
        <v>0</v>
      </c>
      <c r="Y324">
        <v>0</v>
      </c>
      <c r="Z324">
        <v>0</v>
      </c>
    </row>
    <row r="325" spans="1:26" x14ac:dyDescent="0.25">
      <c r="A325">
        <v>106848195</v>
      </c>
      <c r="B325" t="s">
        <v>25</v>
      </c>
      <c r="C325" t="s">
        <v>65</v>
      </c>
      <c r="D325">
        <v>10000040</v>
      </c>
      <c r="E325">
        <v>10000040</v>
      </c>
      <c r="F325">
        <v>20.988</v>
      </c>
      <c r="G325">
        <v>20000070</v>
      </c>
      <c r="H325">
        <v>2</v>
      </c>
      <c r="I325">
        <v>2022</v>
      </c>
      <c r="J325" t="s">
        <v>26</v>
      </c>
      <c r="K325" t="s">
        <v>60</v>
      </c>
      <c r="L325" s="127">
        <v>0.54375000000000007</v>
      </c>
      <c r="M325" t="s">
        <v>28</v>
      </c>
      <c r="N325" t="s">
        <v>49</v>
      </c>
      <c r="O325" t="s">
        <v>30</v>
      </c>
      <c r="P325" t="s">
        <v>31</v>
      </c>
      <c r="Q325" t="s">
        <v>41</v>
      </c>
      <c r="R325" t="s">
        <v>33</v>
      </c>
      <c r="S325" t="s">
        <v>42</v>
      </c>
      <c r="T325" t="s">
        <v>35</v>
      </c>
      <c r="U325" s="1" t="s">
        <v>36</v>
      </c>
      <c r="V325">
        <v>2</v>
      </c>
      <c r="W325">
        <v>0</v>
      </c>
      <c r="X325">
        <v>0</v>
      </c>
      <c r="Y325">
        <v>0</v>
      </c>
      <c r="Z325">
        <v>0</v>
      </c>
    </row>
    <row r="326" spans="1:26" x14ac:dyDescent="0.25">
      <c r="A326">
        <v>106848271</v>
      </c>
      <c r="B326" t="s">
        <v>25</v>
      </c>
      <c r="C326" t="s">
        <v>65</v>
      </c>
      <c r="D326">
        <v>10000040</v>
      </c>
      <c r="E326">
        <v>10000040</v>
      </c>
      <c r="F326">
        <v>1.03</v>
      </c>
      <c r="G326">
        <v>40003015</v>
      </c>
      <c r="H326">
        <v>0.03</v>
      </c>
      <c r="I326">
        <v>2022</v>
      </c>
      <c r="J326" t="s">
        <v>26</v>
      </c>
      <c r="K326" t="s">
        <v>60</v>
      </c>
      <c r="L326" s="127">
        <v>0.14027777777777778</v>
      </c>
      <c r="M326" t="s">
        <v>40</v>
      </c>
      <c r="N326" t="s">
        <v>29</v>
      </c>
      <c r="O326" t="s">
        <v>30</v>
      </c>
      <c r="P326" t="s">
        <v>31</v>
      </c>
      <c r="Q326" t="s">
        <v>41</v>
      </c>
      <c r="R326" t="s">
        <v>33</v>
      </c>
      <c r="S326" t="s">
        <v>42</v>
      </c>
      <c r="T326" t="s">
        <v>57</v>
      </c>
      <c r="U326" s="1" t="s">
        <v>85</v>
      </c>
      <c r="V326">
        <v>1</v>
      </c>
      <c r="W326">
        <v>0</v>
      </c>
      <c r="X326">
        <v>1</v>
      </c>
      <c r="Y326">
        <v>0</v>
      </c>
      <c r="Z326">
        <v>0</v>
      </c>
    </row>
    <row r="327" spans="1:26" x14ac:dyDescent="0.25">
      <c r="A327">
        <v>106848310</v>
      </c>
      <c r="B327" t="s">
        <v>81</v>
      </c>
      <c r="C327" t="s">
        <v>65</v>
      </c>
      <c r="D327">
        <v>10000485</v>
      </c>
      <c r="E327">
        <v>10800485</v>
      </c>
      <c r="F327">
        <v>28.384</v>
      </c>
      <c r="G327">
        <v>50024887</v>
      </c>
      <c r="H327">
        <v>2</v>
      </c>
      <c r="I327">
        <v>2022</v>
      </c>
      <c r="J327" t="s">
        <v>26</v>
      </c>
      <c r="K327" t="s">
        <v>60</v>
      </c>
      <c r="L327" s="127">
        <v>0.80347222222222225</v>
      </c>
      <c r="M327" t="s">
        <v>28</v>
      </c>
      <c r="N327" t="s">
        <v>29</v>
      </c>
      <c r="O327" t="s">
        <v>30</v>
      </c>
      <c r="P327" t="s">
        <v>31</v>
      </c>
      <c r="Q327" t="s">
        <v>41</v>
      </c>
      <c r="R327" t="s">
        <v>33</v>
      </c>
      <c r="S327" t="s">
        <v>42</v>
      </c>
      <c r="T327" t="s">
        <v>57</v>
      </c>
      <c r="U327" s="1" t="s">
        <v>36</v>
      </c>
      <c r="V327">
        <v>3</v>
      </c>
      <c r="W327">
        <v>0</v>
      </c>
      <c r="X327">
        <v>0</v>
      </c>
      <c r="Y327">
        <v>0</v>
      </c>
      <c r="Z327">
        <v>0</v>
      </c>
    </row>
    <row r="328" spans="1:26" x14ac:dyDescent="0.25">
      <c r="A328">
        <v>106848403</v>
      </c>
      <c r="B328" t="s">
        <v>100</v>
      </c>
      <c r="C328" t="s">
        <v>67</v>
      </c>
      <c r="D328">
        <v>30000016</v>
      </c>
      <c r="E328">
        <v>30000016</v>
      </c>
      <c r="F328">
        <v>2.6070000000000002</v>
      </c>
      <c r="G328">
        <v>40001895</v>
      </c>
      <c r="H328">
        <v>0.75</v>
      </c>
      <c r="I328">
        <v>2022</v>
      </c>
      <c r="J328" t="s">
        <v>26</v>
      </c>
      <c r="K328" t="s">
        <v>27</v>
      </c>
      <c r="L328" s="127">
        <v>0.54166666666666663</v>
      </c>
      <c r="M328" t="s">
        <v>28</v>
      </c>
      <c r="N328" t="s">
        <v>49</v>
      </c>
      <c r="O328" t="s">
        <v>30</v>
      </c>
      <c r="P328" t="s">
        <v>54</v>
      </c>
      <c r="Q328" t="s">
        <v>41</v>
      </c>
      <c r="R328" t="s">
        <v>33</v>
      </c>
      <c r="S328" t="s">
        <v>42</v>
      </c>
      <c r="T328" t="s">
        <v>35</v>
      </c>
      <c r="U328" s="1" t="s">
        <v>36</v>
      </c>
      <c r="V328">
        <v>1</v>
      </c>
      <c r="W328">
        <v>0</v>
      </c>
      <c r="X328">
        <v>0</v>
      </c>
      <c r="Y328">
        <v>0</v>
      </c>
      <c r="Z328">
        <v>0</v>
      </c>
    </row>
    <row r="329" spans="1:26" x14ac:dyDescent="0.25">
      <c r="A329">
        <v>106848407</v>
      </c>
      <c r="B329" t="s">
        <v>114</v>
      </c>
      <c r="C329" t="s">
        <v>67</v>
      </c>
      <c r="D329">
        <v>30000042</v>
      </c>
      <c r="E329">
        <v>30000042</v>
      </c>
      <c r="F329">
        <v>999.99900000000002</v>
      </c>
      <c r="G329">
        <v>40002833</v>
      </c>
      <c r="H329">
        <v>0.2</v>
      </c>
      <c r="I329">
        <v>2022</v>
      </c>
      <c r="J329" t="s">
        <v>26</v>
      </c>
      <c r="K329" t="s">
        <v>27</v>
      </c>
      <c r="L329" s="127">
        <v>0.6333333333333333</v>
      </c>
      <c r="M329" t="s">
        <v>28</v>
      </c>
      <c r="N329" t="s">
        <v>49</v>
      </c>
      <c r="O329" t="s">
        <v>30</v>
      </c>
      <c r="P329" t="s">
        <v>31</v>
      </c>
      <c r="Q329" t="s">
        <v>41</v>
      </c>
      <c r="R329" t="s">
        <v>33</v>
      </c>
      <c r="S329" t="s">
        <v>42</v>
      </c>
      <c r="T329" t="s">
        <v>35</v>
      </c>
      <c r="U329" s="1" t="s">
        <v>36</v>
      </c>
      <c r="V329">
        <v>2</v>
      </c>
      <c r="W329">
        <v>0</v>
      </c>
      <c r="X329">
        <v>0</v>
      </c>
      <c r="Y329">
        <v>0</v>
      </c>
      <c r="Z329">
        <v>0</v>
      </c>
    </row>
    <row r="330" spans="1:26" x14ac:dyDescent="0.25">
      <c r="A330">
        <v>106848507</v>
      </c>
      <c r="B330" t="s">
        <v>106</v>
      </c>
      <c r="C330" t="s">
        <v>65</v>
      </c>
      <c r="D330">
        <v>10000095</v>
      </c>
      <c r="E330">
        <v>10000095</v>
      </c>
      <c r="F330">
        <v>7.43</v>
      </c>
      <c r="G330">
        <v>30000087</v>
      </c>
      <c r="H330">
        <v>0.1</v>
      </c>
      <c r="I330">
        <v>2022</v>
      </c>
      <c r="J330" t="s">
        <v>26</v>
      </c>
      <c r="K330" t="s">
        <v>55</v>
      </c>
      <c r="L330" s="127">
        <v>0.19930555555555554</v>
      </c>
      <c r="M330" t="s">
        <v>40</v>
      </c>
      <c r="N330" t="s">
        <v>49</v>
      </c>
      <c r="O330" t="s">
        <v>30</v>
      </c>
      <c r="P330" t="s">
        <v>54</v>
      </c>
      <c r="Q330" t="s">
        <v>41</v>
      </c>
      <c r="R330" t="s">
        <v>75</v>
      </c>
      <c r="S330" t="s">
        <v>42</v>
      </c>
      <c r="T330" t="s">
        <v>57</v>
      </c>
      <c r="U330" s="1" t="s">
        <v>43</v>
      </c>
      <c r="V330">
        <v>2</v>
      </c>
      <c r="W330">
        <v>0</v>
      </c>
      <c r="X330">
        <v>0</v>
      </c>
      <c r="Y330">
        <v>0</v>
      </c>
      <c r="Z330">
        <v>2</v>
      </c>
    </row>
    <row r="331" spans="1:26" x14ac:dyDescent="0.25">
      <c r="A331">
        <v>106848512</v>
      </c>
      <c r="B331" t="s">
        <v>106</v>
      </c>
      <c r="C331" t="s">
        <v>65</v>
      </c>
      <c r="D331">
        <v>10000095</v>
      </c>
      <c r="E331">
        <v>10000095</v>
      </c>
      <c r="F331">
        <v>23.878</v>
      </c>
      <c r="G331">
        <v>200620</v>
      </c>
      <c r="H331">
        <v>0.8</v>
      </c>
      <c r="I331">
        <v>2022</v>
      </c>
      <c r="J331" t="s">
        <v>26</v>
      </c>
      <c r="K331" t="s">
        <v>48</v>
      </c>
      <c r="L331" s="127">
        <v>3.7499999999999999E-2</v>
      </c>
      <c r="M331" t="s">
        <v>28</v>
      </c>
      <c r="N331" t="s">
        <v>49</v>
      </c>
      <c r="O331" t="s">
        <v>30</v>
      </c>
      <c r="P331" t="s">
        <v>54</v>
      </c>
      <c r="Q331" t="s">
        <v>41</v>
      </c>
      <c r="R331" t="s">
        <v>33</v>
      </c>
      <c r="S331" t="s">
        <v>42</v>
      </c>
      <c r="T331" t="s">
        <v>57</v>
      </c>
      <c r="U331" s="1" t="s">
        <v>36</v>
      </c>
      <c r="V331">
        <v>1</v>
      </c>
      <c r="W331">
        <v>0</v>
      </c>
      <c r="X331">
        <v>0</v>
      </c>
      <c r="Y331">
        <v>0</v>
      </c>
      <c r="Z331">
        <v>0</v>
      </c>
    </row>
    <row r="332" spans="1:26" x14ac:dyDescent="0.25">
      <c r="A332">
        <v>106848552</v>
      </c>
      <c r="B332" t="s">
        <v>106</v>
      </c>
      <c r="C332" t="s">
        <v>65</v>
      </c>
      <c r="D332">
        <v>10000095</v>
      </c>
      <c r="E332">
        <v>10000095</v>
      </c>
      <c r="F332">
        <v>24.056000000000001</v>
      </c>
      <c r="G332">
        <v>200640</v>
      </c>
      <c r="H332">
        <v>1</v>
      </c>
      <c r="I332">
        <v>2022</v>
      </c>
      <c r="J332" t="s">
        <v>26</v>
      </c>
      <c r="K332" t="s">
        <v>58</v>
      </c>
      <c r="L332" s="127">
        <v>1.1805555555555555E-2</v>
      </c>
      <c r="M332" t="s">
        <v>28</v>
      </c>
      <c r="N332" t="s">
        <v>29</v>
      </c>
      <c r="O332" t="s">
        <v>30</v>
      </c>
      <c r="P332" t="s">
        <v>54</v>
      </c>
      <c r="Q332" t="s">
        <v>41</v>
      </c>
      <c r="R332" t="s">
        <v>33</v>
      </c>
      <c r="S332" t="s">
        <v>42</v>
      </c>
      <c r="T332" t="s">
        <v>57</v>
      </c>
      <c r="U332" s="1" t="s">
        <v>36</v>
      </c>
      <c r="V332">
        <v>1</v>
      </c>
      <c r="W332">
        <v>0</v>
      </c>
      <c r="X332">
        <v>0</v>
      </c>
      <c r="Y332">
        <v>0</v>
      </c>
      <c r="Z332">
        <v>0</v>
      </c>
    </row>
    <row r="333" spans="1:26" x14ac:dyDescent="0.25">
      <c r="A333">
        <v>106848553</v>
      </c>
      <c r="B333" t="s">
        <v>106</v>
      </c>
      <c r="C333" t="s">
        <v>65</v>
      </c>
      <c r="D333">
        <v>10000095</v>
      </c>
      <c r="E333">
        <v>10000095</v>
      </c>
      <c r="F333">
        <v>22.457999999999998</v>
      </c>
      <c r="G333">
        <v>40001815</v>
      </c>
      <c r="H333">
        <v>5.7000000000000002E-2</v>
      </c>
      <c r="I333">
        <v>2022</v>
      </c>
      <c r="J333" t="s">
        <v>26</v>
      </c>
      <c r="K333" t="s">
        <v>58</v>
      </c>
      <c r="L333" s="127">
        <v>0.20486111111111113</v>
      </c>
      <c r="M333" t="s">
        <v>28</v>
      </c>
      <c r="N333" t="s">
        <v>29</v>
      </c>
      <c r="O333" t="s">
        <v>30</v>
      </c>
      <c r="P333" t="s">
        <v>31</v>
      </c>
      <c r="Q333" t="s">
        <v>62</v>
      </c>
      <c r="R333" t="s">
        <v>33</v>
      </c>
      <c r="S333" t="s">
        <v>34</v>
      </c>
      <c r="T333" t="s">
        <v>57</v>
      </c>
      <c r="U333" s="1" t="s">
        <v>116</v>
      </c>
      <c r="V333">
        <v>0</v>
      </c>
      <c r="W333">
        <v>0</v>
      </c>
      <c r="X333">
        <v>0</v>
      </c>
      <c r="Y333">
        <v>0</v>
      </c>
      <c r="Z333">
        <v>0</v>
      </c>
    </row>
    <row r="334" spans="1:26" x14ac:dyDescent="0.25">
      <c r="A334">
        <v>106848619</v>
      </c>
      <c r="B334" t="s">
        <v>81</v>
      </c>
      <c r="C334" t="s">
        <v>65</v>
      </c>
      <c r="D334">
        <v>10000485</v>
      </c>
      <c r="E334">
        <v>10800485</v>
      </c>
      <c r="F334">
        <v>31.382000000000001</v>
      </c>
      <c r="G334">
        <v>30000051</v>
      </c>
      <c r="H334">
        <v>2</v>
      </c>
      <c r="I334">
        <v>2022</v>
      </c>
      <c r="J334" t="s">
        <v>26</v>
      </c>
      <c r="K334" t="s">
        <v>27</v>
      </c>
      <c r="L334" s="127">
        <v>0.29652777777777778</v>
      </c>
      <c r="M334" t="s">
        <v>28</v>
      </c>
      <c r="N334" t="s">
        <v>49</v>
      </c>
      <c r="O334" t="s">
        <v>30</v>
      </c>
      <c r="P334" t="s">
        <v>31</v>
      </c>
      <c r="Q334" t="s">
        <v>41</v>
      </c>
      <c r="R334" t="s">
        <v>33</v>
      </c>
      <c r="S334" t="s">
        <v>42</v>
      </c>
      <c r="T334" t="s">
        <v>35</v>
      </c>
      <c r="U334" s="1" t="s">
        <v>43</v>
      </c>
      <c r="V334">
        <v>3</v>
      </c>
      <c r="W334">
        <v>0</v>
      </c>
      <c r="X334">
        <v>0</v>
      </c>
      <c r="Y334">
        <v>0</v>
      </c>
      <c r="Z334">
        <v>2</v>
      </c>
    </row>
    <row r="335" spans="1:26" x14ac:dyDescent="0.25">
      <c r="A335">
        <v>106848638</v>
      </c>
      <c r="B335" t="s">
        <v>81</v>
      </c>
      <c r="C335" t="s">
        <v>65</v>
      </c>
      <c r="D335">
        <v>10000485</v>
      </c>
      <c r="E335">
        <v>10800485</v>
      </c>
      <c r="F335">
        <v>27.884</v>
      </c>
      <c r="G335">
        <v>30000016</v>
      </c>
      <c r="H335">
        <v>1.5</v>
      </c>
      <c r="I335">
        <v>2022</v>
      </c>
      <c r="J335" t="s">
        <v>26</v>
      </c>
      <c r="K335" t="s">
        <v>27</v>
      </c>
      <c r="L335" s="127">
        <v>0.69444444444444453</v>
      </c>
      <c r="M335" t="s">
        <v>28</v>
      </c>
      <c r="N335" t="s">
        <v>29</v>
      </c>
      <c r="O335" t="s">
        <v>30</v>
      </c>
      <c r="P335" t="s">
        <v>31</v>
      </c>
      <c r="Q335" t="s">
        <v>41</v>
      </c>
      <c r="R335" t="s">
        <v>33</v>
      </c>
      <c r="S335" t="s">
        <v>42</v>
      </c>
      <c r="T335" t="s">
        <v>35</v>
      </c>
      <c r="U335" s="1" t="s">
        <v>43</v>
      </c>
      <c r="V335">
        <v>4</v>
      </c>
      <c r="W335">
        <v>0</v>
      </c>
      <c r="X335">
        <v>0</v>
      </c>
      <c r="Y335">
        <v>0</v>
      </c>
      <c r="Z335">
        <v>1</v>
      </c>
    </row>
    <row r="336" spans="1:26" x14ac:dyDescent="0.25">
      <c r="A336">
        <v>106848683</v>
      </c>
      <c r="B336" t="s">
        <v>114</v>
      </c>
      <c r="C336" t="s">
        <v>65</v>
      </c>
      <c r="D336">
        <v>10000040</v>
      </c>
      <c r="E336">
        <v>10000040</v>
      </c>
      <c r="F336">
        <v>0</v>
      </c>
      <c r="G336">
        <v>30000042</v>
      </c>
      <c r="H336">
        <v>2.1</v>
      </c>
      <c r="I336">
        <v>2022</v>
      </c>
      <c r="J336" t="s">
        <v>26</v>
      </c>
      <c r="K336" t="s">
        <v>60</v>
      </c>
      <c r="L336" s="127">
        <v>0.61249999999999993</v>
      </c>
      <c r="M336" t="s">
        <v>28</v>
      </c>
      <c r="N336" t="s">
        <v>29</v>
      </c>
      <c r="O336" t="s">
        <v>30</v>
      </c>
      <c r="P336" t="s">
        <v>31</v>
      </c>
      <c r="Q336" t="s">
        <v>41</v>
      </c>
      <c r="R336" t="s">
        <v>33</v>
      </c>
      <c r="S336" t="s">
        <v>42</v>
      </c>
      <c r="T336" t="s">
        <v>35</v>
      </c>
      <c r="U336" s="1" t="s">
        <v>36</v>
      </c>
      <c r="V336">
        <v>3</v>
      </c>
      <c r="W336">
        <v>0</v>
      </c>
      <c r="X336">
        <v>0</v>
      </c>
      <c r="Y336">
        <v>0</v>
      </c>
      <c r="Z336">
        <v>0</v>
      </c>
    </row>
    <row r="337" spans="1:26" x14ac:dyDescent="0.25">
      <c r="A337">
        <v>106848750</v>
      </c>
      <c r="B337" t="s">
        <v>164</v>
      </c>
      <c r="C337" t="s">
        <v>45</v>
      </c>
      <c r="D337">
        <v>50029662</v>
      </c>
      <c r="E337">
        <v>50029662</v>
      </c>
      <c r="F337">
        <v>999.99900000000002</v>
      </c>
      <c r="H337">
        <v>4.8000000000000001E-2</v>
      </c>
      <c r="I337">
        <v>2022</v>
      </c>
      <c r="J337" t="s">
        <v>26</v>
      </c>
      <c r="K337" t="s">
        <v>55</v>
      </c>
      <c r="L337" s="127">
        <v>0.80902777777777779</v>
      </c>
      <c r="M337" t="s">
        <v>28</v>
      </c>
      <c r="N337" t="s">
        <v>29</v>
      </c>
      <c r="O337" t="s">
        <v>30</v>
      </c>
      <c r="P337" t="s">
        <v>68</v>
      </c>
      <c r="Q337" t="s">
        <v>41</v>
      </c>
      <c r="R337" t="s">
        <v>33</v>
      </c>
      <c r="S337" t="s">
        <v>42</v>
      </c>
      <c r="T337" t="s">
        <v>47</v>
      </c>
      <c r="U337" s="1" t="s">
        <v>36</v>
      </c>
      <c r="V337">
        <v>3</v>
      </c>
      <c r="W337">
        <v>0</v>
      </c>
      <c r="X337">
        <v>0</v>
      </c>
      <c r="Y337">
        <v>0</v>
      </c>
      <c r="Z337">
        <v>0</v>
      </c>
    </row>
    <row r="338" spans="1:26" x14ac:dyDescent="0.25">
      <c r="A338">
        <v>106849043</v>
      </c>
      <c r="B338" t="s">
        <v>25</v>
      </c>
      <c r="C338" t="s">
        <v>65</v>
      </c>
      <c r="D338">
        <v>10000440</v>
      </c>
      <c r="E338">
        <v>10000440</v>
      </c>
      <c r="F338">
        <v>2.0209999999999999</v>
      </c>
      <c r="G338">
        <v>50032558</v>
      </c>
      <c r="H338">
        <v>0.35</v>
      </c>
      <c r="I338">
        <v>2022</v>
      </c>
      <c r="J338" t="s">
        <v>73</v>
      </c>
      <c r="K338" t="s">
        <v>39</v>
      </c>
      <c r="L338" s="127">
        <v>0.6972222222222223</v>
      </c>
      <c r="M338" t="s">
        <v>28</v>
      </c>
      <c r="N338" t="s">
        <v>49</v>
      </c>
      <c r="O338" t="s">
        <v>30</v>
      </c>
      <c r="P338" t="s">
        <v>54</v>
      </c>
      <c r="Q338" t="s">
        <v>41</v>
      </c>
      <c r="R338" t="s">
        <v>33</v>
      </c>
      <c r="S338" t="s">
        <v>42</v>
      </c>
      <c r="T338" t="s">
        <v>35</v>
      </c>
      <c r="U338" s="1" t="s">
        <v>36</v>
      </c>
      <c r="V338">
        <v>3</v>
      </c>
      <c r="W338">
        <v>0</v>
      </c>
      <c r="X338">
        <v>0</v>
      </c>
      <c r="Y338">
        <v>0</v>
      </c>
      <c r="Z338">
        <v>0</v>
      </c>
    </row>
    <row r="339" spans="1:26" x14ac:dyDescent="0.25">
      <c r="A339">
        <v>106849123</v>
      </c>
      <c r="B339" t="s">
        <v>138</v>
      </c>
      <c r="C339" t="s">
        <v>45</v>
      </c>
      <c r="D339">
        <v>50009964</v>
      </c>
      <c r="E339">
        <v>40001700</v>
      </c>
      <c r="F339">
        <v>0.92400000000000004</v>
      </c>
      <c r="G339">
        <v>50023062</v>
      </c>
      <c r="H339">
        <v>3.4000000000000002E-2</v>
      </c>
      <c r="I339">
        <v>2022</v>
      </c>
      <c r="J339" t="s">
        <v>73</v>
      </c>
      <c r="K339" t="s">
        <v>39</v>
      </c>
      <c r="L339" s="127">
        <v>0.44513888888888892</v>
      </c>
      <c r="M339" t="s">
        <v>40</v>
      </c>
      <c r="N339" t="s">
        <v>49</v>
      </c>
      <c r="O339" t="s">
        <v>30</v>
      </c>
      <c r="P339" t="s">
        <v>31</v>
      </c>
      <c r="Q339" t="s">
        <v>41</v>
      </c>
      <c r="R339" t="s">
        <v>33</v>
      </c>
      <c r="S339" t="s">
        <v>42</v>
      </c>
      <c r="T339" t="s">
        <v>35</v>
      </c>
      <c r="U339" s="1" t="s">
        <v>36</v>
      </c>
      <c r="V339">
        <v>4</v>
      </c>
      <c r="W339">
        <v>0</v>
      </c>
      <c r="X339">
        <v>0</v>
      </c>
      <c r="Y339">
        <v>0</v>
      </c>
      <c r="Z339">
        <v>0</v>
      </c>
    </row>
    <row r="340" spans="1:26" x14ac:dyDescent="0.25">
      <c r="A340">
        <v>106849286</v>
      </c>
      <c r="B340" t="s">
        <v>25</v>
      </c>
      <c r="C340" t="s">
        <v>65</v>
      </c>
      <c r="D340">
        <v>10000040</v>
      </c>
      <c r="E340">
        <v>10000040</v>
      </c>
      <c r="F340">
        <v>27.640999999999998</v>
      </c>
      <c r="G340" t="s">
        <v>255</v>
      </c>
      <c r="H340">
        <v>1.9E-2</v>
      </c>
      <c r="I340">
        <v>2022</v>
      </c>
      <c r="J340" t="s">
        <v>26</v>
      </c>
      <c r="K340" t="s">
        <v>27</v>
      </c>
      <c r="L340" s="127">
        <v>0.30555555555555552</v>
      </c>
      <c r="M340" t="s">
        <v>28</v>
      </c>
      <c r="N340" t="s">
        <v>29</v>
      </c>
      <c r="O340" t="s">
        <v>30</v>
      </c>
      <c r="P340" t="s">
        <v>31</v>
      </c>
      <c r="Q340" t="s">
        <v>41</v>
      </c>
      <c r="R340" t="s">
        <v>33</v>
      </c>
      <c r="S340" t="s">
        <v>42</v>
      </c>
      <c r="T340" t="s">
        <v>35</v>
      </c>
      <c r="U340" s="1" t="s">
        <v>43</v>
      </c>
      <c r="V340">
        <v>3</v>
      </c>
      <c r="W340">
        <v>0</v>
      </c>
      <c r="X340">
        <v>0</v>
      </c>
      <c r="Y340">
        <v>0</v>
      </c>
      <c r="Z340">
        <v>1</v>
      </c>
    </row>
    <row r="341" spans="1:26" x14ac:dyDescent="0.25">
      <c r="A341">
        <v>106849337</v>
      </c>
      <c r="B341" t="s">
        <v>86</v>
      </c>
      <c r="C341" t="s">
        <v>65</v>
      </c>
      <c r="D341">
        <v>10000026</v>
      </c>
      <c r="E341">
        <v>10000026</v>
      </c>
      <c r="F341">
        <v>24.638000000000002</v>
      </c>
      <c r="G341">
        <v>30000146</v>
      </c>
      <c r="H341">
        <v>0.5</v>
      </c>
      <c r="I341">
        <v>2022</v>
      </c>
      <c r="J341" t="s">
        <v>26</v>
      </c>
      <c r="K341" t="s">
        <v>27</v>
      </c>
      <c r="L341" s="127">
        <v>0.70208333333333339</v>
      </c>
      <c r="M341" t="s">
        <v>28</v>
      </c>
      <c r="N341" t="s">
        <v>29</v>
      </c>
      <c r="O341" t="s">
        <v>30</v>
      </c>
      <c r="P341" t="s">
        <v>54</v>
      </c>
      <c r="Q341" t="s">
        <v>41</v>
      </c>
      <c r="R341" t="s">
        <v>33</v>
      </c>
      <c r="S341" t="s">
        <v>42</v>
      </c>
      <c r="T341" t="s">
        <v>35</v>
      </c>
      <c r="U341" s="1" t="s">
        <v>36</v>
      </c>
      <c r="V341">
        <v>3</v>
      </c>
      <c r="W341">
        <v>0</v>
      </c>
      <c r="X341">
        <v>0</v>
      </c>
      <c r="Y341">
        <v>0</v>
      </c>
      <c r="Z341">
        <v>0</v>
      </c>
    </row>
    <row r="342" spans="1:26" x14ac:dyDescent="0.25">
      <c r="A342">
        <v>106849392</v>
      </c>
      <c r="B342" t="s">
        <v>164</v>
      </c>
      <c r="C342" t="s">
        <v>45</v>
      </c>
      <c r="D342">
        <v>50010074</v>
      </c>
      <c r="E342">
        <v>20000421</v>
      </c>
      <c r="F342">
        <v>25.83</v>
      </c>
      <c r="G342">
        <v>50021532</v>
      </c>
      <c r="H342">
        <v>1.35</v>
      </c>
      <c r="I342">
        <v>2022</v>
      </c>
      <c r="J342" t="s">
        <v>26</v>
      </c>
      <c r="K342" t="s">
        <v>27</v>
      </c>
      <c r="L342" s="127">
        <v>0.2076388888888889</v>
      </c>
      <c r="M342" t="s">
        <v>28</v>
      </c>
      <c r="N342" t="s">
        <v>29</v>
      </c>
      <c r="O342" t="s">
        <v>30</v>
      </c>
      <c r="P342" t="s">
        <v>31</v>
      </c>
      <c r="Q342" t="s">
        <v>41</v>
      </c>
      <c r="R342" t="s">
        <v>33</v>
      </c>
      <c r="S342" t="s">
        <v>42</v>
      </c>
      <c r="T342" t="s">
        <v>57</v>
      </c>
      <c r="U342" s="1" t="s">
        <v>36</v>
      </c>
      <c r="V342">
        <v>1</v>
      </c>
      <c r="W342">
        <v>0</v>
      </c>
      <c r="X342">
        <v>0</v>
      </c>
      <c r="Y342">
        <v>0</v>
      </c>
      <c r="Z342">
        <v>0</v>
      </c>
    </row>
    <row r="343" spans="1:26" x14ac:dyDescent="0.25">
      <c r="A343">
        <v>106849540</v>
      </c>
      <c r="B343" t="s">
        <v>143</v>
      </c>
      <c r="C343" t="s">
        <v>45</v>
      </c>
      <c r="D343">
        <v>50029517</v>
      </c>
      <c r="E343">
        <v>40001001</v>
      </c>
      <c r="F343">
        <v>10.653</v>
      </c>
      <c r="G343">
        <v>50033691</v>
      </c>
      <c r="H343">
        <v>3.0000000000000001E-3</v>
      </c>
      <c r="I343">
        <v>2022</v>
      </c>
      <c r="J343" t="s">
        <v>26</v>
      </c>
      <c r="K343" t="s">
        <v>55</v>
      </c>
      <c r="L343" s="127">
        <v>0.63611111111111118</v>
      </c>
      <c r="M343" t="s">
        <v>28</v>
      </c>
      <c r="N343" t="s">
        <v>29</v>
      </c>
      <c r="O343" t="s">
        <v>30</v>
      </c>
      <c r="P343" t="s">
        <v>31</v>
      </c>
      <c r="Q343" t="s">
        <v>32</v>
      </c>
      <c r="R343" t="s">
        <v>33</v>
      </c>
      <c r="S343" t="s">
        <v>42</v>
      </c>
      <c r="T343" t="s">
        <v>35</v>
      </c>
      <c r="U343" s="1" t="s">
        <v>36</v>
      </c>
      <c r="V343">
        <v>3</v>
      </c>
      <c r="W343">
        <v>0</v>
      </c>
      <c r="X343">
        <v>0</v>
      </c>
      <c r="Y343">
        <v>0</v>
      </c>
      <c r="Z343">
        <v>0</v>
      </c>
    </row>
    <row r="344" spans="1:26" x14ac:dyDescent="0.25">
      <c r="A344">
        <v>106849602</v>
      </c>
      <c r="B344" t="s">
        <v>44</v>
      </c>
      <c r="C344" t="s">
        <v>45</v>
      </c>
      <c r="D344">
        <v>50000545</v>
      </c>
      <c r="E344">
        <v>50000545</v>
      </c>
      <c r="F344">
        <v>999.99900000000002</v>
      </c>
      <c r="H344">
        <v>0</v>
      </c>
      <c r="I344">
        <v>2022</v>
      </c>
      <c r="J344" t="s">
        <v>26</v>
      </c>
      <c r="K344" t="s">
        <v>39</v>
      </c>
      <c r="L344" s="127">
        <v>0.57291666666666663</v>
      </c>
      <c r="M344" t="s">
        <v>77</v>
      </c>
      <c r="N344" t="s">
        <v>49</v>
      </c>
      <c r="O344" t="s">
        <v>30</v>
      </c>
      <c r="P344" t="s">
        <v>54</v>
      </c>
      <c r="Q344" t="s">
        <v>41</v>
      </c>
      <c r="R344" t="s">
        <v>33</v>
      </c>
      <c r="S344" t="s">
        <v>42</v>
      </c>
      <c r="T344" t="s">
        <v>35</v>
      </c>
      <c r="U344" s="1" t="s">
        <v>36</v>
      </c>
      <c r="V344">
        <v>2</v>
      </c>
      <c r="W344">
        <v>0</v>
      </c>
      <c r="X344">
        <v>0</v>
      </c>
      <c r="Y344">
        <v>0</v>
      </c>
      <c r="Z344">
        <v>0</v>
      </c>
    </row>
    <row r="345" spans="1:26" x14ac:dyDescent="0.25">
      <c r="A345">
        <v>106849620</v>
      </c>
      <c r="B345" t="s">
        <v>44</v>
      </c>
      <c r="C345" t="s">
        <v>45</v>
      </c>
      <c r="D345">
        <v>50000545</v>
      </c>
      <c r="E345">
        <v>30000055</v>
      </c>
      <c r="F345">
        <v>8.1259999999999994</v>
      </c>
      <c r="G345">
        <v>30000147</v>
      </c>
      <c r="H345">
        <v>0</v>
      </c>
      <c r="I345">
        <v>2022</v>
      </c>
      <c r="J345" t="s">
        <v>26</v>
      </c>
      <c r="K345" t="s">
        <v>55</v>
      </c>
      <c r="L345" s="127">
        <v>0.78125</v>
      </c>
      <c r="M345" t="s">
        <v>28</v>
      </c>
      <c r="N345" t="s">
        <v>29</v>
      </c>
      <c r="O345" t="s">
        <v>30</v>
      </c>
      <c r="P345" t="s">
        <v>31</v>
      </c>
      <c r="Q345" t="s">
        <v>41</v>
      </c>
      <c r="R345" t="s">
        <v>75</v>
      </c>
      <c r="S345" t="s">
        <v>42</v>
      </c>
      <c r="T345" t="s">
        <v>47</v>
      </c>
      <c r="U345" s="1" t="s">
        <v>36</v>
      </c>
      <c r="V345">
        <v>1</v>
      </c>
      <c r="W345">
        <v>0</v>
      </c>
      <c r="X345">
        <v>0</v>
      </c>
      <c r="Y345">
        <v>0</v>
      </c>
      <c r="Z345">
        <v>0</v>
      </c>
    </row>
    <row r="346" spans="1:26" x14ac:dyDescent="0.25">
      <c r="A346">
        <v>106849676</v>
      </c>
      <c r="B346" t="s">
        <v>81</v>
      </c>
      <c r="C346" t="s">
        <v>45</v>
      </c>
      <c r="D346">
        <v>50024474</v>
      </c>
      <c r="E346">
        <v>50028612</v>
      </c>
      <c r="F346">
        <v>7.4669999999999996</v>
      </c>
      <c r="G346">
        <v>50028612</v>
      </c>
      <c r="H346">
        <v>0</v>
      </c>
      <c r="I346">
        <v>2022</v>
      </c>
      <c r="J346" t="s">
        <v>26</v>
      </c>
      <c r="K346" t="s">
        <v>60</v>
      </c>
      <c r="L346" s="127">
        <v>0.83194444444444438</v>
      </c>
      <c r="M346" t="s">
        <v>28</v>
      </c>
      <c r="N346" t="s">
        <v>29</v>
      </c>
      <c r="P346" t="s">
        <v>68</v>
      </c>
      <c r="Q346" t="s">
        <v>62</v>
      </c>
      <c r="R346" t="s">
        <v>33</v>
      </c>
      <c r="S346" t="s">
        <v>34</v>
      </c>
      <c r="T346" t="s">
        <v>47</v>
      </c>
      <c r="U346" s="1" t="s">
        <v>36</v>
      </c>
      <c r="V346">
        <v>3</v>
      </c>
      <c r="W346">
        <v>0</v>
      </c>
      <c r="X346">
        <v>0</v>
      </c>
      <c r="Y346">
        <v>0</v>
      </c>
      <c r="Z346">
        <v>0</v>
      </c>
    </row>
    <row r="347" spans="1:26" x14ac:dyDescent="0.25">
      <c r="A347">
        <v>106849678</v>
      </c>
      <c r="B347" t="s">
        <v>81</v>
      </c>
      <c r="C347" t="s">
        <v>45</v>
      </c>
      <c r="D347">
        <v>50027764</v>
      </c>
      <c r="E347">
        <v>50027764</v>
      </c>
      <c r="F347">
        <v>999.99900000000002</v>
      </c>
      <c r="G347">
        <v>50027777</v>
      </c>
      <c r="H347">
        <v>0</v>
      </c>
      <c r="I347">
        <v>2022</v>
      </c>
      <c r="J347" t="s">
        <v>73</v>
      </c>
      <c r="K347" t="s">
        <v>53</v>
      </c>
      <c r="L347" s="127">
        <v>0.68402777777777779</v>
      </c>
      <c r="M347" t="s">
        <v>28</v>
      </c>
      <c r="N347" t="s">
        <v>49</v>
      </c>
      <c r="O347" t="s">
        <v>30</v>
      </c>
      <c r="P347" t="s">
        <v>31</v>
      </c>
      <c r="Q347" t="s">
        <v>32</v>
      </c>
      <c r="R347" t="s">
        <v>33</v>
      </c>
      <c r="S347" t="s">
        <v>42</v>
      </c>
      <c r="T347" t="s">
        <v>35</v>
      </c>
      <c r="U347" s="1" t="s">
        <v>36</v>
      </c>
      <c r="V347">
        <v>2</v>
      </c>
      <c r="W347">
        <v>0</v>
      </c>
      <c r="X347">
        <v>0</v>
      </c>
      <c r="Y347">
        <v>0</v>
      </c>
      <c r="Z347">
        <v>0</v>
      </c>
    </row>
    <row r="348" spans="1:26" x14ac:dyDescent="0.25">
      <c r="A348">
        <v>106849848</v>
      </c>
      <c r="B348" t="s">
        <v>117</v>
      </c>
      <c r="C348" t="s">
        <v>45</v>
      </c>
      <c r="D348">
        <v>50011481</v>
      </c>
      <c r="E348">
        <v>50011481</v>
      </c>
      <c r="F348">
        <v>999.99900000000002</v>
      </c>
      <c r="G348">
        <v>50013267</v>
      </c>
      <c r="H348">
        <v>0</v>
      </c>
      <c r="I348">
        <v>2022</v>
      </c>
      <c r="J348" t="s">
        <v>26</v>
      </c>
      <c r="K348" t="s">
        <v>55</v>
      </c>
      <c r="L348" s="127">
        <v>0.34375</v>
      </c>
      <c r="M348" t="s">
        <v>40</v>
      </c>
      <c r="N348" t="s">
        <v>49</v>
      </c>
      <c r="P348" t="s">
        <v>31</v>
      </c>
      <c r="Q348" t="s">
        <v>41</v>
      </c>
      <c r="R348" t="s">
        <v>50</v>
      </c>
      <c r="S348" t="s">
        <v>42</v>
      </c>
      <c r="T348" t="s">
        <v>35</v>
      </c>
      <c r="U348" s="1" t="s">
        <v>36</v>
      </c>
      <c r="V348">
        <v>4</v>
      </c>
      <c r="W348">
        <v>0</v>
      </c>
      <c r="X348">
        <v>0</v>
      </c>
      <c r="Y348">
        <v>0</v>
      </c>
      <c r="Z348">
        <v>0</v>
      </c>
    </row>
    <row r="349" spans="1:26" x14ac:dyDescent="0.25">
      <c r="A349">
        <v>106849871</v>
      </c>
      <c r="B349" t="s">
        <v>25</v>
      </c>
      <c r="C349" t="s">
        <v>65</v>
      </c>
      <c r="D349">
        <v>10000440</v>
      </c>
      <c r="E349">
        <v>10000440</v>
      </c>
      <c r="F349">
        <v>3.8319999999999999</v>
      </c>
      <c r="G349">
        <v>50031853</v>
      </c>
      <c r="H349">
        <v>1.9E-2</v>
      </c>
      <c r="I349">
        <v>2022</v>
      </c>
      <c r="J349" t="s">
        <v>73</v>
      </c>
      <c r="K349" t="s">
        <v>53</v>
      </c>
      <c r="L349" s="127">
        <v>0.83263888888888893</v>
      </c>
      <c r="M349" t="s">
        <v>28</v>
      </c>
      <c r="N349" t="s">
        <v>49</v>
      </c>
      <c r="O349" t="s">
        <v>30</v>
      </c>
      <c r="P349" t="s">
        <v>31</v>
      </c>
      <c r="Q349" t="s">
        <v>41</v>
      </c>
      <c r="R349" t="s">
        <v>33</v>
      </c>
      <c r="S349" t="s">
        <v>42</v>
      </c>
      <c r="T349" t="s">
        <v>57</v>
      </c>
      <c r="U349" s="1" t="s">
        <v>36</v>
      </c>
      <c r="V349">
        <v>2</v>
      </c>
      <c r="W349">
        <v>0</v>
      </c>
      <c r="X349">
        <v>0</v>
      </c>
      <c r="Y349">
        <v>0</v>
      </c>
      <c r="Z349">
        <v>0</v>
      </c>
    </row>
    <row r="350" spans="1:26" x14ac:dyDescent="0.25">
      <c r="A350">
        <v>106849878</v>
      </c>
      <c r="B350" t="s">
        <v>25</v>
      </c>
      <c r="C350" t="s">
        <v>45</v>
      </c>
      <c r="D350">
        <v>50031853</v>
      </c>
      <c r="E350">
        <v>40001728</v>
      </c>
      <c r="F350">
        <v>3.2509999999999999</v>
      </c>
      <c r="G350">
        <v>50002997</v>
      </c>
      <c r="H350">
        <v>0.379</v>
      </c>
      <c r="I350">
        <v>2022</v>
      </c>
      <c r="J350" t="s">
        <v>73</v>
      </c>
      <c r="K350" t="s">
        <v>48</v>
      </c>
      <c r="L350" s="127">
        <v>0.3263888888888889</v>
      </c>
      <c r="M350" t="s">
        <v>28</v>
      </c>
      <c r="N350" t="s">
        <v>49</v>
      </c>
      <c r="O350" t="s">
        <v>30</v>
      </c>
      <c r="P350" t="s">
        <v>68</v>
      </c>
      <c r="Q350" t="s">
        <v>32</v>
      </c>
      <c r="R350" t="s">
        <v>33</v>
      </c>
      <c r="S350" t="s">
        <v>34</v>
      </c>
      <c r="T350" t="s">
        <v>35</v>
      </c>
      <c r="U350" s="1" t="s">
        <v>36</v>
      </c>
      <c r="V350">
        <v>2</v>
      </c>
      <c r="W350">
        <v>0</v>
      </c>
      <c r="X350">
        <v>0</v>
      </c>
      <c r="Y350">
        <v>0</v>
      </c>
      <c r="Z350">
        <v>0</v>
      </c>
    </row>
    <row r="351" spans="1:26" x14ac:dyDescent="0.25">
      <c r="A351">
        <v>106849929</v>
      </c>
      <c r="B351" t="s">
        <v>164</v>
      </c>
      <c r="C351" t="s">
        <v>45</v>
      </c>
      <c r="D351">
        <v>50010074</v>
      </c>
      <c r="E351">
        <v>20000421</v>
      </c>
      <c r="F351">
        <v>25.971</v>
      </c>
      <c r="G351">
        <v>50029662</v>
      </c>
      <c r="H351">
        <v>0.25</v>
      </c>
      <c r="I351">
        <v>2022</v>
      </c>
      <c r="J351" t="s">
        <v>26</v>
      </c>
      <c r="K351" t="s">
        <v>60</v>
      </c>
      <c r="L351" s="127">
        <v>0.3</v>
      </c>
      <c r="M351" t="s">
        <v>28</v>
      </c>
      <c r="N351" t="s">
        <v>49</v>
      </c>
      <c r="O351" t="s">
        <v>30</v>
      </c>
      <c r="P351" t="s">
        <v>54</v>
      </c>
      <c r="Q351" t="s">
        <v>41</v>
      </c>
      <c r="R351" t="s">
        <v>95</v>
      </c>
      <c r="S351" t="s">
        <v>42</v>
      </c>
      <c r="T351" t="s">
        <v>35</v>
      </c>
      <c r="U351" s="1" t="s">
        <v>36</v>
      </c>
      <c r="V351">
        <v>2</v>
      </c>
      <c r="W351">
        <v>0</v>
      </c>
      <c r="X351">
        <v>0</v>
      </c>
      <c r="Y351">
        <v>0</v>
      </c>
      <c r="Z351">
        <v>0</v>
      </c>
    </row>
    <row r="352" spans="1:26" x14ac:dyDescent="0.25">
      <c r="A352">
        <v>106849953</v>
      </c>
      <c r="B352" t="s">
        <v>25</v>
      </c>
      <c r="C352" t="s">
        <v>65</v>
      </c>
      <c r="D352">
        <v>10000440</v>
      </c>
      <c r="E352">
        <v>10000440</v>
      </c>
      <c r="F352">
        <v>2.1509999999999998</v>
      </c>
      <c r="G352">
        <v>50032558</v>
      </c>
      <c r="H352">
        <v>0.22</v>
      </c>
      <c r="I352">
        <v>2022</v>
      </c>
      <c r="J352" t="s">
        <v>73</v>
      </c>
      <c r="K352" t="s">
        <v>48</v>
      </c>
      <c r="L352" s="127">
        <v>0.38750000000000001</v>
      </c>
      <c r="M352" t="s">
        <v>28</v>
      </c>
      <c r="N352" t="s">
        <v>49</v>
      </c>
      <c r="O352" t="s">
        <v>30</v>
      </c>
      <c r="P352" t="s">
        <v>31</v>
      </c>
      <c r="Q352" t="s">
        <v>32</v>
      </c>
      <c r="R352" t="s">
        <v>33</v>
      </c>
      <c r="S352" t="s">
        <v>42</v>
      </c>
      <c r="T352" t="s">
        <v>35</v>
      </c>
      <c r="U352" s="1" t="s">
        <v>36</v>
      </c>
      <c r="V352">
        <v>1</v>
      </c>
      <c r="W352">
        <v>0</v>
      </c>
      <c r="X352">
        <v>0</v>
      </c>
      <c r="Y352">
        <v>0</v>
      </c>
      <c r="Z352">
        <v>0</v>
      </c>
    </row>
    <row r="353" spans="1:26" x14ac:dyDescent="0.25">
      <c r="A353">
        <v>106850005</v>
      </c>
      <c r="B353" t="s">
        <v>114</v>
      </c>
      <c r="C353" t="s">
        <v>38</v>
      </c>
      <c r="D353">
        <v>20000070</v>
      </c>
      <c r="E353">
        <v>20000070</v>
      </c>
      <c r="F353">
        <v>13.247999999999999</v>
      </c>
      <c r="G353">
        <v>50033208</v>
      </c>
      <c r="H353">
        <v>0</v>
      </c>
      <c r="I353">
        <v>2022</v>
      </c>
      <c r="J353" t="s">
        <v>73</v>
      </c>
      <c r="K353" t="s">
        <v>53</v>
      </c>
      <c r="L353" s="127">
        <v>0.33194444444444443</v>
      </c>
      <c r="M353" t="s">
        <v>28</v>
      </c>
      <c r="N353" t="s">
        <v>29</v>
      </c>
      <c r="O353" t="s">
        <v>30</v>
      </c>
      <c r="P353" t="s">
        <v>31</v>
      </c>
      <c r="Q353" t="s">
        <v>41</v>
      </c>
      <c r="S353" t="s">
        <v>42</v>
      </c>
      <c r="T353" t="s">
        <v>35</v>
      </c>
      <c r="U353" s="1" t="s">
        <v>36</v>
      </c>
      <c r="V353">
        <v>2</v>
      </c>
      <c r="W353">
        <v>0</v>
      </c>
      <c r="X353">
        <v>0</v>
      </c>
      <c r="Y353">
        <v>0</v>
      </c>
      <c r="Z353">
        <v>0</v>
      </c>
    </row>
    <row r="354" spans="1:26" x14ac:dyDescent="0.25">
      <c r="A354">
        <v>106850168</v>
      </c>
      <c r="B354" t="s">
        <v>104</v>
      </c>
      <c r="C354" t="s">
        <v>65</v>
      </c>
      <c r="D354">
        <v>10000026</v>
      </c>
      <c r="E354">
        <v>10000026</v>
      </c>
      <c r="F354">
        <v>15.864000000000001</v>
      </c>
      <c r="G354">
        <v>20000025</v>
      </c>
      <c r="H354">
        <v>2.2000000000000002</v>
      </c>
      <c r="I354">
        <v>2022</v>
      </c>
      <c r="J354" t="s">
        <v>26</v>
      </c>
      <c r="K354" t="s">
        <v>27</v>
      </c>
      <c r="L354" s="127">
        <v>0.42499999999999999</v>
      </c>
      <c r="M354" t="s">
        <v>28</v>
      </c>
      <c r="N354" t="s">
        <v>49</v>
      </c>
      <c r="O354" t="s">
        <v>30</v>
      </c>
      <c r="P354" t="s">
        <v>31</v>
      </c>
      <c r="Q354" t="s">
        <v>41</v>
      </c>
      <c r="R354" t="s">
        <v>33</v>
      </c>
      <c r="S354" t="s">
        <v>42</v>
      </c>
      <c r="T354" t="s">
        <v>35</v>
      </c>
      <c r="U354" s="1" t="s">
        <v>36</v>
      </c>
      <c r="V354">
        <v>8</v>
      </c>
      <c r="W354">
        <v>0</v>
      </c>
      <c r="X354">
        <v>0</v>
      </c>
      <c r="Y354">
        <v>0</v>
      </c>
      <c r="Z354">
        <v>0</v>
      </c>
    </row>
    <row r="355" spans="1:26" x14ac:dyDescent="0.25">
      <c r="A355">
        <v>106850198</v>
      </c>
      <c r="B355" t="s">
        <v>106</v>
      </c>
      <c r="C355" t="s">
        <v>38</v>
      </c>
      <c r="D355">
        <v>20000013</v>
      </c>
      <c r="E355">
        <v>20000013</v>
      </c>
      <c r="F355">
        <v>0.23</v>
      </c>
      <c r="G355">
        <v>40001933</v>
      </c>
      <c r="H355">
        <v>0</v>
      </c>
      <c r="I355">
        <v>2022</v>
      </c>
      <c r="J355" t="s">
        <v>26</v>
      </c>
      <c r="K355" t="s">
        <v>27</v>
      </c>
      <c r="L355" s="127">
        <v>0.64027777777777783</v>
      </c>
      <c r="M355" t="s">
        <v>28</v>
      </c>
      <c r="N355" t="s">
        <v>49</v>
      </c>
      <c r="O355" t="s">
        <v>30</v>
      </c>
      <c r="P355" t="s">
        <v>68</v>
      </c>
      <c r="Q355" t="s">
        <v>41</v>
      </c>
      <c r="R355" t="s">
        <v>50</v>
      </c>
      <c r="S355" t="s">
        <v>42</v>
      </c>
      <c r="T355" t="s">
        <v>35</v>
      </c>
      <c r="U355" s="1" t="s">
        <v>85</v>
      </c>
      <c r="V355">
        <v>2</v>
      </c>
      <c r="W355">
        <v>0</v>
      </c>
      <c r="X355">
        <v>1</v>
      </c>
      <c r="Y355">
        <v>1</v>
      </c>
      <c r="Z355">
        <v>0</v>
      </c>
    </row>
    <row r="356" spans="1:26" x14ac:dyDescent="0.25">
      <c r="A356">
        <v>106850241</v>
      </c>
      <c r="B356" t="s">
        <v>106</v>
      </c>
      <c r="C356" t="s">
        <v>65</v>
      </c>
      <c r="D356">
        <v>10000095</v>
      </c>
      <c r="E356">
        <v>10000095</v>
      </c>
      <c r="F356">
        <v>25.448</v>
      </c>
      <c r="G356">
        <v>200650</v>
      </c>
      <c r="H356">
        <v>0.6</v>
      </c>
      <c r="I356">
        <v>2022</v>
      </c>
      <c r="J356" t="s">
        <v>73</v>
      </c>
      <c r="K356" t="s">
        <v>39</v>
      </c>
      <c r="L356" s="127">
        <v>0.56458333333333333</v>
      </c>
      <c r="M356" t="s">
        <v>28</v>
      </c>
      <c r="N356" t="s">
        <v>49</v>
      </c>
      <c r="O356" t="s">
        <v>30</v>
      </c>
      <c r="P356" t="s">
        <v>31</v>
      </c>
      <c r="Q356" t="s">
        <v>41</v>
      </c>
      <c r="R356" t="s">
        <v>33</v>
      </c>
      <c r="S356" t="s">
        <v>42</v>
      </c>
      <c r="T356" t="s">
        <v>35</v>
      </c>
      <c r="U356" s="1" t="s">
        <v>36</v>
      </c>
      <c r="V356">
        <v>4</v>
      </c>
      <c r="W356">
        <v>0</v>
      </c>
      <c r="X356">
        <v>0</v>
      </c>
      <c r="Y356">
        <v>0</v>
      </c>
      <c r="Z356">
        <v>0</v>
      </c>
    </row>
    <row r="357" spans="1:26" x14ac:dyDescent="0.25">
      <c r="A357">
        <v>106850258</v>
      </c>
      <c r="B357" t="s">
        <v>81</v>
      </c>
      <c r="C357" t="s">
        <v>65</v>
      </c>
      <c r="D357">
        <v>10000485</v>
      </c>
      <c r="E357">
        <v>10800485</v>
      </c>
      <c r="F357">
        <v>34.655999999999999</v>
      </c>
      <c r="G357">
        <v>50028612</v>
      </c>
      <c r="H357">
        <v>0.25</v>
      </c>
      <c r="I357">
        <v>2022</v>
      </c>
      <c r="J357" t="s">
        <v>73</v>
      </c>
      <c r="K357" t="s">
        <v>39</v>
      </c>
      <c r="L357" s="127">
        <v>0.70138888888888884</v>
      </c>
      <c r="M357" t="s">
        <v>28</v>
      </c>
      <c r="N357" t="s">
        <v>49</v>
      </c>
      <c r="O357" t="s">
        <v>30</v>
      </c>
      <c r="P357" t="s">
        <v>31</v>
      </c>
      <c r="Q357" t="s">
        <v>41</v>
      </c>
      <c r="R357" t="s">
        <v>33</v>
      </c>
      <c r="S357" t="s">
        <v>42</v>
      </c>
      <c r="T357" t="s">
        <v>35</v>
      </c>
      <c r="U357" s="1" t="s">
        <v>36</v>
      </c>
      <c r="V357">
        <v>3</v>
      </c>
      <c r="W357">
        <v>0</v>
      </c>
      <c r="X357">
        <v>0</v>
      </c>
      <c r="Y357">
        <v>0</v>
      </c>
      <c r="Z357">
        <v>0</v>
      </c>
    </row>
    <row r="358" spans="1:26" x14ac:dyDescent="0.25">
      <c r="A358">
        <v>106850320</v>
      </c>
      <c r="B358" t="s">
        <v>114</v>
      </c>
      <c r="C358" t="s">
        <v>67</v>
      </c>
      <c r="D358">
        <v>30000042</v>
      </c>
      <c r="E358">
        <v>30000042</v>
      </c>
      <c r="F358">
        <v>13.170999999999999</v>
      </c>
      <c r="G358">
        <v>40001705</v>
      </c>
      <c r="H358">
        <v>0</v>
      </c>
      <c r="I358">
        <v>2022</v>
      </c>
      <c r="J358" t="s">
        <v>73</v>
      </c>
      <c r="K358" t="s">
        <v>39</v>
      </c>
      <c r="L358" s="127">
        <v>0.90555555555555556</v>
      </c>
      <c r="M358" t="s">
        <v>28</v>
      </c>
      <c r="N358" t="s">
        <v>49</v>
      </c>
      <c r="O358" t="s">
        <v>30</v>
      </c>
      <c r="P358" t="s">
        <v>31</v>
      </c>
      <c r="Q358" t="s">
        <v>41</v>
      </c>
      <c r="R358" t="s">
        <v>50</v>
      </c>
      <c r="S358" t="s">
        <v>42</v>
      </c>
      <c r="T358" t="s">
        <v>57</v>
      </c>
      <c r="U358" s="1" t="s">
        <v>36</v>
      </c>
      <c r="V358">
        <v>3</v>
      </c>
      <c r="W358">
        <v>0</v>
      </c>
      <c r="X358">
        <v>0</v>
      </c>
      <c r="Y358">
        <v>0</v>
      </c>
      <c r="Z358">
        <v>0</v>
      </c>
    </row>
    <row r="359" spans="1:26" x14ac:dyDescent="0.25">
      <c r="A359">
        <v>106850560</v>
      </c>
      <c r="B359" t="s">
        <v>86</v>
      </c>
      <c r="C359" t="s">
        <v>65</v>
      </c>
      <c r="D359">
        <v>10000026</v>
      </c>
      <c r="E359">
        <v>10000026</v>
      </c>
      <c r="F359">
        <v>27.966000000000001</v>
      </c>
      <c r="G359">
        <v>200400</v>
      </c>
      <c r="H359">
        <v>0.2</v>
      </c>
      <c r="I359">
        <v>2022</v>
      </c>
      <c r="J359" t="s">
        <v>73</v>
      </c>
      <c r="K359" t="s">
        <v>48</v>
      </c>
      <c r="L359" s="127">
        <v>0.25555555555555559</v>
      </c>
      <c r="M359" t="s">
        <v>28</v>
      </c>
      <c r="N359" t="s">
        <v>29</v>
      </c>
      <c r="O359" t="s">
        <v>30</v>
      </c>
      <c r="P359" t="s">
        <v>31</v>
      </c>
      <c r="Q359" t="s">
        <v>62</v>
      </c>
      <c r="R359" t="s">
        <v>33</v>
      </c>
      <c r="S359" t="s">
        <v>34</v>
      </c>
      <c r="T359" t="s">
        <v>57</v>
      </c>
      <c r="U359" s="1" t="s">
        <v>36</v>
      </c>
      <c r="V359">
        <v>1</v>
      </c>
      <c r="W359">
        <v>0</v>
      </c>
      <c r="X359">
        <v>0</v>
      </c>
      <c r="Y359">
        <v>0</v>
      </c>
      <c r="Z359">
        <v>0</v>
      </c>
    </row>
    <row r="360" spans="1:26" x14ac:dyDescent="0.25">
      <c r="A360">
        <v>106850719</v>
      </c>
      <c r="B360" t="s">
        <v>81</v>
      </c>
      <c r="C360" t="s">
        <v>45</v>
      </c>
      <c r="D360">
        <v>50009213</v>
      </c>
      <c r="E360">
        <v>50009213</v>
      </c>
      <c r="F360">
        <v>0.222</v>
      </c>
      <c r="G360">
        <v>50009929</v>
      </c>
      <c r="H360">
        <v>3.7999999999999999E-2</v>
      </c>
      <c r="I360">
        <v>2022</v>
      </c>
      <c r="J360" t="s">
        <v>73</v>
      </c>
      <c r="K360" t="s">
        <v>48</v>
      </c>
      <c r="L360" s="127">
        <v>0.52361111111111114</v>
      </c>
      <c r="M360" t="s">
        <v>77</v>
      </c>
      <c r="N360" t="s">
        <v>49</v>
      </c>
      <c r="O360" t="s">
        <v>30</v>
      </c>
      <c r="P360" t="s">
        <v>31</v>
      </c>
      <c r="Q360" t="s">
        <v>32</v>
      </c>
      <c r="R360" t="s">
        <v>99</v>
      </c>
      <c r="S360" t="s">
        <v>42</v>
      </c>
      <c r="T360" t="s">
        <v>35</v>
      </c>
      <c r="U360" s="1" t="s">
        <v>116</v>
      </c>
      <c r="V360">
        <v>2</v>
      </c>
      <c r="W360">
        <v>0</v>
      </c>
      <c r="X360">
        <v>0</v>
      </c>
      <c r="Y360">
        <v>0</v>
      </c>
      <c r="Z360">
        <v>0</v>
      </c>
    </row>
    <row r="361" spans="1:26" x14ac:dyDescent="0.25">
      <c r="A361">
        <v>106850998</v>
      </c>
      <c r="B361" t="s">
        <v>25</v>
      </c>
      <c r="C361" t="s">
        <v>45</v>
      </c>
      <c r="D361">
        <v>50019453</v>
      </c>
      <c r="E361">
        <v>20600070</v>
      </c>
      <c r="F361">
        <v>13.07</v>
      </c>
      <c r="G361">
        <v>50020547</v>
      </c>
      <c r="H361">
        <v>0</v>
      </c>
      <c r="I361">
        <v>2022</v>
      </c>
      <c r="J361" t="s">
        <v>73</v>
      </c>
      <c r="K361" t="s">
        <v>53</v>
      </c>
      <c r="L361" s="127">
        <v>0.6333333333333333</v>
      </c>
      <c r="M361" t="s">
        <v>40</v>
      </c>
      <c r="N361" t="s">
        <v>49</v>
      </c>
      <c r="O361" t="s">
        <v>30</v>
      </c>
      <c r="P361" t="s">
        <v>54</v>
      </c>
      <c r="Q361" t="s">
        <v>41</v>
      </c>
      <c r="R361" t="s">
        <v>33</v>
      </c>
      <c r="S361" t="s">
        <v>42</v>
      </c>
      <c r="T361" t="s">
        <v>35</v>
      </c>
      <c r="U361" s="1" t="s">
        <v>36</v>
      </c>
      <c r="V361">
        <v>1</v>
      </c>
      <c r="W361">
        <v>0</v>
      </c>
      <c r="X361">
        <v>0</v>
      </c>
      <c r="Y361">
        <v>0</v>
      </c>
      <c r="Z361">
        <v>0</v>
      </c>
    </row>
    <row r="362" spans="1:26" x14ac:dyDescent="0.25">
      <c r="A362">
        <v>106851164</v>
      </c>
      <c r="B362" t="s">
        <v>104</v>
      </c>
      <c r="C362" t="s">
        <v>65</v>
      </c>
      <c r="D362">
        <v>10000026</v>
      </c>
      <c r="E362">
        <v>10000026</v>
      </c>
      <c r="F362">
        <v>7.2510000000000003</v>
      </c>
      <c r="G362">
        <v>40001503</v>
      </c>
      <c r="H362">
        <v>0.5</v>
      </c>
      <c r="I362">
        <v>2022</v>
      </c>
      <c r="J362" t="s">
        <v>73</v>
      </c>
      <c r="K362" t="s">
        <v>53</v>
      </c>
      <c r="L362" s="127">
        <v>0.93055555555555547</v>
      </c>
      <c r="M362" t="s">
        <v>28</v>
      </c>
      <c r="N362" t="s">
        <v>49</v>
      </c>
      <c r="O362" t="s">
        <v>30</v>
      </c>
      <c r="P362" t="s">
        <v>31</v>
      </c>
      <c r="Q362" t="s">
        <v>62</v>
      </c>
      <c r="R362" t="s">
        <v>33</v>
      </c>
      <c r="S362" t="s">
        <v>34</v>
      </c>
      <c r="T362" t="s">
        <v>57</v>
      </c>
      <c r="U362" s="1" t="s">
        <v>36</v>
      </c>
      <c r="V362">
        <v>2</v>
      </c>
      <c r="W362">
        <v>0</v>
      </c>
      <c r="X362">
        <v>0</v>
      </c>
      <c r="Y362">
        <v>0</v>
      </c>
      <c r="Z362">
        <v>0</v>
      </c>
    </row>
    <row r="363" spans="1:26" x14ac:dyDescent="0.25">
      <c r="A363">
        <v>106851183</v>
      </c>
      <c r="B363" t="s">
        <v>25</v>
      </c>
      <c r="C363" t="s">
        <v>65</v>
      </c>
      <c r="D363">
        <v>10000040</v>
      </c>
      <c r="E363">
        <v>10000040</v>
      </c>
      <c r="F363">
        <v>19.428000000000001</v>
      </c>
      <c r="G363">
        <v>10000440</v>
      </c>
      <c r="H363">
        <v>0.95</v>
      </c>
      <c r="I363">
        <v>2022</v>
      </c>
      <c r="J363" t="s">
        <v>73</v>
      </c>
      <c r="K363" t="s">
        <v>53</v>
      </c>
      <c r="L363" s="127">
        <v>0.68611111111111101</v>
      </c>
      <c r="M363" t="s">
        <v>28</v>
      </c>
      <c r="N363" t="s">
        <v>49</v>
      </c>
      <c r="O363" t="s">
        <v>30</v>
      </c>
      <c r="P363" t="s">
        <v>31</v>
      </c>
      <c r="Q363" t="s">
        <v>41</v>
      </c>
      <c r="R363" t="s">
        <v>33</v>
      </c>
      <c r="S363" t="s">
        <v>42</v>
      </c>
      <c r="T363" t="s">
        <v>35</v>
      </c>
      <c r="U363" s="1" t="s">
        <v>36</v>
      </c>
      <c r="V363">
        <v>3</v>
      </c>
      <c r="W363">
        <v>0</v>
      </c>
      <c r="X363">
        <v>0</v>
      </c>
      <c r="Y363">
        <v>0</v>
      </c>
      <c r="Z363">
        <v>0</v>
      </c>
    </row>
    <row r="364" spans="1:26" x14ac:dyDescent="0.25">
      <c r="A364">
        <v>106851202</v>
      </c>
      <c r="B364" t="s">
        <v>86</v>
      </c>
      <c r="C364" t="s">
        <v>65</v>
      </c>
      <c r="D364">
        <v>10000026</v>
      </c>
      <c r="E364">
        <v>10000026</v>
      </c>
      <c r="F364">
        <v>26.265999999999998</v>
      </c>
      <c r="G364">
        <v>200390</v>
      </c>
      <c r="H364">
        <v>0.5</v>
      </c>
      <c r="I364">
        <v>2022</v>
      </c>
      <c r="J364" t="s">
        <v>73</v>
      </c>
      <c r="K364" t="s">
        <v>48</v>
      </c>
      <c r="L364" s="127">
        <v>0.58819444444444446</v>
      </c>
      <c r="M364" t="s">
        <v>28</v>
      </c>
      <c r="N364" t="s">
        <v>29</v>
      </c>
      <c r="O364" t="s">
        <v>30</v>
      </c>
      <c r="P364" t="s">
        <v>31</v>
      </c>
      <c r="Q364" t="s">
        <v>62</v>
      </c>
      <c r="R364" t="s">
        <v>33</v>
      </c>
      <c r="S364" t="s">
        <v>34</v>
      </c>
      <c r="T364" t="s">
        <v>35</v>
      </c>
      <c r="U364" s="1" t="s">
        <v>36</v>
      </c>
      <c r="V364">
        <v>1</v>
      </c>
      <c r="W364">
        <v>0</v>
      </c>
      <c r="X364">
        <v>0</v>
      </c>
      <c r="Y364">
        <v>0</v>
      </c>
      <c r="Z364">
        <v>0</v>
      </c>
    </row>
    <row r="365" spans="1:26" x14ac:dyDescent="0.25">
      <c r="A365">
        <v>106851204</v>
      </c>
      <c r="B365" t="s">
        <v>86</v>
      </c>
      <c r="C365" t="s">
        <v>65</v>
      </c>
      <c r="D365">
        <v>10000026</v>
      </c>
      <c r="E365">
        <v>10000026</v>
      </c>
      <c r="F365">
        <v>27.754000000000001</v>
      </c>
      <c r="G365">
        <v>200395</v>
      </c>
      <c r="H365">
        <v>0.5</v>
      </c>
      <c r="I365">
        <v>2022</v>
      </c>
      <c r="J365" t="s">
        <v>73</v>
      </c>
      <c r="K365" t="s">
        <v>48</v>
      </c>
      <c r="L365" s="127">
        <v>0.54791666666666672</v>
      </c>
      <c r="M365" t="s">
        <v>28</v>
      </c>
      <c r="N365" t="s">
        <v>29</v>
      </c>
      <c r="O365" t="s">
        <v>30</v>
      </c>
      <c r="P365" t="s">
        <v>31</v>
      </c>
      <c r="Q365" t="s">
        <v>62</v>
      </c>
      <c r="R365" t="s">
        <v>33</v>
      </c>
      <c r="S365" t="s">
        <v>34</v>
      </c>
      <c r="T365" t="s">
        <v>35</v>
      </c>
      <c r="U365" s="1" t="s">
        <v>36</v>
      </c>
      <c r="V365">
        <v>2</v>
      </c>
      <c r="W365">
        <v>0</v>
      </c>
      <c r="X365">
        <v>0</v>
      </c>
      <c r="Y365">
        <v>0</v>
      </c>
      <c r="Z365">
        <v>0</v>
      </c>
    </row>
    <row r="366" spans="1:26" x14ac:dyDescent="0.25">
      <c r="A366">
        <v>106851476</v>
      </c>
      <c r="B366" t="s">
        <v>81</v>
      </c>
      <c r="C366" t="s">
        <v>45</v>
      </c>
      <c r="D366">
        <v>50002197</v>
      </c>
      <c r="E366">
        <v>40002373</v>
      </c>
      <c r="F366">
        <v>1.653</v>
      </c>
      <c r="G366">
        <v>50019392</v>
      </c>
      <c r="H366">
        <v>7.5999999999999998E-2</v>
      </c>
      <c r="I366">
        <v>2022</v>
      </c>
      <c r="J366" t="s">
        <v>73</v>
      </c>
      <c r="K366" t="s">
        <v>48</v>
      </c>
      <c r="L366" s="127">
        <v>0.33333333333333331</v>
      </c>
      <c r="M366" t="s">
        <v>40</v>
      </c>
      <c r="N366" t="s">
        <v>49</v>
      </c>
      <c r="O366" t="s">
        <v>30</v>
      </c>
      <c r="P366" t="s">
        <v>68</v>
      </c>
      <c r="Q366" t="s">
        <v>32</v>
      </c>
      <c r="R366" t="s">
        <v>50</v>
      </c>
      <c r="S366" t="s">
        <v>34</v>
      </c>
      <c r="T366" t="s">
        <v>35</v>
      </c>
      <c r="U366" s="1" t="s">
        <v>43</v>
      </c>
      <c r="V366">
        <v>2</v>
      </c>
      <c r="W366">
        <v>0</v>
      </c>
      <c r="X366">
        <v>0</v>
      </c>
      <c r="Y366">
        <v>0</v>
      </c>
      <c r="Z366">
        <v>2</v>
      </c>
    </row>
    <row r="367" spans="1:26" x14ac:dyDescent="0.25">
      <c r="A367">
        <v>106851545</v>
      </c>
      <c r="B367" t="s">
        <v>81</v>
      </c>
      <c r="C367" t="s">
        <v>65</v>
      </c>
      <c r="D367">
        <v>10000485</v>
      </c>
      <c r="E367">
        <v>10800485</v>
      </c>
      <c r="F367">
        <v>23.884</v>
      </c>
      <c r="G367">
        <v>30000016</v>
      </c>
      <c r="H367">
        <v>2.5</v>
      </c>
      <c r="I367">
        <v>2022</v>
      </c>
      <c r="J367" t="s">
        <v>73</v>
      </c>
      <c r="K367" t="s">
        <v>55</v>
      </c>
      <c r="L367" s="127">
        <v>0.31944444444444448</v>
      </c>
      <c r="M367" t="s">
        <v>28</v>
      </c>
      <c r="N367" t="s">
        <v>49</v>
      </c>
      <c r="O367" t="s">
        <v>30</v>
      </c>
      <c r="P367" t="s">
        <v>31</v>
      </c>
      <c r="Q367" t="s">
        <v>32</v>
      </c>
      <c r="R367" t="s">
        <v>33</v>
      </c>
      <c r="S367" t="s">
        <v>34</v>
      </c>
      <c r="T367" t="s">
        <v>35</v>
      </c>
      <c r="U367" s="1" t="s">
        <v>36</v>
      </c>
      <c r="V367">
        <v>4</v>
      </c>
      <c r="W367">
        <v>0</v>
      </c>
      <c r="X367">
        <v>0</v>
      </c>
      <c r="Y367">
        <v>0</v>
      </c>
      <c r="Z367">
        <v>0</v>
      </c>
    </row>
    <row r="368" spans="1:26" x14ac:dyDescent="0.25">
      <c r="A368">
        <v>106851546</v>
      </c>
      <c r="B368" t="s">
        <v>81</v>
      </c>
      <c r="C368" t="s">
        <v>65</v>
      </c>
      <c r="D368">
        <v>10000485</v>
      </c>
      <c r="E368">
        <v>10800485</v>
      </c>
      <c r="F368">
        <v>23.884</v>
      </c>
      <c r="G368">
        <v>30000016</v>
      </c>
      <c r="H368">
        <v>2.5</v>
      </c>
      <c r="I368">
        <v>2022</v>
      </c>
      <c r="J368" t="s">
        <v>73</v>
      </c>
      <c r="K368" t="s">
        <v>55</v>
      </c>
      <c r="L368" s="127">
        <v>0.39861111111111108</v>
      </c>
      <c r="M368" t="s">
        <v>28</v>
      </c>
      <c r="N368" t="s">
        <v>49</v>
      </c>
      <c r="O368" t="s">
        <v>30</v>
      </c>
      <c r="P368" t="s">
        <v>31</v>
      </c>
      <c r="Q368" t="s">
        <v>32</v>
      </c>
      <c r="R368" t="s">
        <v>33</v>
      </c>
      <c r="S368" t="s">
        <v>34</v>
      </c>
      <c r="T368" t="s">
        <v>35</v>
      </c>
      <c r="U368" s="1" t="s">
        <v>43</v>
      </c>
      <c r="V368">
        <v>2</v>
      </c>
      <c r="W368">
        <v>0</v>
      </c>
      <c r="X368">
        <v>0</v>
      </c>
      <c r="Y368">
        <v>0</v>
      </c>
      <c r="Z368">
        <v>1</v>
      </c>
    </row>
    <row r="369" spans="1:26" x14ac:dyDescent="0.25">
      <c r="A369">
        <v>106851716</v>
      </c>
      <c r="B369" t="s">
        <v>104</v>
      </c>
      <c r="C369" t="s">
        <v>65</v>
      </c>
      <c r="D369">
        <v>10000026</v>
      </c>
      <c r="E369">
        <v>10000026</v>
      </c>
      <c r="F369">
        <v>0.2</v>
      </c>
      <c r="G369">
        <v>30000280</v>
      </c>
      <c r="H369">
        <v>0.19</v>
      </c>
      <c r="I369">
        <v>2022</v>
      </c>
      <c r="J369" t="s">
        <v>26</v>
      </c>
      <c r="K369" t="s">
        <v>60</v>
      </c>
      <c r="L369" s="127">
        <v>0.1763888888888889</v>
      </c>
      <c r="M369" t="s">
        <v>28</v>
      </c>
      <c r="N369" t="s">
        <v>49</v>
      </c>
      <c r="O369" t="s">
        <v>30</v>
      </c>
      <c r="P369" t="s">
        <v>54</v>
      </c>
      <c r="Q369" t="s">
        <v>41</v>
      </c>
      <c r="R369" t="s">
        <v>95</v>
      </c>
      <c r="S369" t="s">
        <v>42</v>
      </c>
      <c r="T369" t="s">
        <v>57</v>
      </c>
      <c r="U369" s="1" t="s">
        <v>36</v>
      </c>
      <c r="V369">
        <v>1</v>
      </c>
      <c r="W369">
        <v>0</v>
      </c>
      <c r="X369">
        <v>0</v>
      </c>
      <c r="Y369">
        <v>0</v>
      </c>
      <c r="Z369">
        <v>0</v>
      </c>
    </row>
    <row r="370" spans="1:26" x14ac:dyDescent="0.25">
      <c r="A370">
        <v>106851756</v>
      </c>
      <c r="B370" t="s">
        <v>157</v>
      </c>
      <c r="C370" t="s">
        <v>65</v>
      </c>
      <c r="D370">
        <v>10000085</v>
      </c>
      <c r="E370">
        <v>10000085</v>
      </c>
      <c r="F370">
        <v>1.4999999999999999E-2</v>
      </c>
      <c r="G370">
        <v>20000015</v>
      </c>
      <c r="H370">
        <v>0.8</v>
      </c>
      <c r="I370">
        <v>2022</v>
      </c>
      <c r="J370" t="s">
        <v>73</v>
      </c>
      <c r="K370" t="s">
        <v>48</v>
      </c>
      <c r="L370" s="127">
        <v>0.38194444444444442</v>
      </c>
      <c r="M370" t="s">
        <v>40</v>
      </c>
      <c r="N370" t="s">
        <v>49</v>
      </c>
      <c r="O370" t="s">
        <v>30</v>
      </c>
      <c r="P370" t="s">
        <v>68</v>
      </c>
      <c r="Q370" t="s">
        <v>62</v>
      </c>
      <c r="R370" t="s">
        <v>33</v>
      </c>
      <c r="S370" t="s">
        <v>34</v>
      </c>
      <c r="T370" t="s">
        <v>35</v>
      </c>
      <c r="U370" s="1" t="s">
        <v>43</v>
      </c>
      <c r="V370">
        <v>1</v>
      </c>
      <c r="W370">
        <v>0</v>
      </c>
      <c r="X370">
        <v>0</v>
      </c>
      <c r="Y370">
        <v>0</v>
      </c>
      <c r="Z370">
        <v>1</v>
      </c>
    </row>
    <row r="371" spans="1:26" x14ac:dyDescent="0.25">
      <c r="A371">
        <v>106851778</v>
      </c>
      <c r="B371" t="s">
        <v>96</v>
      </c>
      <c r="C371" t="s">
        <v>65</v>
      </c>
      <c r="D371">
        <v>10000040</v>
      </c>
      <c r="E371">
        <v>10000040</v>
      </c>
      <c r="F371">
        <v>10.52</v>
      </c>
      <c r="G371">
        <v>201920</v>
      </c>
      <c r="H371">
        <v>0.03</v>
      </c>
      <c r="I371">
        <v>2022</v>
      </c>
      <c r="J371" t="s">
        <v>73</v>
      </c>
      <c r="K371" t="s">
        <v>39</v>
      </c>
      <c r="L371" s="127">
        <v>0.875</v>
      </c>
      <c r="M371" t="s">
        <v>28</v>
      </c>
      <c r="N371" t="s">
        <v>49</v>
      </c>
      <c r="O371" t="s">
        <v>30</v>
      </c>
      <c r="P371" t="s">
        <v>68</v>
      </c>
      <c r="Q371" t="s">
        <v>41</v>
      </c>
      <c r="R371" t="s">
        <v>33</v>
      </c>
      <c r="S371" t="s">
        <v>42</v>
      </c>
      <c r="T371" t="s">
        <v>57</v>
      </c>
      <c r="U371" s="1" t="s">
        <v>36</v>
      </c>
      <c r="V371">
        <v>2</v>
      </c>
      <c r="W371">
        <v>0</v>
      </c>
      <c r="X371">
        <v>0</v>
      </c>
      <c r="Y371">
        <v>0</v>
      </c>
      <c r="Z371">
        <v>0</v>
      </c>
    </row>
    <row r="372" spans="1:26" x14ac:dyDescent="0.25">
      <c r="A372">
        <v>106851793</v>
      </c>
      <c r="B372" t="s">
        <v>86</v>
      </c>
      <c r="C372" t="s">
        <v>65</v>
      </c>
      <c r="D372">
        <v>10000026</v>
      </c>
      <c r="E372">
        <v>10000026</v>
      </c>
      <c r="F372">
        <v>26.265999999999998</v>
      </c>
      <c r="G372">
        <v>200390</v>
      </c>
      <c r="H372">
        <v>0.5</v>
      </c>
      <c r="I372">
        <v>2022</v>
      </c>
      <c r="J372" t="s">
        <v>73</v>
      </c>
      <c r="K372" t="s">
        <v>48</v>
      </c>
      <c r="L372" s="127">
        <v>0.64652777777777781</v>
      </c>
      <c r="M372" t="s">
        <v>28</v>
      </c>
      <c r="N372" t="s">
        <v>29</v>
      </c>
      <c r="O372" t="s">
        <v>30</v>
      </c>
      <c r="P372" t="s">
        <v>31</v>
      </c>
      <c r="Q372" t="s">
        <v>62</v>
      </c>
      <c r="R372" t="s">
        <v>33</v>
      </c>
      <c r="S372" t="s">
        <v>34</v>
      </c>
      <c r="T372" t="s">
        <v>35</v>
      </c>
      <c r="U372" s="1" t="s">
        <v>36</v>
      </c>
      <c r="V372">
        <v>1</v>
      </c>
      <c r="W372">
        <v>0</v>
      </c>
      <c r="X372">
        <v>0</v>
      </c>
      <c r="Y372">
        <v>0</v>
      </c>
      <c r="Z372">
        <v>0</v>
      </c>
    </row>
    <row r="373" spans="1:26" x14ac:dyDescent="0.25">
      <c r="A373">
        <v>106851801</v>
      </c>
      <c r="B373" t="s">
        <v>81</v>
      </c>
      <c r="C373" t="s">
        <v>65</v>
      </c>
      <c r="D373">
        <v>10000485</v>
      </c>
      <c r="E373">
        <v>10800485</v>
      </c>
      <c r="F373">
        <v>26.184000000000001</v>
      </c>
      <c r="G373">
        <v>50024887</v>
      </c>
      <c r="H373">
        <v>0.2</v>
      </c>
      <c r="I373">
        <v>2022</v>
      </c>
      <c r="J373" t="s">
        <v>73</v>
      </c>
      <c r="K373" t="s">
        <v>48</v>
      </c>
      <c r="L373" s="127">
        <v>0.28888888888888892</v>
      </c>
      <c r="M373" t="s">
        <v>28</v>
      </c>
      <c r="N373" t="s">
        <v>29</v>
      </c>
      <c r="O373" t="s">
        <v>30</v>
      </c>
      <c r="P373" t="s">
        <v>54</v>
      </c>
      <c r="Q373" t="s">
        <v>62</v>
      </c>
      <c r="R373" t="s">
        <v>33</v>
      </c>
      <c r="S373" t="s">
        <v>139</v>
      </c>
      <c r="T373" t="s">
        <v>35</v>
      </c>
      <c r="U373" s="1" t="s">
        <v>36</v>
      </c>
      <c r="V373">
        <v>2</v>
      </c>
      <c r="W373">
        <v>0</v>
      </c>
      <c r="X373">
        <v>0</v>
      </c>
      <c r="Y373">
        <v>0</v>
      </c>
      <c r="Z373">
        <v>0</v>
      </c>
    </row>
    <row r="374" spans="1:26" x14ac:dyDescent="0.25">
      <c r="A374">
        <v>106851842</v>
      </c>
      <c r="B374" t="s">
        <v>86</v>
      </c>
      <c r="C374" t="s">
        <v>65</v>
      </c>
      <c r="D374">
        <v>10000026</v>
      </c>
      <c r="E374">
        <v>10000026</v>
      </c>
      <c r="F374">
        <v>24.757000000000001</v>
      </c>
      <c r="G374">
        <v>200375</v>
      </c>
      <c r="H374">
        <v>0.5</v>
      </c>
      <c r="I374">
        <v>2022</v>
      </c>
      <c r="J374" t="s">
        <v>73</v>
      </c>
      <c r="K374" t="s">
        <v>48</v>
      </c>
      <c r="L374" s="127">
        <v>0.73333333333333339</v>
      </c>
      <c r="M374" t="s">
        <v>28</v>
      </c>
      <c r="N374" t="s">
        <v>29</v>
      </c>
      <c r="O374" t="s">
        <v>30</v>
      </c>
      <c r="P374" t="s">
        <v>31</v>
      </c>
      <c r="Q374" t="s">
        <v>62</v>
      </c>
      <c r="R374" t="s">
        <v>33</v>
      </c>
      <c r="S374" t="s">
        <v>34</v>
      </c>
      <c r="T374" t="s">
        <v>57</v>
      </c>
      <c r="U374" s="1" t="s">
        <v>36</v>
      </c>
      <c r="V374">
        <v>1</v>
      </c>
      <c r="W374">
        <v>0</v>
      </c>
      <c r="X374">
        <v>0</v>
      </c>
      <c r="Y374">
        <v>0</v>
      </c>
      <c r="Z374">
        <v>0</v>
      </c>
    </row>
    <row r="375" spans="1:26" x14ac:dyDescent="0.25">
      <c r="A375">
        <v>106851843</v>
      </c>
      <c r="B375" t="s">
        <v>86</v>
      </c>
      <c r="C375" t="s">
        <v>65</v>
      </c>
      <c r="D375">
        <v>10000026</v>
      </c>
      <c r="E375">
        <v>10000026</v>
      </c>
      <c r="F375">
        <v>26.966000000000001</v>
      </c>
      <c r="G375">
        <v>200390</v>
      </c>
      <c r="H375">
        <v>0.2</v>
      </c>
      <c r="I375">
        <v>2022</v>
      </c>
      <c r="J375" t="s">
        <v>73</v>
      </c>
      <c r="K375" t="s">
        <v>48</v>
      </c>
      <c r="L375" s="127">
        <v>0.81874999999999998</v>
      </c>
      <c r="M375" t="s">
        <v>28</v>
      </c>
      <c r="N375" t="s">
        <v>49</v>
      </c>
      <c r="O375" t="s">
        <v>30</v>
      </c>
      <c r="P375" t="s">
        <v>31</v>
      </c>
      <c r="Q375" t="s">
        <v>62</v>
      </c>
      <c r="R375" t="s">
        <v>33</v>
      </c>
      <c r="S375" t="s">
        <v>34</v>
      </c>
      <c r="T375" t="s">
        <v>35</v>
      </c>
      <c r="U375" s="1" t="s">
        <v>36</v>
      </c>
      <c r="V375">
        <v>1</v>
      </c>
      <c r="W375">
        <v>0</v>
      </c>
      <c r="X375">
        <v>0</v>
      </c>
      <c r="Y375">
        <v>0</v>
      </c>
      <c r="Z375">
        <v>0</v>
      </c>
    </row>
    <row r="376" spans="1:26" x14ac:dyDescent="0.25">
      <c r="A376">
        <v>106851886</v>
      </c>
      <c r="B376" t="s">
        <v>81</v>
      </c>
      <c r="C376" t="s">
        <v>65</v>
      </c>
      <c r="D376">
        <v>10000485</v>
      </c>
      <c r="E376">
        <v>10800485</v>
      </c>
      <c r="F376">
        <v>32.658000000000001</v>
      </c>
      <c r="G376">
        <v>20000521</v>
      </c>
      <c r="H376">
        <v>1.95</v>
      </c>
      <c r="I376">
        <v>2022</v>
      </c>
      <c r="J376" t="s">
        <v>73</v>
      </c>
      <c r="K376" t="s">
        <v>53</v>
      </c>
      <c r="L376" s="127">
        <v>0.76666666666666661</v>
      </c>
      <c r="M376" t="s">
        <v>28</v>
      </c>
      <c r="N376" t="s">
        <v>49</v>
      </c>
      <c r="O376" t="s">
        <v>30</v>
      </c>
      <c r="P376" t="s">
        <v>31</v>
      </c>
      <c r="Q376" t="s">
        <v>41</v>
      </c>
      <c r="R376" t="s">
        <v>76</v>
      </c>
      <c r="S376" t="s">
        <v>42</v>
      </c>
      <c r="T376" t="s">
        <v>57</v>
      </c>
      <c r="U376" s="1" t="s">
        <v>36</v>
      </c>
      <c r="V376">
        <v>3</v>
      </c>
      <c r="W376">
        <v>0</v>
      </c>
      <c r="X376">
        <v>0</v>
      </c>
      <c r="Y376">
        <v>0</v>
      </c>
      <c r="Z376">
        <v>0</v>
      </c>
    </row>
    <row r="377" spans="1:26" x14ac:dyDescent="0.25">
      <c r="A377">
        <v>106851906</v>
      </c>
      <c r="B377" t="s">
        <v>86</v>
      </c>
      <c r="C377" t="s">
        <v>65</v>
      </c>
      <c r="D377">
        <v>10000026</v>
      </c>
      <c r="E377">
        <v>10000026</v>
      </c>
      <c r="F377">
        <v>27.666</v>
      </c>
      <c r="G377">
        <v>200400</v>
      </c>
      <c r="H377">
        <v>0.1</v>
      </c>
      <c r="I377">
        <v>2022</v>
      </c>
      <c r="J377" t="s">
        <v>73</v>
      </c>
      <c r="K377" t="s">
        <v>53</v>
      </c>
      <c r="L377" s="127">
        <v>0.8833333333333333</v>
      </c>
      <c r="M377" t="s">
        <v>28</v>
      </c>
      <c r="N377" t="s">
        <v>49</v>
      </c>
      <c r="O377" t="s">
        <v>30</v>
      </c>
      <c r="P377" t="s">
        <v>31</v>
      </c>
      <c r="Q377" t="s">
        <v>62</v>
      </c>
      <c r="R377" t="s">
        <v>33</v>
      </c>
      <c r="S377" t="s">
        <v>34</v>
      </c>
      <c r="T377" t="s">
        <v>57</v>
      </c>
      <c r="U377" s="1" t="s">
        <v>36</v>
      </c>
      <c r="V377">
        <v>3</v>
      </c>
      <c r="W377">
        <v>0</v>
      </c>
      <c r="X377">
        <v>0</v>
      </c>
      <c r="Y377">
        <v>0</v>
      </c>
      <c r="Z377">
        <v>0</v>
      </c>
    </row>
    <row r="378" spans="1:26" x14ac:dyDescent="0.25">
      <c r="A378">
        <v>106851946</v>
      </c>
      <c r="B378" t="s">
        <v>81</v>
      </c>
      <c r="C378" t="s">
        <v>65</v>
      </c>
      <c r="D378">
        <v>10000485</v>
      </c>
      <c r="E378">
        <v>10800485</v>
      </c>
      <c r="F378">
        <v>28.384</v>
      </c>
      <c r="G378">
        <v>50024887</v>
      </c>
      <c r="H378">
        <v>2</v>
      </c>
      <c r="I378">
        <v>2022</v>
      </c>
      <c r="J378" t="s">
        <v>73</v>
      </c>
      <c r="K378" t="s">
        <v>55</v>
      </c>
      <c r="L378" s="127">
        <v>0.34583333333333338</v>
      </c>
      <c r="M378" t="s">
        <v>28</v>
      </c>
      <c r="N378" t="s">
        <v>29</v>
      </c>
      <c r="O378" t="s">
        <v>30</v>
      </c>
      <c r="P378" t="s">
        <v>31</v>
      </c>
      <c r="Q378" t="s">
        <v>62</v>
      </c>
      <c r="R378" t="s">
        <v>33</v>
      </c>
      <c r="S378" t="s">
        <v>34</v>
      </c>
      <c r="T378" t="s">
        <v>35</v>
      </c>
      <c r="U378" s="1" t="s">
        <v>36</v>
      </c>
      <c r="V378">
        <v>2</v>
      </c>
      <c r="W378">
        <v>0</v>
      </c>
      <c r="X378">
        <v>0</v>
      </c>
      <c r="Y378">
        <v>0</v>
      </c>
      <c r="Z378">
        <v>0</v>
      </c>
    </row>
    <row r="379" spans="1:26" x14ac:dyDescent="0.25">
      <c r="A379">
        <v>106852014</v>
      </c>
      <c r="B379" t="s">
        <v>114</v>
      </c>
      <c r="C379" t="s">
        <v>67</v>
      </c>
      <c r="D379">
        <v>30000042</v>
      </c>
      <c r="E379">
        <v>30000042</v>
      </c>
      <c r="F379">
        <v>14.185</v>
      </c>
      <c r="G379">
        <v>40002677</v>
      </c>
      <c r="H379">
        <v>5.0000000000000001E-3</v>
      </c>
      <c r="I379">
        <v>2022</v>
      </c>
      <c r="J379" t="s">
        <v>73</v>
      </c>
      <c r="K379" t="s">
        <v>39</v>
      </c>
      <c r="L379" s="127">
        <v>0.27986111111111112</v>
      </c>
      <c r="M379" t="s">
        <v>28</v>
      </c>
      <c r="N379" t="s">
        <v>49</v>
      </c>
      <c r="O379" t="s">
        <v>30</v>
      </c>
      <c r="P379" t="s">
        <v>31</v>
      </c>
      <c r="Q379" t="s">
        <v>41</v>
      </c>
      <c r="R379" t="s">
        <v>50</v>
      </c>
      <c r="S379" t="s">
        <v>42</v>
      </c>
      <c r="T379" t="s">
        <v>74</v>
      </c>
      <c r="U379" s="1" t="s">
        <v>43</v>
      </c>
      <c r="V379">
        <v>3</v>
      </c>
      <c r="W379">
        <v>0</v>
      </c>
      <c r="X379">
        <v>0</v>
      </c>
      <c r="Y379">
        <v>0</v>
      </c>
      <c r="Z379">
        <v>1</v>
      </c>
    </row>
    <row r="380" spans="1:26" x14ac:dyDescent="0.25">
      <c r="A380">
        <v>106852031</v>
      </c>
      <c r="B380" t="s">
        <v>25</v>
      </c>
      <c r="C380" t="s">
        <v>65</v>
      </c>
      <c r="D380">
        <v>10000040</v>
      </c>
      <c r="E380">
        <v>10000040</v>
      </c>
      <c r="F380">
        <v>26.260999999999999</v>
      </c>
      <c r="G380">
        <v>20000070</v>
      </c>
      <c r="H380">
        <v>0.2</v>
      </c>
      <c r="I380">
        <v>2022</v>
      </c>
      <c r="J380" t="s">
        <v>73</v>
      </c>
      <c r="K380" t="s">
        <v>55</v>
      </c>
      <c r="L380" s="127">
        <v>0.50347222222222221</v>
      </c>
      <c r="M380" t="s">
        <v>28</v>
      </c>
      <c r="N380" t="s">
        <v>49</v>
      </c>
      <c r="O380" t="s">
        <v>30</v>
      </c>
      <c r="P380" t="s">
        <v>31</v>
      </c>
      <c r="Q380" t="s">
        <v>32</v>
      </c>
      <c r="R380" t="s">
        <v>33</v>
      </c>
      <c r="S380" t="s">
        <v>34</v>
      </c>
      <c r="T380" t="s">
        <v>35</v>
      </c>
      <c r="U380" s="1" t="s">
        <v>36</v>
      </c>
      <c r="V380">
        <v>11</v>
      </c>
      <c r="W380">
        <v>0</v>
      </c>
      <c r="X380">
        <v>0</v>
      </c>
      <c r="Y380">
        <v>0</v>
      </c>
      <c r="Z380">
        <v>0</v>
      </c>
    </row>
    <row r="381" spans="1:26" x14ac:dyDescent="0.25">
      <c r="A381">
        <v>106852033</v>
      </c>
      <c r="B381" t="s">
        <v>104</v>
      </c>
      <c r="C381" t="s">
        <v>65</v>
      </c>
      <c r="D381">
        <v>10000026</v>
      </c>
      <c r="E381">
        <v>10000026</v>
      </c>
      <c r="F381">
        <v>0</v>
      </c>
      <c r="G381">
        <v>200400</v>
      </c>
      <c r="H381">
        <v>0.2</v>
      </c>
      <c r="I381">
        <v>2022</v>
      </c>
      <c r="J381" t="s">
        <v>73</v>
      </c>
      <c r="K381" t="s">
        <v>55</v>
      </c>
      <c r="L381" s="127">
        <v>0.28958333333333336</v>
      </c>
      <c r="M381" t="s">
        <v>28</v>
      </c>
      <c r="N381" t="s">
        <v>49</v>
      </c>
      <c r="O381" t="s">
        <v>30</v>
      </c>
      <c r="P381" t="s">
        <v>31</v>
      </c>
      <c r="Q381" t="s">
        <v>62</v>
      </c>
      <c r="R381" t="s">
        <v>33</v>
      </c>
      <c r="S381" t="s">
        <v>34</v>
      </c>
      <c r="T381" t="s">
        <v>102</v>
      </c>
      <c r="U381" s="1" t="s">
        <v>116</v>
      </c>
      <c r="V381">
        <v>0</v>
      </c>
      <c r="W381">
        <v>0</v>
      </c>
      <c r="X381">
        <v>0</v>
      </c>
      <c r="Y381">
        <v>0</v>
      </c>
      <c r="Z381">
        <v>0</v>
      </c>
    </row>
    <row r="382" spans="1:26" x14ac:dyDescent="0.25">
      <c r="A382">
        <v>106852037</v>
      </c>
      <c r="B382" t="s">
        <v>25</v>
      </c>
      <c r="C382" t="s">
        <v>65</v>
      </c>
      <c r="D382">
        <v>10000040</v>
      </c>
      <c r="E382">
        <v>10000040</v>
      </c>
      <c r="F382">
        <v>999.99900000000002</v>
      </c>
      <c r="G382">
        <v>20000070</v>
      </c>
      <c r="H382">
        <v>0.1</v>
      </c>
      <c r="I382">
        <v>2022</v>
      </c>
      <c r="J382" t="s">
        <v>73</v>
      </c>
      <c r="K382" t="s">
        <v>55</v>
      </c>
      <c r="L382" s="127">
        <v>0.39513888888888887</v>
      </c>
      <c r="M382" t="s">
        <v>28</v>
      </c>
      <c r="N382" t="s">
        <v>29</v>
      </c>
      <c r="O382" t="s">
        <v>30</v>
      </c>
      <c r="P382" t="s">
        <v>31</v>
      </c>
      <c r="Q382" t="s">
        <v>32</v>
      </c>
      <c r="R382" t="s">
        <v>33</v>
      </c>
      <c r="S382" t="s">
        <v>34</v>
      </c>
      <c r="T382" t="s">
        <v>35</v>
      </c>
      <c r="U382" s="1" t="s">
        <v>36</v>
      </c>
      <c r="V382">
        <v>5</v>
      </c>
      <c r="W382">
        <v>0</v>
      </c>
      <c r="X382">
        <v>0</v>
      </c>
      <c r="Y382">
        <v>0</v>
      </c>
      <c r="Z382">
        <v>0</v>
      </c>
    </row>
    <row r="383" spans="1:26" x14ac:dyDescent="0.25">
      <c r="A383">
        <v>106852038</v>
      </c>
      <c r="B383" t="s">
        <v>114</v>
      </c>
      <c r="C383" t="s">
        <v>65</v>
      </c>
      <c r="D383">
        <v>10000040</v>
      </c>
      <c r="E383">
        <v>10000040</v>
      </c>
      <c r="F383">
        <v>6.6000000000000003E-2</v>
      </c>
      <c r="G383" t="s">
        <v>262</v>
      </c>
      <c r="H383">
        <v>6.6000000000000003E-2</v>
      </c>
      <c r="I383">
        <v>2022</v>
      </c>
      <c r="J383" t="s">
        <v>73</v>
      </c>
      <c r="K383" t="s">
        <v>55</v>
      </c>
      <c r="L383" s="127">
        <v>0.36388888888888887</v>
      </c>
      <c r="M383" t="s">
        <v>28</v>
      </c>
      <c r="N383" t="s">
        <v>29</v>
      </c>
      <c r="O383" t="s">
        <v>30</v>
      </c>
      <c r="P383" t="s">
        <v>31</v>
      </c>
      <c r="Q383" t="s">
        <v>62</v>
      </c>
      <c r="R383" t="s">
        <v>33</v>
      </c>
      <c r="S383" t="s">
        <v>34</v>
      </c>
      <c r="T383" t="s">
        <v>35</v>
      </c>
      <c r="U383" s="1" t="s">
        <v>36</v>
      </c>
      <c r="V383">
        <v>1</v>
      </c>
      <c r="W383">
        <v>0</v>
      </c>
      <c r="X383">
        <v>0</v>
      </c>
      <c r="Y383">
        <v>0</v>
      </c>
      <c r="Z383">
        <v>0</v>
      </c>
    </row>
    <row r="384" spans="1:26" x14ac:dyDescent="0.25">
      <c r="A384">
        <v>106852048</v>
      </c>
      <c r="B384" t="s">
        <v>25</v>
      </c>
      <c r="C384" t="s">
        <v>65</v>
      </c>
      <c r="D384">
        <v>10000040</v>
      </c>
      <c r="E384">
        <v>10000040</v>
      </c>
      <c r="F384">
        <v>999.99900000000002</v>
      </c>
      <c r="G384">
        <v>10000440</v>
      </c>
      <c r="H384">
        <v>3</v>
      </c>
      <c r="I384">
        <v>2022</v>
      </c>
      <c r="J384" t="s">
        <v>73</v>
      </c>
      <c r="K384" t="s">
        <v>55</v>
      </c>
      <c r="L384" s="127">
        <v>0.64166666666666672</v>
      </c>
      <c r="M384" t="s">
        <v>28</v>
      </c>
      <c r="N384" t="s">
        <v>29</v>
      </c>
      <c r="O384" t="s">
        <v>30</v>
      </c>
      <c r="P384" t="s">
        <v>31</v>
      </c>
      <c r="Q384" t="s">
        <v>41</v>
      </c>
      <c r="R384" t="s">
        <v>33</v>
      </c>
      <c r="S384" t="s">
        <v>42</v>
      </c>
      <c r="T384" t="s">
        <v>35</v>
      </c>
      <c r="U384" s="1" t="s">
        <v>43</v>
      </c>
      <c r="V384">
        <v>4</v>
      </c>
      <c r="W384">
        <v>0</v>
      </c>
      <c r="X384">
        <v>0</v>
      </c>
      <c r="Y384">
        <v>0</v>
      </c>
      <c r="Z384">
        <v>2</v>
      </c>
    </row>
    <row r="385" spans="1:26" x14ac:dyDescent="0.25">
      <c r="A385">
        <v>106852090</v>
      </c>
      <c r="B385" t="s">
        <v>114</v>
      </c>
      <c r="C385" t="s">
        <v>65</v>
      </c>
      <c r="D385">
        <v>10000040</v>
      </c>
      <c r="E385">
        <v>10000040</v>
      </c>
      <c r="F385">
        <v>1.155</v>
      </c>
      <c r="G385">
        <v>203120</v>
      </c>
      <c r="H385">
        <v>1</v>
      </c>
      <c r="I385">
        <v>2022</v>
      </c>
      <c r="J385" t="s">
        <v>73</v>
      </c>
      <c r="K385" t="s">
        <v>55</v>
      </c>
      <c r="L385" s="127">
        <v>0.85625000000000007</v>
      </c>
      <c r="M385" t="s">
        <v>28</v>
      </c>
      <c r="N385" t="s">
        <v>29</v>
      </c>
      <c r="O385" t="s">
        <v>30</v>
      </c>
      <c r="P385" t="s">
        <v>31</v>
      </c>
      <c r="Q385" t="s">
        <v>62</v>
      </c>
      <c r="R385" t="s">
        <v>33</v>
      </c>
      <c r="S385" t="s">
        <v>34</v>
      </c>
      <c r="T385" t="s">
        <v>57</v>
      </c>
      <c r="U385" s="1" t="s">
        <v>85</v>
      </c>
      <c r="V385">
        <v>6</v>
      </c>
      <c r="W385">
        <v>0</v>
      </c>
      <c r="X385">
        <v>2</v>
      </c>
      <c r="Y385">
        <v>2</v>
      </c>
      <c r="Z385">
        <v>0</v>
      </c>
    </row>
    <row r="386" spans="1:26" x14ac:dyDescent="0.25">
      <c r="A386">
        <v>106852096</v>
      </c>
      <c r="B386" t="s">
        <v>114</v>
      </c>
      <c r="C386" t="s">
        <v>67</v>
      </c>
      <c r="D386">
        <v>30000042</v>
      </c>
      <c r="E386">
        <v>30000042</v>
      </c>
      <c r="F386">
        <v>13.62</v>
      </c>
      <c r="G386">
        <v>40001704</v>
      </c>
      <c r="H386">
        <v>4.1000000000000002E-2</v>
      </c>
      <c r="I386">
        <v>2022</v>
      </c>
      <c r="J386" t="s">
        <v>73</v>
      </c>
      <c r="K386" t="s">
        <v>48</v>
      </c>
      <c r="L386" s="127">
        <v>0.75486111111111109</v>
      </c>
      <c r="M386" t="s">
        <v>28</v>
      </c>
      <c r="N386" t="s">
        <v>29</v>
      </c>
      <c r="O386" t="s">
        <v>30</v>
      </c>
      <c r="P386" t="s">
        <v>54</v>
      </c>
      <c r="Q386" t="s">
        <v>41</v>
      </c>
      <c r="R386" t="s">
        <v>33</v>
      </c>
      <c r="S386" t="s">
        <v>42</v>
      </c>
      <c r="T386" t="s">
        <v>57</v>
      </c>
      <c r="U386" s="1" t="s">
        <v>64</v>
      </c>
      <c r="V386">
        <v>2</v>
      </c>
      <c r="W386">
        <v>0</v>
      </c>
      <c r="X386">
        <v>0</v>
      </c>
      <c r="Y386">
        <v>1</v>
      </c>
      <c r="Z386">
        <v>0</v>
      </c>
    </row>
    <row r="387" spans="1:26" x14ac:dyDescent="0.25">
      <c r="A387">
        <v>106852383</v>
      </c>
      <c r="B387" t="s">
        <v>161</v>
      </c>
      <c r="C387" t="s">
        <v>38</v>
      </c>
      <c r="D387">
        <v>20000017</v>
      </c>
      <c r="E387">
        <v>20000017</v>
      </c>
      <c r="F387">
        <v>999.99900000000002</v>
      </c>
      <c r="G387">
        <v>30000033</v>
      </c>
      <c r="H387">
        <v>2.5</v>
      </c>
      <c r="I387">
        <v>2022</v>
      </c>
      <c r="J387" t="s">
        <v>73</v>
      </c>
      <c r="K387" t="s">
        <v>48</v>
      </c>
      <c r="L387" s="127">
        <v>0.36458333333333331</v>
      </c>
      <c r="M387" t="s">
        <v>40</v>
      </c>
      <c r="N387" t="s">
        <v>49</v>
      </c>
      <c r="O387" t="s">
        <v>30</v>
      </c>
      <c r="P387" t="s">
        <v>31</v>
      </c>
      <c r="Q387" t="s">
        <v>32</v>
      </c>
      <c r="R387" t="s">
        <v>75</v>
      </c>
      <c r="S387" t="s">
        <v>42</v>
      </c>
      <c r="T387" t="s">
        <v>35</v>
      </c>
      <c r="U387" s="1" t="s">
        <v>36</v>
      </c>
      <c r="V387">
        <v>2</v>
      </c>
      <c r="W387">
        <v>0</v>
      </c>
      <c r="X387">
        <v>0</v>
      </c>
      <c r="Y387">
        <v>0</v>
      </c>
      <c r="Z387">
        <v>0</v>
      </c>
    </row>
    <row r="388" spans="1:26" x14ac:dyDescent="0.25">
      <c r="A388">
        <v>106852470</v>
      </c>
      <c r="B388" t="s">
        <v>175</v>
      </c>
      <c r="C388" t="s">
        <v>67</v>
      </c>
      <c r="D388">
        <v>30000125</v>
      </c>
      <c r="E388">
        <v>30000125</v>
      </c>
      <c r="F388">
        <v>34.365000000000002</v>
      </c>
      <c r="G388">
        <v>40001683</v>
      </c>
      <c r="H388">
        <v>0.3</v>
      </c>
      <c r="I388">
        <v>2022</v>
      </c>
      <c r="J388" t="s">
        <v>26</v>
      </c>
      <c r="K388" t="s">
        <v>48</v>
      </c>
      <c r="L388" s="127">
        <v>0.2951388888888889</v>
      </c>
      <c r="M388" t="s">
        <v>28</v>
      </c>
      <c r="N388" t="s">
        <v>49</v>
      </c>
      <c r="O388" t="s">
        <v>30</v>
      </c>
      <c r="P388" t="s">
        <v>54</v>
      </c>
      <c r="Q388" t="s">
        <v>41</v>
      </c>
      <c r="R388" t="s">
        <v>33</v>
      </c>
      <c r="S388" t="s">
        <v>42</v>
      </c>
      <c r="T388" t="s">
        <v>35</v>
      </c>
      <c r="U388" s="1" t="s">
        <v>36</v>
      </c>
      <c r="V388">
        <v>1</v>
      </c>
      <c r="W388">
        <v>0</v>
      </c>
      <c r="X388">
        <v>0</v>
      </c>
      <c r="Y388">
        <v>0</v>
      </c>
      <c r="Z388">
        <v>0</v>
      </c>
    </row>
    <row r="389" spans="1:26" x14ac:dyDescent="0.25">
      <c r="A389">
        <v>106852552</v>
      </c>
      <c r="B389" t="s">
        <v>25</v>
      </c>
      <c r="C389" t="s">
        <v>65</v>
      </c>
      <c r="D389">
        <v>10000040</v>
      </c>
      <c r="E389">
        <v>10000040</v>
      </c>
      <c r="F389">
        <v>18.483000000000001</v>
      </c>
      <c r="G389">
        <v>10000440</v>
      </c>
      <c r="H389">
        <v>5.0000000000000001E-3</v>
      </c>
      <c r="I389">
        <v>2022</v>
      </c>
      <c r="J389" t="s">
        <v>73</v>
      </c>
      <c r="K389" t="s">
        <v>55</v>
      </c>
      <c r="L389" s="127">
        <v>0.66805555555555562</v>
      </c>
      <c r="M389" t="s">
        <v>28</v>
      </c>
      <c r="N389" t="s">
        <v>29</v>
      </c>
      <c r="O389" t="s">
        <v>30</v>
      </c>
      <c r="P389" t="s">
        <v>31</v>
      </c>
      <c r="Q389" t="s">
        <v>41</v>
      </c>
      <c r="R389" t="s">
        <v>76</v>
      </c>
      <c r="S389" t="s">
        <v>42</v>
      </c>
      <c r="T389" t="s">
        <v>35</v>
      </c>
      <c r="U389" s="1" t="s">
        <v>36</v>
      </c>
      <c r="V389">
        <v>2</v>
      </c>
      <c r="W389">
        <v>0</v>
      </c>
      <c r="X389">
        <v>0</v>
      </c>
      <c r="Y389">
        <v>0</v>
      </c>
      <c r="Z389">
        <v>0</v>
      </c>
    </row>
    <row r="390" spans="1:26" x14ac:dyDescent="0.25">
      <c r="A390">
        <v>106852568</v>
      </c>
      <c r="B390" t="s">
        <v>86</v>
      </c>
      <c r="C390" t="s">
        <v>65</v>
      </c>
      <c r="D390">
        <v>10000026</v>
      </c>
      <c r="E390">
        <v>10000026</v>
      </c>
      <c r="F390">
        <v>27.759</v>
      </c>
      <c r="G390">
        <v>30000280</v>
      </c>
      <c r="H390">
        <v>0.5</v>
      </c>
      <c r="I390">
        <v>2022</v>
      </c>
      <c r="J390" t="s">
        <v>73</v>
      </c>
      <c r="K390" t="s">
        <v>58</v>
      </c>
      <c r="L390" s="127">
        <v>0.47916666666666669</v>
      </c>
      <c r="M390" t="s">
        <v>28</v>
      </c>
      <c r="N390" t="s">
        <v>49</v>
      </c>
      <c r="O390" t="s">
        <v>30</v>
      </c>
      <c r="P390" t="s">
        <v>31</v>
      </c>
      <c r="Q390" t="s">
        <v>41</v>
      </c>
      <c r="R390" t="s">
        <v>33</v>
      </c>
      <c r="S390" t="s">
        <v>42</v>
      </c>
      <c r="T390" t="s">
        <v>35</v>
      </c>
      <c r="U390" s="1" t="s">
        <v>43</v>
      </c>
      <c r="V390">
        <v>6</v>
      </c>
      <c r="W390">
        <v>0</v>
      </c>
      <c r="X390">
        <v>0</v>
      </c>
      <c r="Y390">
        <v>0</v>
      </c>
      <c r="Z390">
        <v>1</v>
      </c>
    </row>
    <row r="391" spans="1:26" x14ac:dyDescent="0.25">
      <c r="A391">
        <v>106852572</v>
      </c>
      <c r="B391" t="s">
        <v>86</v>
      </c>
      <c r="C391" t="s">
        <v>65</v>
      </c>
      <c r="D391">
        <v>10000026</v>
      </c>
      <c r="E391">
        <v>10000026</v>
      </c>
      <c r="F391">
        <v>21.51</v>
      </c>
      <c r="G391">
        <v>30000191</v>
      </c>
      <c r="H391">
        <v>1</v>
      </c>
      <c r="I391">
        <v>2022</v>
      </c>
      <c r="J391" t="s">
        <v>73</v>
      </c>
      <c r="K391" t="s">
        <v>55</v>
      </c>
      <c r="L391" s="127">
        <v>0.28055555555555556</v>
      </c>
      <c r="M391" t="s">
        <v>28</v>
      </c>
      <c r="N391" t="s">
        <v>49</v>
      </c>
      <c r="O391" t="s">
        <v>30</v>
      </c>
      <c r="P391" t="s">
        <v>31</v>
      </c>
      <c r="Q391" t="s">
        <v>62</v>
      </c>
      <c r="R391" t="s">
        <v>33</v>
      </c>
      <c r="S391" t="s">
        <v>34</v>
      </c>
      <c r="T391" t="s">
        <v>74</v>
      </c>
      <c r="U391" s="1" t="s">
        <v>36</v>
      </c>
      <c r="V391">
        <v>1</v>
      </c>
      <c r="W391">
        <v>0</v>
      </c>
      <c r="X391">
        <v>0</v>
      </c>
      <c r="Y391">
        <v>0</v>
      </c>
      <c r="Z391">
        <v>0</v>
      </c>
    </row>
    <row r="392" spans="1:26" x14ac:dyDescent="0.25">
      <c r="A392">
        <v>106852576</v>
      </c>
      <c r="B392" t="s">
        <v>86</v>
      </c>
      <c r="C392" t="s">
        <v>65</v>
      </c>
      <c r="D392">
        <v>10000026</v>
      </c>
      <c r="E392">
        <v>10000026</v>
      </c>
      <c r="F392">
        <v>26.765999999999998</v>
      </c>
      <c r="G392">
        <v>200390</v>
      </c>
      <c r="H392">
        <v>0</v>
      </c>
      <c r="I392">
        <v>2022</v>
      </c>
      <c r="J392" t="s">
        <v>73</v>
      </c>
      <c r="K392" t="s">
        <v>58</v>
      </c>
      <c r="L392" s="127">
        <v>0.48194444444444445</v>
      </c>
      <c r="M392" t="s">
        <v>28</v>
      </c>
      <c r="N392" t="s">
        <v>49</v>
      </c>
      <c r="O392" t="s">
        <v>30</v>
      </c>
      <c r="P392" t="s">
        <v>31</v>
      </c>
      <c r="Q392" t="s">
        <v>41</v>
      </c>
      <c r="R392" t="s">
        <v>33</v>
      </c>
      <c r="S392" t="s">
        <v>42</v>
      </c>
      <c r="T392" t="s">
        <v>35</v>
      </c>
      <c r="U392" s="1" t="s">
        <v>36</v>
      </c>
      <c r="V392">
        <v>1</v>
      </c>
      <c r="W392">
        <v>0</v>
      </c>
      <c r="X392">
        <v>0</v>
      </c>
      <c r="Y392">
        <v>0</v>
      </c>
      <c r="Z392">
        <v>0</v>
      </c>
    </row>
    <row r="393" spans="1:26" x14ac:dyDescent="0.25">
      <c r="A393">
        <v>106852952</v>
      </c>
      <c r="B393" t="s">
        <v>25</v>
      </c>
      <c r="C393" t="s">
        <v>65</v>
      </c>
      <c r="D393">
        <v>10000440</v>
      </c>
      <c r="E393">
        <v>10000440</v>
      </c>
      <c r="F393">
        <v>3.6859999999999999</v>
      </c>
      <c r="G393">
        <v>50014055</v>
      </c>
      <c r="H393">
        <v>0.45500000000000002</v>
      </c>
      <c r="I393">
        <v>2022</v>
      </c>
      <c r="J393" t="s">
        <v>73</v>
      </c>
      <c r="K393" t="s">
        <v>60</v>
      </c>
      <c r="L393" s="127">
        <v>2.7777777777777776E-2</v>
      </c>
      <c r="M393" t="s">
        <v>28</v>
      </c>
      <c r="N393" t="s">
        <v>29</v>
      </c>
      <c r="O393" t="s">
        <v>30</v>
      </c>
      <c r="P393" t="s">
        <v>31</v>
      </c>
      <c r="Q393" t="s">
        <v>41</v>
      </c>
      <c r="R393" t="s">
        <v>33</v>
      </c>
      <c r="S393" t="s">
        <v>42</v>
      </c>
      <c r="T393" t="s">
        <v>47</v>
      </c>
      <c r="U393" s="1" t="s">
        <v>85</v>
      </c>
      <c r="V393">
        <v>2</v>
      </c>
      <c r="W393">
        <v>0</v>
      </c>
      <c r="X393">
        <v>1</v>
      </c>
      <c r="Y393">
        <v>1</v>
      </c>
      <c r="Z393">
        <v>0</v>
      </c>
    </row>
    <row r="394" spans="1:26" x14ac:dyDescent="0.25">
      <c r="A394">
        <v>106852960</v>
      </c>
      <c r="B394" t="s">
        <v>25</v>
      </c>
      <c r="C394" t="s">
        <v>45</v>
      </c>
      <c r="D394">
        <v>50031853</v>
      </c>
      <c r="E394">
        <v>40001728</v>
      </c>
      <c r="F394">
        <v>2.8039999999999998</v>
      </c>
      <c r="G394">
        <v>10000440</v>
      </c>
      <c r="H394">
        <v>5.7000000000000002E-2</v>
      </c>
      <c r="I394">
        <v>2022</v>
      </c>
      <c r="J394" t="s">
        <v>73</v>
      </c>
      <c r="K394" t="s">
        <v>60</v>
      </c>
      <c r="L394" s="127">
        <v>0.77777777777777779</v>
      </c>
      <c r="M394" t="s">
        <v>28</v>
      </c>
      <c r="N394" t="s">
        <v>29</v>
      </c>
      <c r="O394" t="s">
        <v>30</v>
      </c>
      <c r="P394" t="s">
        <v>31</v>
      </c>
      <c r="Q394" t="s">
        <v>41</v>
      </c>
      <c r="R394" t="s">
        <v>33</v>
      </c>
      <c r="S394" t="s">
        <v>42</v>
      </c>
      <c r="T394" t="s">
        <v>57</v>
      </c>
      <c r="U394" s="1" t="s">
        <v>36</v>
      </c>
      <c r="V394">
        <v>2</v>
      </c>
      <c r="W394">
        <v>0</v>
      </c>
      <c r="X394">
        <v>0</v>
      </c>
      <c r="Y394">
        <v>0</v>
      </c>
      <c r="Z394">
        <v>0</v>
      </c>
    </row>
    <row r="395" spans="1:26" x14ac:dyDescent="0.25">
      <c r="A395">
        <v>106852976</v>
      </c>
      <c r="B395" t="s">
        <v>25</v>
      </c>
      <c r="C395" t="s">
        <v>45</v>
      </c>
      <c r="D395">
        <v>50031853</v>
      </c>
      <c r="E395">
        <v>40001728</v>
      </c>
      <c r="F395">
        <v>2.7570000000000001</v>
      </c>
      <c r="G395">
        <v>10000440</v>
      </c>
      <c r="H395">
        <v>0.104</v>
      </c>
      <c r="I395">
        <v>2022</v>
      </c>
      <c r="J395" t="s">
        <v>73</v>
      </c>
      <c r="K395" t="s">
        <v>55</v>
      </c>
      <c r="L395" s="127">
        <v>0.84722222222222221</v>
      </c>
      <c r="M395" t="s">
        <v>28</v>
      </c>
      <c r="N395" t="s">
        <v>49</v>
      </c>
      <c r="O395" t="s">
        <v>30</v>
      </c>
      <c r="P395" t="s">
        <v>31</v>
      </c>
      <c r="Q395" t="s">
        <v>62</v>
      </c>
      <c r="R395" t="s">
        <v>50</v>
      </c>
      <c r="S395" t="s">
        <v>34</v>
      </c>
      <c r="T395" t="s">
        <v>47</v>
      </c>
      <c r="U395" s="1" t="s">
        <v>36</v>
      </c>
      <c r="V395">
        <v>2</v>
      </c>
      <c r="W395">
        <v>0</v>
      </c>
      <c r="X395">
        <v>0</v>
      </c>
      <c r="Y395">
        <v>0</v>
      </c>
      <c r="Z395">
        <v>0</v>
      </c>
    </row>
    <row r="396" spans="1:26" x14ac:dyDescent="0.25">
      <c r="A396">
        <v>106853061</v>
      </c>
      <c r="B396" t="s">
        <v>25</v>
      </c>
      <c r="C396" t="s">
        <v>45</v>
      </c>
      <c r="D396">
        <v>50031853</v>
      </c>
      <c r="E396">
        <v>40001728</v>
      </c>
      <c r="F396">
        <v>3.3</v>
      </c>
      <c r="G396">
        <v>50002997</v>
      </c>
      <c r="H396">
        <v>0.33</v>
      </c>
      <c r="I396">
        <v>2022</v>
      </c>
      <c r="J396" t="s">
        <v>73</v>
      </c>
      <c r="K396" t="s">
        <v>55</v>
      </c>
      <c r="L396" s="127">
        <v>0.74583333333333324</v>
      </c>
      <c r="M396" t="s">
        <v>28</v>
      </c>
      <c r="N396" t="s">
        <v>49</v>
      </c>
      <c r="O396" t="s">
        <v>30</v>
      </c>
      <c r="P396" t="s">
        <v>31</v>
      </c>
      <c r="Q396" t="s">
        <v>32</v>
      </c>
      <c r="R396" t="s">
        <v>33</v>
      </c>
      <c r="S396" t="s">
        <v>34</v>
      </c>
      <c r="T396" t="s">
        <v>57</v>
      </c>
      <c r="U396" s="1" t="s">
        <v>36</v>
      </c>
      <c r="V396">
        <v>2</v>
      </c>
      <c r="W396">
        <v>0</v>
      </c>
      <c r="X396">
        <v>0</v>
      </c>
      <c r="Y396">
        <v>0</v>
      </c>
      <c r="Z396">
        <v>0</v>
      </c>
    </row>
    <row r="397" spans="1:26" x14ac:dyDescent="0.25">
      <c r="A397">
        <v>106853074</v>
      </c>
      <c r="B397" t="s">
        <v>25</v>
      </c>
      <c r="C397" t="s">
        <v>65</v>
      </c>
      <c r="D397">
        <v>10000440</v>
      </c>
      <c r="E397">
        <v>10000440</v>
      </c>
      <c r="F397">
        <v>2.9510000000000001</v>
      </c>
      <c r="G397">
        <v>50014055</v>
      </c>
      <c r="H397">
        <v>0.28000000000000003</v>
      </c>
      <c r="I397">
        <v>2022</v>
      </c>
      <c r="J397" t="s">
        <v>73</v>
      </c>
      <c r="K397" t="s">
        <v>27</v>
      </c>
      <c r="L397" s="127">
        <v>0.18888888888888888</v>
      </c>
      <c r="M397" t="s">
        <v>28</v>
      </c>
      <c r="N397" t="s">
        <v>49</v>
      </c>
      <c r="O397" t="s">
        <v>30</v>
      </c>
      <c r="P397" t="s">
        <v>31</v>
      </c>
      <c r="Q397" t="s">
        <v>62</v>
      </c>
      <c r="R397" t="s">
        <v>33</v>
      </c>
      <c r="S397" t="s">
        <v>34</v>
      </c>
      <c r="T397" t="s">
        <v>47</v>
      </c>
      <c r="U397" s="1" t="s">
        <v>36</v>
      </c>
      <c r="V397">
        <v>4</v>
      </c>
      <c r="W397">
        <v>0</v>
      </c>
      <c r="X397">
        <v>0</v>
      </c>
      <c r="Y397">
        <v>0</v>
      </c>
      <c r="Z397">
        <v>0</v>
      </c>
    </row>
    <row r="398" spans="1:26" x14ac:dyDescent="0.25">
      <c r="A398">
        <v>106853240</v>
      </c>
      <c r="B398" t="s">
        <v>25</v>
      </c>
      <c r="C398" t="s">
        <v>65</v>
      </c>
      <c r="D398">
        <v>10000040</v>
      </c>
      <c r="E398">
        <v>10000040</v>
      </c>
      <c r="F398">
        <v>0.82</v>
      </c>
      <c r="G398">
        <v>40003015</v>
      </c>
      <c r="H398">
        <v>0.18</v>
      </c>
      <c r="I398">
        <v>2022</v>
      </c>
      <c r="J398" t="s">
        <v>73</v>
      </c>
      <c r="K398" t="s">
        <v>55</v>
      </c>
      <c r="L398" s="127">
        <v>0.7631944444444444</v>
      </c>
      <c r="M398" t="s">
        <v>28</v>
      </c>
      <c r="N398" t="s">
        <v>29</v>
      </c>
      <c r="O398" t="s">
        <v>30</v>
      </c>
      <c r="P398" t="s">
        <v>31</v>
      </c>
      <c r="Q398" t="s">
        <v>41</v>
      </c>
      <c r="R398" t="s">
        <v>33</v>
      </c>
      <c r="S398" t="s">
        <v>42</v>
      </c>
      <c r="T398" t="s">
        <v>35</v>
      </c>
      <c r="U398" s="1" t="s">
        <v>36</v>
      </c>
      <c r="V398">
        <v>1</v>
      </c>
      <c r="W398">
        <v>0</v>
      </c>
      <c r="X398">
        <v>0</v>
      </c>
      <c r="Y398">
        <v>0</v>
      </c>
      <c r="Z398">
        <v>0</v>
      </c>
    </row>
    <row r="399" spans="1:26" x14ac:dyDescent="0.25">
      <c r="A399">
        <v>106853253</v>
      </c>
      <c r="B399" t="s">
        <v>86</v>
      </c>
      <c r="C399" t="s">
        <v>65</v>
      </c>
      <c r="D399">
        <v>10000026</v>
      </c>
      <c r="E399">
        <v>10000026</v>
      </c>
      <c r="F399">
        <v>26.765999999999998</v>
      </c>
      <c r="G399">
        <v>200390</v>
      </c>
      <c r="H399">
        <v>0</v>
      </c>
      <c r="I399">
        <v>2022</v>
      </c>
      <c r="J399" t="s">
        <v>73</v>
      </c>
      <c r="K399" t="s">
        <v>58</v>
      </c>
      <c r="L399" s="127">
        <v>0.4826388888888889</v>
      </c>
      <c r="M399" t="s">
        <v>28</v>
      </c>
      <c r="N399" t="s">
        <v>49</v>
      </c>
      <c r="O399" t="s">
        <v>30</v>
      </c>
      <c r="P399" t="s">
        <v>31</v>
      </c>
      <c r="Q399" t="s">
        <v>41</v>
      </c>
      <c r="R399" t="s">
        <v>33</v>
      </c>
      <c r="S399" t="s">
        <v>42</v>
      </c>
      <c r="T399" t="s">
        <v>35</v>
      </c>
      <c r="U399" s="1" t="s">
        <v>36</v>
      </c>
      <c r="V399">
        <v>12</v>
      </c>
      <c r="W399">
        <v>0</v>
      </c>
      <c r="X399">
        <v>0</v>
      </c>
      <c r="Y399">
        <v>0</v>
      </c>
      <c r="Z399">
        <v>0</v>
      </c>
    </row>
    <row r="400" spans="1:26" x14ac:dyDescent="0.25">
      <c r="A400">
        <v>106853276</v>
      </c>
      <c r="B400" t="s">
        <v>25</v>
      </c>
      <c r="C400" t="s">
        <v>65</v>
      </c>
      <c r="D400">
        <v>10000040</v>
      </c>
      <c r="E400">
        <v>10000040</v>
      </c>
      <c r="F400">
        <v>4.5250000000000004</v>
      </c>
      <c r="G400">
        <v>40001652</v>
      </c>
      <c r="H400">
        <v>5.0000000000000001E-3</v>
      </c>
      <c r="I400">
        <v>2022</v>
      </c>
      <c r="J400" t="s">
        <v>73</v>
      </c>
      <c r="K400" t="s">
        <v>58</v>
      </c>
      <c r="L400" s="127">
        <v>0.64652777777777781</v>
      </c>
      <c r="M400" t="s">
        <v>28</v>
      </c>
      <c r="N400" t="s">
        <v>29</v>
      </c>
      <c r="O400" t="s">
        <v>30</v>
      </c>
      <c r="P400" t="s">
        <v>31</v>
      </c>
      <c r="Q400" t="s">
        <v>41</v>
      </c>
      <c r="R400" t="s">
        <v>76</v>
      </c>
      <c r="S400" t="s">
        <v>42</v>
      </c>
      <c r="T400" t="s">
        <v>35</v>
      </c>
      <c r="U400" s="1" t="s">
        <v>36</v>
      </c>
      <c r="V400">
        <v>4</v>
      </c>
      <c r="W400">
        <v>0</v>
      </c>
      <c r="X400">
        <v>0</v>
      </c>
      <c r="Y400">
        <v>0</v>
      </c>
      <c r="Z400">
        <v>0</v>
      </c>
    </row>
    <row r="401" spans="1:26" x14ac:dyDescent="0.25">
      <c r="A401">
        <v>106853322</v>
      </c>
      <c r="B401" t="s">
        <v>117</v>
      </c>
      <c r="C401" t="s">
        <v>65</v>
      </c>
      <c r="D401">
        <v>10000040</v>
      </c>
      <c r="E401">
        <v>10000040</v>
      </c>
      <c r="F401">
        <v>999.99900000000002</v>
      </c>
      <c r="G401">
        <v>40002206</v>
      </c>
      <c r="H401">
        <v>0.28999999999999998</v>
      </c>
      <c r="I401">
        <v>2022</v>
      </c>
      <c r="J401" t="s">
        <v>73</v>
      </c>
      <c r="K401" t="s">
        <v>58</v>
      </c>
      <c r="L401" s="127">
        <v>0.48541666666666666</v>
      </c>
      <c r="M401" t="s">
        <v>28</v>
      </c>
      <c r="N401" t="s">
        <v>29</v>
      </c>
      <c r="O401" t="s">
        <v>30</v>
      </c>
      <c r="P401" t="s">
        <v>31</v>
      </c>
      <c r="Q401" t="s">
        <v>41</v>
      </c>
      <c r="R401" t="s">
        <v>33</v>
      </c>
      <c r="S401" t="s">
        <v>42</v>
      </c>
      <c r="T401" t="s">
        <v>35</v>
      </c>
      <c r="U401" s="1" t="s">
        <v>36</v>
      </c>
      <c r="V401">
        <v>1</v>
      </c>
      <c r="W401">
        <v>0</v>
      </c>
      <c r="X401">
        <v>0</v>
      </c>
      <c r="Y401">
        <v>0</v>
      </c>
      <c r="Z401">
        <v>0</v>
      </c>
    </row>
    <row r="402" spans="1:26" x14ac:dyDescent="0.25">
      <c r="A402">
        <v>106853352</v>
      </c>
      <c r="B402" t="s">
        <v>117</v>
      </c>
      <c r="C402" t="s">
        <v>65</v>
      </c>
      <c r="D402">
        <v>10000040</v>
      </c>
      <c r="E402">
        <v>10000040</v>
      </c>
      <c r="F402">
        <v>14.420999999999999</v>
      </c>
      <c r="G402">
        <v>201540</v>
      </c>
      <c r="H402">
        <v>0.1</v>
      </c>
      <c r="I402">
        <v>2022</v>
      </c>
      <c r="J402" t="s">
        <v>73</v>
      </c>
      <c r="K402" t="s">
        <v>58</v>
      </c>
      <c r="L402" s="127">
        <v>0.98263888888888884</v>
      </c>
      <c r="M402" t="s">
        <v>28</v>
      </c>
      <c r="N402" t="s">
        <v>29</v>
      </c>
      <c r="O402" t="s">
        <v>30</v>
      </c>
      <c r="P402" t="s">
        <v>31</v>
      </c>
      <c r="Q402" t="s">
        <v>41</v>
      </c>
      <c r="R402" t="s">
        <v>33</v>
      </c>
      <c r="S402" t="s">
        <v>42</v>
      </c>
      <c r="T402" t="s">
        <v>57</v>
      </c>
      <c r="U402" s="1" t="s">
        <v>36</v>
      </c>
      <c r="V402">
        <v>1</v>
      </c>
      <c r="W402">
        <v>0</v>
      </c>
      <c r="X402">
        <v>0</v>
      </c>
      <c r="Y402">
        <v>0</v>
      </c>
      <c r="Z402">
        <v>0</v>
      </c>
    </row>
    <row r="403" spans="1:26" x14ac:dyDescent="0.25">
      <c r="A403">
        <v>106853369</v>
      </c>
      <c r="B403" t="s">
        <v>86</v>
      </c>
      <c r="C403" t="s">
        <v>65</v>
      </c>
      <c r="D403">
        <v>10000026</v>
      </c>
      <c r="E403">
        <v>10000026</v>
      </c>
      <c r="F403">
        <v>27.759</v>
      </c>
      <c r="G403">
        <v>30000280</v>
      </c>
      <c r="H403">
        <v>0.5</v>
      </c>
      <c r="I403">
        <v>2022</v>
      </c>
      <c r="J403" t="s">
        <v>73</v>
      </c>
      <c r="K403" t="s">
        <v>58</v>
      </c>
      <c r="L403" s="127">
        <v>0.48125000000000001</v>
      </c>
      <c r="M403" t="s">
        <v>28</v>
      </c>
      <c r="N403" t="s">
        <v>49</v>
      </c>
      <c r="O403" t="s">
        <v>30</v>
      </c>
      <c r="P403" t="s">
        <v>31</v>
      </c>
      <c r="Q403" t="s">
        <v>41</v>
      </c>
      <c r="R403" t="s">
        <v>33</v>
      </c>
      <c r="S403" t="s">
        <v>42</v>
      </c>
      <c r="T403" t="s">
        <v>35</v>
      </c>
      <c r="U403" s="1" t="s">
        <v>36</v>
      </c>
      <c r="V403">
        <v>4</v>
      </c>
      <c r="W403">
        <v>0</v>
      </c>
      <c r="X403">
        <v>0</v>
      </c>
      <c r="Y403">
        <v>0</v>
      </c>
      <c r="Z403">
        <v>0</v>
      </c>
    </row>
    <row r="404" spans="1:26" x14ac:dyDescent="0.25">
      <c r="A404">
        <v>106853372</v>
      </c>
      <c r="B404" t="s">
        <v>86</v>
      </c>
      <c r="C404" t="s">
        <v>65</v>
      </c>
      <c r="D404">
        <v>10000026</v>
      </c>
      <c r="E404">
        <v>10000026</v>
      </c>
      <c r="F404">
        <v>27.759</v>
      </c>
      <c r="G404">
        <v>30000280</v>
      </c>
      <c r="H404">
        <v>0.5</v>
      </c>
      <c r="I404">
        <v>2022</v>
      </c>
      <c r="J404" t="s">
        <v>73</v>
      </c>
      <c r="K404" t="s">
        <v>58</v>
      </c>
      <c r="L404" s="127">
        <v>0.47986111111111113</v>
      </c>
      <c r="M404" t="s">
        <v>28</v>
      </c>
      <c r="N404" t="s">
        <v>49</v>
      </c>
      <c r="O404" t="s">
        <v>30</v>
      </c>
      <c r="P404" t="s">
        <v>31</v>
      </c>
      <c r="Q404" t="s">
        <v>41</v>
      </c>
      <c r="R404" t="s">
        <v>33</v>
      </c>
      <c r="S404" t="s">
        <v>42</v>
      </c>
      <c r="T404" t="s">
        <v>35</v>
      </c>
      <c r="U404" s="1" t="s">
        <v>43</v>
      </c>
      <c r="V404">
        <v>3</v>
      </c>
      <c r="W404">
        <v>0</v>
      </c>
      <c r="X404">
        <v>0</v>
      </c>
      <c r="Y404">
        <v>0</v>
      </c>
      <c r="Z404">
        <v>3</v>
      </c>
    </row>
    <row r="405" spans="1:26" x14ac:dyDescent="0.25">
      <c r="A405">
        <v>106853374</v>
      </c>
      <c r="B405" t="s">
        <v>86</v>
      </c>
      <c r="C405" t="s">
        <v>65</v>
      </c>
      <c r="D405">
        <v>10000026</v>
      </c>
      <c r="E405">
        <v>10000026</v>
      </c>
      <c r="F405">
        <v>27.759</v>
      </c>
      <c r="G405">
        <v>30000280</v>
      </c>
      <c r="H405">
        <v>0.5</v>
      </c>
      <c r="I405">
        <v>2022</v>
      </c>
      <c r="J405" t="s">
        <v>73</v>
      </c>
      <c r="K405" t="s">
        <v>58</v>
      </c>
      <c r="L405" s="127">
        <v>0.50486111111111109</v>
      </c>
      <c r="M405" t="s">
        <v>28</v>
      </c>
      <c r="N405" t="s">
        <v>49</v>
      </c>
      <c r="O405" t="s">
        <v>30</v>
      </c>
      <c r="P405" t="s">
        <v>31</v>
      </c>
      <c r="Q405" t="s">
        <v>41</v>
      </c>
      <c r="R405" t="s">
        <v>33</v>
      </c>
      <c r="S405" t="s">
        <v>42</v>
      </c>
      <c r="T405" t="s">
        <v>35</v>
      </c>
      <c r="U405" s="1" t="s">
        <v>43</v>
      </c>
      <c r="V405">
        <v>4</v>
      </c>
      <c r="W405">
        <v>0</v>
      </c>
      <c r="X405">
        <v>0</v>
      </c>
      <c r="Y405">
        <v>0</v>
      </c>
      <c r="Z405">
        <v>2</v>
      </c>
    </row>
    <row r="406" spans="1:26" x14ac:dyDescent="0.25">
      <c r="A406">
        <v>106853486</v>
      </c>
      <c r="B406" t="s">
        <v>114</v>
      </c>
      <c r="C406" t="s">
        <v>38</v>
      </c>
      <c r="D406">
        <v>21000070</v>
      </c>
      <c r="E406">
        <v>21000070</v>
      </c>
      <c r="F406">
        <v>999.99900000000002</v>
      </c>
      <c r="G406">
        <v>50029816</v>
      </c>
      <c r="H406">
        <v>0</v>
      </c>
      <c r="I406">
        <v>2022</v>
      </c>
      <c r="J406" t="s">
        <v>73</v>
      </c>
      <c r="K406" t="s">
        <v>48</v>
      </c>
      <c r="L406" s="127">
        <v>0.99513888888888891</v>
      </c>
      <c r="M406" t="s">
        <v>28</v>
      </c>
      <c r="N406" t="s">
        <v>29</v>
      </c>
      <c r="O406" t="s">
        <v>30</v>
      </c>
      <c r="P406" t="s">
        <v>54</v>
      </c>
      <c r="Q406" t="s">
        <v>41</v>
      </c>
      <c r="R406" t="s">
        <v>33</v>
      </c>
      <c r="S406" t="s">
        <v>34</v>
      </c>
      <c r="T406" t="s">
        <v>57</v>
      </c>
      <c r="U406" s="1" t="s">
        <v>36</v>
      </c>
      <c r="V406">
        <v>1</v>
      </c>
      <c r="W406">
        <v>0</v>
      </c>
      <c r="X406">
        <v>0</v>
      </c>
      <c r="Y406">
        <v>0</v>
      </c>
      <c r="Z406">
        <v>0</v>
      </c>
    </row>
    <row r="407" spans="1:26" x14ac:dyDescent="0.25">
      <c r="A407">
        <v>106853487</v>
      </c>
      <c r="B407" t="s">
        <v>114</v>
      </c>
      <c r="C407" t="s">
        <v>38</v>
      </c>
      <c r="D407">
        <v>20000070</v>
      </c>
      <c r="E407">
        <v>20000070</v>
      </c>
      <c r="F407">
        <v>13.247999999999999</v>
      </c>
      <c r="G407">
        <v>50033208</v>
      </c>
      <c r="H407">
        <v>0</v>
      </c>
      <c r="I407">
        <v>2022</v>
      </c>
      <c r="J407" t="s">
        <v>73</v>
      </c>
      <c r="K407" t="s">
        <v>53</v>
      </c>
      <c r="L407" s="127">
        <v>0.3430555555555555</v>
      </c>
      <c r="M407" t="s">
        <v>28</v>
      </c>
      <c r="N407" t="s">
        <v>29</v>
      </c>
      <c r="O407" t="s">
        <v>30</v>
      </c>
      <c r="P407" t="s">
        <v>31</v>
      </c>
      <c r="Q407" t="s">
        <v>41</v>
      </c>
      <c r="S407" t="s">
        <v>42</v>
      </c>
      <c r="T407" t="s">
        <v>35</v>
      </c>
      <c r="U407" s="1" t="s">
        <v>36</v>
      </c>
      <c r="V407">
        <v>2</v>
      </c>
      <c r="W407">
        <v>0</v>
      </c>
      <c r="X407">
        <v>0</v>
      </c>
      <c r="Y407">
        <v>0</v>
      </c>
      <c r="Z407">
        <v>0</v>
      </c>
    </row>
    <row r="408" spans="1:26" x14ac:dyDescent="0.25">
      <c r="A408">
        <v>106853641</v>
      </c>
      <c r="B408" t="s">
        <v>44</v>
      </c>
      <c r="C408" t="s">
        <v>45</v>
      </c>
      <c r="F408">
        <v>999.99900000000002</v>
      </c>
      <c r="G408">
        <v>50038543</v>
      </c>
      <c r="H408">
        <v>0.25</v>
      </c>
      <c r="I408">
        <v>2022</v>
      </c>
      <c r="J408" t="s">
        <v>73</v>
      </c>
      <c r="K408" t="s">
        <v>27</v>
      </c>
      <c r="L408" s="127">
        <v>0.4777777777777778</v>
      </c>
      <c r="M408" t="s">
        <v>28</v>
      </c>
      <c r="N408" t="s">
        <v>49</v>
      </c>
      <c r="P408" t="s">
        <v>54</v>
      </c>
      <c r="Q408" t="s">
        <v>62</v>
      </c>
      <c r="R408" t="s">
        <v>33</v>
      </c>
      <c r="S408" t="s">
        <v>42</v>
      </c>
      <c r="T408" t="s">
        <v>35</v>
      </c>
      <c r="U408" s="1" t="s">
        <v>36</v>
      </c>
      <c r="V408">
        <v>2</v>
      </c>
      <c r="W408">
        <v>0</v>
      </c>
      <c r="X408">
        <v>0</v>
      </c>
      <c r="Y408">
        <v>0</v>
      </c>
      <c r="Z408">
        <v>0</v>
      </c>
    </row>
    <row r="409" spans="1:26" x14ac:dyDescent="0.25">
      <c r="A409">
        <v>106853814</v>
      </c>
      <c r="B409" t="s">
        <v>25</v>
      </c>
      <c r="C409" t="s">
        <v>65</v>
      </c>
      <c r="D409">
        <v>10000440</v>
      </c>
      <c r="E409">
        <v>10000440</v>
      </c>
      <c r="F409">
        <v>999.99900000000002</v>
      </c>
      <c r="G409">
        <v>50015732</v>
      </c>
      <c r="H409">
        <v>0.74</v>
      </c>
      <c r="I409">
        <v>2022</v>
      </c>
      <c r="J409" t="s">
        <v>73</v>
      </c>
      <c r="K409" t="s">
        <v>27</v>
      </c>
      <c r="L409" s="127">
        <v>0.54861111111111105</v>
      </c>
      <c r="M409" t="s">
        <v>28</v>
      </c>
      <c r="N409" t="s">
        <v>49</v>
      </c>
      <c r="O409" t="s">
        <v>30</v>
      </c>
      <c r="P409" t="s">
        <v>68</v>
      </c>
      <c r="Q409" t="s">
        <v>32</v>
      </c>
      <c r="R409" t="s">
        <v>33</v>
      </c>
      <c r="S409" t="s">
        <v>34</v>
      </c>
      <c r="T409" t="s">
        <v>35</v>
      </c>
      <c r="U409" s="1" t="s">
        <v>36</v>
      </c>
      <c r="V409">
        <v>2</v>
      </c>
      <c r="W409">
        <v>0</v>
      </c>
      <c r="X409">
        <v>0</v>
      </c>
      <c r="Y409">
        <v>0</v>
      </c>
      <c r="Z409">
        <v>0</v>
      </c>
    </row>
    <row r="410" spans="1:26" x14ac:dyDescent="0.25">
      <c r="A410">
        <v>106853821</v>
      </c>
      <c r="B410" t="s">
        <v>25</v>
      </c>
      <c r="C410" t="s">
        <v>65</v>
      </c>
      <c r="D410">
        <v>10000440</v>
      </c>
      <c r="E410">
        <v>10000440</v>
      </c>
      <c r="F410">
        <v>3.718</v>
      </c>
      <c r="G410">
        <v>50031853</v>
      </c>
      <c r="H410">
        <v>9.5000000000000001E-2</v>
      </c>
      <c r="I410">
        <v>2022</v>
      </c>
      <c r="J410" t="s">
        <v>73</v>
      </c>
      <c r="K410" t="s">
        <v>39</v>
      </c>
      <c r="L410" s="127">
        <v>7.013888888888889E-2</v>
      </c>
      <c r="M410" t="s">
        <v>28</v>
      </c>
      <c r="N410" t="s">
        <v>49</v>
      </c>
      <c r="O410" t="s">
        <v>30</v>
      </c>
      <c r="P410" t="s">
        <v>31</v>
      </c>
      <c r="Q410" t="s">
        <v>41</v>
      </c>
      <c r="R410" t="s">
        <v>33</v>
      </c>
      <c r="S410" t="s">
        <v>34</v>
      </c>
      <c r="T410" t="s">
        <v>57</v>
      </c>
      <c r="U410" s="1" t="s">
        <v>64</v>
      </c>
      <c r="V410">
        <v>2</v>
      </c>
      <c r="W410">
        <v>0</v>
      </c>
      <c r="X410">
        <v>0</v>
      </c>
      <c r="Y410">
        <v>1</v>
      </c>
      <c r="Z410">
        <v>1</v>
      </c>
    </row>
    <row r="411" spans="1:26" x14ac:dyDescent="0.25">
      <c r="A411">
        <v>106853893</v>
      </c>
      <c r="B411" t="s">
        <v>25</v>
      </c>
      <c r="C411" t="s">
        <v>45</v>
      </c>
      <c r="D411">
        <v>50021257</v>
      </c>
      <c r="E411">
        <v>40002697</v>
      </c>
      <c r="F411">
        <v>3.9180000000000001</v>
      </c>
      <c r="G411">
        <v>50026231</v>
      </c>
      <c r="H411">
        <v>0.38</v>
      </c>
      <c r="I411">
        <v>2022</v>
      </c>
      <c r="J411" t="s">
        <v>73</v>
      </c>
      <c r="K411" t="s">
        <v>27</v>
      </c>
      <c r="L411" s="127">
        <v>0.74305555555555547</v>
      </c>
      <c r="M411" t="s">
        <v>28</v>
      </c>
      <c r="N411" t="s">
        <v>29</v>
      </c>
      <c r="O411" t="s">
        <v>30</v>
      </c>
      <c r="P411" t="s">
        <v>54</v>
      </c>
      <c r="Q411" t="s">
        <v>32</v>
      </c>
      <c r="R411" t="s">
        <v>33</v>
      </c>
      <c r="S411" t="s">
        <v>34</v>
      </c>
      <c r="T411" t="s">
        <v>57</v>
      </c>
      <c r="U411" s="1" t="s">
        <v>43</v>
      </c>
      <c r="V411">
        <v>3</v>
      </c>
      <c r="W411">
        <v>0</v>
      </c>
      <c r="X411">
        <v>0</v>
      </c>
      <c r="Y411">
        <v>0</v>
      </c>
      <c r="Z411">
        <v>2</v>
      </c>
    </row>
    <row r="412" spans="1:26" x14ac:dyDescent="0.25">
      <c r="A412">
        <v>106854020</v>
      </c>
      <c r="B412" t="s">
        <v>104</v>
      </c>
      <c r="C412" t="s">
        <v>65</v>
      </c>
      <c r="D412">
        <v>10000026</v>
      </c>
      <c r="E412">
        <v>10000026</v>
      </c>
      <c r="F412">
        <v>7.0170000000000003</v>
      </c>
      <c r="G412">
        <v>20000064</v>
      </c>
      <c r="H412">
        <v>2</v>
      </c>
      <c r="I412">
        <v>2022</v>
      </c>
      <c r="J412" t="s">
        <v>73</v>
      </c>
      <c r="K412" t="s">
        <v>53</v>
      </c>
      <c r="L412" s="127">
        <v>0.34583333333333338</v>
      </c>
      <c r="M412" t="s">
        <v>28</v>
      </c>
      <c r="N412" t="s">
        <v>49</v>
      </c>
      <c r="O412" t="s">
        <v>30</v>
      </c>
      <c r="P412" t="s">
        <v>31</v>
      </c>
      <c r="Q412" t="s">
        <v>41</v>
      </c>
      <c r="R412" t="s">
        <v>33</v>
      </c>
      <c r="S412" t="s">
        <v>42</v>
      </c>
      <c r="T412" t="s">
        <v>35</v>
      </c>
      <c r="U412" s="1" t="s">
        <v>36</v>
      </c>
      <c r="V412">
        <v>4</v>
      </c>
      <c r="W412">
        <v>0</v>
      </c>
      <c r="X412">
        <v>0</v>
      </c>
      <c r="Y412">
        <v>0</v>
      </c>
      <c r="Z412">
        <v>0</v>
      </c>
    </row>
    <row r="413" spans="1:26" x14ac:dyDescent="0.25">
      <c r="A413">
        <v>106854093</v>
      </c>
      <c r="B413" t="s">
        <v>148</v>
      </c>
      <c r="C413" t="s">
        <v>65</v>
      </c>
      <c r="D413">
        <v>10000040</v>
      </c>
      <c r="E413">
        <v>10000040</v>
      </c>
      <c r="F413">
        <v>6.9</v>
      </c>
      <c r="G413">
        <v>200070</v>
      </c>
      <c r="H413">
        <v>0.1</v>
      </c>
      <c r="I413">
        <v>2022</v>
      </c>
      <c r="J413" t="s">
        <v>73</v>
      </c>
      <c r="K413" t="s">
        <v>60</v>
      </c>
      <c r="L413" s="127">
        <v>0.18472222222222223</v>
      </c>
      <c r="M413" t="s">
        <v>28</v>
      </c>
      <c r="N413" t="s">
        <v>49</v>
      </c>
      <c r="O413" t="s">
        <v>30</v>
      </c>
      <c r="P413" t="s">
        <v>31</v>
      </c>
      <c r="Q413" t="s">
        <v>41</v>
      </c>
      <c r="R413" t="s">
        <v>50</v>
      </c>
      <c r="S413" t="s">
        <v>42</v>
      </c>
      <c r="T413" t="s">
        <v>57</v>
      </c>
      <c r="U413" s="1" t="s">
        <v>36</v>
      </c>
      <c r="V413">
        <v>2</v>
      </c>
      <c r="W413">
        <v>0</v>
      </c>
      <c r="X413">
        <v>0</v>
      </c>
      <c r="Y413">
        <v>0</v>
      </c>
      <c r="Z413">
        <v>0</v>
      </c>
    </row>
    <row r="414" spans="1:26" x14ac:dyDescent="0.25">
      <c r="A414">
        <v>106854120</v>
      </c>
      <c r="B414" t="s">
        <v>104</v>
      </c>
      <c r="C414" t="s">
        <v>65</v>
      </c>
      <c r="D414">
        <v>10000026</v>
      </c>
      <c r="E414">
        <v>10000026</v>
      </c>
      <c r="F414">
        <v>7.0190000000000001</v>
      </c>
      <c r="G414">
        <v>200470</v>
      </c>
      <c r="H414">
        <v>0.5</v>
      </c>
      <c r="I414">
        <v>2022</v>
      </c>
      <c r="J414" t="s">
        <v>73</v>
      </c>
      <c r="K414" t="s">
        <v>60</v>
      </c>
      <c r="L414" s="127">
        <v>0.44513888888888892</v>
      </c>
      <c r="M414" t="s">
        <v>28</v>
      </c>
      <c r="N414" t="s">
        <v>29</v>
      </c>
      <c r="O414" t="s">
        <v>30</v>
      </c>
      <c r="P414" t="s">
        <v>31</v>
      </c>
      <c r="Q414" t="s">
        <v>41</v>
      </c>
      <c r="R414" t="s">
        <v>33</v>
      </c>
      <c r="S414" t="s">
        <v>42</v>
      </c>
      <c r="T414" t="s">
        <v>35</v>
      </c>
      <c r="U414" s="1" t="s">
        <v>36</v>
      </c>
      <c r="V414">
        <v>2</v>
      </c>
      <c r="W414">
        <v>0</v>
      </c>
      <c r="X414">
        <v>0</v>
      </c>
      <c r="Y414">
        <v>0</v>
      </c>
      <c r="Z414">
        <v>0</v>
      </c>
    </row>
    <row r="415" spans="1:26" x14ac:dyDescent="0.25">
      <c r="A415">
        <v>106854136</v>
      </c>
      <c r="B415" t="s">
        <v>25</v>
      </c>
      <c r="C415" t="s">
        <v>65</v>
      </c>
      <c r="D415">
        <v>10000040</v>
      </c>
      <c r="E415">
        <v>10000040</v>
      </c>
      <c r="F415">
        <v>999.99900000000002</v>
      </c>
      <c r="G415">
        <v>20000070</v>
      </c>
      <c r="H415">
        <v>0.1</v>
      </c>
      <c r="I415">
        <v>2022</v>
      </c>
      <c r="J415" t="s">
        <v>26</v>
      </c>
      <c r="K415" t="s">
        <v>27</v>
      </c>
      <c r="L415" s="127">
        <v>0.70347222222222217</v>
      </c>
      <c r="M415" t="s">
        <v>28</v>
      </c>
      <c r="N415" t="s">
        <v>29</v>
      </c>
      <c r="O415" t="s">
        <v>30</v>
      </c>
      <c r="P415" t="s">
        <v>31</v>
      </c>
      <c r="Q415" t="s">
        <v>41</v>
      </c>
      <c r="R415" t="s">
        <v>33</v>
      </c>
      <c r="S415" t="s">
        <v>42</v>
      </c>
      <c r="T415" t="s">
        <v>35</v>
      </c>
      <c r="U415" s="1" t="s">
        <v>43</v>
      </c>
      <c r="V415">
        <v>4</v>
      </c>
      <c r="W415">
        <v>0</v>
      </c>
      <c r="X415">
        <v>0</v>
      </c>
      <c r="Y415">
        <v>0</v>
      </c>
      <c r="Z415">
        <v>1</v>
      </c>
    </row>
    <row r="416" spans="1:26" x14ac:dyDescent="0.25">
      <c r="A416">
        <v>106854137</v>
      </c>
      <c r="B416" t="s">
        <v>25</v>
      </c>
      <c r="C416" t="s">
        <v>65</v>
      </c>
      <c r="D416">
        <v>10000440</v>
      </c>
      <c r="E416">
        <v>10000440</v>
      </c>
      <c r="F416">
        <v>13.64</v>
      </c>
      <c r="G416">
        <v>40001007</v>
      </c>
      <c r="H416">
        <v>1</v>
      </c>
      <c r="I416">
        <v>2022</v>
      </c>
      <c r="J416" t="s">
        <v>26</v>
      </c>
      <c r="K416" t="s">
        <v>48</v>
      </c>
      <c r="L416" s="127">
        <v>0.74791666666666667</v>
      </c>
      <c r="M416" t="s">
        <v>28</v>
      </c>
      <c r="N416" t="s">
        <v>29</v>
      </c>
      <c r="O416" t="s">
        <v>30</v>
      </c>
      <c r="P416" t="s">
        <v>68</v>
      </c>
      <c r="Q416" t="s">
        <v>41</v>
      </c>
      <c r="R416" t="s">
        <v>66</v>
      </c>
      <c r="S416" t="s">
        <v>42</v>
      </c>
      <c r="T416" t="s">
        <v>57</v>
      </c>
      <c r="U416" s="1" t="s">
        <v>36</v>
      </c>
      <c r="V416">
        <v>2</v>
      </c>
      <c r="W416">
        <v>0</v>
      </c>
      <c r="X416">
        <v>0</v>
      </c>
      <c r="Y416">
        <v>0</v>
      </c>
      <c r="Z416">
        <v>0</v>
      </c>
    </row>
    <row r="417" spans="1:26" x14ac:dyDescent="0.25">
      <c r="A417">
        <v>106854141</v>
      </c>
      <c r="B417" t="s">
        <v>25</v>
      </c>
      <c r="C417" t="s">
        <v>65</v>
      </c>
      <c r="D417">
        <v>10000040</v>
      </c>
      <c r="E417">
        <v>10000040</v>
      </c>
      <c r="F417">
        <v>21.277999999999999</v>
      </c>
      <c r="G417">
        <v>10000440</v>
      </c>
      <c r="H417">
        <v>2.8</v>
      </c>
      <c r="I417">
        <v>2022</v>
      </c>
      <c r="J417" t="s">
        <v>73</v>
      </c>
      <c r="K417" t="s">
        <v>39</v>
      </c>
      <c r="L417" s="127">
        <v>0.74236111111111114</v>
      </c>
      <c r="M417" t="s">
        <v>28</v>
      </c>
      <c r="N417" t="s">
        <v>49</v>
      </c>
      <c r="O417" t="s">
        <v>30</v>
      </c>
      <c r="P417" t="s">
        <v>31</v>
      </c>
      <c r="Q417" t="s">
        <v>41</v>
      </c>
      <c r="R417" t="s">
        <v>33</v>
      </c>
      <c r="S417" t="s">
        <v>42</v>
      </c>
      <c r="T417" t="s">
        <v>35</v>
      </c>
      <c r="U417" s="1" t="s">
        <v>36</v>
      </c>
      <c r="V417">
        <v>2</v>
      </c>
      <c r="W417">
        <v>0</v>
      </c>
      <c r="X417">
        <v>0</v>
      </c>
      <c r="Y417">
        <v>0</v>
      </c>
      <c r="Z417">
        <v>0</v>
      </c>
    </row>
    <row r="418" spans="1:26" x14ac:dyDescent="0.25">
      <c r="A418">
        <v>106854171</v>
      </c>
      <c r="B418" t="s">
        <v>114</v>
      </c>
      <c r="C418" t="s">
        <v>65</v>
      </c>
      <c r="D418">
        <v>10000040</v>
      </c>
      <c r="E418">
        <v>10000040</v>
      </c>
      <c r="F418">
        <v>1.9450000000000001</v>
      </c>
      <c r="G418">
        <v>30000042</v>
      </c>
      <c r="H418">
        <v>0.4</v>
      </c>
      <c r="I418">
        <v>2022</v>
      </c>
      <c r="J418" t="s">
        <v>73</v>
      </c>
      <c r="K418" t="s">
        <v>60</v>
      </c>
      <c r="L418" s="127">
        <v>0.76736111111111116</v>
      </c>
      <c r="M418" t="s">
        <v>51</v>
      </c>
      <c r="N418" t="s">
        <v>29</v>
      </c>
      <c r="O418" t="s">
        <v>30</v>
      </c>
      <c r="P418" t="s">
        <v>31</v>
      </c>
      <c r="Q418" t="s">
        <v>41</v>
      </c>
      <c r="R418" t="s">
        <v>33</v>
      </c>
      <c r="S418" t="s">
        <v>42</v>
      </c>
      <c r="T418" t="s">
        <v>57</v>
      </c>
      <c r="U418" s="1" t="s">
        <v>36</v>
      </c>
      <c r="V418">
        <v>1</v>
      </c>
      <c r="W418">
        <v>0</v>
      </c>
      <c r="X418">
        <v>0</v>
      </c>
      <c r="Y418">
        <v>0</v>
      </c>
      <c r="Z418">
        <v>0</v>
      </c>
    </row>
    <row r="419" spans="1:26" x14ac:dyDescent="0.25">
      <c r="A419">
        <v>106854182</v>
      </c>
      <c r="B419" t="s">
        <v>114</v>
      </c>
      <c r="C419" t="s">
        <v>38</v>
      </c>
      <c r="D419">
        <v>20000070</v>
      </c>
      <c r="E419">
        <v>20000070</v>
      </c>
      <c r="F419">
        <v>14.292</v>
      </c>
      <c r="G419">
        <v>40001915</v>
      </c>
      <c r="H419">
        <v>0.1</v>
      </c>
      <c r="I419">
        <v>2022</v>
      </c>
      <c r="J419" t="s">
        <v>73</v>
      </c>
      <c r="K419" t="s">
        <v>55</v>
      </c>
      <c r="L419" s="127">
        <v>0.88402777777777775</v>
      </c>
      <c r="M419" t="s">
        <v>51</v>
      </c>
      <c r="N419" t="s">
        <v>29</v>
      </c>
      <c r="O419" t="s">
        <v>30</v>
      </c>
      <c r="P419" t="s">
        <v>31</v>
      </c>
      <c r="Q419" t="s">
        <v>62</v>
      </c>
      <c r="R419" t="s">
        <v>33</v>
      </c>
      <c r="S419" t="s">
        <v>34</v>
      </c>
      <c r="T419" t="s">
        <v>57</v>
      </c>
      <c r="U419" s="1" t="s">
        <v>36</v>
      </c>
      <c r="V419">
        <v>1</v>
      </c>
      <c r="W419">
        <v>0</v>
      </c>
      <c r="X419">
        <v>0</v>
      </c>
      <c r="Y419">
        <v>0</v>
      </c>
      <c r="Z419">
        <v>0</v>
      </c>
    </row>
    <row r="420" spans="1:26" x14ac:dyDescent="0.25">
      <c r="A420">
        <v>106854189</v>
      </c>
      <c r="B420" t="s">
        <v>97</v>
      </c>
      <c r="C420" t="s">
        <v>38</v>
      </c>
      <c r="D420">
        <v>20000070</v>
      </c>
      <c r="E420">
        <v>20000070</v>
      </c>
      <c r="F420">
        <v>28.350999999999999</v>
      </c>
      <c r="G420">
        <v>40003175</v>
      </c>
      <c r="H420">
        <v>0</v>
      </c>
      <c r="I420">
        <v>2022</v>
      </c>
      <c r="J420" t="s">
        <v>73</v>
      </c>
      <c r="K420" t="s">
        <v>60</v>
      </c>
      <c r="L420" s="127">
        <v>0.72430555555555554</v>
      </c>
      <c r="M420" t="s">
        <v>28</v>
      </c>
      <c r="N420" t="s">
        <v>49</v>
      </c>
      <c r="O420" t="s">
        <v>30</v>
      </c>
      <c r="P420" t="s">
        <v>54</v>
      </c>
      <c r="Q420" t="s">
        <v>41</v>
      </c>
      <c r="R420" t="s">
        <v>50</v>
      </c>
      <c r="S420" t="s">
        <v>42</v>
      </c>
      <c r="T420" t="s">
        <v>35</v>
      </c>
      <c r="U420" s="1" t="s">
        <v>36</v>
      </c>
      <c r="V420">
        <v>2</v>
      </c>
      <c r="W420">
        <v>0</v>
      </c>
      <c r="X420">
        <v>0</v>
      </c>
      <c r="Y420">
        <v>0</v>
      </c>
      <c r="Z420">
        <v>0</v>
      </c>
    </row>
    <row r="421" spans="1:26" x14ac:dyDescent="0.25">
      <c r="A421">
        <v>106854239</v>
      </c>
      <c r="B421" t="s">
        <v>25</v>
      </c>
      <c r="C421" t="s">
        <v>65</v>
      </c>
      <c r="D421">
        <v>10000040</v>
      </c>
      <c r="E421">
        <v>10000040</v>
      </c>
      <c r="F421">
        <v>19.411999999999999</v>
      </c>
      <c r="G421">
        <v>40002547</v>
      </c>
      <c r="H421">
        <v>1.5</v>
      </c>
      <c r="I421">
        <v>2022</v>
      </c>
      <c r="J421" t="s">
        <v>73</v>
      </c>
      <c r="K421" t="s">
        <v>53</v>
      </c>
      <c r="L421" s="127">
        <v>0.73749999999999993</v>
      </c>
      <c r="M421" t="s">
        <v>28</v>
      </c>
      <c r="N421" t="s">
        <v>49</v>
      </c>
      <c r="O421" t="s">
        <v>30</v>
      </c>
      <c r="P421" t="s">
        <v>31</v>
      </c>
      <c r="Q421" t="s">
        <v>32</v>
      </c>
      <c r="R421" t="s">
        <v>33</v>
      </c>
      <c r="S421" t="s">
        <v>42</v>
      </c>
      <c r="T421" t="s">
        <v>52</v>
      </c>
      <c r="U421" s="1" t="s">
        <v>36</v>
      </c>
      <c r="V421">
        <v>7</v>
      </c>
      <c r="W421">
        <v>0</v>
      </c>
      <c r="X421">
        <v>0</v>
      </c>
      <c r="Y421">
        <v>0</v>
      </c>
      <c r="Z421">
        <v>0</v>
      </c>
    </row>
    <row r="422" spans="1:26" x14ac:dyDescent="0.25">
      <c r="A422">
        <v>106854342</v>
      </c>
      <c r="B422" t="s">
        <v>25</v>
      </c>
      <c r="C422" t="s">
        <v>65</v>
      </c>
      <c r="D422">
        <v>10000040</v>
      </c>
      <c r="E422">
        <v>10000040</v>
      </c>
      <c r="F422">
        <v>27.239000000000001</v>
      </c>
      <c r="G422">
        <v>20000070</v>
      </c>
      <c r="H422">
        <v>0.1</v>
      </c>
      <c r="I422">
        <v>2022</v>
      </c>
      <c r="J422" t="s">
        <v>73</v>
      </c>
      <c r="K422" t="s">
        <v>27</v>
      </c>
      <c r="L422" s="127">
        <v>0.7583333333333333</v>
      </c>
      <c r="M422" t="s">
        <v>28</v>
      </c>
      <c r="N422" t="s">
        <v>49</v>
      </c>
      <c r="O422" t="s">
        <v>30</v>
      </c>
      <c r="P422" t="s">
        <v>54</v>
      </c>
      <c r="Q422" t="s">
        <v>62</v>
      </c>
      <c r="R422" t="s">
        <v>33</v>
      </c>
      <c r="S422" t="s">
        <v>34</v>
      </c>
      <c r="T422" t="s">
        <v>57</v>
      </c>
      <c r="U422" s="1" t="s">
        <v>36</v>
      </c>
      <c r="V422">
        <v>1</v>
      </c>
      <c r="W422">
        <v>0</v>
      </c>
      <c r="X422">
        <v>0</v>
      </c>
      <c r="Y422">
        <v>0</v>
      </c>
      <c r="Z422">
        <v>0</v>
      </c>
    </row>
    <row r="423" spans="1:26" x14ac:dyDescent="0.25">
      <c r="A423">
        <v>106854568</v>
      </c>
      <c r="B423" t="s">
        <v>152</v>
      </c>
      <c r="C423" t="s">
        <v>45</v>
      </c>
      <c r="D423">
        <v>50017713</v>
      </c>
      <c r="E423">
        <v>50017713</v>
      </c>
      <c r="F423">
        <v>999.99900000000002</v>
      </c>
      <c r="H423">
        <v>0</v>
      </c>
      <c r="I423">
        <v>2022</v>
      </c>
      <c r="J423" t="s">
        <v>73</v>
      </c>
      <c r="K423" t="s">
        <v>27</v>
      </c>
      <c r="L423" s="127">
        <v>0.62847222222222221</v>
      </c>
      <c r="M423" t="s">
        <v>28</v>
      </c>
      <c r="N423" t="s">
        <v>29</v>
      </c>
      <c r="O423" t="s">
        <v>30</v>
      </c>
      <c r="P423" t="s">
        <v>68</v>
      </c>
      <c r="Q423" t="s">
        <v>32</v>
      </c>
      <c r="R423" t="s">
        <v>33</v>
      </c>
      <c r="S423" t="s">
        <v>34</v>
      </c>
      <c r="T423" t="s">
        <v>35</v>
      </c>
      <c r="U423" s="1" t="s">
        <v>36</v>
      </c>
      <c r="V423">
        <v>2</v>
      </c>
      <c r="W423">
        <v>0</v>
      </c>
      <c r="X423">
        <v>0</v>
      </c>
      <c r="Y423">
        <v>0</v>
      </c>
      <c r="Z423">
        <v>0</v>
      </c>
    </row>
    <row r="424" spans="1:26" x14ac:dyDescent="0.25">
      <c r="A424">
        <v>106854706</v>
      </c>
      <c r="B424" t="s">
        <v>25</v>
      </c>
      <c r="C424" t="s">
        <v>65</v>
      </c>
      <c r="D424">
        <v>10000040</v>
      </c>
      <c r="E424">
        <v>10000040</v>
      </c>
      <c r="F424">
        <v>18.978000000000002</v>
      </c>
      <c r="G424">
        <v>10000440</v>
      </c>
      <c r="H424">
        <v>0.5</v>
      </c>
      <c r="I424">
        <v>2022</v>
      </c>
      <c r="J424" t="s">
        <v>73</v>
      </c>
      <c r="K424" t="s">
        <v>39</v>
      </c>
      <c r="L424" s="127">
        <v>0.40069444444444446</v>
      </c>
      <c r="M424" t="s">
        <v>28</v>
      </c>
      <c r="N424" t="s">
        <v>49</v>
      </c>
      <c r="O424" t="s">
        <v>30</v>
      </c>
      <c r="P424" t="s">
        <v>31</v>
      </c>
      <c r="Q424" t="s">
        <v>41</v>
      </c>
      <c r="R424" t="s">
        <v>33</v>
      </c>
      <c r="S424" t="s">
        <v>42</v>
      </c>
      <c r="T424" t="s">
        <v>35</v>
      </c>
      <c r="U424" s="1" t="s">
        <v>36</v>
      </c>
      <c r="V424">
        <v>2</v>
      </c>
      <c r="W424">
        <v>0</v>
      </c>
      <c r="X424">
        <v>0</v>
      </c>
      <c r="Y424">
        <v>0</v>
      </c>
      <c r="Z424">
        <v>0</v>
      </c>
    </row>
    <row r="425" spans="1:26" x14ac:dyDescent="0.25">
      <c r="A425">
        <v>106854820</v>
      </c>
      <c r="B425" t="s">
        <v>25</v>
      </c>
      <c r="C425" t="s">
        <v>65</v>
      </c>
      <c r="D425">
        <v>10000040</v>
      </c>
      <c r="E425">
        <v>10000040</v>
      </c>
      <c r="F425">
        <v>20.111999999999998</v>
      </c>
      <c r="G425">
        <v>40005220</v>
      </c>
      <c r="H425">
        <v>0.8</v>
      </c>
      <c r="I425">
        <v>2022</v>
      </c>
      <c r="J425" t="s">
        <v>73</v>
      </c>
      <c r="K425" t="s">
        <v>27</v>
      </c>
      <c r="L425" s="127">
        <v>0.48194444444444445</v>
      </c>
      <c r="M425" t="s">
        <v>28</v>
      </c>
      <c r="N425" t="s">
        <v>29</v>
      </c>
      <c r="O425" t="s">
        <v>30</v>
      </c>
      <c r="P425" t="s">
        <v>54</v>
      </c>
      <c r="Q425" t="s">
        <v>62</v>
      </c>
      <c r="R425" t="s">
        <v>33</v>
      </c>
      <c r="S425" t="s">
        <v>34</v>
      </c>
      <c r="T425" t="s">
        <v>35</v>
      </c>
      <c r="U425" s="1" t="s">
        <v>36</v>
      </c>
      <c r="V425">
        <v>2</v>
      </c>
      <c r="W425">
        <v>0</v>
      </c>
      <c r="X425">
        <v>0</v>
      </c>
      <c r="Y425">
        <v>0</v>
      </c>
      <c r="Z425">
        <v>0</v>
      </c>
    </row>
    <row r="426" spans="1:26" x14ac:dyDescent="0.25">
      <c r="A426">
        <v>106854857</v>
      </c>
      <c r="B426" t="s">
        <v>155</v>
      </c>
      <c r="C426" t="s">
        <v>45</v>
      </c>
      <c r="D426">
        <v>50029662</v>
      </c>
      <c r="E426">
        <v>50029662</v>
      </c>
      <c r="F426">
        <v>999.99900000000002</v>
      </c>
      <c r="H426">
        <v>0</v>
      </c>
      <c r="I426">
        <v>2022</v>
      </c>
      <c r="J426" t="s">
        <v>73</v>
      </c>
      <c r="K426" t="s">
        <v>39</v>
      </c>
      <c r="L426" s="127">
        <v>0.41319444444444442</v>
      </c>
      <c r="M426" t="s">
        <v>28</v>
      </c>
      <c r="N426" t="s">
        <v>49</v>
      </c>
      <c r="O426" t="s">
        <v>30</v>
      </c>
      <c r="P426" t="s">
        <v>68</v>
      </c>
      <c r="Q426" t="s">
        <v>41</v>
      </c>
      <c r="R426" t="s">
        <v>33</v>
      </c>
      <c r="S426" t="s">
        <v>42</v>
      </c>
      <c r="T426" t="s">
        <v>35</v>
      </c>
      <c r="U426" s="1" t="s">
        <v>36</v>
      </c>
      <c r="V426">
        <v>3</v>
      </c>
      <c r="W426">
        <v>0</v>
      </c>
      <c r="X426">
        <v>0</v>
      </c>
      <c r="Y426">
        <v>0</v>
      </c>
      <c r="Z426">
        <v>0</v>
      </c>
    </row>
    <row r="427" spans="1:26" x14ac:dyDescent="0.25">
      <c r="A427">
        <v>106855162</v>
      </c>
      <c r="B427" t="s">
        <v>96</v>
      </c>
      <c r="C427" t="s">
        <v>38</v>
      </c>
      <c r="D427">
        <v>20000052</v>
      </c>
      <c r="E427">
        <v>20000052</v>
      </c>
      <c r="F427">
        <v>16.082999999999998</v>
      </c>
      <c r="G427">
        <v>50002509</v>
      </c>
      <c r="H427">
        <v>0.5</v>
      </c>
      <c r="I427">
        <v>2022</v>
      </c>
      <c r="J427" t="s">
        <v>73</v>
      </c>
      <c r="K427" t="s">
        <v>27</v>
      </c>
      <c r="L427" s="127">
        <v>0.34791666666666665</v>
      </c>
      <c r="M427" t="s">
        <v>28</v>
      </c>
      <c r="N427" t="s">
        <v>29</v>
      </c>
      <c r="O427" t="s">
        <v>30</v>
      </c>
      <c r="P427" t="s">
        <v>31</v>
      </c>
      <c r="Q427" t="s">
        <v>82</v>
      </c>
      <c r="R427" t="s">
        <v>33</v>
      </c>
      <c r="S427" t="s">
        <v>83</v>
      </c>
      <c r="T427" t="s">
        <v>35</v>
      </c>
      <c r="U427" s="1" t="s">
        <v>36</v>
      </c>
      <c r="V427">
        <v>4</v>
      </c>
      <c r="W427">
        <v>0</v>
      </c>
      <c r="X427">
        <v>0</v>
      </c>
      <c r="Y427">
        <v>0</v>
      </c>
      <c r="Z427">
        <v>0</v>
      </c>
    </row>
    <row r="428" spans="1:26" x14ac:dyDescent="0.25">
      <c r="A428">
        <v>106855339</v>
      </c>
      <c r="B428" t="s">
        <v>25</v>
      </c>
      <c r="C428" t="s">
        <v>65</v>
      </c>
      <c r="D428">
        <v>10000440</v>
      </c>
      <c r="E428">
        <v>10000440</v>
      </c>
      <c r="F428">
        <v>1.6080000000000001</v>
      </c>
      <c r="G428">
        <v>50019763</v>
      </c>
      <c r="H428">
        <v>5.7000000000000002E-2</v>
      </c>
      <c r="I428">
        <v>2022</v>
      </c>
      <c r="J428" t="s">
        <v>73</v>
      </c>
      <c r="K428" t="s">
        <v>39</v>
      </c>
      <c r="L428" s="127">
        <v>0.70416666666666661</v>
      </c>
      <c r="M428" t="s">
        <v>28</v>
      </c>
      <c r="N428" t="s">
        <v>49</v>
      </c>
      <c r="O428" t="s">
        <v>30</v>
      </c>
      <c r="P428" t="s">
        <v>31</v>
      </c>
      <c r="Q428" t="s">
        <v>41</v>
      </c>
      <c r="R428" t="s">
        <v>33</v>
      </c>
      <c r="S428" t="s">
        <v>42</v>
      </c>
      <c r="T428" t="s">
        <v>35</v>
      </c>
      <c r="U428" s="1" t="s">
        <v>36</v>
      </c>
      <c r="V428">
        <v>3</v>
      </c>
      <c r="W428">
        <v>0</v>
      </c>
      <c r="X428">
        <v>0</v>
      </c>
      <c r="Y428">
        <v>0</v>
      </c>
      <c r="Z428">
        <v>0</v>
      </c>
    </row>
    <row r="429" spans="1:26" x14ac:dyDescent="0.25">
      <c r="A429">
        <v>106855536</v>
      </c>
      <c r="B429" t="s">
        <v>112</v>
      </c>
      <c r="C429" t="s">
        <v>122</v>
      </c>
      <c r="D429">
        <v>40001002</v>
      </c>
      <c r="E429">
        <v>40001002</v>
      </c>
      <c r="F429">
        <v>999.99900000000002</v>
      </c>
      <c r="G429">
        <v>40001002</v>
      </c>
      <c r="H429">
        <v>0</v>
      </c>
      <c r="I429">
        <v>2022</v>
      </c>
      <c r="J429" t="s">
        <v>73</v>
      </c>
      <c r="K429" t="s">
        <v>55</v>
      </c>
      <c r="L429" s="127">
        <v>0.37222222222222223</v>
      </c>
      <c r="M429" t="s">
        <v>28</v>
      </c>
      <c r="N429" t="s">
        <v>49</v>
      </c>
      <c r="O429" t="s">
        <v>30</v>
      </c>
      <c r="P429" t="s">
        <v>54</v>
      </c>
      <c r="Q429" t="s">
        <v>32</v>
      </c>
      <c r="R429" t="s">
        <v>61</v>
      </c>
      <c r="S429" t="s">
        <v>34</v>
      </c>
      <c r="T429" t="s">
        <v>35</v>
      </c>
      <c r="U429" s="1" t="s">
        <v>36</v>
      </c>
      <c r="V429">
        <v>2</v>
      </c>
      <c r="W429">
        <v>0</v>
      </c>
      <c r="X429">
        <v>0</v>
      </c>
      <c r="Y429">
        <v>0</v>
      </c>
      <c r="Z429">
        <v>0</v>
      </c>
    </row>
    <row r="430" spans="1:26" x14ac:dyDescent="0.25">
      <c r="A430">
        <v>106855629</v>
      </c>
      <c r="B430" t="s">
        <v>117</v>
      </c>
      <c r="C430" t="s">
        <v>65</v>
      </c>
      <c r="D430">
        <v>10000040</v>
      </c>
      <c r="E430">
        <v>10000040</v>
      </c>
      <c r="F430">
        <v>13</v>
      </c>
      <c r="G430">
        <v>40002158</v>
      </c>
      <c r="H430">
        <v>1.6</v>
      </c>
      <c r="I430">
        <v>2022</v>
      </c>
      <c r="J430" t="s">
        <v>73</v>
      </c>
      <c r="K430" t="s">
        <v>39</v>
      </c>
      <c r="L430" s="127">
        <v>0.52361111111111114</v>
      </c>
      <c r="M430" t="s">
        <v>28</v>
      </c>
      <c r="N430" t="s">
        <v>49</v>
      </c>
      <c r="O430" t="s">
        <v>30</v>
      </c>
      <c r="P430" t="s">
        <v>31</v>
      </c>
      <c r="Q430" t="s">
        <v>41</v>
      </c>
      <c r="R430" t="s">
        <v>33</v>
      </c>
      <c r="S430" t="s">
        <v>42</v>
      </c>
      <c r="T430" t="s">
        <v>35</v>
      </c>
      <c r="U430" s="1" t="s">
        <v>36</v>
      </c>
      <c r="V430">
        <v>4</v>
      </c>
      <c r="W430">
        <v>0</v>
      </c>
      <c r="X430">
        <v>0</v>
      </c>
      <c r="Y430">
        <v>0</v>
      </c>
      <c r="Z430">
        <v>0</v>
      </c>
    </row>
    <row r="431" spans="1:26" x14ac:dyDescent="0.25">
      <c r="A431">
        <v>106855641</v>
      </c>
      <c r="B431" t="s">
        <v>81</v>
      </c>
      <c r="C431" t="s">
        <v>65</v>
      </c>
      <c r="D431">
        <v>10000485</v>
      </c>
      <c r="E431">
        <v>10800485</v>
      </c>
      <c r="F431">
        <v>30.808</v>
      </c>
      <c r="G431">
        <v>50015657</v>
      </c>
      <c r="H431">
        <v>0.1</v>
      </c>
      <c r="I431">
        <v>2022</v>
      </c>
      <c r="J431" t="s">
        <v>73</v>
      </c>
      <c r="K431" t="s">
        <v>27</v>
      </c>
      <c r="L431" s="127">
        <v>0.60625000000000007</v>
      </c>
      <c r="M431" t="s">
        <v>28</v>
      </c>
      <c r="N431" t="s">
        <v>49</v>
      </c>
      <c r="O431" t="s">
        <v>30</v>
      </c>
      <c r="P431" t="s">
        <v>31</v>
      </c>
      <c r="Q431" t="s">
        <v>62</v>
      </c>
      <c r="R431" t="s">
        <v>33</v>
      </c>
      <c r="S431" t="s">
        <v>34</v>
      </c>
      <c r="T431" t="s">
        <v>35</v>
      </c>
      <c r="U431" s="1" t="s">
        <v>36</v>
      </c>
      <c r="V431">
        <v>3</v>
      </c>
      <c r="W431">
        <v>0</v>
      </c>
      <c r="X431">
        <v>0</v>
      </c>
      <c r="Y431">
        <v>0</v>
      </c>
      <c r="Z431">
        <v>0</v>
      </c>
    </row>
    <row r="432" spans="1:26" x14ac:dyDescent="0.25">
      <c r="A432">
        <v>106855651</v>
      </c>
      <c r="B432" t="s">
        <v>86</v>
      </c>
      <c r="C432" t="s">
        <v>122</v>
      </c>
      <c r="D432">
        <v>40003495</v>
      </c>
      <c r="E432">
        <v>40003495</v>
      </c>
      <c r="F432">
        <v>2.5129999999999999</v>
      </c>
      <c r="G432">
        <v>40003524</v>
      </c>
      <c r="H432">
        <v>8.0000000000000002E-3</v>
      </c>
      <c r="I432">
        <v>2022</v>
      </c>
      <c r="J432" t="s">
        <v>73</v>
      </c>
      <c r="K432" t="s">
        <v>60</v>
      </c>
      <c r="L432" s="127">
        <v>0.72569444444444453</v>
      </c>
      <c r="M432" t="s">
        <v>28</v>
      </c>
      <c r="N432" t="s">
        <v>49</v>
      </c>
      <c r="O432" t="s">
        <v>30</v>
      </c>
      <c r="P432" t="s">
        <v>31</v>
      </c>
      <c r="Q432" t="s">
        <v>41</v>
      </c>
      <c r="R432" t="s">
        <v>33</v>
      </c>
      <c r="S432" t="s">
        <v>42</v>
      </c>
      <c r="T432" t="s">
        <v>35</v>
      </c>
      <c r="U432" s="1" t="s">
        <v>36</v>
      </c>
      <c r="V432">
        <v>1</v>
      </c>
      <c r="W432">
        <v>0</v>
      </c>
      <c r="X432">
        <v>0</v>
      </c>
      <c r="Y432">
        <v>0</v>
      </c>
      <c r="Z432">
        <v>0</v>
      </c>
    </row>
    <row r="433" spans="1:26" x14ac:dyDescent="0.25">
      <c r="A433">
        <v>106855962</v>
      </c>
      <c r="B433" t="s">
        <v>81</v>
      </c>
      <c r="C433" t="s">
        <v>45</v>
      </c>
      <c r="D433">
        <v>50022063</v>
      </c>
      <c r="E433">
        <v>40002939</v>
      </c>
      <c r="F433">
        <v>1.075</v>
      </c>
      <c r="G433">
        <v>50037757</v>
      </c>
      <c r="H433">
        <v>3.7999999999999999E-2</v>
      </c>
      <c r="I433">
        <v>2022</v>
      </c>
      <c r="J433" t="s">
        <v>73</v>
      </c>
      <c r="K433" t="s">
        <v>53</v>
      </c>
      <c r="L433" s="127">
        <v>0.37013888888888885</v>
      </c>
      <c r="M433" t="s">
        <v>92</v>
      </c>
      <c r="Q433" t="s">
        <v>41</v>
      </c>
      <c r="R433" t="s">
        <v>33</v>
      </c>
      <c r="S433" t="s">
        <v>42</v>
      </c>
      <c r="T433" t="s">
        <v>35</v>
      </c>
      <c r="U433" s="1" t="s">
        <v>36</v>
      </c>
      <c r="V433">
        <v>2</v>
      </c>
      <c r="W433">
        <v>0</v>
      </c>
      <c r="X433">
        <v>0</v>
      </c>
      <c r="Y433">
        <v>0</v>
      </c>
      <c r="Z433">
        <v>0</v>
      </c>
    </row>
    <row r="434" spans="1:26" x14ac:dyDescent="0.25">
      <c r="A434">
        <v>106856124</v>
      </c>
      <c r="B434" t="s">
        <v>138</v>
      </c>
      <c r="C434" t="s">
        <v>45</v>
      </c>
      <c r="D434">
        <v>50009964</v>
      </c>
      <c r="E434">
        <v>40001700</v>
      </c>
      <c r="F434">
        <v>1.214</v>
      </c>
      <c r="G434">
        <v>50025624</v>
      </c>
      <c r="H434">
        <v>3.7999999999999999E-2</v>
      </c>
      <c r="I434">
        <v>2022</v>
      </c>
      <c r="J434" t="s">
        <v>73</v>
      </c>
      <c r="K434" t="s">
        <v>39</v>
      </c>
      <c r="L434" s="127">
        <v>0.65625</v>
      </c>
      <c r="M434" t="s">
        <v>28</v>
      </c>
      <c r="N434" t="s">
        <v>49</v>
      </c>
      <c r="O434" t="s">
        <v>30</v>
      </c>
      <c r="P434" t="s">
        <v>68</v>
      </c>
      <c r="Q434" t="s">
        <v>41</v>
      </c>
      <c r="R434" t="s">
        <v>33</v>
      </c>
      <c r="S434" t="s">
        <v>42</v>
      </c>
      <c r="T434" t="s">
        <v>35</v>
      </c>
      <c r="U434" s="1" t="s">
        <v>64</v>
      </c>
      <c r="V434">
        <v>4</v>
      </c>
      <c r="W434">
        <v>0</v>
      </c>
      <c r="X434">
        <v>0</v>
      </c>
      <c r="Y434">
        <v>1</v>
      </c>
      <c r="Z434">
        <v>0</v>
      </c>
    </row>
    <row r="435" spans="1:26" x14ac:dyDescent="0.25">
      <c r="A435">
        <v>106856256</v>
      </c>
      <c r="B435" t="s">
        <v>44</v>
      </c>
      <c r="C435" t="s">
        <v>45</v>
      </c>
      <c r="D435">
        <v>50026600</v>
      </c>
      <c r="E435">
        <v>29000501</v>
      </c>
      <c r="F435">
        <v>6.952</v>
      </c>
      <c r="G435">
        <v>50017224</v>
      </c>
      <c r="H435">
        <v>0</v>
      </c>
      <c r="I435">
        <v>2022</v>
      </c>
      <c r="J435" t="s">
        <v>73</v>
      </c>
      <c r="K435" t="s">
        <v>53</v>
      </c>
      <c r="L435" s="127">
        <v>0.55138888888888882</v>
      </c>
      <c r="M435" t="s">
        <v>51</v>
      </c>
      <c r="N435" t="s">
        <v>49</v>
      </c>
      <c r="P435" t="s">
        <v>68</v>
      </c>
      <c r="Q435" t="s">
        <v>41</v>
      </c>
      <c r="R435" t="s">
        <v>61</v>
      </c>
      <c r="S435" t="s">
        <v>42</v>
      </c>
      <c r="T435" t="s">
        <v>35</v>
      </c>
      <c r="U435" s="1" t="s">
        <v>36</v>
      </c>
      <c r="V435">
        <v>3</v>
      </c>
      <c r="W435">
        <v>0</v>
      </c>
      <c r="X435">
        <v>0</v>
      </c>
      <c r="Y435">
        <v>0</v>
      </c>
      <c r="Z435">
        <v>0</v>
      </c>
    </row>
    <row r="436" spans="1:26" x14ac:dyDescent="0.25">
      <c r="A436">
        <v>106856273</v>
      </c>
      <c r="B436" t="s">
        <v>152</v>
      </c>
      <c r="C436" t="s">
        <v>38</v>
      </c>
      <c r="D436">
        <v>20000015</v>
      </c>
      <c r="E436">
        <v>20000015</v>
      </c>
      <c r="F436">
        <v>8.9760000000000009</v>
      </c>
      <c r="G436">
        <v>50014986</v>
      </c>
      <c r="H436">
        <v>0.25</v>
      </c>
      <c r="I436">
        <v>2022</v>
      </c>
      <c r="J436" t="s">
        <v>73</v>
      </c>
      <c r="K436" t="s">
        <v>60</v>
      </c>
      <c r="L436" s="127">
        <v>0.4513888888888889</v>
      </c>
      <c r="M436" t="s">
        <v>40</v>
      </c>
      <c r="N436" t="s">
        <v>29</v>
      </c>
      <c r="O436" t="s">
        <v>30</v>
      </c>
      <c r="P436" t="s">
        <v>54</v>
      </c>
      <c r="Q436" t="s">
        <v>41</v>
      </c>
      <c r="R436" t="s">
        <v>33</v>
      </c>
      <c r="S436" t="s">
        <v>42</v>
      </c>
      <c r="T436" t="s">
        <v>35</v>
      </c>
      <c r="U436" s="1" t="s">
        <v>36</v>
      </c>
      <c r="V436">
        <v>1</v>
      </c>
      <c r="W436">
        <v>0</v>
      </c>
      <c r="X436">
        <v>0</v>
      </c>
      <c r="Y436">
        <v>0</v>
      </c>
      <c r="Z436">
        <v>0</v>
      </c>
    </row>
    <row r="437" spans="1:26" x14ac:dyDescent="0.25">
      <c r="A437">
        <v>106856335</v>
      </c>
      <c r="B437" t="s">
        <v>81</v>
      </c>
      <c r="C437" t="s">
        <v>45</v>
      </c>
      <c r="D437">
        <v>50031288</v>
      </c>
      <c r="E437">
        <v>40001577</v>
      </c>
      <c r="F437">
        <v>3.7999999999999999E-2</v>
      </c>
      <c r="G437">
        <v>10000077</v>
      </c>
      <c r="H437">
        <v>3.7999999999999999E-2</v>
      </c>
      <c r="I437">
        <v>2022</v>
      </c>
      <c r="J437" t="s">
        <v>73</v>
      </c>
      <c r="K437" t="s">
        <v>53</v>
      </c>
      <c r="L437" s="127">
        <v>0.59305555555555556</v>
      </c>
      <c r="M437" t="s">
        <v>28</v>
      </c>
      <c r="N437" t="s">
        <v>29</v>
      </c>
      <c r="O437" t="s">
        <v>30</v>
      </c>
      <c r="P437" t="s">
        <v>54</v>
      </c>
      <c r="Q437" t="s">
        <v>41</v>
      </c>
      <c r="R437" t="s">
        <v>33</v>
      </c>
      <c r="S437" t="s">
        <v>42</v>
      </c>
      <c r="T437" t="s">
        <v>35</v>
      </c>
      <c r="U437" s="1" t="s">
        <v>36</v>
      </c>
      <c r="V437">
        <v>2</v>
      </c>
      <c r="W437">
        <v>0</v>
      </c>
      <c r="X437">
        <v>0</v>
      </c>
      <c r="Y437">
        <v>0</v>
      </c>
      <c r="Z437">
        <v>0</v>
      </c>
    </row>
    <row r="438" spans="1:26" x14ac:dyDescent="0.25">
      <c r="A438">
        <v>106856401</v>
      </c>
      <c r="B438" t="s">
        <v>96</v>
      </c>
      <c r="C438" t="s">
        <v>38</v>
      </c>
      <c r="D438">
        <v>20000421</v>
      </c>
      <c r="E438">
        <v>20000421</v>
      </c>
      <c r="F438">
        <v>0.309</v>
      </c>
      <c r="G438">
        <v>50018623</v>
      </c>
      <c r="H438">
        <v>2.8000000000000001E-2</v>
      </c>
      <c r="I438">
        <v>2022</v>
      </c>
      <c r="J438" t="s">
        <v>73</v>
      </c>
      <c r="K438" t="s">
        <v>27</v>
      </c>
      <c r="L438" s="127">
        <v>0.11875000000000001</v>
      </c>
      <c r="M438" t="s">
        <v>28</v>
      </c>
      <c r="N438" t="s">
        <v>49</v>
      </c>
      <c r="O438" t="s">
        <v>30</v>
      </c>
      <c r="P438" t="s">
        <v>54</v>
      </c>
      <c r="Q438" t="s">
        <v>41</v>
      </c>
      <c r="R438" t="s">
        <v>33</v>
      </c>
      <c r="S438" t="s">
        <v>42</v>
      </c>
      <c r="T438" t="s">
        <v>47</v>
      </c>
      <c r="U438" s="1" t="s">
        <v>36</v>
      </c>
      <c r="V438">
        <v>2</v>
      </c>
      <c r="W438">
        <v>0</v>
      </c>
      <c r="X438">
        <v>0</v>
      </c>
      <c r="Y438">
        <v>0</v>
      </c>
      <c r="Z438">
        <v>0</v>
      </c>
    </row>
    <row r="439" spans="1:26" x14ac:dyDescent="0.25">
      <c r="A439">
        <v>106856429</v>
      </c>
      <c r="B439" t="s">
        <v>117</v>
      </c>
      <c r="C439" t="s">
        <v>45</v>
      </c>
      <c r="D439">
        <v>50037582</v>
      </c>
      <c r="E439">
        <v>50037582</v>
      </c>
      <c r="F439">
        <v>0.66200000000000003</v>
      </c>
      <c r="G439">
        <v>50004906</v>
      </c>
      <c r="H439">
        <v>0.12</v>
      </c>
      <c r="I439">
        <v>2022</v>
      </c>
      <c r="J439" t="s">
        <v>73</v>
      </c>
      <c r="K439" t="s">
        <v>39</v>
      </c>
      <c r="L439" s="127">
        <v>0.65347222222222223</v>
      </c>
      <c r="M439" t="s">
        <v>77</v>
      </c>
      <c r="N439" t="s">
        <v>49</v>
      </c>
      <c r="O439" t="s">
        <v>30</v>
      </c>
      <c r="P439" t="s">
        <v>68</v>
      </c>
      <c r="Q439" t="s">
        <v>41</v>
      </c>
      <c r="R439" t="s">
        <v>33</v>
      </c>
      <c r="S439" t="s">
        <v>42</v>
      </c>
      <c r="T439" t="s">
        <v>35</v>
      </c>
      <c r="U439" s="1" t="s">
        <v>36</v>
      </c>
      <c r="V439">
        <v>3</v>
      </c>
      <c r="W439">
        <v>0</v>
      </c>
      <c r="X439">
        <v>0</v>
      </c>
      <c r="Y439">
        <v>0</v>
      </c>
      <c r="Z439">
        <v>0</v>
      </c>
    </row>
    <row r="440" spans="1:26" x14ac:dyDescent="0.25">
      <c r="A440">
        <v>106856459</v>
      </c>
      <c r="B440" t="s">
        <v>117</v>
      </c>
      <c r="C440" t="s">
        <v>45</v>
      </c>
      <c r="D440">
        <v>50019382</v>
      </c>
      <c r="E440">
        <v>50019382</v>
      </c>
      <c r="F440">
        <v>1.113</v>
      </c>
      <c r="G440">
        <v>50005727</v>
      </c>
      <c r="H440">
        <v>7.5999999999999998E-2</v>
      </c>
      <c r="I440">
        <v>2022</v>
      </c>
      <c r="J440" t="s">
        <v>73</v>
      </c>
      <c r="K440" t="s">
        <v>58</v>
      </c>
      <c r="L440" s="127">
        <v>0.42708333333333331</v>
      </c>
      <c r="M440" t="s">
        <v>77</v>
      </c>
      <c r="N440" t="s">
        <v>49</v>
      </c>
      <c r="O440" t="s">
        <v>30</v>
      </c>
      <c r="P440" t="s">
        <v>54</v>
      </c>
      <c r="Q440" t="s">
        <v>41</v>
      </c>
      <c r="R440" t="s">
        <v>33</v>
      </c>
      <c r="S440" t="s">
        <v>42</v>
      </c>
      <c r="T440" t="s">
        <v>35</v>
      </c>
      <c r="U440" s="1" t="s">
        <v>36</v>
      </c>
      <c r="V440">
        <v>1</v>
      </c>
      <c r="W440">
        <v>0</v>
      </c>
      <c r="X440">
        <v>0</v>
      </c>
      <c r="Y440">
        <v>0</v>
      </c>
      <c r="Z440">
        <v>0</v>
      </c>
    </row>
    <row r="441" spans="1:26" x14ac:dyDescent="0.25">
      <c r="A441">
        <v>106857147</v>
      </c>
      <c r="B441" t="s">
        <v>86</v>
      </c>
      <c r="C441" t="s">
        <v>65</v>
      </c>
      <c r="D441">
        <v>10000026</v>
      </c>
      <c r="E441">
        <v>10000026</v>
      </c>
      <c r="F441">
        <v>26.759</v>
      </c>
      <c r="G441">
        <v>200380</v>
      </c>
      <c r="H441">
        <v>1</v>
      </c>
      <c r="I441">
        <v>2022</v>
      </c>
      <c r="J441" t="s">
        <v>73</v>
      </c>
      <c r="K441" t="s">
        <v>48</v>
      </c>
      <c r="L441" s="127">
        <v>0.3125</v>
      </c>
      <c r="M441" t="s">
        <v>28</v>
      </c>
      <c r="N441" t="s">
        <v>49</v>
      </c>
      <c r="O441" t="s">
        <v>30</v>
      </c>
      <c r="P441" t="s">
        <v>54</v>
      </c>
      <c r="Q441" t="s">
        <v>62</v>
      </c>
      <c r="R441" t="s">
        <v>33</v>
      </c>
      <c r="S441" t="s">
        <v>34</v>
      </c>
      <c r="T441" t="s">
        <v>35</v>
      </c>
      <c r="U441" s="1" t="s">
        <v>36</v>
      </c>
      <c r="V441">
        <v>1</v>
      </c>
      <c r="W441">
        <v>0</v>
      </c>
      <c r="X441">
        <v>0</v>
      </c>
      <c r="Y441">
        <v>0</v>
      </c>
      <c r="Z441">
        <v>0</v>
      </c>
    </row>
    <row r="442" spans="1:26" x14ac:dyDescent="0.25">
      <c r="A442">
        <v>106857243</v>
      </c>
      <c r="B442" t="s">
        <v>25</v>
      </c>
      <c r="C442" t="s">
        <v>65</v>
      </c>
      <c r="D442">
        <v>10000040</v>
      </c>
      <c r="E442">
        <v>10000040</v>
      </c>
      <c r="F442">
        <v>27.46</v>
      </c>
      <c r="G442" t="s">
        <v>255</v>
      </c>
      <c r="H442">
        <v>0.2</v>
      </c>
      <c r="I442">
        <v>2022</v>
      </c>
      <c r="J442" t="s">
        <v>73</v>
      </c>
      <c r="K442" t="s">
        <v>27</v>
      </c>
      <c r="L442" s="127">
        <v>0.47361111111111115</v>
      </c>
      <c r="M442" t="s">
        <v>28</v>
      </c>
      <c r="N442" t="s">
        <v>29</v>
      </c>
      <c r="O442" t="s">
        <v>30</v>
      </c>
      <c r="P442" t="s">
        <v>31</v>
      </c>
      <c r="Q442" t="s">
        <v>62</v>
      </c>
      <c r="R442" t="s">
        <v>33</v>
      </c>
      <c r="S442" t="s">
        <v>34</v>
      </c>
      <c r="T442" t="s">
        <v>35</v>
      </c>
      <c r="U442" s="1" t="s">
        <v>36</v>
      </c>
      <c r="V442">
        <v>4</v>
      </c>
      <c r="W442">
        <v>0</v>
      </c>
      <c r="X442">
        <v>0</v>
      </c>
      <c r="Y442">
        <v>0</v>
      </c>
      <c r="Z442">
        <v>0</v>
      </c>
    </row>
    <row r="443" spans="1:26" x14ac:dyDescent="0.25">
      <c r="A443">
        <v>106857244</v>
      </c>
      <c r="B443" t="s">
        <v>25</v>
      </c>
      <c r="C443" t="s">
        <v>65</v>
      </c>
      <c r="D443">
        <v>10000040</v>
      </c>
      <c r="E443">
        <v>10000040</v>
      </c>
      <c r="F443">
        <v>27.46</v>
      </c>
      <c r="G443" t="s">
        <v>255</v>
      </c>
      <c r="H443">
        <v>0.2</v>
      </c>
      <c r="I443">
        <v>2022</v>
      </c>
      <c r="J443" t="s">
        <v>73</v>
      </c>
      <c r="K443" t="s">
        <v>27</v>
      </c>
      <c r="L443" s="127">
        <v>0.55138888888888882</v>
      </c>
      <c r="M443" t="s">
        <v>28</v>
      </c>
      <c r="N443" t="s">
        <v>29</v>
      </c>
      <c r="O443" t="s">
        <v>30</v>
      </c>
      <c r="P443" t="s">
        <v>31</v>
      </c>
      <c r="Q443" t="s">
        <v>62</v>
      </c>
      <c r="R443" t="s">
        <v>33</v>
      </c>
      <c r="S443" t="s">
        <v>34</v>
      </c>
      <c r="T443" t="s">
        <v>35</v>
      </c>
      <c r="U443" s="1" t="s">
        <v>36</v>
      </c>
      <c r="V443">
        <v>1</v>
      </c>
      <c r="W443">
        <v>0</v>
      </c>
      <c r="X443">
        <v>0</v>
      </c>
      <c r="Y443">
        <v>0</v>
      </c>
      <c r="Z443">
        <v>0</v>
      </c>
    </row>
    <row r="444" spans="1:26" x14ac:dyDescent="0.25">
      <c r="A444">
        <v>106857245</v>
      </c>
      <c r="B444" t="s">
        <v>81</v>
      </c>
      <c r="C444" t="s">
        <v>65</v>
      </c>
      <c r="D444">
        <v>10000485</v>
      </c>
      <c r="E444">
        <v>10800485</v>
      </c>
      <c r="F444">
        <v>34.585999999999999</v>
      </c>
      <c r="G444">
        <v>50032584</v>
      </c>
      <c r="H444">
        <v>1</v>
      </c>
      <c r="I444">
        <v>2022</v>
      </c>
      <c r="J444" t="s">
        <v>73</v>
      </c>
      <c r="K444" t="s">
        <v>27</v>
      </c>
      <c r="L444" s="127">
        <v>0.44097222222222227</v>
      </c>
      <c r="M444" t="s">
        <v>28</v>
      </c>
      <c r="N444" t="s">
        <v>49</v>
      </c>
      <c r="O444" t="s">
        <v>30</v>
      </c>
      <c r="P444" t="s">
        <v>31</v>
      </c>
      <c r="Q444" t="s">
        <v>62</v>
      </c>
      <c r="R444" t="s">
        <v>33</v>
      </c>
      <c r="S444" t="s">
        <v>34</v>
      </c>
      <c r="T444" t="s">
        <v>35</v>
      </c>
      <c r="U444" s="1" t="s">
        <v>36</v>
      </c>
      <c r="V444">
        <v>1</v>
      </c>
      <c r="W444">
        <v>0</v>
      </c>
      <c r="X444">
        <v>0</v>
      </c>
      <c r="Y444">
        <v>0</v>
      </c>
      <c r="Z444">
        <v>0</v>
      </c>
    </row>
    <row r="445" spans="1:26" x14ac:dyDescent="0.25">
      <c r="A445">
        <v>106857246</v>
      </c>
      <c r="B445" t="s">
        <v>81</v>
      </c>
      <c r="C445" t="s">
        <v>65</v>
      </c>
      <c r="D445">
        <v>10000485</v>
      </c>
      <c r="E445">
        <v>10800485</v>
      </c>
      <c r="F445">
        <v>36.588999999999999</v>
      </c>
      <c r="G445">
        <v>10000077</v>
      </c>
      <c r="H445">
        <v>0.5</v>
      </c>
      <c r="I445">
        <v>2022</v>
      </c>
      <c r="J445" t="s">
        <v>73</v>
      </c>
      <c r="K445" t="s">
        <v>27</v>
      </c>
      <c r="L445" s="127">
        <v>0.45763888888888887</v>
      </c>
      <c r="M445" t="s">
        <v>28</v>
      </c>
      <c r="N445" t="s">
        <v>49</v>
      </c>
      <c r="O445" t="s">
        <v>30</v>
      </c>
      <c r="P445" t="s">
        <v>31</v>
      </c>
      <c r="Q445" t="s">
        <v>62</v>
      </c>
      <c r="R445" t="s">
        <v>33</v>
      </c>
      <c r="S445" t="s">
        <v>34</v>
      </c>
      <c r="T445" t="s">
        <v>35</v>
      </c>
      <c r="U445" s="1" t="s">
        <v>36</v>
      </c>
      <c r="V445">
        <v>1</v>
      </c>
      <c r="W445">
        <v>0</v>
      </c>
      <c r="X445">
        <v>0</v>
      </c>
      <c r="Y445">
        <v>0</v>
      </c>
      <c r="Z445">
        <v>0</v>
      </c>
    </row>
    <row r="446" spans="1:26" x14ac:dyDescent="0.25">
      <c r="A446">
        <v>106857326</v>
      </c>
      <c r="B446" t="s">
        <v>114</v>
      </c>
      <c r="C446" t="s">
        <v>67</v>
      </c>
      <c r="D446">
        <v>30000042</v>
      </c>
      <c r="E446">
        <v>30000042</v>
      </c>
      <c r="F446">
        <v>13.704000000000001</v>
      </c>
      <c r="G446">
        <v>40001703</v>
      </c>
      <c r="H446">
        <v>4.2999999999999997E-2</v>
      </c>
      <c r="I446">
        <v>2022</v>
      </c>
      <c r="J446" t="s">
        <v>73</v>
      </c>
      <c r="K446" t="s">
        <v>39</v>
      </c>
      <c r="L446" s="127">
        <v>0.65555555555555556</v>
      </c>
      <c r="M446" t="s">
        <v>28</v>
      </c>
      <c r="N446" t="s">
        <v>49</v>
      </c>
      <c r="O446" t="s">
        <v>30</v>
      </c>
      <c r="P446" t="s">
        <v>31</v>
      </c>
      <c r="Q446" t="s">
        <v>41</v>
      </c>
      <c r="R446" t="s">
        <v>33</v>
      </c>
      <c r="S446" t="s">
        <v>42</v>
      </c>
      <c r="T446" t="s">
        <v>35</v>
      </c>
      <c r="U446" s="1" t="s">
        <v>36</v>
      </c>
      <c r="V446">
        <v>5</v>
      </c>
      <c r="W446">
        <v>0</v>
      </c>
      <c r="X446">
        <v>0</v>
      </c>
      <c r="Y446">
        <v>0</v>
      </c>
      <c r="Z446">
        <v>0</v>
      </c>
    </row>
    <row r="447" spans="1:26" x14ac:dyDescent="0.25">
      <c r="A447">
        <v>106857449</v>
      </c>
      <c r="B447" t="s">
        <v>81</v>
      </c>
      <c r="C447" t="s">
        <v>65</v>
      </c>
      <c r="D447">
        <v>10000485</v>
      </c>
      <c r="E447">
        <v>10800485</v>
      </c>
      <c r="F447">
        <v>30.908000000000001</v>
      </c>
      <c r="G447">
        <v>50015657</v>
      </c>
      <c r="H447">
        <v>0.2</v>
      </c>
      <c r="I447">
        <v>2022</v>
      </c>
      <c r="J447" t="s">
        <v>73</v>
      </c>
      <c r="K447" t="s">
        <v>53</v>
      </c>
      <c r="L447" s="127">
        <v>0.52152777777777781</v>
      </c>
      <c r="M447" t="s">
        <v>28</v>
      </c>
      <c r="N447" t="s">
        <v>49</v>
      </c>
      <c r="O447" t="s">
        <v>30</v>
      </c>
      <c r="P447" t="s">
        <v>31</v>
      </c>
      <c r="Q447" t="s">
        <v>41</v>
      </c>
      <c r="R447" t="s">
        <v>33</v>
      </c>
      <c r="S447" t="s">
        <v>42</v>
      </c>
      <c r="T447" t="s">
        <v>35</v>
      </c>
      <c r="U447" s="1" t="s">
        <v>36</v>
      </c>
      <c r="V447">
        <v>2</v>
      </c>
      <c r="W447">
        <v>0</v>
      </c>
      <c r="X447">
        <v>0</v>
      </c>
      <c r="Y447">
        <v>0</v>
      </c>
      <c r="Z447">
        <v>0</v>
      </c>
    </row>
    <row r="448" spans="1:26" x14ac:dyDescent="0.25">
      <c r="A448">
        <v>106857457</v>
      </c>
      <c r="B448" t="s">
        <v>100</v>
      </c>
      <c r="C448" t="s">
        <v>67</v>
      </c>
      <c r="D448">
        <v>30000016</v>
      </c>
      <c r="E448">
        <v>30000016</v>
      </c>
      <c r="F448">
        <v>8.56</v>
      </c>
      <c r="G448">
        <v>40001804</v>
      </c>
      <c r="H448">
        <v>0.1</v>
      </c>
      <c r="I448">
        <v>2022</v>
      </c>
      <c r="J448" t="s">
        <v>73</v>
      </c>
      <c r="K448" t="s">
        <v>53</v>
      </c>
      <c r="L448" s="127">
        <v>0.44305555555555554</v>
      </c>
      <c r="M448" t="s">
        <v>28</v>
      </c>
      <c r="N448" t="s">
        <v>49</v>
      </c>
      <c r="O448" t="s">
        <v>30</v>
      </c>
      <c r="P448" t="s">
        <v>31</v>
      </c>
      <c r="Q448" t="s">
        <v>41</v>
      </c>
      <c r="R448" t="s">
        <v>33</v>
      </c>
      <c r="S448" t="s">
        <v>42</v>
      </c>
      <c r="T448" t="s">
        <v>35</v>
      </c>
      <c r="U448" s="1" t="s">
        <v>43</v>
      </c>
      <c r="V448">
        <v>3</v>
      </c>
      <c r="W448">
        <v>0</v>
      </c>
      <c r="X448">
        <v>0</v>
      </c>
      <c r="Y448">
        <v>0</v>
      </c>
      <c r="Z448">
        <v>1</v>
      </c>
    </row>
    <row r="449" spans="1:26" x14ac:dyDescent="0.25">
      <c r="A449">
        <v>106857534</v>
      </c>
      <c r="B449" t="s">
        <v>248</v>
      </c>
      <c r="C449" t="s">
        <v>38</v>
      </c>
      <c r="D449">
        <v>20000064</v>
      </c>
      <c r="E449">
        <v>20000064</v>
      </c>
      <c r="F449">
        <v>999.99900000000002</v>
      </c>
      <c r="G449">
        <v>50014106</v>
      </c>
      <c r="H449">
        <v>0</v>
      </c>
      <c r="I449">
        <v>2022</v>
      </c>
      <c r="J449" t="s">
        <v>26</v>
      </c>
      <c r="K449" t="s">
        <v>53</v>
      </c>
      <c r="L449" s="127">
        <v>0.24722222222222223</v>
      </c>
      <c r="M449" t="s">
        <v>28</v>
      </c>
      <c r="N449" t="s">
        <v>29</v>
      </c>
      <c r="O449" t="s">
        <v>30</v>
      </c>
      <c r="P449" t="s">
        <v>31</v>
      </c>
      <c r="Q449" t="s">
        <v>41</v>
      </c>
      <c r="R449" t="s">
        <v>61</v>
      </c>
      <c r="S449" t="s">
        <v>42</v>
      </c>
      <c r="T449" t="s">
        <v>47</v>
      </c>
      <c r="U449" s="1" t="s">
        <v>36</v>
      </c>
      <c r="V449">
        <v>2</v>
      </c>
      <c r="W449">
        <v>0</v>
      </c>
      <c r="X449">
        <v>0</v>
      </c>
      <c r="Y449">
        <v>0</v>
      </c>
      <c r="Z449">
        <v>0</v>
      </c>
    </row>
    <row r="450" spans="1:26" x14ac:dyDescent="0.25">
      <c r="A450">
        <v>106857535</v>
      </c>
      <c r="B450" t="s">
        <v>248</v>
      </c>
      <c r="C450" t="s">
        <v>38</v>
      </c>
      <c r="D450">
        <v>20000064</v>
      </c>
      <c r="E450">
        <v>20000019</v>
      </c>
      <c r="F450">
        <v>8.9649999999999999</v>
      </c>
      <c r="G450">
        <v>50014106</v>
      </c>
      <c r="H450">
        <v>0</v>
      </c>
      <c r="I450">
        <v>2022</v>
      </c>
      <c r="J450" t="s">
        <v>26</v>
      </c>
      <c r="K450" t="s">
        <v>48</v>
      </c>
      <c r="L450" s="127">
        <v>0.38680555555555557</v>
      </c>
      <c r="M450" t="s">
        <v>28</v>
      </c>
      <c r="N450" t="s">
        <v>49</v>
      </c>
      <c r="O450" t="s">
        <v>30</v>
      </c>
      <c r="P450" t="s">
        <v>54</v>
      </c>
      <c r="Q450" t="s">
        <v>32</v>
      </c>
      <c r="R450" t="s">
        <v>61</v>
      </c>
      <c r="S450" t="s">
        <v>42</v>
      </c>
      <c r="T450" t="s">
        <v>35</v>
      </c>
      <c r="U450" s="1" t="s">
        <v>36</v>
      </c>
      <c r="V450">
        <v>2</v>
      </c>
      <c r="W450">
        <v>0</v>
      </c>
      <c r="X450">
        <v>0</v>
      </c>
      <c r="Y450">
        <v>0</v>
      </c>
      <c r="Z450">
        <v>0</v>
      </c>
    </row>
    <row r="451" spans="1:26" x14ac:dyDescent="0.25">
      <c r="A451">
        <v>106857645</v>
      </c>
      <c r="B451" t="s">
        <v>112</v>
      </c>
      <c r="C451" t="s">
        <v>65</v>
      </c>
      <c r="D451">
        <v>10000095</v>
      </c>
      <c r="E451">
        <v>10000095</v>
      </c>
      <c r="F451">
        <v>3.996</v>
      </c>
      <c r="G451">
        <v>20000421</v>
      </c>
      <c r="H451">
        <v>0</v>
      </c>
      <c r="I451">
        <v>2022</v>
      </c>
      <c r="J451" t="s">
        <v>26</v>
      </c>
      <c r="K451" t="s">
        <v>58</v>
      </c>
      <c r="L451" s="127">
        <v>0.63194444444444442</v>
      </c>
      <c r="M451" t="s">
        <v>28</v>
      </c>
      <c r="N451" t="s">
        <v>29</v>
      </c>
      <c r="O451" t="s">
        <v>30</v>
      </c>
      <c r="P451" t="s">
        <v>68</v>
      </c>
      <c r="Q451" t="s">
        <v>41</v>
      </c>
      <c r="R451" t="s">
        <v>75</v>
      </c>
      <c r="S451" t="s">
        <v>34</v>
      </c>
      <c r="T451" t="s">
        <v>35</v>
      </c>
      <c r="U451" s="1" t="s">
        <v>36</v>
      </c>
      <c r="V451">
        <v>2</v>
      </c>
      <c r="W451">
        <v>0</v>
      </c>
      <c r="X451">
        <v>0</v>
      </c>
      <c r="Y451">
        <v>0</v>
      </c>
      <c r="Z451">
        <v>0</v>
      </c>
    </row>
    <row r="452" spans="1:26" x14ac:dyDescent="0.25">
      <c r="A452">
        <v>106857700</v>
      </c>
      <c r="B452" t="s">
        <v>131</v>
      </c>
      <c r="C452" t="s">
        <v>38</v>
      </c>
      <c r="D452">
        <v>22000221</v>
      </c>
      <c r="E452">
        <v>20000221</v>
      </c>
      <c r="F452">
        <v>14.224</v>
      </c>
      <c r="G452">
        <v>50018093</v>
      </c>
      <c r="H452">
        <v>0</v>
      </c>
      <c r="I452">
        <v>2022</v>
      </c>
      <c r="J452" t="s">
        <v>73</v>
      </c>
      <c r="K452" t="s">
        <v>48</v>
      </c>
      <c r="L452" s="127">
        <v>0.54027777777777775</v>
      </c>
      <c r="M452" t="s">
        <v>28</v>
      </c>
      <c r="N452" t="s">
        <v>29</v>
      </c>
      <c r="O452" t="s">
        <v>30</v>
      </c>
      <c r="P452" t="s">
        <v>31</v>
      </c>
      <c r="Q452" t="s">
        <v>41</v>
      </c>
      <c r="R452" t="s">
        <v>61</v>
      </c>
      <c r="S452" t="s">
        <v>42</v>
      </c>
      <c r="T452" t="s">
        <v>35</v>
      </c>
      <c r="U452" s="1" t="s">
        <v>36</v>
      </c>
      <c r="V452">
        <v>2</v>
      </c>
      <c r="W452">
        <v>0</v>
      </c>
      <c r="X452">
        <v>0</v>
      </c>
      <c r="Y452">
        <v>0</v>
      </c>
      <c r="Z452">
        <v>0</v>
      </c>
    </row>
    <row r="453" spans="1:26" x14ac:dyDescent="0.25">
      <c r="A453">
        <v>106857703</v>
      </c>
      <c r="B453" t="s">
        <v>44</v>
      </c>
      <c r="C453" t="s">
        <v>45</v>
      </c>
      <c r="D453">
        <v>50018682</v>
      </c>
      <c r="E453">
        <v>29000070</v>
      </c>
      <c r="F453">
        <v>5.2469999999999999</v>
      </c>
      <c r="G453">
        <v>50012519</v>
      </c>
      <c r="H453">
        <v>0</v>
      </c>
      <c r="I453">
        <v>2022</v>
      </c>
      <c r="J453" t="s">
        <v>73</v>
      </c>
      <c r="K453" t="s">
        <v>48</v>
      </c>
      <c r="L453" s="127">
        <v>0.58819444444444446</v>
      </c>
      <c r="M453" t="s">
        <v>28</v>
      </c>
      <c r="N453" t="s">
        <v>49</v>
      </c>
      <c r="O453" t="s">
        <v>30</v>
      </c>
      <c r="P453" t="s">
        <v>31</v>
      </c>
      <c r="Q453" t="s">
        <v>41</v>
      </c>
      <c r="R453" t="s">
        <v>61</v>
      </c>
      <c r="S453" t="s">
        <v>42</v>
      </c>
      <c r="T453" t="s">
        <v>35</v>
      </c>
      <c r="U453" s="1" t="s">
        <v>43</v>
      </c>
      <c r="V453">
        <v>2</v>
      </c>
      <c r="W453">
        <v>0</v>
      </c>
      <c r="X453">
        <v>0</v>
      </c>
      <c r="Y453">
        <v>0</v>
      </c>
      <c r="Z453">
        <v>1</v>
      </c>
    </row>
    <row r="454" spans="1:26" x14ac:dyDescent="0.25">
      <c r="A454">
        <v>106857705</v>
      </c>
      <c r="B454" t="s">
        <v>107</v>
      </c>
      <c r="C454" t="s">
        <v>45</v>
      </c>
      <c r="D454">
        <v>50018682</v>
      </c>
      <c r="E454">
        <v>50018682</v>
      </c>
      <c r="F454">
        <v>999.99900000000002</v>
      </c>
      <c r="G454">
        <v>50009136</v>
      </c>
      <c r="H454">
        <v>0</v>
      </c>
      <c r="I454">
        <v>2022</v>
      </c>
      <c r="J454" t="s">
        <v>26</v>
      </c>
      <c r="K454" t="s">
        <v>27</v>
      </c>
      <c r="L454" s="127">
        <v>0.4236111111111111</v>
      </c>
      <c r="M454" t="s">
        <v>28</v>
      </c>
      <c r="N454" t="s">
        <v>49</v>
      </c>
      <c r="O454" t="s">
        <v>30</v>
      </c>
      <c r="P454" t="s">
        <v>54</v>
      </c>
      <c r="Q454" t="s">
        <v>41</v>
      </c>
      <c r="R454" t="s">
        <v>50</v>
      </c>
      <c r="S454" t="s">
        <v>42</v>
      </c>
      <c r="T454" t="s">
        <v>35</v>
      </c>
      <c r="U454" s="1" t="s">
        <v>43</v>
      </c>
      <c r="V454">
        <v>1</v>
      </c>
      <c r="W454">
        <v>0</v>
      </c>
      <c r="X454">
        <v>0</v>
      </c>
      <c r="Y454">
        <v>0</v>
      </c>
      <c r="Z454">
        <v>1</v>
      </c>
    </row>
    <row r="455" spans="1:26" x14ac:dyDescent="0.25">
      <c r="A455">
        <v>106857896</v>
      </c>
      <c r="B455" t="s">
        <v>25</v>
      </c>
      <c r="C455" t="s">
        <v>38</v>
      </c>
      <c r="D455">
        <v>20000001</v>
      </c>
      <c r="E455">
        <v>20000001</v>
      </c>
      <c r="F455">
        <v>15.175000000000001</v>
      </c>
      <c r="G455">
        <v>50031997</v>
      </c>
      <c r="H455">
        <v>0.56000000000000005</v>
      </c>
      <c r="I455">
        <v>2022</v>
      </c>
      <c r="J455" t="s">
        <v>26</v>
      </c>
      <c r="K455" t="s">
        <v>39</v>
      </c>
      <c r="L455" s="127">
        <v>0.61875000000000002</v>
      </c>
      <c r="M455" t="s">
        <v>28</v>
      </c>
      <c r="N455" t="s">
        <v>29</v>
      </c>
      <c r="P455" t="s">
        <v>54</v>
      </c>
      <c r="Q455" t="s">
        <v>41</v>
      </c>
      <c r="S455" t="s">
        <v>42</v>
      </c>
      <c r="T455" t="s">
        <v>35</v>
      </c>
      <c r="U455" s="1" t="s">
        <v>36</v>
      </c>
      <c r="V455">
        <v>4</v>
      </c>
      <c r="W455">
        <v>0</v>
      </c>
      <c r="X455">
        <v>0</v>
      </c>
      <c r="Y455">
        <v>0</v>
      </c>
      <c r="Z455">
        <v>0</v>
      </c>
    </row>
    <row r="456" spans="1:26" x14ac:dyDescent="0.25">
      <c r="A456">
        <v>106858056</v>
      </c>
      <c r="B456" t="s">
        <v>25</v>
      </c>
      <c r="C456" t="s">
        <v>65</v>
      </c>
      <c r="D456">
        <v>10000440</v>
      </c>
      <c r="E456">
        <v>10000440</v>
      </c>
      <c r="F456">
        <v>3.9079999999999999</v>
      </c>
      <c r="G456">
        <v>50031853</v>
      </c>
      <c r="H456">
        <v>9.5000000000000001E-2</v>
      </c>
      <c r="I456">
        <v>2022</v>
      </c>
      <c r="J456" t="s">
        <v>73</v>
      </c>
      <c r="K456" t="s">
        <v>48</v>
      </c>
      <c r="L456" s="127">
        <v>0.64930555555555558</v>
      </c>
      <c r="M456" t="s">
        <v>28</v>
      </c>
      <c r="N456" t="s">
        <v>49</v>
      </c>
      <c r="O456" t="s">
        <v>30</v>
      </c>
      <c r="P456" t="s">
        <v>54</v>
      </c>
      <c r="Q456" t="s">
        <v>41</v>
      </c>
      <c r="R456" t="s">
        <v>33</v>
      </c>
      <c r="S456" t="s">
        <v>42</v>
      </c>
      <c r="T456" t="s">
        <v>35</v>
      </c>
      <c r="U456" s="1" t="s">
        <v>36</v>
      </c>
      <c r="V456">
        <v>2</v>
      </c>
      <c r="W456">
        <v>0</v>
      </c>
      <c r="X456">
        <v>0</v>
      </c>
      <c r="Y456">
        <v>0</v>
      </c>
      <c r="Z456">
        <v>0</v>
      </c>
    </row>
    <row r="457" spans="1:26" x14ac:dyDescent="0.25">
      <c r="A457">
        <v>106858135</v>
      </c>
      <c r="B457" t="s">
        <v>81</v>
      </c>
      <c r="C457" t="s">
        <v>65</v>
      </c>
      <c r="D457">
        <v>10000485</v>
      </c>
      <c r="E457">
        <v>10800485</v>
      </c>
      <c r="F457">
        <v>21.716999999999999</v>
      </c>
      <c r="G457">
        <v>50015564</v>
      </c>
      <c r="H457">
        <v>0</v>
      </c>
      <c r="I457">
        <v>2022</v>
      </c>
      <c r="J457" t="s">
        <v>73</v>
      </c>
      <c r="K457" t="s">
        <v>55</v>
      </c>
      <c r="L457" s="127">
        <v>0.34027777777777773</v>
      </c>
      <c r="M457" t="s">
        <v>28</v>
      </c>
      <c r="N457" t="s">
        <v>49</v>
      </c>
      <c r="O457" t="s">
        <v>30</v>
      </c>
      <c r="P457" t="s">
        <v>31</v>
      </c>
      <c r="Q457" t="s">
        <v>41</v>
      </c>
      <c r="R457" t="s">
        <v>71</v>
      </c>
      <c r="S457" t="s">
        <v>42</v>
      </c>
      <c r="T457" t="s">
        <v>35</v>
      </c>
      <c r="U457" s="1" t="s">
        <v>36</v>
      </c>
      <c r="V457">
        <v>2</v>
      </c>
      <c r="W457">
        <v>0</v>
      </c>
      <c r="X457">
        <v>0</v>
      </c>
      <c r="Y457">
        <v>0</v>
      </c>
      <c r="Z457">
        <v>0</v>
      </c>
    </row>
    <row r="458" spans="1:26" x14ac:dyDescent="0.25">
      <c r="A458">
        <v>106858139</v>
      </c>
      <c r="B458" t="s">
        <v>117</v>
      </c>
      <c r="C458" t="s">
        <v>65</v>
      </c>
      <c r="D458">
        <v>10000077</v>
      </c>
      <c r="E458">
        <v>10000077</v>
      </c>
      <c r="F458">
        <v>19.456</v>
      </c>
      <c r="G458">
        <v>200490</v>
      </c>
      <c r="H458">
        <v>0.7</v>
      </c>
      <c r="I458">
        <v>2022</v>
      </c>
      <c r="J458" t="s">
        <v>73</v>
      </c>
      <c r="K458" t="s">
        <v>55</v>
      </c>
      <c r="L458" s="127">
        <v>0.69166666666666676</v>
      </c>
      <c r="M458" t="s">
        <v>28</v>
      </c>
      <c r="N458" t="s">
        <v>49</v>
      </c>
      <c r="O458" t="s">
        <v>30</v>
      </c>
      <c r="P458" t="s">
        <v>31</v>
      </c>
      <c r="Q458" t="s">
        <v>41</v>
      </c>
      <c r="R458" t="s">
        <v>33</v>
      </c>
      <c r="S458" t="s">
        <v>42</v>
      </c>
      <c r="T458" t="s">
        <v>35</v>
      </c>
      <c r="U458" s="1" t="s">
        <v>36</v>
      </c>
      <c r="V458">
        <v>8</v>
      </c>
      <c r="W458">
        <v>0</v>
      </c>
      <c r="X458">
        <v>0</v>
      </c>
      <c r="Y458">
        <v>0</v>
      </c>
      <c r="Z458">
        <v>0</v>
      </c>
    </row>
    <row r="459" spans="1:26" x14ac:dyDescent="0.25">
      <c r="A459">
        <v>106858194</v>
      </c>
      <c r="B459" t="s">
        <v>106</v>
      </c>
      <c r="C459" t="s">
        <v>65</v>
      </c>
      <c r="D459">
        <v>10000095</v>
      </c>
      <c r="E459">
        <v>10000095</v>
      </c>
      <c r="F459">
        <v>19.960999999999999</v>
      </c>
      <c r="G459">
        <v>200590</v>
      </c>
      <c r="H459">
        <v>0.1</v>
      </c>
      <c r="I459">
        <v>2022</v>
      </c>
      <c r="J459" t="s">
        <v>73</v>
      </c>
      <c r="K459" t="s">
        <v>58</v>
      </c>
      <c r="L459" s="127">
        <v>0.24374999999999999</v>
      </c>
      <c r="M459" t="s">
        <v>28</v>
      </c>
      <c r="N459" t="s">
        <v>49</v>
      </c>
      <c r="O459" t="s">
        <v>30</v>
      </c>
      <c r="P459" t="s">
        <v>31</v>
      </c>
      <c r="Q459" t="s">
        <v>41</v>
      </c>
      <c r="R459" t="s">
        <v>33</v>
      </c>
      <c r="S459" t="s">
        <v>42</v>
      </c>
      <c r="T459" t="s">
        <v>74</v>
      </c>
      <c r="U459" s="1" t="s">
        <v>43</v>
      </c>
      <c r="V459">
        <v>1</v>
      </c>
      <c r="W459">
        <v>0</v>
      </c>
      <c r="X459">
        <v>0</v>
      </c>
      <c r="Y459">
        <v>0</v>
      </c>
      <c r="Z459">
        <v>1</v>
      </c>
    </row>
    <row r="460" spans="1:26" x14ac:dyDescent="0.25">
      <c r="A460">
        <v>106858200</v>
      </c>
      <c r="B460" t="s">
        <v>106</v>
      </c>
      <c r="C460" t="s">
        <v>65</v>
      </c>
      <c r="D460">
        <v>10000095</v>
      </c>
      <c r="E460">
        <v>10000095</v>
      </c>
      <c r="F460">
        <v>20.515000000000001</v>
      </c>
      <c r="G460">
        <v>40001815</v>
      </c>
      <c r="H460">
        <v>2</v>
      </c>
      <c r="I460">
        <v>2022</v>
      </c>
      <c r="J460" t="s">
        <v>73</v>
      </c>
      <c r="K460" t="s">
        <v>48</v>
      </c>
      <c r="L460" s="127">
        <v>0.59583333333333333</v>
      </c>
      <c r="M460" t="s">
        <v>28</v>
      </c>
      <c r="N460" t="s">
        <v>49</v>
      </c>
      <c r="O460" t="s">
        <v>30</v>
      </c>
      <c r="P460" t="s">
        <v>54</v>
      </c>
      <c r="Q460" t="s">
        <v>41</v>
      </c>
      <c r="R460" t="s">
        <v>33</v>
      </c>
      <c r="S460" t="s">
        <v>42</v>
      </c>
      <c r="T460" t="s">
        <v>35</v>
      </c>
      <c r="U460" s="1" t="s">
        <v>36</v>
      </c>
      <c r="V460">
        <v>2</v>
      </c>
      <c r="W460">
        <v>0</v>
      </c>
      <c r="X460">
        <v>0</v>
      </c>
      <c r="Y460">
        <v>0</v>
      </c>
      <c r="Z460">
        <v>0</v>
      </c>
    </row>
    <row r="461" spans="1:26" x14ac:dyDescent="0.25">
      <c r="A461">
        <v>106858206</v>
      </c>
      <c r="B461" t="s">
        <v>106</v>
      </c>
      <c r="C461" t="s">
        <v>65</v>
      </c>
      <c r="D461">
        <v>10000095</v>
      </c>
      <c r="E461">
        <v>10000095</v>
      </c>
      <c r="F461">
        <v>21.315000000000001</v>
      </c>
      <c r="G461">
        <v>40001815</v>
      </c>
      <c r="H461">
        <v>1.2</v>
      </c>
      <c r="I461">
        <v>2022</v>
      </c>
      <c r="J461" t="s">
        <v>73</v>
      </c>
      <c r="K461" t="s">
        <v>48</v>
      </c>
      <c r="L461" s="127">
        <v>0.68263888888888891</v>
      </c>
      <c r="M461" t="s">
        <v>28</v>
      </c>
      <c r="N461" t="s">
        <v>29</v>
      </c>
      <c r="O461" t="s">
        <v>30</v>
      </c>
      <c r="P461" t="s">
        <v>31</v>
      </c>
      <c r="Q461" t="s">
        <v>41</v>
      </c>
      <c r="R461" t="s">
        <v>33</v>
      </c>
      <c r="S461" t="s">
        <v>42</v>
      </c>
      <c r="T461" t="s">
        <v>35</v>
      </c>
      <c r="U461" s="1" t="s">
        <v>36</v>
      </c>
      <c r="V461">
        <v>3</v>
      </c>
      <c r="W461">
        <v>0</v>
      </c>
      <c r="X461">
        <v>0</v>
      </c>
      <c r="Y461">
        <v>0</v>
      </c>
      <c r="Z461">
        <v>0</v>
      </c>
    </row>
    <row r="462" spans="1:26" x14ac:dyDescent="0.25">
      <c r="A462">
        <v>106858239</v>
      </c>
      <c r="B462" t="s">
        <v>106</v>
      </c>
      <c r="C462" t="s">
        <v>65</v>
      </c>
      <c r="D462">
        <v>10000095</v>
      </c>
      <c r="E462">
        <v>10000095</v>
      </c>
      <c r="F462">
        <v>22.181999999999999</v>
      </c>
      <c r="G462">
        <v>200610</v>
      </c>
      <c r="H462">
        <v>0.1</v>
      </c>
      <c r="I462">
        <v>2022</v>
      </c>
      <c r="J462" t="s">
        <v>26</v>
      </c>
      <c r="K462" t="s">
        <v>55</v>
      </c>
      <c r="L462" s="127">
        <v>0.89374999999999993</v>
      </c>
      <c r="M462" t="s">
        <v>28</v>
      </c>
      <c r="N462" t="s">
        <v>29</v>
      </c>
      <c r="O462" t="s">
        <v>30</v>
      </c>
      <c r="P462" t="s">
        <v>54</v>
      </c>
      <c r="Q462" t="s">
        <v>41</v>
      </c>
      <c r="R462" t="s">
        <v>33</v>
      </c>
      <c r="S462" t="s">
        <v>42</v>
      </c>
      <c r="T462" t="s">
        <v>35</v>
      </c>
      <c r="U462" s="1" t="s">
        <v>36</v>
      </c>
      <c r="V462">
        <v>1</v>
      </c>
      <c r="W462">
        <v>0</v>
      </c>
      <c r="X462">
        <v>0</v>
      </c>
      <c r="Y462">
        <v>0</v>
      </c>
      <c r="Z462">
        <v>0</v>
      </c>
    </row>
    <row r="463" spans="1:26" x14ac:dyDescent="0.25">
      <c r="A463">
        <v>106858312</v>
      </c>
      <c r="B463" t="s">
        <v>106</v>
      </c>
      <c r="C463" t="s">
        <v>65</v>
      </c>
      <c r="D463">
        <v>10000095</v>
      </c>
      <c r="E463">
        <v>10000095</v>
      </c>
      <c r="F463">
        <v>29.806999999999999</v>
      </c>
      <c r="G463">
        <v>40001804</v>
      </c>
      <c r="H463">
        <v>1.01</v>
      </c>
      <c r="I463">
        <v>2022</v>
      </c>
      <c r="J463" t="s">
        <v>73</v>
      </c>
      <c r="K463" t="s">
        <v>53</v>
      </c>
      <c r="L463" s="127">
        <v>0.21666666666666667</v>
      </c>
      <c r="M463" t="s">
        <v>28</v>
      </c>
      <c r="N463" t="s">
        <v>29</v>
      </c>
      <c r="O463" t="s">
        <v>30</v>
      </c>
      <c r="P463" t="s">
        <v>54</v>
      </c>
      <c r="Q463" t="s">
        <v>41</v>
      </c>
      <c r="R463" t="s">
        <v>33</v>
      </c>
      <c r="S463" t="s">
        <v>42</v>
      </c>
      <c r="T463" t="s">
        <v>57</v>
      </c>
      <c r="U463" s="1" t="s">
        <v>85</v>
      </c>
      <c r="V463">
        <v>3</v>
      </c>
      <c r="W463">
        <v>0</v>
      </c>
      <c r="X463">
        <v>2</v>
      </c>
      <c r="Y463">
        <v>0</v>
      </c>
      <c r="Z463">
        <v>0</v>
      </c>
    </row>
    <row r="464" spans="1:26" x14ac:dyDescent="0.25">
      <c r="A464">
        <v>106858320</v>
      </c>
      <c r="B464" t="s">
        <v>104</v>
      </c>
      <c r="C464" t="s">
        <v>65</v>
      </c>
      <c r="D464">
        <v>10000026</v>
      </c>
      <c r="E464">
        <v>10000026</v>
      </c>
      <c r="F464">
        <v>1.2909999999999999</v>
      </c>
      <c r="G464">
        <v>20000025</v>
      </c>
      <c r="H464">
        <v>2</v>
      </c>
      <c r="I464">
        <v>2022</v>
      </c>
      <c r="J464" t="s">
        <v>73</v>
      </c>
      <c r="K464" t="s">
        <v>53</v>
      </c>
      <c r="L464" s="127">
        <v>0.30694444444444441</v>
      </c>
      <c r="M464" t="s">
        <v>28</v>
      </c>
      <c r="N464" t="s">
        <v>49</v>
      </c>
      <c r="O464" t="s">
        <v>30</v>
      </c>
      <c r="P464" t="s">
        <v>31</v>
      </c>
      <c r="Q464" t="s">
        <v>41</v>
      </c>
      <c r="R464" t="s">
        <v>33</v>
      </c>
      <c r="S464" t="s">
        <v>42</v>
      </c>
      <c r="T464" t="s">
        <v>35</v>
      </c>
      <c r="U464" s="1" t="s">
        <v>36</v>
      </c>
      <c r="V464">
        <v>2</v>
      </c>
      <c r="W464">
        <v>0</v>
      </c>
      <c r="X464">
        <v>0</v>
      </c>
      <c r="Y464">
        <v>0</v>
      </c>
      <c r="Z464">
        <v>0</v>
      </c>
    </row>
    <row r="465" spans="1:26" x14ac:dyDescent="0.25">
      <c r="A465">
        <v>106858374</v>
      </c>
      <c r="B465" t="s">
        <v>25</v>
      </c>
      <c r="C465" t="s">
        <v>65</v>
      </c>
      <c r="D465">
        <v>10000040</v>
      </c>
      <c r="E465">
        <v>10000040</v>
      </c>
      <c r="F465">
        <v>20.812000000000001</v>
      </c>
      <c r="G465">
        <v>40005220</v>
      </c>
      <c r="H465">
        <v>0.1</v>
      </c>
      <c r="I465">
        <v>2022</v>
      </c>
      <c r="J465" t="s">
        <v>73</v>
      </c>
      <c r="K465" t="s">
        <v>48</v>
      </c>
      <c r="L465" s="127">
        <v>7.4305555555555555E-2</v>
      </c>
      <c r="M465" t="s">
        <v>40</v>
      </c>
      <c r="N465" t="s">
        <v>49</v>
      </c>
      <c r="O465" t="s">
        <v>30</v>
      </c>
      <c r="P465" t="s">
        <v>31</v>
      </c>
      <c r="Q465" t="s">
        <v>41</v>
      </c>
      <c r="R465" t="s">
        <v>33</v>
      </c>
      <c r="S465" t="s">
        <v>42</v>
      </c>
      <c r="T465" t="s">
        <v>57</v>
      </c>
      <c r="U465" s="1" t="s">
        <v>36</v>
      </c>
      <c r="V465">
        <v>2</v>
      </c>
      <c r="W465">
        <v>0</v>
      </c>
      <c r="X465">
        <v>0</v>
      </c>
      <c r="Y465">
        <v>0</v>
      </c>
      <c r="Z465">
        <v>0</v>
      </c>
    </row>
    <row r="466" spans="1:26" x14ac:dyDescent="0.25">
      <c r="A466">
        <v>106858375</v>
      </c>
      <c r="B466" t="s">
        <v>81</v>
      </c>
      <c r="C466" t="s">
        <v>65</v>
      </c>
      <c r="D466">
        <v>10000485</v>
      </c>
      <c r="E466">
        <v>10800485</v>
      </c>
      <c r="F466">
        <v>21.713000000000001</v>
      </c>
      <c r="G466">
        <v>50015564</v>
      </c>
      <c r="H466">
        <v>4.0000000000000001E-3</v>
      </c>
      <c r="I466">
        <v>2022</v>
      </c>
      <c r="J466" t="s">
        <v>73</v>
      </c>
      <c r="K466" t="s">
        <v>48</v>
      </c>
      <c r="L466" s="127">
        <v>0.15138888888888888</v>
      </c>
      <c r="M466" t="s">
        <v>28</v>
      </c>
      <c r="N466" t="s">
        <v>49</v>
      </c>
      <c r="O466" t="s">
        <v>30</v>
      </c>
      <c r="P466" t="s">
        <v>31</v>
      </c>
      <c r="Q466" t="s">
        <v>41</v>
      </c>
      <c r="R466" t="s">
        <v>75</v>
      </c>
      <c r="S466" t="s">
        <v>42</v>
      </c>
      <c r="T466" t="s">
        <v>57</v>
      </c>
      <c r="U466" s="1" t="s">
        <v>36</v>
      </c>
      <c r="V466">
        <v>1</v>
      </c>
      <c r="W466">
        <v>0</v>
      </c>
      <c r="X466">
        <v>0</v>
      </c>
      <c r="Y466">
        <v>0</v>
      </c>
      <c r="Z466">
        <v>0</v>
      </c>
    </row>
    <row r="467" spans="1:26" x14ac:dyDescent="0.25">
      <c r="A467">
        <v>106858408</v>
      </c>
      <c r="B467" t="s">
        <v>25</v>
      </c>
      <c r="C467" t="s">
        <v>65</v>
      </c>
      <c r="D467">
        <v>10000040</v>
      </c>
      <c r="E467">
        <v>10000040</v>
      </c>
      <c r="F467">
        <v>21.888000000000002</v>
      </c>
      <c r="G467">
        <v>20000070</v>
      </c>
      <c r="H467">
        <v>1.1000000000000001</v>
      </c>
      <c r="I467">
        <v>2022</v>
      </c>
      <c r="J467" t="s">
        <v>73</v>
      </c>
      <c r="K467" t="s">
        <v>48</v>
      </c>
      <c r="L467" s="127">
        <v>0.36319444444444443</v>
      </c>
      <c r="M467" t="s">
        <v>28</v>
      </c>
      <c r="N467" t="s">
        <v>49</v>
      </c>
      <c r="O467" t="s">
        <v>30</v>
      </c>
      <c r="P467" t="s">
        <v>31</v>
      </c>
      <c r="Q467" t="s">
        <v>41</v>
      </c>
      <c r="R467" t="s">
        <v>33</v>
      </c>
      <c r="S467" t="s">
        <v>42</v>
      </c>
      <c r="T467" t="s">
        <v>35</v>
      </c>
      <c r="U467" s="1" t="s">
        <v>36</v>
      </c>
      <c r="V467">
        <v>2</v>
      </c>
      <c r="W467">
        <v>0</v>
      </c>
      <c r="X467">
        <v>0</v>
      </c>
      <c r="Y467">
        <v>0</v>
      </c>
      <c r="Z467">
        <v>0</v>
      </c>
    </row>
    <row r="468" spans="1:26" x14ac:dyDescent="0.25">
      <c r="A468">
        <v>106858466</v>
      </c>
      <c r="B468" t="s">
        <v>25</v>
      </c>
      <c r="C468" t="s">
        <v>65</v>
      </c>
      <c r="D468">
        <v>10000040</v>
      </c>
      <c r="E468">
        <v>10000040</v>
      </c>
      <c r="F468">
        <v>23.088000000000001</v>
      </c>
      <c r="G468">
        <v>20000070</v>
      </c>
      <c r="H468">
        <v>0.1</v>
      </c>
      <c r="I468">
        <v>2022</v>
      </c>
      <c r="J468" t="s">
        <v>73</v>
      </c>
      <c r="K468" t="s">
        <v>48</v>
      </c>
      <c r="L468" s="127">
        <v>0.5444444444444444</v>
      </c>
      <c r="M468" t="s">
        <v>28</v>
      </c>
      <c r="N468" t="s">
        <v>49</v>
      </c>
      <c r="O468" t="s">
        <v>30</v>
      </c>
      <c r="P468" t="s">
        <v>31</v>
      </c>
      <c r="Q468" t="s">
        <v>41</v>
      </c>
      <c r="R468" t="s">
        <v>33</v>
      </c>
      <c r="S468" t="s">
        <v>42</v>
      </c>
      <c r="T468" t="s">
        <v>35</v>
      </c>
      <c r="U468" s="1" t="s">
        <v>36</v>
      </c>
      <c r="V468">
        <v>3</v>
      </c>
      <c r="W468">
        <v>0</v>
      </c>
      <c r="X468">
        <v>0</v>
      </c>
      <c r="Y468">
        <v>0</v>
      </c>
      <c r="Z468">
        <v>0</v>
      </c>
    </row>
    <row r="469" spans="1:26" x14ac:dyDescent="0.25">
      <c r="A469">
        <v>106858496</v>
      </c>
      <c r="B469" t="s">
        <v>25</v>
      </c>
      <c r="C469" t="s">
        <v>65</v>
      </c>
      <c r="D469">
        <v>10000040</v>
      </c>
      <c r="E469">
        <v>10000040</v>
      </c>
      <c r="F469">
        <v>20.661999999999999</v>
      </c>
      <c r="G469">
        <v>40005220</v>
      </c>
      <c r="H469">
        <v>0.25</v>
      </c>
      <c r="I469">
        <v>2022</v>
      </c>
      <c r="J469" t="s">
        <v>26</v>
      </c>
      <c r="K469" t="s">
        <v>39</v>
      </c>
      <c r="L469" s="127">
        <v>0.75069444444444444</v>
      </c>
      <c r="M469" t="s">
        <v>28</v>
      </c>
      <c r="N469" t="s">
        <v>49</v>
      </c>
      <c r="O469" t="s">
        <v>30</v>
      </c>
      <c r="P469" t="s">
        <v>31</v>
      </c>
      <c r="Q469" t="s">
        <v>41</v>
      </c>
      <c r="R469" t="s">
        <v>33</v>
      </c>
      <c r="S469" t="s">
        <v>42</v>
      </c>
      <c r="T469" t="s">
        <v>57</v>
      </c>
      <c r="U469" s="1" t="s">
        <v>36</v>
      </c>
      <c r="V469">
        <v>2</v>
      </c>
      <c r="W469">
        <v>0</v>
      </c>
      <c r="X469">
        <v>0</v>
      </c>
      <c r="Y469">
        <v>0</v>
      </c>
      <c r="Z469">
        <v>0</v>
      </c>
    </row>
    <row r="470" spans="1:26" x14ac:dyDescent="0.25">
      <c r="A470">
        <v>106858507</v>
      </c>
      <c r="B470" t="s">
        <v>25</v>
      </c>
      <c r="C470" t="s">
        <v>65</v>
      </c>
      <c r="D470">
        <v>10000040</v>
      </c>
      <c r="E470">
        <v>10000040</v>
      </c>
      <c r="F470">
        <v>18.978000000000002</v>
      </c>
      <c r="G470">
        <v>10000440</v>
      </c>
      <c r="H470">
        <v>0.5</v>
      </c>
      <c r="I470">
        <v>2022</v>
      </c>
      <c r="J470" t="s">
        <v>73</v>
      </c>
      <c r="K470" t="s">
        <v>53</v>
      </c>
      <c r="L470" s="127">
        <v>0.71666666666666667</v>
      </c>
      <c r="M470" t="s">
        <v>28</v>
      </c>
      <c r="N470" t="s">
        <v>49</v>
      </c>
      <c r="O470" t="s">
        <v>30</v>
      </c>
      <c r="P470" t="s">
        <v>54</v>
      </c>
      <c r="Q470" t="s">
        <v>41</v>
      </c>
      <c r="R470" t="s">
        <v>33</v>
      </c>
      <c r="S470" t="s">
        <v>42</v>
      </c>
      <c r="T470" t="s">
        <v>35</v>
      </c>
      <c r="U470" s="1" t="s">
        <v>43</v>
      </c>
      <c r="V470">
        <v>4</v>
      </c>
      <c r="W470">
        <v>0</v>
      </c>
      <c r="X470">
        <v>0</v>
      </c>
      <c r="Y470">
        <v>0</v>
      </c>
      <c r="Z470">
        <v>1</v>
      </c>
    </row>
    <row r="471" spans="1:26" x14ac:dyDescent="0.25">
      <c r="A471">
        <v>106858795</v>
      </c>
      <c r="B471" t="s">
        <v>81</v>
      </c>
      <c r="C471" t="s">
        <v>65</v>
      </c>
      <c r="D471">
        <v>10000485</v>
      </c>
      <c r="E471">
        <v>10800485</v>
      </c>
      <c r="F471">
        <v>30.481999999999999</v>
      </c>
      <c r="G471">
        <v>30000051</v>
      </c>
      <c r="H471">
        <v>2.9</v>
      </c>
      <c r="I471">
        <v>2022</v>
      </c>
      <c r="J471" t="s">
        <v>73</v>
      </c>
      <c r="K471" t="s">
        <v>55</v>
      </c>
      <c r="L471" s="127">
        <v>0.32777777777777778</v>
      </c>
      <c r="M471" t="s">
        <v>28</v>
      </c>
      <c r="N471" t="s">
        <v>49</v>
      </c>
      <c r="O471" t="s">
        <v>30</v>
      </c>
      <c r="P471" t="s">
        <v>31</v>
      </c>
      <c r="Q471" t="s">
        <v>41</v>
      </c>
      <c r="R471" t="s">
        <v>33</v>
      </c>
      <c r="S471" t="s">
        <v>42</v>
      </c>
      <c r="T471" t="s">
        <v>35</v>
      </c>
      <c r="U471" s="1" t="s">
        <v>36</v>
      </c>
      <c r="V471">
        <v>2</v>
      </c>
      <c r="W471">
        <v>0</v>
      </c>
      <c r="X471">
        <v>0</v>
      </c>
      <c r="Y471">
        <v>0</v>
      </c>
      <c r="Z471">
        <v>0</v>
      </c>
    </row>
    <row r="472" spans="1:26" x14ac:dyDescent="0.25">
      <c r="A472">
        <v>106858837</v>
      </c>
      <c r="B472" t="s">
        <v>25</v>
      </c>
      <c r="C472" t="s">
        <v>45</v>
      </c>
      <c r="D472">
        <v>50031062</v>
      </c>
      <c r="E472">
        <v>40001370</v>
      </c>
      <c r="F472">
        <v>2E-3</v>
      </c>
      <c r="G472">
        <v>50016885</v>
      </c>
      <c r="H472">
        <v>2E-3</v>
      </c>
      <c r="I472">
        <v>2022</v>
      </c>
      <c r="J472" t="s">
        <v>73</v>
      </c>
      <c r="K472" t="s">
        <v>55</v>
      </c>
      <c r="L472" s="127">
        <v>0.46666666666666662</v>
      </c>
      <c r="M472" t="s">
        <v>28</v>
      </c>
      <c r="N472" t="s">
        <v>49</v>
      </c>
      <c r="O472" t="s">
        <v>30</v>
      </c>
      <c r="P472" t="s">
        <v>31</v>
      </c>
      <c r="Q472" t="s">
        <v>41</v>
      </c>
      <c r="R472" t="s">
        <v>33</v>
      </c>
      <c r="S472" t="s">
        <v>42</v>
      </c>
      <c r="T472" t="s">
        <v>35</v>
      </c>
      <c r="U472" s="1" t="s">
        <v>36</v>
      </c>
      <c r="V472">
        <v>2</v>
      </c>
      <c r="W472">
        <v>0</v>
      </c>
      <c r="X472">
        <v>0</v>
      </c>
      <c r="Y472">
        <v>0</v>
      </c>
      <c r="Z472">
        <v>0</v>
      </c>
    </row>
    <row r="473" spans="1:26" x14ac:dyDescent="0.25">
      <c r="A473">
        <v>106858839</v>
      </c>
      <c r="B473" t="s">
        <v>25</v>
      </c>
      <c r="C473" t="s">
        <v>45</v>
      </c>
      <c r="D473">
        <v>50016885</v>
      </c>
      <c r="E473">
        <v>50016885</v>
      </c>
      <c r="F473">
        <v>0.77800000000000002</v>
      </c>
      <c r="G473">
        <v>50012127</v>
      </c>
      <c r="H473">
        <v>4.8000000000000001E-2</v>
      </c>
      <c r="I473">
        <v>2022</v>
      </c>
      <c r="J473" t="s">
        <v>73</v>
      </c>
      <c r="K473" t="s">
        <v>55</v>
      </c>
      <c r="L473" s="127">
        <v>0.54305555555555551</v>
      </c>
      <c r="M473" t="s">
        <v>28</v>
      </c>
      <c r="N473" t="s">
        <v>49</v>
      </c>
      <c r="O473" t="s">
        <v>30</v>
      </c>
      <c r="P473" t="s">
        <v>31</v>
      </c>
      <c r="Q473" t="s">
        <v>41</v>
      </c>
      <c r="R473" t="s">
        <v>33</v>
      </c>
      <c r="S473" t="s">
        <v>42</v>
      </c>
      <c r="T473" t="s">
        <v>35</v>
      </c>
      <c r="U473" s="1" t="s">
        <v>36</v>
      </c>
      <c r="V473">
        <v>1</v>
      </c>
      <c r="W473">
        <v>0</v>
      </c>
      <c r="X473">
        <v>0</v>
      </c>
      <c r="Y473">
        <v>0</v>
      </c>
      <c r="Z473">
        <v>0</v>
      </c>
    </row>
    <row r="474" spans="1:26" x14ac:dyDescent="0.25">
      <c r="A474">
        <v>106858846</v>
      </c>
      <c r="B474" t="s">
        <v>81</v>
      </c>
      <c r="C474" t="s">
        <v>45</v>
      </c>
      <c r="D474">
        <v>50014855</v>
      </c>
      <c r="E474">
        <v>40003174</v>
      </c>
      <c r="F474">
        <v>0.47199999999999998</v>
      </c>
      <c r="G474">
        <v>50014376</v>
      </c>
      <c r="H474">
        <v>0</v>
      </c>
      <c r="I474">
        <v>2022</v>
      </c>
      <c r="J474" t="s">
        <v>73</v>
      </c>
      <c r="K474" t="s">
        <v>48</v>
      </c>
      <c r="L474" s="127">
        <v>0.78749999999999998</v>
      </c>
      <c r="M474" t="s">
        <v>28</v>
      </c>
      <c r="N474" t="s">
        <v>49</v>
      </c>
      <c r="O474" t="s">
        <v>30</v>
      </c>
      <c r="P474" t="s">
        <v>54</v>
      </c>
      <c r="Q474" t="s">
        <v>41</v>
      </c>
      <c r="R474" t="s">
        <v>33</v>
      </c>
      <c r="S474" t="s">
        <v>42</v>
      </c>
      <c r="T474" t="s">
        <v>57</v>
      </c>
      <c r="U474" s="1" t="s">
        <v>43</v>
      </c>
      <c r="V474">
        <v>2</v>
      </c>
      <c r="W474">
        <v>0</v>
      </c>
      <c r="X474">
        <v>0</v>
      </c>
      <c r="Y474">
        <v>0</v>
      </c>
      <c r="Z474">
        <v>1</v>
      </c>
    </row>
    <row r="475" spans="1:26" x14ac:dyDescent="0.25">
      <c r="A475">
        <v>106858858</v>
      </c>
      <c r="B475" t="s">
        <v>44</v>
      </c>
      <c r="C475" t="s">
        <v>45</v>
      </c>
      <c r="D475">
        <v>50018765</v>
      </c>
      <c r="E475">
        <v>29400015</v>
      </c>
      <c r="F475">
        <v>5.0030000000000001</v>
      </c>
      <c r="G475">
        <v>50020528</v>
      </c>
      <c r="H475">
        <v>0</v>
      </c>
      <c r="I475">
        <v>2022</v>
      </c>
      <c r="J475" t="s">
        <v>73</v>
      </c>
      <c r="K475" t="s">
        <v>55</v>
      </c>
      <c r="L475" s="127">
        <v>0.41736111111111113</v>
      </c>
      <c r="M475" t="s">
        <v>28</v>
      </c>
      <c r="N475" t="s">
        <v>49</v>
      </c>
      <c r="O475" t="s">
        <v>30</v>
      </c>
      <c r="P475" t="s">
        <v>68</v>
      </c>
      <c r="Q475" t="s">
        <v>41</v>
      </c>
      <c r="R475" t="s">
        <v>46</v>
      </c>
      <c r="S475" t="s">
        <v>42</v>
      </c>
      <c r="T475" t="s">
        <v>35</v>
      </c>
      <c r="U475" s="1" t="s">
        <v>36</v>
      </c>
      <c r="V475">
        <v>2</v>
      </c>
      <c r="W475">
        <v>0</v>
      </c>
      <c r="X475">
        <v>0</v>
      </c>
      <c r="Y475">
        <v>0</v>
      </c>
      <c r="Z475">
        <v>0</v>
      </c>
    </row>
    <row r="476" spans="1:26" x14ac:dyDescent="0.25">
      <c r="A476">
        <v>106858879</v>
      </c>
      <c r="B476" t="s">
        <v>97</v>
      </c>
      <c r="C476" t="s">
        <v>45</v>
      </c>
      <c r="D476">
        <v>50018945</v>
      </c>
      <c r="E476">
        <v>40003841</v>
      </c>
      <c r="F476">
        <v>7.9000000000000001E-2</v>
      </c>
      <c r="G476">
        <v>50017712</v>
      </c>
      <c r="H476">
        <v>0</v>
      </c>
      <c r="I476">
        <v>2022</v>
      </c>
      <c r="J476" t="s">
        <v>73</v>
      </c>
      <c r="K476" t="s">
        <v>55</v>
      </c>
      <c r="L476" s="127">
        <v>0.48749999999999999</v>
      </c>
      <c r="M476" t="s">
        <v>77</v>
      </c>
      <c r="N476" t="s">
        <v>49</v>
      </c>
      <c r="P476" t="s">
        <v>31</v>
      </c>
      <c r="Q476" t="s">
        <v>41</v>
      </c>
      <c r="R476" t="s">
        <v>50</v>
      </c>
      <c r="S476" t="s">
        <v>42</v>
      </c>
      <c r="T476" t="s">
        <v>35</v>
      </c>
      <c r="U476" s="1" t="s">
        <v>36</v>
      </c>
      <c r="V476">
        <v>3</v>
      </c>
      <c r="W476">
        <v>0</v>
      </c>
      <c r="X476">
        <v>0</v>
      </c>
      <c r="Y476">
        <v>0</v>
      </c>
      <c r="Z476">
        <v>0</v>
      </c>
    </row>
    <row r="477" spans="1:26" x14ac:dyDescent="0.25">
      <c r="A477">
        <v>106859342</v>
      </c>
      <c r="B477" t="s">
        <v>81</v>
      </c>
      <c r="C477" t="s">
        <v>45</v>
      </c>
      <c r="D477">
        <v>50028612</v>
      </c>
      <c r="E477">
        <v>50028612</v>
      </c>
      <c r="F477">
        <v>7.7460000000000004</v>
      </c>
      <c r="G477">
        <v>50014852</v>
      </c>
      <c r="H477">
        <v>0.189</v>
      </c>
      <c r="I477">
        <v>2022</v>
      </c>
      <c r="J477" t="s">
        <v>73</v>
      </c>
      <c r="K477" t="s">
        <v>58</v>
      </c>
      <c r="L477" s="127">
        <v>0.90138888888888891</v>
      </c>
      <c r="M477" t="s">
        <v>28</v>
      </c>
      <c r="N477" t="s">
        <v>29</v>
      </c>
      <c r="O477" t="s">
        <v>30</v>
      </c>
      <c r="P477" t="s">
        <v>31</v>
      </c>
      <c r="Q477" t="s">
        <v>41</v>
      </c>
      <c r="R477" t="s">
        <v>33</v>
      </c>
      <c r="S477" t="s">
        <v>42</v>
      </c>
      <c r="T477" t="s">
        <v>35</v>
      </c>
      <c r="U477" s="1" t="s">
        <v>36</v>
      </c>
      <c r="V477">
        <v>1</v>
      </c>
      <c r="W477">
        <v>0</v>
      </c>
      <c r="X477">
        <v>0</v>
      </c>
      <c r="Y477">
        <v>0</v>
      </c>
      <c r="Z477">
        <v>0</v>
      </c>
    </row>
    <row r="478" spans="1:26" x14ac:dyDescent="0.25">
      <c r="A478">
        <v>106859417</v>
      </c>
      <c r="B478" t="s">
        <v>44</v>
      </c>
      <c r="C478" t="s">
        <v>45</v>
      </c>
      <c r="D478">
        <v>50000545</v>
      </c>
      <c r="E478">
        <v>30000055</v>
      </c>
      <c r="F478">
        <v>8.1259999999999994</v>
      </c>
      <c r="G478">
        <v>30000147</v>
      </c>
      <c r="H478">
        <v>0</v>
      </c>
      <c r="I478">
        <v>2022</v>
      </c>
      <c r="J478" t="s">
        <v>73</v>
      </c>
      <c r="K478" t="s">
        <v>58</v>
      </c>
      <c r="L478" s="127">
        <v>0.65555555555555556</v>
      </c>
      <c r="M478" t="s">
        <v>28</v>
      </c>
      <c r="N478" t="s">
        <v>29</v>
      </c>
      <c r="O478" t="s">
        <v>30</v>
      </c>
      <c r="P478" t="s">
        <v>31</v>
      </c>
      <c r="Q478" t="s">
        <v>41</v>
      </c>
      <c r="R478" t="s">
        <v>61</v>
      </c>
      <c r="S478" t="s">
        <v>42</v>
      </c>
      <c r="T478" t="s">
        <v>35</v>
      </c>
      <c r="U478" s="1" t="s">
        <v>36</v>
      </c>
      <c r="V478">
        <v>4</v>
      </c>
      <c r="W478">
        <v>0</v>
      </c>
      <c r="X478">
        <v>0</v>
      </c>
      <c r="Y478">
        <v>0</v>
      </c>
      <c r="Z478">
        <v>0</v>
      </c>
    </row>
    <row r="479" spans="1:26" x14ac:dyDescent="0.25">
      <c r="A479">
        <v>106859491</v>
      </c>
      <c r="B479" t="s">
        <v>81</v>
      </c>
      <c r="C479" t="s">
        <v>45</v>
      </c>
      <c r="D479">
        <v>50038697</v>
      </c>
      <c r="E479">
        <v>50038697</v>
      </c>
      <c r="F479">
        <v>999.99900000000002</v>
      </c>
      <c r="G479">
        <v>50034301</v>
      </c>
      <c r="H479">
        <v>0</v>
      </c>
      <c r="I479">
        <v>2022</v>
      </c>
      <c r="J479" t="s">
        <v>26</v>
      </c>
      <c r="K479" t="s">
        <v>60</v>
      </c>
      <c r="L479" s="127">
        <v>0.49236111111111108</v>
      </c>
      <c r="M479" t="s">
        <v>28</v>
      </c>
      <c r="N479" t="s">
        <v>49</v>
      </c>
      <c r="P479" t="s">
        <v>54</v>
      </c>
      <c r="Q479" t="s">
        <v>41</v>
      </c>
      <c r="R479" t="s">
        <v>50</v>
      </c>
      <c r="S479" t="s">
        <v>42</v>
      </c>
      <c r="T479" t="s">
        <v>35</v>
      </c>
      <c r="U479" s="1" t="s">
        <v>36</v>
      </c>
      <c r="V479">
        <v>2</v>
      </c>
      <c r="W479">
        <v>0</v>
      </c>
      <c r="X479">
        <v>0</v>
      </c>
      <c r="Y479">
        <v>0</v>
      </c>
      <c r="Z479">
        <v>0</v>
      </c>
    </row>
    <row r="480" spans="1:26" x14ac:dyDescent="0.25">
      <c r="A480">
        <v>106859823</v>
      </c>
      <c r="B480" t="s">
        <v>25</v>
      </c>
      <c r="C480" t="s">
        <v>65</v>
      </c>
      <c r="D480">
        <v>10000440</v>
      </c>
      <c r="E480">
        <v>10000440</v>
      </c>
      <c r="F480">
        <v>0.81499999999999995</v>
      </c>
      <c r="G480">
        <v>50015732</v>
      </c>
      <c r="H480">
        <v>4.7E-2</v>
      </c>
      <c r="I480">
        <v>2022</v>
      </c>
      <c r="J480" t="s">
        <v>73</v>
      </c>
      <c r="K480" t="s">
        <v>55</v>
      </c>
      <c r="L480" s="127">
        <v>0.8979166666666667</v>
      </c>
      <c r="M480" t="s">
        <v>28</v>
      </c>
      <c r="N480" t="s">
        <v>49</v>
      </c>
      <c r="O480" t="s">
        <v>30</v>
      </c>
      <c r="P480" t="s">
        <v>31</v>
      </c>
      <c r="Q480" t="s">
        <v>41</v>
      </c>
      <c r="R480" t="s">
        <v>33</v>
      </c>
      <c r="S480" t="s">
        <v>42</v>
      </c>
      <c r="T480" t="s">
        <v>47</v>
      </c>
      <c r="U480" s="1" t="s">
        <v>43</v>
      </c>
      <c r="V480">
        <v>2</v>
      </c>
      <c r="W480">
        <v>0</v>
      </c>
      <c r="X480">
        <v>0</v>
      </c>
      <c r="Y480">
        <v>0</v>
      </c>
      <c r="Z480">
        <v>1</v>
      </c>
    </row>
    <row r="481" spans="1:26" x14ac:dyDescent="0.25">
      <c r="A481">
        <v>106859953</v>
      </c>
      <c r="B481" t="s">
        <v>144</v>
      </c>
      <c r="C481" t="s">
        <v>65</v>
      </c>
      <c r="D481">
        <v>10000077</v>
      </c>
      <c r="E481">
        <v>10000077</v>
      </c>
      <c r="F481">
        <v>13.455</v>
      </c>
      <c r="G481" t="s">
        <v>274</v>
      </c>
      <c r="H481">
        <v>0.3</v>
      </c>
      <c r="I481">
        <v>2022</v>
      </c>
      <c r="J481" t="s">
        <v>73</v>
      </c>
      <c r="K481" t="s">
        <v>48</v>
      </c>
      <c r="L481" s="127">
        <v>0.91666666666666663</v>
      </c>
      <c r="M481" t="s">
        <v>28</v>
      </c>
      <c r="N481" t="s">
        <v>29</v>
      </c>
      <c r="O481" t="s">
        <v>30</v>
      </c>
      <c r="P481" t="s">
        <v>31</v>
      </c>
      <c r="Q481" t="s">
        <v>62</v>
      </c>
      <c r="R481" t="s">
        <v>33</v>
      </c>
      <c r="S481" t="s">
        <v>34</v>
      </c>
      <c r="T481" t="s">
        <v>57</v>
      </c>
      <c r="U481" s="1" t="s">
        <v>36</v>
      </c>
      <c r="V481">
        <v>2</v>
      </c>
      <c r="W481">
        <v>0</v>
      </c>
      <c r="X481">
        <v>0</v>
      </c>
      <c r="Y481">
        <v>0</v>
      </c>
      <c r="Z481">
        <v>0</v>
      </c>
    </row>
    <row r="482" spans="1:26" x14ac:dyDescent="0.25">
      <c r="A482">
        <v>106859981</v>
      </c>
      <c r="B482" t="s">
        <v>44</v>
      </c>
      <c r="C482" t="s">
        <v>65</v>
      </c>
      <c r="D482">
        <v>10000085</v>
      </c>
      <c r="E482">
        <v>10000085</v>
      </c>
      <c r="F482">
        <v>10.661</v>
      </c>
      <c r="G482">
        <v>40001632</v>
      </c>
      <c r="H482">
        <v>0.25</v>
      </c>
      <c r="I482">
        <v>2022</v>
      </c>
      <c r="J482" t="s">
        <v>73</v>
      </c>
      <c r="K482" t="s">
        <v>53</v>
      </c>
      <c r="L482" s="127">
        <v>0.68819444444444444</v>
      </c>
      <c r="M482" t="s">
        <v>40</v>
      </c>
      <c r="N482" t="s">
        <v>49</v>
      </c>
      <c r="O482" t="s">
        <v>30</v>
      </c>
      <c r="P482" t="s">
        <v>68</v>
      </c>
      <c r="Q482" t="s">
        <v>41</v>
      </c>
      <c r="R482" t="s">
        <v>33</v>
      </c>
      <c r="S482" t="s">
        <v>42</v>
      </c>
      <c r="T482" t="s">
        <v>35</v>
      </c>
      <c r="U482" s="1" t="s">
        <v>36</v>
      </c>
      <c r="V482">
        <v>2</v>
      </c>
      <c r="W482">
        <v>0</v>
      </c>
      <c r="X482">
        <v>0</v>
      </c>
      <c r="Y482">
        <v>0</v>
      </c>
      <c r="Z482">
        <v>0</v>
      </c>
    </row>
    <row r="483" spans="1:26" x14ac:dyDescent="0.25">
      <c r="A483">
        <v>106859983</v>
      </c>
      <c r="B483" t="s">
        <v>25</v>
      </c>
      <c r="C483" t="s">
        <v>65</v>
      </c>
      <c r="D483">
        <v>10000040</v>
      </c>
      <c r="E483">
        <v>10000040</v>
      </c>
      <c r="F483">
        <v>18.577999999999999</v>
      </c>
      <c r="G483">
        <v>10000440</v>
      </c>
      <c r="H483">
        <v>0.1</v>
      </c>
      <c r="I483">
        <v>2022</v>
      </c>
      <c r="J483" t="s">
        <v>73</v>
      </c>
      <c r="K483" t="s">
        <v>48</v>
      </c>
      <c r="L483" s="127">
        <v>0.34375</v>
      </c>
      <c r="M483" t="s">
        <v>28</v>
      </c>
      <c r="N483" t="s">
        <v>29</v>
      </c>
      <c r="O483" t="s">
        <v>30</v>
      </c>
      <c r="P483" t="s">
        <v>31</v>
      </c>
      <c r="Q483" t="s">
        <v>41</v>
      </c>
      <c r="R483" t="s">
        <v>33</v>
      </c>
      <c r="S483" t="s">
        <v>42</v>
      </c>
      <c r="T483" t="s">
        <v>35</v>
      </c>
      <c r="U483" s="1" t="s">
        <v>36</v>
      </c>
      <c r="V483">
        <v>2</v>
      </c>
      <c r="W483">
        <v>0</v>
      </c>
      <c r="X483">
        <v>0</v>
      </c>
      <c r="Y483">
        <v>0</v>
      </c>
      <c r="Z483">
        <v>0</v>
      </c>
    </row>
    <row r="484" spans="1:26" x14ac:dyDescent="0.25">
      <c r="A484">
        <v>106860035</v>
      </c>
      <c r="B484" t="s">
        <v>114</v>
      </c>
      <c r="C484" t="s">
        <v>65</v>
      </c>
      <c r="D484">
        <v>10000040</v>
      </c>
      <c r="E484">
        <v>10000040</v>
      </c>
      <c r="F484">
        <v>1.206</v>
      </c>
      <c r="G484">
        <v>203110</v>
      </c>
      <c r="H484">
        <v>0.05</v>
      </c>
      <c r="I484">
        <v>2022</v>
      </c>
      <c r="J484" t="s">
        <v>73</v>
      </c>
      <c r="K484" t="s">
        <v>53</v>
      </c>
      <c r="L484" s="127">
        <v>0.37986111111111115</v>
      </c>
      <c r="M484" t="s">
        <v>28</v>
      </c>
      <c r="N484" t="s">
        <v>49</v>
      </c>
      <c r="O484" t="s">
        <v>30</v>
      </c>
      <c r="P484" t="s">
        <v>31</v>
      </c>
      <c r="Q484" t="s">
        <v>41</v>
      </c>
      <c r="R484" t="s">
        <v>33</v>
      </c>
      <c r="S484" t="s">
        <v>42</v>
      </c>
      <c r="T484" t="s">
        <v>35</v>
      </c>
      <c r="U484" s="1" t="s">
        <v>36</v>
      </c>
      <c r="V484">
        <v>2</v>
      </c>
      <c r="W484">
        <v>0</v>
      </c>
      <c r="X484">
        <v>0</v>
      </c>
      <c r="Y484">
        <v>0</v>
      </c>
      <c r="Z484">
        <v>0</v>
      </c>
    </row>
    <row r="485" spans="1:26" x14ac:dyDescent="0.25">
      <c r="A485">
        <v>106860088</v>
      </c>
      <c r="B485" t="s">
        <v>86</v>
      </c>
      <c r="C485" t="s">
        <v>65</v>
      </c>
      <c r="D485">
        <v>10000026</v>
      </c>
      <c r="E485">
        <v>10000026</v>
      </c>
      <c r="F485">
        <v>21.257000000000001</v>
      </c>
      <c r="G485">
        <v>200330</v>
      </c>
      <c r="H485">
        <v>0.5</v>
      </c>
      <c r="I485">
        <v>2022</v>
      </c>
      <c r="J485" t="s">
        <v>73</v>
      </c>
      <c r="K485" t="s">
        <v>53</v>
      </c>
      <c r="L485" s="127">
        <v>0.32569444444444445</v>
      </c>
      <c r="M485" t="s">
        <v>28</v>
      </c>
      <c r="N485" t="s">
        <v>49</v>
      </c>
      <c r="O485" t="s">
        <v>30</v>
      </c>
      <c r="P485" t="s">
        <v>31</v>
      </c>
      <c r="Q485" t="s">
        <v>41</v>
      </c>
      <c r="R485" t="s">
        <v>33</v>
      </c>
      <c r="S485" t="s">
        <v>42</v>
      </c>
      <c r="T485" t="s">
        <v>35</v>
      </c>
      <c r="U485" s="1" t="s">
        <v>36</v>
      </c>
      <c r="V485">
        <v>2</v>
      </c>
      <c r="W485">
        <v>0</v>
      </c>
      <c r="X485">
        <v>0</v>
      </c>
      <c r="Y485">
        <v>0</v>
      </c>
      <c r="Z485">
        <v>0</v>
      </c>
    </row>
    <row r="486" spans="1:26" x14ac:dyDescent="0.25">
      <c r="A486">
        <v>106860089</v>
      </c>
      <c r="B486" t="s">
        <v>86</v>
      </c>
      <c r="C486" t="s">
        <v>65</v>
      </c>
      <c r="D486">
        <v>10000026</v>
      </c>
      <c r="E486">
        <v>10000026</v>
      </c>
      <c r="F486">
        <v>21.257000000000001</v>
      </c>
      <c r="G486">
        <v>200330</v>
      </c>
      <c r="H486">
        <v>0.5</v>
      </c>
      <c r="I486">
        <v>2022</v>
      </c>
      <c r="J486" t="s">
        <v>73</v>
      </c>
      <c r="K486" t="s">
        <v>53</v>
      </c>
      <c r="L486" s="127">
        <v>0.33680555555555558</v>
      </c>
      <c r="M486" t="s">
        <v>28</v>
      </c>
      <c r="N486" t="s">
        <v>49</v>
      </c>
      <c r="O486" t="s">
        <v>30</v>
      </c>
      <c r="P486" t="s">
        <v>31</v>
      </c>
      <c r="Q486" t="s">
        <v>41</v>
      </c>
      <c r="R486" t="s">
        <v>33</v>
      </c>
      <c r="S486" t="s">
        <v>42</v>
      </c>
      <c r="T486" t="s">
        <v>35</v>
      </c>
      <c r="U486" s="1" t="s">
        <v>36</v>
      </c>
      <c r="V486">
        <v>2</v>
      </c>
      <c r="W486">
        <v>0</v>
      </c>
      <c r="X486">
        <v>0</v>
      </c>
      <c r="Y486">
        <v>0</v>
      </c>
      <c r="Z486">
        <v>0</v>
      </c>
    </row>
    <row r="487" spans="1:26" x14ac:dyDescent="0.25">
      <c r="A487">
        <v>106860143</v>
      </c>
      <c r="B487" t="s">
        <v>25</v>
      </c>
      <c r="C487" t="s">
        <v>65</v>
      </c>
      <c r="D487">
        <v>10000040</v>
      </c>
      <c r="E487">
        <v>10000040</v>
      </c>
      <c r="F487">
        <v>27.66</v>
      </c>
      <c r="G487">
        <v>20000070</v>
      </c>
      <c r="H487">
        <v>2.9</v>
      </c>
      <c r="I487">
        <v>2022</v>
      </c>
      <c r="J487" t="s">
        <v>73</v>
      </c>
      <c r="K487" t="s">
        <v>48</v>
      </c>
      <c r="L487" s="127">
        <v>0.85138888888888886</v>
      </c>
      <c r="M487" t="s">
        <v>28</v>
      </c>
      <c r="N487" t="s">
        <v>49</v>
      </c>
      <c r="O487" t="s">
        <v>30</v>
      </c>
      <c r="P487" t="s">
        <v>31</v>
      </c>
      <c r="Q487" t="s">
        <v>41</v>
      </c>
      <c r="R487" t="s">
        <v>33</v>
      </c>
      <c r="S487" t="s">
        <v>42</v>
      </c>
      <c r="T487" t="s">
        <v>57</v>
      </c>
      <c r="U487" s="1" t="s">
        <v>64</v>
      </c>
      <c r="V487">
        <v>7</v>
      </c>
      <c r="W487">
        <v>0</v>
      </c>
      <c r="X487">
        <v>0</v>
      </c>
      <c r="Y487">
        <v>3</v>
      </c>
      <c r="Z487">
        <v>3</v>
      </c>
    </row>
    <row r="488" spans="1:26" x14ac:dyDescent="0.25">
      <c r="A488">
        <v>106860160</v>
      </c>
      <c r="B488" t="s">
        <v>25</v>
      </c>
      <c r="C488" t="s">
        <v>65</v>
      </c>
      <c r="D488">
        <v>10000040</v>
      </c>
      <c r="E488">
        <v>10000040</v>
      </c>
      <c r="F488">
        <v>27.26</v>
      </c>
      <c r="G488" t="s">
        <v>255</v>
      </c>
      <c r="H488">
        <v>0.4</v>
      </c>
      <c r="I488">
        <v>2022</v>
      </c>
      <c r="J488" t="s">
        <v>73</v>
      </c>
      <c r="K488" t="s">
        <v>48</v>
      </c>
      <c r="L488" s="127">
        <v>0.56874999999999998</v>
      </c>
      <c r="M488" t="s">
        <v>28</v>
      </c>
      <c r="N488" t="s">
        <v>49</v>
      </c>
      <c r="O488" t="s">
        <v>30</v>
      </c>
      <c r="P488" t="s">
        <v>31</v>
      </c>
      <c r="Q488" t="s">
        <v>41</v>
      </c>
      <c r="R488" t="s">
        <v>33</v>
      </c>
      <c r="S488" t="s">
        <v>42</v>
      </c>
      <c r="T488" t="s">
        <v>35</v>
      </c>
      <c r="U488" s="1" t="s">
        <v>64</v>
      </c>
      <c r="V488">
        <v>2</v>
      </c>
      <c r="W488">
        <v>0</v>
      </c>
      <c r="X488">
        <v>0</v>
      </c>
      <c r="Y488">
        <v>1</v>
      </c>
      <c r="Z488">
        <v>1</v>
      </c>
    </row>
    <row r="489" spans="1:26" x14ac:dyDescent="0.25">
      <c r="A489">
        <v>106860200</v>
      </c>
      <c r="B489" t="s">
        <v>114</v>
      </c>
      <c r="C489" t="s">
        <v>65</v>
      </c>
      <c r="D489">
        <v>10000095</v>
      </c>
      <c r="E489">
        <v>10000095</v>
      </c>
      <c r="F489">
        <v>3.29</v>
      </c>
      <c r="G489">
        <v>10000040</v>
      </c>
      <c r="H489">
        <v>0.2</v>
      </c>
      <c r="I489">
        <v>2022</v>
      </c>
      <c r="J489" t="s">
        <v>73</v>
      </c>
      <c r="K489" t="s">
        <v>55</v>
      </c>
      <c r="L489" s="127">
        <v>0.33263888888888887</v>
      </c>
      <c r="M489" t="s">
        <v>28</v>
      </c>
      <c r="N489" t="s">
        <v>29</v>
      </c>
      <c r="O489" t="s">
        <v>30</v>
      </c>
      <c r="P489" t="s">
        <v>31</v>
      </c>
      <c r="Q489" t="s">
        <v>41</v>
      </c>
      <c r="R489" t="s">
        <v>70</v>
      </c>
      <c r="S489" t="s">
        <v>42</v>
      </c>
      <c r="T489" t="s">
        <v>35</v>
      </c>
      <c r="U489" s="1" t="s">
        <v>36</v>
      </c>
      <c r="V489">
        <v>3</v>
      </c>
      <c r="W489">
        <v>0</v>
      </c>
      <c r="X489">
        <v>0</v>
      </c>
      <c r="Y489">
        <v>0</v>
      </c>
      <c r="Z489">
        <v>0</v>
      </c>
    </row>
    <row r="490" spans="1:26" x14ac:dyDescent="0.25">
      <c r="A490">
        <v>106860207</v>
      </c>
      <c r="B490" t="s">
        <v>112</v>
      </c>
      <c r="C490" t="s">
        <v>65</v>
      </c>
      <c r="D490">
        <v>10000095</v>
      </c>
      <c r="E490">
        <v>10000095</v>
      </c>
      <c r="F490">
        <v>7.7469999999999999</v>
      </c>
      <c r="G490">
        <v>40001709</v>
      </c>
      <c r="H490">
        <v>0.1</v>
      </c>
      <c r="I490">
        <v>2022</v>
      </c>
      <c r="J490" t="s">
        <v>73</v>
      </c>
      <c r="K490" t="s">
        <v>39</v>
      </c>
      <c r="L490" s="127">
        <v>0.59861111111111109</v>
      </c>
      <c r="M490" t="s">
        <v>28</v>
      </c>
      <c r="N490" t="s">
        <v>29</v>
      </c>
      <c r="O490" t="s">
        <v>30</v>
      </c>
      <c r="P490" t="s">
        <v>68</v>
      </c>
      <c r="Q490" t="s">
        <v>41</v>
      </c>
      <c r="R490" t="s">
        <v>33</v>
      </c>
      <c r="S490" t="s">
        <v>42</v>
      </c>
      <c r="T490" t="s">
        <v>35</v>
      </c>
      <c r="U490" s="1" t="s">
        <v>36</v>
      </c>
      <c r="V490">
        <v>1</v>
      </c>
      <c r="W490">
        <v>0</v>
      </c>
      <c r="X490">
        <v>0</v>
      </c>
      <c r="Y490">
        <v>0</v>
      </c>
      <c r="Z490">
        <v>0</v>
      </c>
    </row>
    <row r="491" spans="1:26" x14ac:dyDescent="0.25">
      <c r="A491">
        <v>106860270</v>
      </c>
      <c r="B491" t="s">
        <v>117</v>
      </c>
      <c r="C491" t="s">
        <v>65</v>
      </c>
      <c r="D491">
        <v>10000040</v>
      </c>
      <c r="E491">
        <v>10000040</v>
      </c>
      <c r="F491">
        <v>12.706</v>
      </c>
      <c r="G491">
        <v>10000077</v>
      </c>
      <c r="H491">
        <v>0.2</v>
      </c>
      <c r="I491">
        <v>2022</v>
      </c>
      <c r="J491" t="s">
        <v>73</v>
      </c>
      <c r="K491" t="s">
        <v>55</v>
      </c>
      <c r="L491" s="127">
        <v>0.54513888888888895</v>
      </c>
      <c r="M491" t="s">
        <v>28</v>
      </c>
      <c r="N491" t="s">
        <v>49</v>
      </c>
      <c r="O491" t="s">
        <v>30</v>
      </c>
      <c r="P491" t="s">
        <v>31</v>
      </c>
      <c r="Q491" t="s">
        <v>41</v>
      </c>
      <c r="R491" t="s">
        <v>33</v>
      </c>
      <c r="S491" t="s">
        <v>42</v>
      </c>
      <c r="T491" t="s">
        <v>35</v>
      </c>
      <c r="U491" s="1" t="s">
        <v>36</v>
      </c>
      <c r="V491">
        <v>2</v>
      </c>
      <c r="W491">
        <v>0</v>
      </c>
      <c r="X491">
        <v>0</v>
      </c>
      <c r="Y491">
        <v>0</v>
      </c>
      <c r="Z491">
        <v>0</v>
      </c>
    </row>
    <row r="492" spans="1:26" x14ac:dyDescent="0.25">
      <c r="A492">
        <v>106860290</v>
      </c>
      <c r="B492" t="s">
        <v>86</v>
      </c>
      <c r="C492" t="s">
        <v>65</v>
      </c>
      <c r="D492">
        <v>10000026</v>
      </c>
      <c r="E492">
        <v>10000026</v>
      </c>
      <c r="F492">
        <v>21.757000000000001</v>
      </c>
      <c r="G492">
        <v>200330</v>
      </c>
      <c r="H492">
        <v>1</v>
      </c>
      <c r="I492">
        <v>2022</v>
      </c>
      <c r="J492" t="s">
        <v>73</v>
      </c>
      <c r="K492" t="s">
        <v>55</v>
      </c>
      <c r="L492" s="127">
        <v>0.63472222222222219</v>
      </c>
      <c r="M492" t="s">
        <v>28</v>
      </c>
      <c r="N492" t="s">
        <v>49</v>
      </c>
      <c r="O492" t="s">
        <v>30</v>
      </c>
      <c r="P492" t="s">
        <v>31</v>
      </c>
      <c r="Q492" t="s">
        <v>41</v>
      </c>
      <c r="R492" t="s">
        <v>33</v>
      </c>
      <c r="S492" t="s">
        <v>42</v>
      </c>
      <c r="T492" t="s">
        <v>35</v>
      </c>
      <c r="U492" s="1" t="s">
        <v>36</v>
      </c>
      <c r="V492">
        <v>2</v>
      </c>
      <c r="W492">
        <v>0</v>
      </c>
      <c r="X492">
        <v>0</v>
      </c>
      <c r="Y492">
        <v>0</v>
      </c>
      <c r="Z492">
        <v>0</v>
      </c>
    </row>
    <row r="493" spans="1:26" x14ac:dyDescent="0.25">
      <c r="A493">
        <v>106860293</v>
      </c>
      <c r="B493" t="s">
        <v>86</v>
      </c>
      <c r="C493" t="s">
        <v>65</v>
      </c>
      <c r="D493">
        <v>10000026</v>
      </c>
      <c r="E493">
        <v>10000026</v>
      </c>
      <c r="F493">
        <v>27.847999999999999</v>
      </c>
      <c r="G493">
        <v>200410</v>
      </c>
      <c r="H493">
        <v>0.9</v>
      </c>
      <c r="I493">
        <v>2022</v>
      </c>
      <c r="J493" t="s">
        <v>73</v>
      </c>
      <c r="K493" t="s">
        <v>55</v>
      </c>
      <c r="L493" s="127">
        <v>0.65555555555555556</v>
      </c>
      <c r="M493" t="s">
        <v>28</v>
      </c>
      <c r="N493" t="s">
        <v>49</v>
      </c>
      <c r="O493" t="s">
        <v>30</v>
      </c>
      <c r="P493" t="s">
        <v>31</v>
      </c>
      <c r="Q493" t="s">
        <v>41</v>
      </c>
      <c r="R493" t="s">
        <v>33</v>
      </c>
      <c r="S493" t="s">
        <v>42</v>
      </c>
      <c r="T493" t="s">
        <v>35</v>
      </c>
      <c r="U493" s="1" t="s">
        <v>36</v>
      </c>
      <c r="V493">
        <v>2</v>
      </c>
      <c r="W493">
        <v>0</v>
      </c>
      <c r="X493">
        <v>0</v>
      </c>
      <c r="Y493">
        <v>0</v>
      </c>
      <c r="Z493">
        <v>0</v>
      </c>
    </row>
    <row r="494" spans="1:26" x14ac:dyDescent="0.25">
      <c r="A494">
        <v>106860296</v>
      </c>
      <c r="B494" t="s">
        <v>86</v>
      </c>
      <c r="C494" t="s">
        <v>65</v>
      </c>
      <c r="D494">
        <v>10000026</v>
      </c>
      <c r="E494">
        <v>10000026</v>
      </c>
      <c r="F494">
        <v>27.666</v>
      </c>
      <c r="G494">
        <v>200400</v>
      </c>
      <c r="H494">
        <v>0.1</v>
      </c>
      <c r="I494">
        <v>2022</v>
      </c>
      <c r="J494" t="s">
        <v>73</v>
      </c>
      <c r="K494" t="s">
        <v>55</v>
      </c>
      <c r="L494" s="127">
        <v>0.61805555555555558</v>
      </c>
      <c r="M494" t="s">
        <v>28</v>
      </c>
      <c r="N494" t="s">
        <v>49</v>
      </c>
      <c r="O494" t="s">
        <v>30</v>
      </c>
      <c r="P494" t="s">
        <v>31</v>
      </c>
      <c r="Q494" t="s">
        <v>41</v>
      </c>
      <c r="R494" t="s">
        <v>33</v>
      </c>
      <c r="S494" t="s">
        <v>42</v>
      </c>
      <c r="T494" t="s">
        <v>35</v>
      </c>
      <c r="U494" s="1" t="s">
        <v>43</v>
      </c>
      <c r="V494">
        <v>10</v>
      </c>
      <c r="W494">
        <v>0</v>
      </c>
      <c r="X494">
        <v>0</v>
      </c>
      <c r="Y494">
        <v>0</v>
      </c>
      <c r="Z494">
        <v>7</v>
      </c>
    </row>
    <row r="495" spans="1:26" x14ac:dyDescent="0.25">
      <c r="A495">
        <v>106860315</v>
      </c>
      <c r="B495" t="s">
        <v>86</v>
      </c>
      <c r="C495" t="s">
        <v>65</v>
      </c>
      <c r="D495">
        <v>10000026</v>
      </c>
      <c r="E495">
        <v>10000026</v>
      </c>
      <c r="F495">
        <v>26.565999999999999</v>
      </c>
      <c r="G495">
        <v>200390</v>
      </c>
      <c r="H495">
        <v>0.2</v>
      </c>
      <c r="I495">
        <v>2022</v>
      </c>
      <c r="J495" t="s">
        <v>73</v>
      </c>
      <c r="K495" t="s">
        <v>55</v>
      </c>
      <c r="L495" s="127">
        <v>0.75486111111111109</v>
      </c>
      <c r="M495" t="s">
        <v>28</v>
      </c>
      <c r="N495" t="s">
        <v>49</v>
      </c>
      <c r="O495" t="s">
        <v>30</v>
      </c>
      <c r="P495" t="s">
        <v>31</v>
      </c>
      <c r="Q495" t="s">
        <v>41</v>
      </c>
      <c r="R495" t="s">
        <v>33</v>
      </c>
      <c r="S495" t="s">
        <v>42</v>
      </c>
      <c r="T495" t="s">
        <v>35</v>
      </c>
      <c r="U495" s="1" t="s">
        <v>36</v>
      </c>
      <c r="V495">
        <v>3</v>
      </c>
      <c r="W495">
        <v>0</v>
      </c>
      <c r="X495">
        <v>0</v>
      </c>
      <c r="Y495">
        <v>0</v>
      </c>
      <c r="Z495">
        <v>0</v>
      </c>
    </row>
    <row r="496" spans="1:26" x14ac:dyDescent="0.25">
      <c r="A496">
        <v>106860342</v>
      </c>
      <c r="B496" t="s">
        <v>97</v>
      </c>
      <c r="C496" t="s">
        <v>38</v>
      </c>
      <c r="D496">
        <v>20000070</v>
      </c>
      <c r="E496">
        <v>20000070</v>
      </c>
      <c r="F496">
        <v>27.202999999999999</v>
      </c>
      <c r="G496">
        <v>40002819</v>
      </c>
      <c r="H496">
        <v>0</v>
      </c>
      <c r="I496">
        <v>2022</v>
      </c>
      <c r="J496" t="s">
        <v>73</v>
      </c>
      <c r="K496" t="s">
        <v>48</v>
      </c>
      <c r="L496" s="127">
        <v>0.71736111111111101</v>
      </c>
      <c r="M496" t="s">
        <v>28</v>
      </c>
      <c r="N496" t="s">
        <v>49</v>
      </c>
      <c r="O496" t="s">
        <v>30</v>
      </c>
      <c r="P496" t="s">
        <v>31</v>
      </c>
      <c r="Q496" t="s">
        <v>41</v>
      </c>
      <c r="R496" t="s">
        <v>72</v>
      </c>
      <c r="S496" t="s">
        <v>42</v>
      </c>
      <c r="T496" t="s">
        <v>35</v>
      </c>
      <c r="U496" s="1" t="s">
        <v>36</v>
      </c>
      <c r="V496">
        <v>4</v>
      </c>
      <c r="W496">
        <v>0</v>
      </c>
      <c r="X496">
        <v>0</v>
      </c>
      <c r="Y496">
        <v>0</v>
      </c>
      <c r="Z496">
        <v>0</v>
      </c>
    </row>
    <row r="497" spans="1:26" x14ac:dyDescent="0.25">
      <c r="A497">
        <v>106860358</v>
      </c>
      <c r="B497" t="s">
        <v>114</v>
      </c>
      <c r="C497" t="s">
        <v>67</v>
      </c>
      <c r="D497">
        <v>30000042</v>
      </c>
      <c r="E497">
        <v>30000042</v>
      </c>
      <c r="F497">
        <v>3.0990000000000002</v>
      </c>
      <c r="G497">
        <v>10000040</v>
      </c>
      <c r="H497">
        <v>0</v>
      </c>
      <c r="I497">
        <v>2022</v>
      </c>
      <c r="J497" t="s">
        <v>73</v>
      </c>
      <c r="K497" t="s">
        <v>55</v>
      </c>
      <c r="L497" s="127">
        <v>0.69791666666666663</v>
      </c>
      <c r="M497" t="s">
        <v>28</v>
      </c>
      <c r="N497" t="s">
        <v>49</v>
      </c>
      <c r="O497" t="s">
        <v>30</v>
      </c>
      <c r="P497" t="s">
        <v>54</v>
      </c>
      <c r="Q497" t="s">
        <v>41</v>
      </c>
      <c r="R497" t="s">
        <v>75</v>
      </c>
      <c r="S497" t="s">
        <v>42</v>
      </c>
      <c r="T497" t="s">
        <v>35</v>
      </c>
      <c r="U497" s="1" t="s">
        <v>36</v>
      </c>
      <c r="V497">
        <v>2</v>
      </c>
      <c r="W497">
        <v>0</v>
      </c>
      <c r="X497">
        <v>0</v>
      </c>
      <c r="Y497">
        <v>0</v>
      </c>
      <c r="Z497">
        <v>0</v>
      </c>
    </row>
    <row r="498" spans="1:26" x14ac:dyDescent="0.25">
      <c r="A498">
        <v>106860384</v>
      </c>
      <c r="B498" t="s">
        <v>112</v>
      </c>
      <c r="C498" t="s">
        <v>65</v>
      </c>
      <c r="D498">
        <v>10000095</v>
      </c>
      <c r="E498">
        <v>10000095</v>
      </c>
      <c r="F498">
        <v>1.4370000000000001</v>
      </c>
      <c r="G498">
        <v>40001002</v>
      </c>
      <c r="H498">
        <v>0.31</v>
      </c>
      <c r="I498">
        <v>2022</v>
      </c>
      <c r="J498" t="s">
        <v>73</v>
      </c>
      <c r="K498" t="s">
        <v>55</v>
      </c>
      <c r="L498" s="127">
        <v>0.8666666666666667</v>
      </c>
      <c r="M498" t="s">
        <v>28</v>
      </c>
      <c r="N498" t="s">
        <v>29</v>
      </c>
      <c r="O498" t="s">
        <v>30</v>
      </c>
      <c r="P498" t="s">
        <v>31</v>
      </c>
      <c r="Q498" t="s">
        <v>41</v>
      </c>
      <c r="R498" t="s">
        <v>33</v>
      </c>
      <c r="S498" t="s">
        <v>42</v>
      </c>
      <c r="T498" t="s">
        <v>57</v>
      </c>
      <c r="U498" s="1" t="s">
        <v>36</v>
      </c>
      <c r="V498">
        <v>1</v>
      </c>
      <c r="W498">
        <v>0</v>
      </c>
      <c r="X498">
        <v>0</v>
      </c>
      <c r="Y498">
        <v>0</v>
      </c>
      <c r="Z498">
        <v>0</v>
      </c>
    </row>
    <row r="499" spans="1:26" x14ac:dyDescent="0.25">
      <c r="A499">
        <v>106860387</v>
      </c>
      <c r="B499" t="s">
        <v>25</v>
      </c>
      <c r="C499" t="s">
        <v>65</v>
      </c>
      <c r="D499">
        <v>10000040</v>
      </c>
      <c r="E499">
        <v>10000040</v>
      </c>
      <c r="F499">
        <v>20.398</v>
      </c>
      <c r="G499">
        <v>10000440</v>
      </c>
      <c r="H499">
        <v>1.92</v>
      </c>
      <c r="I499">
        <v>2022</v>
      </c>
      <c r="J499" t="s">
        <v>73</v>
      </c>
      <c r="K499" t="s">
        <v>55</v>
      </c>
      <c r="L499" s="127">
        <v>0.48819444444444443</v>
      </c>
      <c r="M499" t="s">
        <v>28</v>
      </c>
      <c r="N499" t="s">
        <v>49</v>
      </c>
      <c r="O499" t="s">
        <v>30</v>
      </c>
      <c r="P499" t="s">
        <v>54</v>
      </c>
      <c r="Q499" t="s">
        <v>41</v>
      </c>
      <c r="R499" t="s">
        <v>33</v>
      </c>
      <c r="S499" t="s">
        <v>42</v>
      </c>
      <c r="T499" t="s">
        <v>47</v>
      </c>
      <c r="U499" s="1" t="s">
        <v>36</v>
      </c>
      <c r="V499">
        <v>1</v>
      </c>
      <c r="W499">
        <v>0</v>
      </c>
      <c r="X499">
        <v>0</v>
      </c>
      <c r="Y499">
        <v>0</v>
      </c>
      <c r="Z499">
        <v>0</v>
      </c>
    </row>
    <row r="500" spans="1:26" x14ac:dyDescent="0.25">
      <c r="A500">
        <v>106860421</v>
      </c>
      <c r="B500" t="s">
        <v>117</v>
      </c>
      <c r="C500" t="s">
        <v>65</v>
      </c>
      <c r="D500">
        <v>10000077</v>
      </c>
      <c r="E500">
        <v>10000077</v>
      </c>
      <c r="F500">
        <v>20.138999999999999</v>
      </c>
      <c r="G500">
        <v>10000040</v>
      </c>
      <c r="H500">
        <v>0.79</v>
      </c>
      <c r="I500">
        <v>2022</v>
      </c>
      <c r="J500" t="s">
        <v>73</v>
      </c>
      <c r="K500" t="s">
        <v>58</v>
      </c>
      <c r="L500" s="127">
        <v>0.60763888888888895</v>
      </c>
      <c r="M500" t="s">
        <v>28</v>
      </c>
      <c r="N500" t="s">
        <v>49</v>
      </c>
      <c r="O500" t="s">
        <v>30</v>
      </c>
      <c r="P500" t="s">
        <v>31</v>
      </c>
      <c r="Q500" t="s">
        <v>41</v>
      </c>
      <c r="R500" t="s">
        <v>33</v>
      </c>
      <c r="S500" t="s">
        <v>42</v>
      </c>
      <c r="T500" t="s">
        <v>35</v>
      </c>
      <c r="U500" s="1" t="s">
        <v>36</v>
      </c>
      <c r="V500">
        <v>1</v>
      </c>
      <c r="W500">
        <v>0</v>
      </c>
      <c r="X500">
        <v>0</v>
      </c>
      <c r="Y500">
        <v>0</v>
      </c>
      <c r="Z500">
        <v>0</v>
      </c>
    </row>
    <row r="501" spans="1:26" x14ac:dyDescent="0.25">
      <c r="A501">
        <v>106860532</v>
      </c>
      <c r="B501" t="s">
        <v>104</v>
      </c>
      <c r="C501" t="s">
        <v>65</v>
      </c>
      <c r="D501">
        <v>10000026</v>
      </c>
      <c r="E501">
        <v>10000026</v>
      </c>
      <c r="F501">
        <v>999.99900000000002</v>
      </c>
      <c r="G501">
        <v>40001745</v>
      </c>
      <c r="H501">
        <v>0.25</v>
      </c>
      <c r="I501">
        <v>2022</v>
      </c>
      <c r="J501" t="s">
        <v>73</v>
      </c>
      <c r="K501" t="s">
        <v>58</v>
      </c>
      <c r="L501" s="127">
        <v>0.6791666666666667</v>
      </c>
      <c r="M501" t="s">
        <v>28</v>
      </c>
      <c r="N501" t="s">
        <v>29</v>
      </c>
      <c r="O501" t="s">
        <v>30</v>
      </c>
      <c r="P501" t="s">
        <v>31</v>
      </c>
      <c r="Q501" t="s">
        <v>41</v>
      </c>
      <c r="R501" t="s">
        <v>33</v>
      </c>
      <c r="S501" t="s">
        <v>42</v>
      </c>
      <c r="T501" t="s">
        <v>35</v>
      </c>
      <c r="U501" s="1" t="s">
        <v>36</v>
      </c>
      <c r="V501">
        <v>2</v>
      </c>
      <c r="W501">
        <v>0</v>
      </c>
      <c r="X501">
        <v>0</v>
      </c>
      <c r="Y501">
        <v>0</v>
      </c>
      <c r="Z501">
        <v>0</v>
      </c>
    </row>
    <row r="502" spans="1:26" x14ac:dyDescent="0.25">
      <c r="A502">
        <v>106860571</v>
      </c>
      <c r="B502" t="s">
        <v>114</v>
      </c>
      <c r="C502" t="s">
        <v>38</v>
      </c>
      <c r="D502">
        <v>29000070</v>
      </c>
      <c r="E502">
        <v>29000070</v>
      </c>
      <c r="F502">
        <v>8.8729999999999993</v>
      </c>
      <c r="G502">
        <v>40001586</v>
      </c>
      <c r="H502">
        <v>0.3</v>
      </c>
      <c r="I502">
        <v>2022</v>
      </c>
      <c r="J502" t="s">
        <v>73</v>
      </c>
      <c r="K502" t="s">
        <v>58</v>
      </c>
      <c r="L502" s="127">
        <v>0.68333333333333324</v>
      </c>
      <c r="M502" t="s">
        <v>51</v>
      </c>
      <c r="N502" t="s">
        <v>49</v>
      </c>
      <c r="O502" t="s">
        <v>30</v>
      </c>
      <c r="P502" t="s">
        <v>54</v>
      </c>
      <c r="Q502" t="s">
        <v>41</v>
      </c>
      <c r="R502" t="s">
        <v>33</v>
      </c>
      <c r="S502" t="s">
        <v>42</v>
      </c>
      <c r="T502" t="s">
        <v>35</v>
      </c>
      <c r="U502" s="1" t="s">
        <v>36</v>
      </c>
      <c r="V502">
        <v>2</v>
      </c>
      <c r="W502">
        <v>0</v>
      </c>
      <c r="X502">
        <v>0</v>
      </c>
      <c r="Y502">
        <v>0</v>
      </c>
      <c r="Z502">
        <v>0</v>
      </c>
    </row>
    <row r="503" spans="1:26" x14ac:dyDescent="0.25">
      <c r="A503">
        <v>106860626</v>
      </c>
      <c r="B503" t="s">
        <v>104</v>
      </c>
      <c r="C503" t="s">
        <v>65</v>
      </c>
      <c r="D503">
        <v>10000026</v>
      </c>
      <c r="E503">
        <v>10000026</v>
      </c>
      <c r="F503">
        <v>7.319</v>
      </c>
      <c r="G503">
        <v>200480</v>
      </c>
      <c r="H503">
        <v>0.2</v>
      </c>
      <c r="I503">
        <v>2022</v>
      </c>
      <c r="J503" t="s">
        <v>73</v>
      </c>
      <c r="K503" t="s">
        <v>53</v>
      </c>
      <c r="L503" s="127">
        <v>0.58194444444444449</v>
      </c>
      <c r="M503" t="s">
        <v>28</v>
      </c>
      <c r="N503" t="s">
        <v>29</v>
      </c>
      <c r="O503" t="s">
        <v>30</v>
      </c>
      <c r="P503" t="s">
        <v>54</v>
      </c>
      <c r="Q503" t="s">
        <v>41</v>
      </c>
      <c r="R503" t="s">
        <v>33</v>
      </c>
      <c r="S503" t="s">
        <v>42</v>
      </c>
      <c r="T503" t="s">
        <v>35</v>
      </c>
      <c r="U503" s="1" t="s">
        <v>36</v>
      </c>
      <c r="V503">
        <v>2</v>
      </c>
      <c r="W503">
        <v>0</v>
      </c>
      <c r="X503">
        <v>0</v>
      </c>
      <c r="Y503">
        <v>0</v>
      </c>
      <c r="Z503">
        <v>0</v>
      </c>
    </row>
    <row r="504" spans="1:26" x14ac:dyDescent="0.25">
      <c r="A504">
        <v>106860704</v>
      </c>
      <c r="B504" t="s">
        <v>104</v>
      </c>
      <c r="C504" t="s">
        <v>65</v>
      </c>
      <c r="D504">
        <v>10000026</v>
      </c>
      <c r="E504">
        <v>10000026</v>
      </c>
      <c r="F504">
        <v>0.11</v>
      </c>
      <c r="G504">
        <v>30000280</v>
      </c>
      <c r="H504">
        <v>0.1</v>
      </c>
      <c r="I504">
        <v>2022</v>
      </c>
      <c r="J504" t="s">
        <v>73</v>
      </c>
      <c r="K504" t="s">
        <v>60</v>
      </c>
      <c r="L504" s="127">
        <v>0.68472222222222223</v>
      </c>
      <c r="M504" t="s">
        <v>28</v>
      </c>
      <c r="N504" t="s">
        <v>49</v>
      </c>
      <c r="O504" t="s">
        <v>30</v>
      </c>
      <c r="P504" t="s">
        <v>31</v>
      </c>
      <c r="Q504" t="s">
        <v>41</v>
      </c>
      <c r="R504" t="s">
        <v>66</v>
      </c>
      <c r="S504" t="s">
        <v>42</v>
      </c>
      <c r="T504" t="s">
        <v>35</v>
      </c>
      <c r="U504" s="1" t="s">
        <v>36</v>
      </c>
      <c r="V504">
        <v>3</v>
      </c>
      <c r="W504">
        <v>0</v>
      </c>
      <c r="X504">
        <v>0</v>
      </c>
      <c r="Y504">
        <v>0</v>
      </c>
      <c r="Z504">
        <v>0</v>
      </c>
    </row>
    <row r="505" spans="1:26" x14ac:dyDescent="0.25">
      <c r="A505">
        <v>106860770</v>
      </c>
      <c r="B505" t="s">
        <v>106</v>
      </c>
      <c r="C505" t="s">
        <v>65</v>
      </c>
      <c r="D505">
        <v>10000095</v>
      </c>
      <c r="E505">
        <v>10000095</v>
      </c>
      <c r="F505">
        <v>22.599</v>
      </c>
      <c r="G505">
        <v>40001815</v>
      </c>
      <c r="H505">
        <v>8.4000000000000005E-2</v>
      </c>
      <c r="I505">
        <v>2022</v>
      </c>
      <c r="J505" t="s">
        <v>73</v>
      </c>
      <c r="K505" t="s">
        <v>55</v>
      </c>
      <c r="L505" s="127">
        <v>0.28680555555555554</v>
      </c>
      <c r="M505" t="s">
        <v>28</v>
      </c>
      <c r="N505" t="s">
        <v>49</v>
      </c>
      <c r="O505" t="s">
        <v>30</v>
      </c>
      <c r="P505" t="s">
        <v>54</v>
      </c>
      <c r="Q505" t="s">
        <v>32</v>
      </c>
      <c r="R505" t="s">
        <v>33</v>
      </c>
      <c r="S505" t="s">
        <v>34</v>
      </c>
      <c r="T505" t="s">
        <v>35</v>
      </c>
      <c r="U505" s="1" t="s">
        <v>36</v>
      </c>
      <c r="V505">
        <v>2</v>
      </c>
      <c r="W505">
        <v>0</v>
      </c>
      <c r="X505">
        <v>0</v>
      </c>
      <c r="Y505">
        <v>0</v>
      </c>
      <c r="Z505">
        <v>0</v>
      </c>
    </row>
    <row r="506" spans="1:26" x14ac:dyDescent="0.25">
      <c r="A506">
        <v>106861127</v>
      </c>
      <c r="B506" t="s">
        <v>238</v>
      </c>
      <c r="C506" t="s">
        <v>38</v>
      </c>
      <c r="D506">
        <v>20000052</v>
      </c>
      <c r="E506">
        <v>20000052</v>
      </c>
      <c r="F506">
        <v>3.012</v>
      </c>
      <c r="G506">
        <v>50019679</v>
      </c>
      <c r="H506">
        <v>2</v>
      </c>
      <c r="I506">
        <v>2022</v>
      </c>
      <c r="J506" t="s">
        <v>73</v>
      </c>
      <c r="K506" t="s">
        <v>39</v>
      </c>
      <c r="L506" s="127">
        <v>0.59097222222222223</v>
      </c>
      <c r="M506" t="s">
        <v>92</v>
      </c>
      <c r="Q506" t="s">
        <v>41</v>
      </c>
      <c r="R506" t="s">
        <v>33</v>
      </c>
      <c r="S506" t="s">
        <v>42</v>
      </c>
      <c r="T506" t="s">
        <v>35</v>
      </c>
      <c r="U506" s="1" t="s">
        <v>116</v>
      </c>
      <c r="V506">
        <v>4</v>
      </c>
      <c r="W506">
        <v>0</v>
      </c>
      <c r="X506">
        <v>0</v>
      </c>
      <c r="Y506">
        <v>0</v>
      </c>
      <c r="Z506">
        <v>0</v>
      </c>
    </row>
    <row r="507" spans="1:26" x14ac:dyDescent="0.25">
      <c r="A507">
        <v>106861172</v>
      </c>
      <c r="B507" t="s">
        <v>25</v>
      </c>
      <c r="C507" t="s">
        <v>45</v>
      </c>
      <c r="F507">
        <v>999.99900000000002</v>
      </c>
      <c r="G507">
        <v>50024976</v>
      </c>
      <c r="H507">
        <v>0.75</v>
      </c>
      <c r="I507">
        <v>2022</v>
      </c>
      <c r="J507" t="s">
        <v>73</v>
      </c>
      <c r="K507" t="s">
        <v>39</v>
      </c>
      <c r="L507" s="127">
        <v>0.4777777777777778</v>
      </c>
      <c r="M507" t="s">
        <v>28</v>
      </c>
      <c r="N507" t="s">
        <v>49</v>
      </c>
      <c r="O507" t="s">
        <v>30</v>
      </c>
      <c r="P507" t="s">
        <v>54</v>
      </c>
      <c r="Q507" t="s">
        <v>41</v>
      </c>
      <c r="R507" t="s">
        <v>33</v>
      </c>
      <c r="S507" t="s">
        <v>42</v>
      </c>
      <c r="T507" t="s">
        <v>35</v>
      </c>
      <c r="U507" s="1" t="s">
        <v>36</v>
      </c>
      <c r="V507">
        <v>1</v>
      </c>
      <c r="W507">
        <v>0</v>
      </c>
      <c r="X507">
        <v>0</v>
      </c>
      <c r="Y507">
        <v>0</v>
      </c>
      <c r="Z507">
        <v>0</v>
      </c>
    </row>
    <row r="508" spans="1:26" x14ac:dyDescent="0.25">
      <c r="A508">
        <v>106861260</v>
      </c>
      <c r="B508" t="s">
        <v>96</v>
      </c>
      <c r="C508" t="s">
        <v>38</v>
      </c>
      <c r="D508">
        <v>20000421</v>
      </c>
      <c r="E508">
        <v>20000421</v>
      </c>
      <c r="F508">
        <v>999.99900000000002</v>
      </c>
      <c r="G508">
        <v>50018682</v>
      </c>
      <c r="H508">
        <v>1.4</v>
      </c>
      <c r="I508">
        <v>2022</v>
      </c>
      <c r="J508" t="s">
        <v>73</v>
      </c>
      <c r="K508" t="s">
        <v>53</v>
      </c>
      <c r="L508" s="127">
        <v>0.39930555555555558</v>
      </c>
      <c r="M508" t="s">
        <v>28</v>
      </c>
      <c r="N508" t="s">
        <v>49</v>
      </c>
      <c r="O508" t="s">
        <v>30</v>
      </c>
      <c r="P508" t="s">
        <v>31</v>
      </c>
      <c r="Q508" t="s">
        <v>41</v>
      </c>
      <c r="R508" t="s">
        <v>33</v>
      </c>
      <c r="S508" t="s">
        <v>42</v>
      </c>
      <c r="T508" t="s">
        <v>35</v>
      </c>
      <c r="U508" s="1" t="s">
        <v>64</v>
      </c>
      <c r="V508">
        <v>10</v>
      </c>
      <c r="W508">
        <v>0</v>
      </c>
      <c r="X508">
        <v>0</v>
      </c>
      <c r="Y508">
        <v>1</v>
      </c>
      <c r="Z508">
        <v>1</v>
      </c>
    </row>
    <row r="509" spans="1:26" x14ac:dyDescent="0.25">
      <c r="A509">
        <v>106861310</v>
      </c>
      <c r="B509" t="s">
        <v>96</v>
      </c>
      <c r="C509" t="s">
        <v>45</v>
      </c>
      <c r="D509">
        <v>20000052</v>
      </c>
      <c r="E509">
        <v>20000052</v>
      </c>
      <c r="F509">
        <v>14.679</v>
      </c>
      <c r="G509">
        <v>50013033</v>
      </c>
      <c r="H509">
        <v>0.16</v>
      </c>
      <c r="I509">
        <v>2022</v>
      </c>
      <c r="J509" t="s">
        <v>73</v>
      </c>
      <c r="K509" t="s">
        <v>39</v>
      </c>
      <c r="L509" s="127">
        <v>0.52083333333333337</v>
      </c>
      <c r="M509" t="s">
        <v>28</v>
      </c>
      <c r="N509" t="s">
        <v>49</v>
      </c>
      <c r="O509" t="s">
        <v>30</v>
      </c>
      <c r="P509" t="s">
        <v>31</v>
      </c>
      <c r="Q509" t="s">
        <v>41</v>
      </c>
      <c r="R509" t="s">
        <v>33</v>
      </c>
      <c r="S509" t="s">
        <v>42</v>
      </c>
      <c r="T509" t="s">
        <v>35</v>
      </c>
      <c r="U509" s="1" t="s">
        <v>105</v>
      </c>
      <c r="V509">
        <v>2</v>
      </c>
      <c r="W509">
        <v>1</v>
      </c>
      <c r="X509">
        <v>0</v>
      </c>
      <c r="Y509">
        <v>0</v>
      </c>
      <c r="Z509">
        <v>0</v>
      </c>
    </row>
    <row r="510" spans="1:26" x14ac:dyDescent="0.25">
      <c r="A510">
        <v>106861361</v>
      </c>
      <c r="B510" t="s">
        <v>96</v>
      </c>
      <c r="C510" t="s">
        <v>38</v>
      </c>
      <c r="D510">
        <v>20000052</v>
      </c>
      <c r="E510">
        <v>20000052</v>
      </c>
      <c r="F510">
        <v>15.699</v>
      </c>
      <c r="G510">
        <v>50033961</v>
      </c>
      <c r="H510">
        <v>0.5</v>
      </c>
      <c r="I510">
        <v>2022</v>
      </c>
      <c r="J510" t="s">
        <v>73</v>
      </c>
      <c r="K510" t="s">
        <v>58</v>
      </c>
      <c r="L510" s="127">
        <v>0.80555555555555547</v>
      </c>
      <c r="M510" t="s">
        <v>28</v>
      </c>
      <c r="N510" t="s">
        <v>29</v>
      </c>
      <c r="O510" t="s">
        <v>30</v>
      </c>
      <c r="P510" t="s">
        <v>68</v>
      </c>
      <c r="Q510" t="s">
        <v>41</v>
      </c>
      <c r="R510" t="s">
        <v>33</v>
      </c>
      <c r="S510" t="s">
        <v>42</v>
      </c>
      <c r="T510" t="s">
        <v>57</v>
      </c>
      <c r="U510" s="1" t="s">
        <v>36</v>
      </c>
      <c r="V510">
        <v>1</v>
      </c>
      <c r="W510">
        <v>0</v>
      </c>
      <c r="X510">
        <v>0</v>
      </c>
      <c r="Y510">
        <v>0</v>
      </c>
      <c r="Z510">
        <v>0</v>
      </c>
    </row>
    <row r="511" spans="1:26" x14ac:dyDescent="0.25">
      <c r="A511">
        <v>106861399</v>
      </c>
      <c r="B511" t="s">
        <v>96</v>
      </c>
      <c r="C511" t="s">
        <v>45</v>
      </c>
      <c r="D511">
        <v>50019687</v>
      </c>
      <c r="E511">
        <v>50019687</v>
      </c>
      <c r="F511">
        <v>1.9179999999999999</v>
      </c>
      <c r="G511">
        <v>50002040</v>
      </c>
      <c r="H511">
        <v>8.5000000000000006E-2</v>
      </c>
      <c r="I511">
        <v>2022</v>
      </c>
      <c r="J511" t="s">
        <v>73</v>
      </c>
      <c r="K511" t="s">
        <v>27</v>
      </c>
      <c r="L511" s="127">
        <v>0.35486111111111113</v>
      </c>
      <c r="M511" t="s">
        <v>28</v>
      </c>
      <c r="N511" t="s">
        <v>49</v>
      </c>
      <c r="O511" t="s">
        <v>30</v>
      </c>
      <c r="P511" t="s">
        <v>31</v>
      </c>
      <c r="Q511" t="s">
        <v>41</v>
      </c>
      <c r="R511" t="s">
        <v>33</v>
      </c>
      <c r="S511" t="s">
        <v>34</v>
      </c>
      <c r="T511" t="s">
        <v>35</v>
      </c>
      <c r="U511" s="1" t="s">
        <v>43</v>
      </c>
      <c r="V511">
        <v>2</v>
      </c>
      <c r="W511">
        <v>0</v>
      </c>
      <c r="X511">
        <v>0</v>
      </c>
      <c r="Y511">
        <v>0</v>
      </c>
      <c r="Z511">
        <v>2</v>
      </c>
    </row>
    <row r="512" spans="1:26" x14ac:dyDescent="0.25">
      <c r="A512">
        <v>106861418</v>
      </c>
      <c r="B512" t="s">
        <v>106</v>
      </c>
      <c r="C512" t="s">
        <v>67</v>
      </c>
      <c r="D512">
        <v>30000059</v>
      </c>
      <c r="E512">
        <v>10000001</v>
      </c>
      <c r="F512">
        <v>6.4690000000000003</v>
      </c>
      <c r="G512">
        <v>50008751</v>
      </c>
      <c r="H512">
        <v>1.9E-2</v>
      </c>
      <c r="I512">
        <v>2022</v>
      </c>
      <c r="J512" t="s">
        <v>26</v>
      </c>
      <c r="K512" t="s">
        <v>27</v>
      </c>
      <c r="L512" s="127">
        <v>0.58472222222222225</v>
      </c>
      <c r="M512" t="s">
        <v>28</v>
      </c>
      <c r="N512" t="s">
        <v>49</v>
      </c>
      <c r="O512" t="s">
        <v>30</v>
      </c>
      <c r="P512" t="s">
        <v>54</v>
      </c>
      <c r="Q512" t="s">
        <v>41</v>
      </c>
      <c r="R512" t="s">
        <v>33</v>
      </c>
      <c r="S512" t="s">
        <v>42</v>
      </c>
      <c r="T512" t="s">
        <v>35</v>
      </c>
      <c r="U512" s="1" t="s">
        <v>36</v>
      </c>
      <c r="V512">
        <v>2</v>
      </c>
      <c r="W512">
        <v>0</v>
      </c>
      <c r="X512">
        <v>0</v>
      </c>
      <c r="Y512">
        <v>0</v>
      </c>
      <c r="Z512">
        <v>0</v>
      </c>
    </row>
    <row r="513" spans="1:26" x14ac:dyDescent="0.25">
      <c r="A513">
        <v>106861812</v>
      </c>
      <c r="B513" t="s">
        <v>138</v>
      </c>
      <c r="C513" t="s">
        <v>38</v>
      </c>
      <c r="D513">
        <v>21000264</v>
      </c>
      <c r="E513">
        <v>21000264</v>
      </c>
      <c r="F513">
        <v>15.601000000000001</v>
      </c>
      <c r="G513">
        <v>50018709</v>
      </c>
      <c r="H513">
        <v>8.8999999999999996E-2</v>
      </c>
      <c r="I513">
        <v>2022</v>
      </c>
      <c r="J513" t="s">
        <v>73</v>
      </c>
      <c r="K513" t="s">
        <v>55</v>
      </c>
      <c r="L513" s="127">
        <v>0.54652777777777783</v>
      </c>
      <c r="M513" t="s">
        <v>28</v>
      </c>
      <c r="N513" t="s">
        <v>49</v>
      </c>
      <c r="O513" t="s">
        <v>30</v>
      </c>
      <c r="P513" t="s">
        <v>68</v>
      </c>
      <c r="Q513" t="s">
        <v>41</v>
      </c>
      <c r="R513" t="s">
        <v>33</v>
      </c>
      <c r="S513" t="s">
        <v>42</v>
      </c>
      <c r="T513" t="s">
        <v>35</v>
      </c>
      <c r="U513" s="1" t="s">
        <v>64</v>
      </c>
      <c r="V513">
        <v>6</v>
      </c>
      <c r="W513">
        <v>0</v>
      </c>
      <c r="X513">
        <v>0</v>
      </c>
      <c r="Y513">
        <v>5</v>
      </c>
      <c r="Z513">
        <v>0</v>
      </c>
    </row>
    <row r="514" spans="1:26" x14ac:dyDescent="0.25">
      <c r="A514">
        <v>106861930</v>
      </c>
      <c r="B514" t="s">
        <v>112</v>
      </c>
      <c r="C514" t="s">
        <v>65</v>
      </c>
      <c r="D514">
        <v>10000095</v>
      </c>
      <c r="E514">
        <v>10000095</v>
      </c>
      <c r="F514">
        <v>1.7190000000000001</v>
      </c>
      <c r="G514">
        <v>40001002</v>
      </c>
      <c r="H514">
        <v>2.8000000000000001E-2</v>
      </c>
      <c r="I514">
        <v>2022</v>
      </c>
      <c r="J514" t="s">
        <v>73</v>
      </c>
      <c r="K514" t="s">
        <v>27</v>
      </c>
      <c r="L514" s="127">
        <v>0.57291666666666663</v>
      </c>
      <c r="M514" t="s">
        <v>28</v>
      </c>
      <c r="N514" t="s">
        <v>49</v>
      </c>
      <c r="O514" t="s">
        <v>30</v>
      </c>
      <c r="P514" t="s">
        <v>54</v>
      </c>
      <c r="Q514" t="s">
        <v>62</v>
      </c>
      <c r="R514" t="s">
        <v>33</v>
      </c>
      <c r="S514" t="s">
        <v>34</v>
      </c>
      <c r="T514" t="s">
        <v>35</v>
      </c>
      <c r="U514" s="1" t="s">
        <v>116</v>
      </c>
      <c r="V514">
        <v>0</v>
      </c>
      <c r="W514">
        <v>0</v>
      </c>
      <c r="X514">
        <v>0</v>
      </c>
      <c r="Y514">
        <v>0</v>
      </c>
      <c r="Z514">
        <v>0</v>
      </c>
    </row>
    <row r="515" spans="1:26" x14ac:dyDescent="0.25">
      <c r="A515">
        <v>106861940</v>
      </c>
      <c r="B515" t="s">
        <v>81</v>
      </c>
      <c r="C515" t="s">
        <v>65</v>
      </c>
      <c r="D515">
        <v>10000485</v>
      </c>
      <c r="E515">
        <v>10800485</v>
      </c>
      <c r="F515">
        <v>21.713000000000001</v>
      </c>
      <c r="G515">
        <v>50015564</v>
      </c>
      <c r="H515">
        <v>4.0000000000000001E-3</v>
      </c>
      <c r="I515">
        <v>2022</v>
      </c>
      <c r="J515" t="s">
        <v>73</v>
      </c>
      <c r="K515" t="s">
        <v>48</v>
      </c>
      <c r="L515" s="127">
        <v>0.14930555555555555</v>
      </c>
      <c r="M515" t="s">
        <v>28</v>
      </c>
      <c r="N515" t="s">
        <v>49</v>
      </c>
      <c r="O515" t="s">
        <v>30</v>
      </c>
      <c r="P515" t="s">
        <v>31</v>
      </c>
      <c r="Q515" t="s">
        <v>41</v>
      </c>
      <c r="R515" t="s">
        <v>75</v>
      </c>
      <c r="S515" t="s">
        <v>42</v>
      </c>
      <c r="T515" t="s">
        <v>57</v>
      </c>
      <c r="U515" s="1" t="s">
        <v>36</v>
      </c>
      <c r="V515">
        <v>1</v>
      </c>
      <c r="W515">
        <v>0</v>
      </c>
      <c r="X515">
        <v>0</v>
      </c>
      <c r="Y515">
        <v>0</v>
      </c>
      <c r="Z515">
        <v>0</v>
      </c>
    </row>
    <row r="516" spans="1:26" x14ac:dyDescent="0.25">
      <c r="A516">
        <v>106862021</v>
      </c>
      <c r="B516" t="s">
        <v>112</v>
      </c>
      <c r="C516" t="s">
        <v>65</v>
      </c>
      <c r="D516">
        <v>10000095</v>
      </c>
      <c r="E516">
        <v>10000095</v>
      </c>
      <c r="F516">
        <v>1.2370000000000001</v>
      </c>
      <c r="G516">
        <v>40001002</v>
      </c>
      <c r="H516">
        <v>0.51</v>
      </c>
      <c r="I516">
        <v>2022</v>
      </c>
      <c r="J516" t="s">
        <v>73</v>
      </c>
      <c r="K516" t="s">
        <v>58</v>
      </c>
      <c r="L516" s="127">
        <v>0.61249999999999993</v>
      </c>
      <c r="M516" t="s">
        <v>28</v>
      </c>
      <c r="N516" t="s">
        <v>29</v>
      </c>
      <c r="O516" t="s">
        <v>30</v>
      </c>
      <c r="P516" t="s">
        <v>31</v>
      </c>
      <c r="Q516" t="s">
        <v>41</v>
      </c>
      <c r="R516" t="s">
        <v>33</v>
      </c>
      <c r="S516" t="s">
        <v>42</v>
      </c>
      <c r="T516" t="s">
        <v>35</v>
      </c>
      <c r="U516" s="1" t="s">
        <v>36</v>
      </c>
      <c r="V516">
        <v>2</v>
      </c>
      <c r="W516">
        <v>0</v>
      </c>
      <c r="X516">
        <v>0</v>
      </c>
      <c r="Y516">
        <v>0</v>
      </c>
      <c r="Z516">
        <v>0</v>
      </c>
    </row>
    <row r="517" spans="1:26" x14ac:dyDescent="0.25">
      <c r="A517">
        <v>106862067</v>
      </c>
      <c r="B517" t="s">
        <v>117</v>
      </c>
      <c r="C517" t="s">
        <v>65</v>
      </c>
      <c r="D517">
        <v>10000077</v>
      </c>
      <c r="E517">
        <v>10000077</v>
      </c>
      <c r="F517">
        <v>21.029</v>
      </c>
      <c r="G517">
        <v>10000040</v>
      </c>
      <c r="H517">
        <v>0.1</v>
      </c>
      <c r="I517">
        <v>2022</v>
      </c>
      <c r="J517" t="s">
        <v>73</v>
      </c>
      <c r="K517" t="s">
        <v>55</v>
      </c>
      <c r="L517" s="127">
        <v>0.64027777777777783</v>
      </c>
      <c r="M517" t="s">
        <v>28</v>
      </c>
      <c r="N517" t="s">
        <v>49</v>
      </c>
      <c r="O517" t="s">
        <v>30</v>
      </c>
      <c r="P517" t="s">
        <v>54</v>
      </c>
      <c r="Q517" t="s">
        <v>41</v>
      </c>
      <c r="R517" t="s">
        <v>71</v>
      </c>
      <c r="S517" t="s">
        <v>42</v>
      </c>
      <c r="T517" t="s">
        <v>35</v>
      </c>
      <c r="U517" s="1" t="s">
        <v>36</v>
      </c>
      <c r="V517">
        <v>2</v>
      </c>
      <c r="W517">
        <v>0</v>
      </c>
      <c r="X517">
        <v>0</v>
      </c>
      <c r="Y517">
        <v>0</v>
      </c>
      <c r="Z517">
        <v>0</v>
      </c>
    </row>
    <row r="518" spans="1:26" x14ac:dyDescent="0.25">
      <c r="A518">
        <v>106862094</v>
      </c>
      <c r="B518" t="s">
        <v>81</v>
      </c>
      <c r="C518" t="s">
        <v>65</v>
      </c>
      <c r="D518">
        <v>10000485</v>
      </c>
      <c r="E518">
        <v>10800485</v>
      </c>
      <c r="F518">
        <v>31.009</v>
      </c>
      <c r="G518">
        <v>50025426</v>
      </c>
      <c r="H518">
        <v>2</v>
      </c>
      <c r="I518">
        <v>2022</v>
      </c>
      <c r="J518" t="s">
        <v>73</v>
      </c>
      <c r="K518" t="s">
        <v>55</v>
      </c>
      <c r="L518" s="127">
        <v>0.73402777777777783</v>
      </c>
      <c r="M518" t="s">
        <v>28</v>
      </c>
      <c r="N518" t="s">
        <v>49</v>
      </c>
      <c r="O518" t="s">
        <v>30</v>
      </c>
      <c r="P518" t="s">
        <v>31</v>
      </c>
      <c r="Q518" t="s">
        <v>41</v>
      </c>
      <c r="R518" t="s">
        <v>33</v>
      </c>
      <c r="S518" t="s">
        <v>42</v>
      </c>
      <c r="T518" t="s">
        <v>35</v>
      </c>
      <c r="U518" s="1" t="s">
        <v>64</v>
      </c>
      <c r="V518">
        <v>2</v>
      </c>
      <c r="W518">
        <v>0</v>
      </c>
      <c r="X518">
        <v>0</v>
      </c>
      <c r="Y518">
        <v>1</v>
      </c>
      <c r="Z518">
        <v>0</v>
      </c>
    </row>
    <row r="519" spans="1:26" x14ac:dyDescent="0.25">
      <c r="A519">
        <v>106862160</v>
      </c>
      <c r="B519" t="s">
        <v>81</v>
      </c>
      <c r="C519" t="s">
        <v>65</v>
      </c>
      <c r="D519">
        <v>10000485</v>
      </c>
      <c r="E519">
        <v>10800485</v>
      </c>
      <c r="F519">
        <v>31.207999999999998</v>
      </c>
      <c r="G519">
        <v>50015657</v>
      </c>
      <c r="H519">
        <v>0.5</v>
      </c>
      <c r="I519">
        <v>2022</v>
      </c>
      <c r="J519" t="s">
        <v>73</v>
      </c>
      <c r="K519" t="s">
        <v>27</v>
      </c>
      <c r="L519" s="127">
        <v>0.83819444444444446</v>
      </c>
      <c r="M519" t="s">
        <v>28</v>
      </c>
      <c r="N519" t="s">
        <v>29</v>
      </c>
      <c r="O519" t="s">
        <v>30</v>
      </c>
      <c r="P519" t="s">
        <v>31</v>
      </c>
      <c r="Q519" t="s">
        <v>41</v>
      </c>
      <c r="R519" t="s">
        <v>33</v>
      </c>
      <c r="S519" t="s">
        <v>42</v>
      </c>
      <c r="T519" t="s">
        <v>57</v>
      </c>
      <c r="U519" s="1" t="s">
        <v>36</v>
      </c>
      <c r="V519">
        <v>1</v>
      </c>
      <c r="W519">
        <v>0</v>
      </c>
      <c r="X519">
        <v>0</v>
      </c>
      <c r="Y519">
        <v>0</v>
      </c>
      <c r="Z519">
        <v>0</v>
      </c>
    </row>
    <row r="520" spans="1:26" x14ac:dyDescent="0.25">
      <c r="A520">
        <v>106862498</v>
      </c>
      <c r="B520" t="s">
        <v>81</v>
      </c>
      <c r="C520" t="s">
        <v>45</v>
      </c>
      <c r="D520">
        <v>50020528</v>
      </c>
      <c r="E520">
        <v>20000029</v>
      </c>
      <c r="F520">
        <v>7.74</v>
      </c>
      <c r="G520">
        <v>50001070</v>
      </c>
      <c r="H520">
        <v>0</v>
      </c>
      <c r="I520">
        <v>2022</v>
      </c>
      <c r="J520" t="s">
        <v>73</v>
      </c>
      <c r="K520" t="s">
        <v>39</v>
      </c>
      <c r="L520" s="127">
        <v>0.63263888888888886</v>
      </c>
      <c r="M520" t="s">
        <v>28</v>
      </c>
      <c r="N520" t="s">
        <v>29</v>
      </c>
      <c r="O520" t="s">
        <v>30</v>
      </c>
      <c r="P520" t="s">
        <v>68</v>
      </c>
      <c r="Q520" t="s">
        <v>41</v>
      </c>
      <c r="R520" t="s">
        <v>33</v>
      </c>
      <c r="S520" t="s">
        <v>42</v>
      </c>
      <c r="T520" t="s">
        <v>35</v>
      </c>
      <c r="U520" s="1" t="s">
        <v>116</v>
      </c>
      <c r="V520">
        <v>2</v>
      </c>
      <c r="W520">
        <v>0</v>
      </c>
      <c r="X520">
        <v>0</v>
      </c>
      <c r="Y520">
        <v>0</v>
      </c>
      <c r="Z520">
        <v>0</v>
      </c>
    </row>
    <row r="521" spans="1:26" x14ac:dyDescent="0.25">
      <c r="A521">
        <v>106862559</v>
      </c>
      <c r="B521" t="s">
        <v>152</v>
      </c>
      <c r="C521" t="s">
        <v>45</v>
      </c>
      <c r="D521">
        <v>50016829</v>
      </c>
      <c r="E521">
        <v>50016829</v>
      </c>
      <c r="F521">
        <v>999.99900000000002</v>
      </c>
      <c r="G521">
        <v>50026894</v>
      </c>
      <c r="H521">
        <v>0</v>
      </c>
      <c r="I521">
        <v>2022</v>
      </c>
      <c r="J521" t="s">
        <v>73</v>
      </c>
      <c r="K521" t="s">
        <v>39</v>
      </c>
      <c r="L521" s="127">
        <v>0.58263888888888882</v>
      </c>
      <c r="M521" t="s">
        <v>40</v>
      </c>
      <c r="N521" t="s">
        <v>49</v>
      </c>
      <c r="O521" t="s">
        <v>30</v>
      </c>
      <c r="P521" t="s">
        <v>68</v>
      </c>
      <c r="Q521" t="s">
        <v>41</v>
      </c>
      <c r="R521" t="s">
        <v>151</v>
      </c>
      <c r="S521" t="s">
        <v>42</v>
      </c>
      <c r="T521" t="s">
        <v>35</v>
      </c>
      <c r="U521" s="1" t="s">
        <v>43</v>
      </c>
      <c r="V521">
        <v>3</v>
      </c>
      <c r="W521">
        <v>0</v>
      </c>
      <c r="X521">
        <v>0</v>
      </c>
      <c r="Y521">
        <v>0</v>
      </c>
      <c r="Z521">
        <v>1</v>
      </c>
    </row>
    <row r="522" spans="1:26" x14ac:dyDescent="0.25">
      <c r="A522">
        <v>106862775</v>
      </c>
      <c r="B522" t="s">
        <v>25</v>
      </c>
      <c r="C522" t="s">
        <v>65</v>
      </c>
      <c r="D522">
        <v>10000440</v>
      </c>
      <c r="E522">
        <v>10000440</v>
      </c>
      <c r="F522">
        <v>4.5609999999999999</v>
      </c>
      <c r="G522">
        <v>50016800</v>
      </c>
      <c r="H522">
        <v>9.5000000000000001E-2</v>
      </c>
      <c r="I522">
        <v>2022</v>
      </c>
      <c r="J522" t="s">
        <v>73</v>
      </c>
      <c r="K522" t="s">
        <v>39</v>
      </c>
      <c r="L522" s="127">
        <v>0.70763888888888893</v>
      </c>
      <c r="M522" t="s">
        <v>28</v>
      </c>
      <c r="N522" t="s">
        <v>29</v>
      </c>
      <c r="O522" t="s">
        <v>30</v>
      </c>
      <c r="P522" t="s">
        <v>68</v>
      </c>
      <c r="Q522" t="s">
        <v>41</v>
      </c>
      <c r="R522" t="s">
        <v>33</v>
      </c>
      <c r="S522" t="s">
        <v>42</v>
      </c>
      <c r="T522" t="s">
        <v>35</v>
      </c>
      <c r="U522" s="1" t="s">
        <v>36</v>
      </c>
      <c r="V522">
        <v>4</v>
      </c>
      <c r="W522">
        <v>0</v>
      </c>
      <c r="X522">
        <v>0</v>
      </c>
      <c r="Y522">
        <v>0</v>
      </c>
      <c r="Z522">
        <v>0</v>
      </c>
    </row>
    <row r="523" spans="1:26" x14ac:dyDescent="0.25">
      <c r="A523">
        <v>106862779</v>
      </c>
      <c r="B523" t="s">
        <v>91</v>
      </c>
      <c r="C523" t="s">
        <v>45</v>
      </c>
      <c r="F523">
        <v>999.99900000000002</v>
      </c>
      <c r="H523">
        <v>4.2000000000000003E-2</v>
      </c>
      <c r="I523">
        <v>2022</v>
      </c>
      <c r="J523" t="s">
        <v>73</v>
      </c>
      <c r="K523" t="s">
        <v>53</v>
      </c>
      <c r="L523" s="127">
        <v>0.3444444444444445</v>
      </c>
      <c r="M523" t="s">
        <v>28</v>
      </c>
      <c r="N523" t="s">
        <v>49</v>
      </c>
      <c r="O523" t="s">
        <v>30</v>
      </c>
      <c r="P523" t="s">
        <v>31</v>
      </c>
      <c r="Q523" t="s">
        <v>41</v>
      </c>
      <c r="S523" t="s">
        <v>42</v>
      </c>
      <c r="T523" t="s">
        <v>35</v>
      </c>
      <c r="U523" s="1" t="s">
        <v>36</v>
      </c>
      <c r="V523">
        <v>1</v>
      </c>
      <c r="W523">
        <v>0</v>
      </c>
      <c r="X523">
        <v>0</v>
      </c>
      <c r="Y523">
        <v>0</v>
      </c>
      <c r="Z523">
        <v>0</v>
      </c>
    </row>
    <row r="524" spans="1:26" x14ac:dyDescent="0.25">
      <c r="A524">
        <v>106862808</v>
      </c>
      <c r="B524" t="s">
        <v>25</v>
      </c>
      <c r="C524" t="s">
        <v>65</v>
      </c>
      <c r="D524">
        <v>10000440</v>
      </c>
      <c r="E524">
        <v>10000440</v>
      </c>
      <c r="F524">
        <v>0.83399999999999996</v>
      </c>
      <c r="G524">
        <v>50015732</v>
      </c>
      <c r="H524">
        <v>6.6000000000000003E-2</v>
      </c>
      <c r="I524">
        <v>2022</v>
      </c>
      <c r="J524" t="s">
        <v>73</v>
      </c>
      <c r="K524" t="s">
        <v>39</v>
      </c>
      <c r="L524" s="127">
        <v>0.79513888888888884</v>
      </c>
      <c r="M524" t="s">
        <v>92</v>
      </c>
      <c r="Q524" t="s">
        <v>41</v>
      </c>
      <c r="R524" t="s">
        <v>33</v>
      </c>
      <c r="S524" t="s">
        <v>42</v>
      </c>
      <c r="T524" t="s">
        <v>47</v>
      </c>
      <c r="U524" s="1" t="s">
        <v>43</v>
      </c>
      <c r="V524">
        <v>2</v>
      </c>
      <c r="W524">
        <v>0</v>
      </c>
      <c r="X524">
        <v>0</v>
      </c>
      <c r="Y524">
        <v>0</v>
      </c>
      <c r="Z524">
        <v>1</v>
      </c>
    </row>
    <row r="525" spans="1:26" x14ac:dyDescent="0.25">
      <c r="A525">
        <v>106863104</v>
      </c>
      <c r="B525" t="s">
        <v>25</v>
      </c>
      <c r="C525" t="s">
        <v>65</v>
      </c>
      <c r="D525">
        <v>10000040</v>
      </c>
      <c r="E525">
        <v>10000040</v>
      </c>
      <c r="F525">
        <v>27.209</v>
      </c>
      <c r="G525">
        <v>30000042</v>
      </c>
      <c r="H525">
        <v>2</v>
      </c>
      <c r="I525">
        <v>2022</v>
      </c>
      <c r="J525" t="s">
        <v>73</v>
      </c>
      <c r="K525" t="s">
        <v>55</v>
      </c>
      <c r="L525" s="127">
        <v>0.76666666666666661</v>
      </c>
      <c r="M525" t="s">
        <v>28</v>
      </c>
      <c r="N525" t="s">
        <v>49</v>
      </c>
      <c r="O525" t="s">
        <v>30</v>
      </c>
      <c r="P525" t="s">
        <v>31</v>
      </c>
      <c r="Q525" t="s">
        <v>41</v>
      </c>
      <c r="R525" t="s">
        <v>33</v>
      </c>
      <c r="S525" t="s">
        <v>42</v>
      </c>
      <c r="T525" t="s">
        <v>57</v>
      </c>
      <c r="U525" s="1" t="s">
        <v>36</v>
      </c>
      <c r="V525">
        <v>3</v>
      </c>
      <c r="W525">
        <v>0</v>
      </c>
      <c r="X525">
        <v>0</v>
      </c>
      <c r="Y525">
        <v>0</v>
      </c>
      <c r="Z525">
        <v>0</v>
      </c>
    </row>
    <row r="526" spans="1:26" x14ac:dyDescent="0.25">
      <c r="A526">
        <v>106863134</v>
      </c>
      <c r="B526" t="s">
        <v>81</v>
      </c>
      <c r="C526" t="s">
        <v>65</v>
      </c>
      <c r="D526">
        <v>10000485</v>
      </c>
      <c r="E526">
        <v>10800485</v>
      </c>
      <c r="F526">
        <v>30.382000000000001</v>
      </c>
      <c r="G526">
        <v>30000051</v>
      </c>
      <c r="H526">
        <v>3</v>
      </c>
      <c r="I526">
        <v>2022</v>
      </c>
      <c r="J526" t="s">
        <v>73</v>
      </c>
      <c r="K526" t="s">
        <v>27</v>
      </c>
      <c r="L526" s="127">
        <v>0.33819444444444446</v>
      </c>
      <c r="M526" t="s">
        <v>28</v>
      </c>
      <c r="N526" t="s">
        <v>49</v>
      </c>
      <c r="O526" t="s">
        <v>30</v>
      </c>
      <c r="P526" t="s">
        <v>31</v>
      </c>
      <c r="Q526" t="s">
        <v>41</v>
      </c>
      <c r="R526" t="s">
        <v>33</v>
      </c>
      <c r="S526" t="s">
        <v>42</v>
      </c>
      <c r="T526" t="s">
        <v>35</v>
      </c>
      <c r="U526" s="1" t="s">
        <v>36</v>
      </c>
      <c r="V526">
        <v>2</v>
      </c>
      <c r="W526">
        <v>0</v>
      </c>
      <c r="X526">
        <v>0</v>
      </c>
      <c r="Y526">
        <v>0</v>
      </c>
      <c r="Z526">
        <v>0</v>
      </c>
    </row>
    <row r="527" spans="1:26" x14ac:dyDescent="0.25">
      <c r="A527">
        <v>106863144</v>
      </c>
      <c r="B527" t="s">
        <v>81</v>
      </c>
      <c r="C527" t="s">
        <v>65</v>
      </c>
      <c r="D527">
        <v>10000485</v>
      </c>
      <c r="E527">
        <v>10800485</v>
      </c>
      <c r="F527">
        <v>27.884</v>
      </c>
      <c r="G527">
        <v>50024887</v>
      </c>
      <c r="H527">
        <v>1.5</v>
      </c>
      <c r="I527">
        <v>2022</v>
      </c>
      <c r="J527" t="s">
        <v>73</v>
      </c>
      <c r="K527" t="s">
        <v>27</v>
      </c>
      <c r="L527" s="127">
        <v>0.4604166666666667</v>
      </c>
      <c r="M527" t="s">
        <v>28</v>
      </c>
      <c r="N527" t="s">
        <v>49</v>
      </c>
      <c r="O527" t="s">
        <v>30</v>
      </c>
      <c r="P527" t="s">
        <v>31</v>
      </c>
      <c r="Q527" t="s">
        <v>41</v>
      </c>
      <c r="R527" t="s">
        <v>33</v>
      </c>
      <c r="S527" t="s">
        <v>42</v>
      </c>
      <c r="T527" t="s">
        <v>35</v>
      </c>
      <c r="U527" s="1" t="s">
        <v>36</v>
      </c>
      <c r="V527">
        <v>6</v>
      </c>
      <c r="W527">
        <v>0</v>
      </c>
      <c r="X527">
        <v>0</v>
      </c>
      <c r="Y527">
        <v>0</v>
      </c>
      <c r="Z527">
        <v>0</v>
      </c>
    </row>
    <row r="528" spans="1:26" x14ac:dyDescent="0.25">
      <c r="A528">
        <v>106863153</v>
      </c>
      <c r="B528" t="s">
        <v>25</v>
      </c>
      <c r="C528" t="s">
        <v>65</v>
      </c>
      <c r="D528">
        <v>10000040</v>
      </c>
      <c r="E528">
        <v>10000040</v>
      </c>
      <c r="F528">
        <v>25.628</v>
      </c>
      <c r="G528">
        <v>40002700</v>
      </c>
      <c r="H528">
        <v>0.5</v>
      </c>
      <c r="I528">
        <v>2022</v>
      </c>
      <c r="J528" t="s">
        <v>73</v>
      </c>
      <c r="K528" t="s">
        <v>27</v>
      </c>
      <c r="L528" s="127">
        <v>0.55625000000000002</v>
      </c>
      <c r="M528" t="s">
        <v>28</v>
      </c>
      <c r="N528" t="s">
        <v>49</v>
      </c>
      <c r="O528" t="s">
        <v>30</v>
      </c>
      <c r="P528" t="s">
        <v>54</v>
      </c>
      <c r="Q528" t="s">
        <v>41</v>
      </c>
      <c r="R528" t="s">
        <v>33</v>
      </c>
      <c r="S528" t="s">
        <v>42</v>
      </c>
      <c r="T528" t="s">
        <v>35</v>
      </c>
      <c r="U528" s="1" t="s">
        <v>36</v>
      </c>
      <c r="V528">
        <v>2</v>
      </c>
      <c r="W528">
        <v>0</v>
      </c>
      <c r="X528">
        <v>0</v>
      </c>
      <c r="Y528">
        <v>0</v>
      </c>
      <c r="Z528">
        <v>0</v>
      </c>
    </row>
    <row r="529" spans="1:26" x14ac:dyDescent="0.25">
      <c r="A529">
        <v>106863183</v>
      </c>
      <c r="B529" t="s">
        <v>81</v>
      </c>
      <c r="C529" t="s">
        <v>65</v>
      </c>
      <c r="D529">
        <v>10000485</v>
      </c>
      <c r="E529">
        <v>10800485</v>
      </c>
      <c r="F529">
        <v>29.908000000000001</v>
      </c>
      <c r="G529">
        <v>50015657</v>
      </c>
      <c r="H529">
        <v>0.8</v>
      </c>
      <c r="I529">
        <v>2022</v>
      </c>
      <c r="J529" t="s">
        <v>73</v>
      </c>
      <c r="K529" t="s">
        <v>53</v>
      </c>
      <c r="L529" s="127">
        <v>0.68402777777777779</v>
      </c>
      <c r="M529" t="s">
        <v>28</v>
      </c>
      <c r="N529" t="s">
        <v>29</v>
      </c>
      <c r="O529" t="s">
        <v>30</v>
      </c>
      <c r="P529" t="s">
        <v>31</v>
      </c>
      <c r="Q529" t="s">
        <v>41</v>
      </c>
      <c r="R529" t="s">
        <v>33</v>
      </c>
      <c r="S529" t="s">
        <v>42</v>
      </c>
      <c r="T529" t="s">
        <v>35</v>
      </c>
      <c r="U529" s="1" t="s">
        <v>36</v>
      </c>
      <c r="V529">
        <v>2</v>
      </c>
      <c r="W529">
        <v>0</v>
      </c>
      <c r="X529">
        <v>0</v>
      </c>
      <c r="Y529">
        <v>0</v>
      </c>
      <c r="Z529">
        <v>0</v>
      </c>
    </row>
    <row r="530" spans="1:26" x14ac:dyDescent="0.25">
      <c r="A530">
        <v>106863191</v>
      </c>
      <c r="B530" t="s">
        <v>239</v>
      </c>
      <c r="C530" t="s">
        <v>67</v>
      </c>
      <c r="D530">
        <v>30000069</v>
      </c>
      <c r="E530">
        <v>30000069</v>
      </c>
      <c r="F530">
        <v>3.5390000000000001</v>
      </c>
      <c r="G530">
        <v>20000064</v>
      </c>
      <c r="H530">
        <v>2.8000000000000001E-2</v>
      </c>
      <c r="I530">
        <v>2022</v>
      </c>
      <c r="J530" t="s">
        <v>73</v>
      </c>
      <c r="K530" t="s">
        <v>27</v>
      </c>
      <c r="L530" s="127">
        <v>0.43263888888888885</v>
      </c>
      <c r="M530" t="s">
        <v>28</v>
      </c>
      <c r="N530" t="s">
        <v>49</v>
      </c>
      <c r="O530" t="s">
        <v>30</v>
      </c>
      <c r="P530" t="s">
        <v>31</v>
      </c>
      <c r="Q530" t="s">
        <v>41</v>
      </c>
      <c r="R530" t="s">
        <v>33</v>
      </c>
      <c r="S530" t="s">
        <v>42</v>
      </c>
      <c r="T530" t="s">
        <v>35</v>
      </c>
      <c r="U530" s="1" t="s">
        <v>36</v>
      </c>
      <c r="V530">
        <v>2</v>
      </c>
      <c r="W530">
        <v>0</v>
      </c>
      <c r="X530">
        <v>0</v>
      </c>
      <c r="Y530">
        <v>0</v>
      </c>
      <c r="Z530">
        <v>0</v>
      </c>
    </row>
    <row r="531" spans="1:26" x14ac:dyDescent="0.25">
      <c r="A531">
        <v>106863205</v>
      </c>
      <c r="B531" t="s">
        <v>81</v>
      </c>
      <c r="C531" t="s">
        <v>65</v>
      </c>
      <c r="D531">
        <v>10000485</v>
      </c>
      <c r="E531">
        <v>10800485</v>
      </c>
      <c r="F531">
        <v>30.757999999999999</v>
      </c>
      <c r="G531">
        <v>50015657</v>
      </c>
      <c r="H531">
        <v>0.05</v>
      </c>
      <c r="I531">
        <v>2022</v>
      </c>
      <c r="J531" t="s">
        <v>73</v>
      </c>
      <c r="K531" t="s">
        <v>27</v>
      </c>
      <c r="L531" s="127">
        <v>0.58750000000000002</v>
      </c>
      <c r="M531" t="s">
        <v>28</v>
      </c>
      <c r="N531" t="s">
        <v>49</v>
      </c>
      <c r="O531" t="s">
        <v>30</v>
      </c>
      <c r="P531" t="s">
        <v>31</v>
      </c>
      <c r="Q531" t="s">
        <v>41</v>
      </c>
      <c r="R531" t="s">
        <v>56</v>
      </c>
      <c r="S531" t="s">
        <v>42</v>
      </c>
      <c r="T531" t="s">
        <v>35</v>
      </c>
      <c r="U531" s="1" t="s">
        <v>36</v>
      </c>
      <c r="V531">
        <v>2</v>
      </c>
      <c r="W531">
        <v>0</v>
      </c>
      <c r="X531">
        <v>0</v>
      </c>
      <c r="Y531">
        <v>0</v>
      </c>
      <c r="Z531">
        <v>0</v>
      </c>
    </row>
    <row r="532" spans="1:26" x14ac:dyDescent="0.25">
      <c r="A532">
        <v>106863231</v>
      </c>
      <c r="B532" t="s">
        <v>127</v>
      </c>
      <c r="C532" t="s">
        <v>38</v>
      </c>
      <c r="D532">
        <v>20000401</v>
      </c>
      <c r="E532">
        <v>20000401</v>
      </c>
      <c r="F532">
        <v>5.1459999999999999</v>
      </c>
      <c r="G532">
        <v>50005474</v>
      </c>
      <c r="H532">
        <v>0.6</v>
      </c>
      <c r="I532">
        <v>2022</v>
      </c>
      <c r="J532" t="s">
        <v>73</v>
      </c>
      <c r="K532" t="s">
        <v>58</v>
      </c>
      <c r="L532" s="127">
        <v>0.67638888888888893</v>
      </c>
      <c r="M532" t="s">
        <v>28</v>
      </c>
      <c r="N532" t="s">
        <v>29</v>
      </c>
      <c r="O532" t="s">
        <v>30</v>
      </c>
      <c r="P532" t="s">
        <v>54</v>
      </c>
      <c r="Q532" t="s">
        <v>41</v>
      </c>
      <c r="R532" t="s">
        <v>61</v>
      </c>
      <c r="S532" t="s">
        <v>42</v>
      </c>
      <c r="T532" t="s">
        <v>35</v>
      </c>
      <c r="U532" s="1" t="s">
        <v>36</v>
      </c>
      <c r="V532">
        <v>2</v>
      </c>
      <c r="W532">
        <v>0</v>
      </c>
      <c r="X532">
        <v>0</v>
      </c>
      <c r="Y532">
        <v>0</v>
      </c>
      <c r="Z532">
        <v>0</v>
      </c>
    </row>
    <row r="533" spans="1:26" x14ac:dyDescent="0.25">
      <c r="A533">
        <v>106863256</v>
      </c>
      <c r="B533" t="s">
        <v>81</v>
      </c>
      <c r="C533" t="s">
        <v>65</v>
      </c>
      <c r="D533">
        <v>10000485</v>
      </c>
      <c r="E533">
        <v>10800485</v>
      </c>
      <c r="F533">
        <v>33.582000000000001</v>
      </c>
      <c r="G533">
        <v>30000051</v>
      </c>
      <c r="H533">
        <v>0.2</v>
      </c>
      <c r="I533">
        <v>2022</v>
      </c>
      <c r="J533" t="s">
        <v>73</v>
      </c>
      <c r="K533" t="s">
        <v>39</v>
      </c>
      <c r="L533" s="127">
        <v>6.25E-2</v>
      </c>
      <c r="M533" t="s">
        <v>28</v>
      </c>
      <c r="N533" t="s">
        <v>29</v>
      </c>
      <c r="O533" t="s">
        <v>30</v>
      </c>
      <c r="P533" t="s">
        <v>31</v>
      </c>
      <c r="Q533" t="s">
        <v>41</v>
      </c>
      <c r="R533" t="s">
        <v>33</v>
      </c>
      <c r="S533" t="s">
        <v>42</v>
      </c>
      <c r="T533" t="s">
        <v>57</v>
      </c>
      <c r="U533" s="1" t="s">
        <v>36</v>
      </c>
      <c r="V533">
        <v>2</v>
      </c>
      <c r="W533">
        <v>0</v>
      </c>
      <c r="X533">
        <v>0</v>
      </c>
      <c r="Y533">
        <v>0</v>
      </c>
      <c r="Z533">
        <v>0</v>
      </c>
    </row>
    <row r="534" spans="1:26" x14ac:dyDescent="0.25">
      <c r="A534">
        <v>106863257</v>
      </c>
      <c r="B534" t="s">
        <v>81</v>
      </c>
      <c r="C534" t="s">
        <v>65</v>
      </c>
      <c r="D534">
        <v>10000485</v>
      </c>
      <c r="E534">
        <v>10800485</v>
      </c>
      <c r="F534">
        <v>33.582000000000001</v>
      </c>
      <c r="G534">
        <v>30000051</v>
      </c>
      <c r="H534">
        <v>0.2</v>
      </c>
      <c r="I534">
        <v>2022</v>
      </c>
      <c r="J534" t="s">
        <v>73</v>
      </c>
      <c r="K534" t="s">
        <v>39</v>
      </c>
      <c r="L534" s="127">
        <v>6.3194444444444442E-2</v>
      </c>
      <c r="M534" t="s">
        <v>28</v>
      </c>
      <c r="N534" t="s">
        <v>29</v>
      </c>
      <c r="O534" t="s">
        <v>30</v>
      </c>
      <c r="P534" t="s">
        <v>31</v>
      </c>
      <c r="Q534" t="s">
        <v>41</v>
      </c>
      <c r="R534" t="s">
        <v>33</v>
      </c>
      <c r="S534" t="s">
        <v>42</v>
      </c>
      <c r="T534" t="s">
        <v>57</v>
      </c>
      <c r="U534" s="1" t="s">
        <v>36</v>
      </c>
      <c r="V534">
        <v>1</v>
      </c>
      <c r="W534">
        <v>0</v>
      </c>
      <c r="X534">
        <v>0</v>
      </c>
      <c r="Y534">
        <v>0</v>
      </c>
      <c r="Z534">
        <v>0</v>
      </c>
    </row>
    <row r="535" spans="1:26" x14ac:dyDescent="0.25">
      <c r="A535">
        <v>106863332</v>
      </c>
      <c r="B535" t="s">
        <v>25</v>
      </c>
      <c r="C535" t="s">
        <v>65</v>
      </c>
      <c r="D535">
        <v>10000040</v>
      </c>
      <c r="E535">
        <v>10000040</v>
      </c>
      <c r="F535">
        <v>27.66</v>
      </c>
      <c r="G535">
        <v>30000042</v>
      </c>
      <c r="H535">
        <v>1</v>
      </c>
      <c r="I535">
        <v>2022</v>
      </c>
      <c r="J535" t="s">
        <v>73</v>
      </c>
      <c r="K535" t="s">
        <v>27</v>
      </c>
      <c r="L535" s="127">
        <v>0.47569444444444442</v>
      </c>
      <c r="M535" t="s">
        <v>28</v>
      </c>
      <c r="N535" t="s">
        <v>29</v>
      </c>
      <c r="O535" t="s">
        <v>30</v>
      </c>
      <c r="P535" t="s">
        <v>54</v>
      </c>
      <c r="Q535" t="s">
        <v>62</v>
      </c>
      <c r="R535" t="s">
        <v>33</v>
      </c>
      <c r="S535" t="s">
        <v>34</v>
      </c>
      <c r="T535" t="s">
        <v>35</v>
      </c>
      <c r="U535" s="1" t="s">
        <v>36</v>
      </c>
      <c r="V535">
        <v>3</v>
      </c>
      <c r="W535">
        <v>0</v>
      </c>
      <c r="X535">
        <v>0</v>
      </c>
      <c r="Y535">
        <v>0</v>
      </c>
      <c r="Z535">
        <v>0</v>
      </c>
    </row>
    <row r="536" spans="1:26" x14ac:dyDescent="0.25">
      <c r="A536">
        <v>106863333</v>
      </c>
      <c r="B536" t="s">
        <v>81</v>
      </c>
      <c r="C536" t="s">
        <v>65</v>
      </c>
      <c r="D536">
        <v>10000485</v>
      </c>
      <c r="E536">
        <v>10800485</v>
      </c>
      <c r="F536">
        <v>26.783999999999999</v>
      </c>
      <c r="G536">
        <v>30000016</v>
      </c>
      <c r="H536">
        <v>0.4</v>
      </c>
      <c r="I536">
        <v>2022</v>
      </c>
      <c r="J536" t="s">
        <v>73</v>
      </c>
      <c r="K536" t="s">
        <v>39</v>
      </c>
      <c r="L536" s="127">
        <v>0.46875</v>
      </c>
      <c r="M536" t="s">
        <v>28</v>
      </c>
      <c r="N536" t="s">
        <v>49</v>
      </c>
      <c r="O536" t="s">
        <v>30</v>
      </c>
      <c r="P536" t="s">
        <v>31</v>
      </c>
      <c r="Q536" t="s">
        <v>41</v>
      </c>
      <c r="R536" t="s">
        <v>33</v>
      </c>
      <c r="S536" t="s">
        <v>42</v>
      </c>
      <c r="T536" t="s">
        <v>35</v>
      </c>
      <c r="U536" s="1" t="s">
        <v>36</v>
      </c>
      <c r="V536">
        <v>1</v>
      </c>
      <c r="W536">
        <v>0</v>
      </c>
      <c r="X536">
        <v>0</v>
      </c>
      <c r="Y536">
        <v>0</v>
      </c>
      <c r="Z536">
        <v>0</v>
      </c>
    </row>
    <row r="537" spans="1:26" x14ac:dyDescent="0.25">
      <c r="A537">
        <v>106863396</v>
      </c>
      <c r="B537" t="s">
        <v>25</v>
      </c>
      <c r="C537" t="s">
        <v>65</v>
      </c>
      <c r="D537">
        <v>10000040</v>
      </c>
      <c r="E537">
        <v>10000040</v>
      </c>
      <c r="F537">
        <v>27.66</v>
      </c>
      <c r="G537">
        <v>20000070</v>
      </c>
      <c r="H537">
        <v>2</v>
      </c>
      <c r="I537">
        <v>2022</v>
      </c>
      <c r="J537" t="s">
        <v>73</v>
      </c>
      <c r="K537" t="s">
        <v>55</v>
      </c>
      <c r="L537" s="127">
        <v>0.51944444444444449</v>
      </c>
      <c r="M537" t="s">
        <v>28</v>
      </c>
      <c r="N537" t="s">
        <v>49</v>
      </c>
      <c r="O537" t="s">
        <v>30</v>
      </c>
      <c r="P537" t="s">
        <v>54</v>
      </c>
      <c r="Q537" t="s">
        <v>41</v>
      </c>
      <c r="R537" t="s">
        <v>33</v>
      </c>
      <c r="S537" t="s">
        <v>42</v>
      </c>
      <c r="T537" t="s">
        <v>35</v>
      </c>
      <c r="U537" s="1" t="s">
        <v>43</v>
      </c>
      <c r="V537">
        <v>3</v>
      </c>
      <c r="W537">
        <v>0</v>
      </c>
      <c r="X537">
        <v>0</v>
      </c>
      <c r="Y537">
        <v>0</v>
      </c>
      <c r="Z537">
        <v>1</v>
      </c>
    </row>
    <row r="538" spans="1:26" x14ac:dyDescent="0.25">
      <c r="A538">
        <v>106863414</v>
      </c>
      <c r="B538" t="s">
        <v>100</v>
      </c>
      <c r="C538" t="s">
        <v>67</v>
      </c>
      <c r="D538">
        <v>30000016</v>
      </c>
      <c r="E538">
        <v>30000016</v>
      </c>
      <c r="F538">
        <v>8.76</v>
      </c>
      <c r="G538">
        <v>40001804</v>
      </c>
      <c r="H538">
        <v>0.1</v>
      </c>
      <c r="I538">
        <v>2022</v>
      </c>
      <c r="J538" t="s">
        <v>73</v>
      </c>
      <c r="K538" t="s">
        <v>39</v>
      </c>
      <c r="L538" s="127">
        <v>0.40486111111111112</v>
      </c>
      <c r="M538" t="s">
        <v>28</v>
      </c>
      <c r="N538" t="s">
        <v>49</v>
      </c>
      <c r="O538" t="s">
        <v>30</v>
      </c>
      <c r="P538" t="s">
        <v>31</v>
      </c>
      <c r="Q538" t="s">
        <v>41</v>
      </c>
      <c r="R538" t="s">
        <v>33</v>
      </c>
      <c r="S538" t="s">
        <v>42</v>
      </c>
      <c r="T538" t="s">
        <v>35</v>
      </c>
      <c r="U538" s="1" t="s">
        <v>36</v>
      </c>
      <c r="V538">
        <v>3</v>
      </c>
      <c r="W538">
        <v>0</v>
      </c>
      <c r="X538">
        <v>0</v>
      </c>
      <c r="Y538">
        <v>0</v>
      </c>
      <c r="Z538">
        <v>0</v>
      </c>
    </row>
    <row r="539" spans="1:26" x14ac:dyDescent="0.25">
      <c r="A539">
        <v>106863692</v>
      </c>
      <c r="B539" t="s">
        <v>97</v>
      </c>
      <c r="C539" t="s">
        <v>45</v>
      </c>
      <c r="D539">
        <v>50029592</v>
      </c>
      <c r="E539">
        <v>50029592</v>
      </c>
      <c r="F539">
        <v>11.116</v>
      </c>
      <c r="G539">
        <v>50033806</v>
      </c>
      <c r="H539">
        <v>0</v>
      </c>
      <c r="I539">
        <v>2022</v>
      </c>
      <c r="J539" t="s">
        <v>73</v>
      </c>
      <c r="K539" t="s">
        <v>53</v>
      </c>
      <c r="L539" s="127">
        <v>0.86736111111111114</v>
      </c>
      <c r="M539" t="s">
        <v>28</v>
      </c>
      <c r="N539" t="s">
        <v>29</v>
      </c>
      <c r="O539" t="s">
        <v>30</v>
      </c>
      <c r="P539" t="s">
        <v>68</v>
      </c>
      <c r="Q539" t="s">
        <v>41</v>
      </c>
      <c r="R539" t="s">
        <v>72</v>
      </c>
      <c r="S539" t="s">
        <v>42</v>
      </c>
      <c r="T539" t="s">
        <v>47</v>
      </c>
      <c r="U539" s="1" t="s">
        <v>36</v>
      </c>
      <c r="V539">
        <v>2</v>
      </c>
      <c r="W539">
        <v>0</v>
      </c>
      <c r="X539">
        <v>0</v>
      </c>
      <c r="Y539">
        <v>0</v>
      </c>
      <c r="Z539">
        <v>0</v>
      </c>
    </row>
    <row r="540" spans="1:26" x14ac:dyDescent="0.25">
      <c r="A540">
        <v>106863723</v>
      </c>
      <c r="B540" t="s">
        <v>44</v>
      </c>
      <c r="C540" t="s">
        <v>38</v>
      </c>
      <c r="D540">
        <v>20000070</v>
      </c>
      <c r="E540">
        <v>20000070</v>
      </c>
      <c r="F540">
        <v>9.6850000000000005</v>
      </c>
      <c r="G540">
        <v>50005110</v>
      </c>
      <c r="H540">
        <v>0.151</v>
      </c>
      <c r="I540">
        <v>2022</v>
      </c>
      <c r="J540" t="s">
        <v>73</v>
      </c>
      <c r="K540" t="s">
        <v>48</v>
      </c>
      <c r="L540" s="127">
        <v>0.15416666666666667</v>
      </c>
      <c r="M540" t="s">
        <v>28</v>
      </c>
      <c r="N540" t="s">
        <v>49</v>
      </c>
      <c r="O540" t="s">
        <v>30</v>
      </c>
      <c r="P540" t="s">
        <v>68</v>
      </c>
      <c r="Q540" t="s">
        <v>41</v>
      </c>
      <c r="R540" t="s">
        <v>33</v>
      </c>
      <c r="S540" t="s">
        <v>42</v>
      </c>
      <c r="T540" t="s">
        <v>47</v>
      </c>
      <c r="U540" s="1" t="s">
        <v>36</v>
      </c>
      <c r="V540">
        <v>1</v>
      </c>
      <c r="W540">
        <v>0</v>
      </c>
      <c r="X540">
        <v>0</v>
      </c>
      <c r="Y540">
        <v>0</v>
      </c>
      <c r="Z540">
        <v>0</v>
      </c>
    </row>
    <row r="541" spans="1:26" x14ac:dyDescent="0.25">
      <c r="A541">
        <v>106863795</v>
      </c>
      <c r="B541" t="s">
        <v>25</v>
      </c>
      <c r="C541" t="s">
        <v>45</v>
      </c>
      <c r="D541">
        <v>50032558</v>
      </c>
      <c r="E541">
        <v>40001012</v>
      </c>
      <c r="F541">
        <v>1.0669999999999999</v>
      </c>
      <c r="G541">
        <v>10000440</v>
      </c>
      <c r="H541">
        <v>6.0000000000000001E-3</v>
      </c>
      <c r="I541">
        <v>2022</v>
      </c>
      <c r="J541" t="s">
        <v>73</v>
      </c>
      <c r="K541" t="s">
        <v>53</v>
      </c>
      <c r="L541" s="127">
        <v>0.55902777777777779</v>
      </c>
      <c r="M541" t="s">
        <v>28</v>
      </c>
      <c r="N541" t="s">
        <v>49</v>
      </c>
      <c r="O541" t="s">
        <v>30</v>
      </c>
      <c r="P541" t="s">
        <v>54</v>
      </c>
      <c r="Q541" t="s">
        <v>41</v>
      </c>
      <c r="R541" t="s">
        <v>33</v>
      </c>
      <c r="S541" t="s">
        <v>42</v>
      </c>
      <c r="T541" t="s">
        <v>35</v>
      </c>
      <c r="U541" s="1" t="s">
        <v>43</v>
      </c>
      <c r="V541">
        <v>2</v>
      </c>
      <c r="W541">
        <v>0</v>
      </c>
      <c r="X541">
        <v>0</v>
      </c>
      <c r="Y541">
        <v>0</v>
      </c>
      <c r="Z541">
        <v>1</v>
      </c>
    </row>
    <row r="542" spans="1:26" x14ac:dyDescent="0.25">
      <c r="A542">
        <v>106863796</v>
      </c>
      <c r="B542" t="s">
        <v>25</v>
      </c>
      <c r="C542" t="s">
        <v>45</v>
      </c>
      <c r="D542">
        <v>50015732</v>
      </c>
      <c r="E542">
        <v>40001319</v>
      </c>
      <c r="F542">
        <v>1.4350000000000001</v>
      </c>
      <c r="G542">
        <v>50033545</v>
      </c>
      <c r="H542">
        <v>3.4000000000000002E-2</v>
      </c>
      <c r="I542">
        <v>2022</v>
      </c>
      <c r="J542" t="s">
        <v>73</v>
      </c>
      <c r="K542" t="s">
        <v>53</v>
      </c>
      <c r="L542" s="127">
        <v>0.34722222222222227</v>
      </c>
      <c r="M542" t="s">
        <v>28</v>
      </c>
      <c r="N542" t="s">
        <v>49</v>
      </c>
      <c r="O542" t="s">
        <v>30</v>
      </c>
      <c r="P542" t="s">
        <v>68</v>
      </c>
      <c r="Q542" t="s">
        <v>41</v>
      </c>
      <c r="R542" t="s">
        <v>33</v>
      </c>
      <c r="S542" t="s">
        <v>42</v>
      </c>
      <c r="T542" t="s">
        <v>35</v>
      </c>
      <c r="U542" s="1" t="s">
        <v>36</v>
      </c>
      <c r="V542">
        <v>2</v>
      </c>
      <c r="W542">
        <v>0</v>
      </c>
      <c r="X542">
        <v>0</v>
      </c>
      <c r="Y542">
        <v>0</v>
      </c>
      <c r="Z542">
        <v>0</v>
      </c>
    </row>
    <row r="543" spans="1:26" x14ac:dyDescent="0.25">
      <c r="A543">
        <v>106863818</v>
      </c>
      <c r="B543" t="s">
        <v>25</v>
      </c>
      <c r="C543" t="s">
        <v>45</v>
      </c>
      <c r="D543">
        <v>50031853</v>
      </c>
      <c r="E543">
        <v>40001728</v>
      </c>
      <c r="F543">
        <v>3.1110000000000002</v>
      </c>
      <c r="G543">
        <v>10000440</v>
      </c>
      <c r="H543">
        <v>0.25</v>
      </c>
      <c r="I543">
        <v>2022</v>
      </c>
      <c r="J543" t="s">
        <v>73</v>
      </c>
      <c r="K543" t="s">
        <v>53</v>
      </c>
      <c r="L543" s="127">
        <v>0.97291666666666676</v>
      </c>
      <c r="M543" t="s">
        <v>28</v>
      </c>
      <c r="N543" t="s">
        <v>49</v>
      </c>
      <c r="O543" t="s">
        <v>30</v>
      </c>
      <c r="P543" t="s">
        <v>54</v>
      </c>
      <c r="Q543" t="s">
        <v>41</v>
      </c>
      <c r="R543" t="s">
        <v>33</v>
      </c>
      <c r="S543" t="s">
        <v>42</v>
      </c>
      <c r="T543" t="s">
        <v>57</v>
      </c>
      <c r="U543" s="1" t="s">
        <v>36</v>
      </c>
      <c r="V543">
        <v>3</v>
      </c>
      <c r="W543">
        <v>0</v>
      </c>
      <c r="X543">
        <v>0</v>
      </c>
      <c r="Y543">
        <v>0</v>
      </c>
      <c r="Z543">
        <v>0</v>
      </c>
    </row>
    <row r="544" spans="1:26" x14ac:dyDescent="0.25">
      <c r="A544">
        <v>106863956</v>
      </c>
      <c r="B544" t="s">
        <v>81</v>
      </c>
      <c r="C544" t="s">
        <v>65</v>
      </c>
      <c r="D544">
        <v>10000485</v>
      </c>
      <c r="E544">
        <v>10800485</v>
      </c>
      <c r="F544">
        <v>34.206000000000003</v>
      </c>
      <c r="G544">
        <v>50028612</v>
      </c>
      <c r="H544">
        <v>0.2</v>
      </c>
      <c r="I544">
        <v>2022</v>
      </c>
      <c r="J544" t="s">
        <v>73</v>
      </c>
      <c r="K544" t="s">
        <v>39</v>
      </c>
      <c r="L544" s="127">
        <v>0.91041666666666676</v>
      </c>
      <c r="M544" t="s">
        <v>28</v>
      </c>
      <c r="N544" t="s">
        <v>49</v>
      </c>
      <c r="O544" t="s">
        <v>30</v>
      </c>
      <c r="P544" t="s">
        <v>31</v>
      </c>
      <c r="Q544" t="s">
        <v>41</v>
      </c>
      <c r="R544" t="s">
        <v>33</v>
      </c>
      <c r="S544" t="s">
        <v>42</v>
      </c>
      <c r="T544" t="s">
        <v>57</v>
      </c>
      <c r="U544" s="1" t="s">
        <v>43</v>
      </c>
      <c r="V544">
        <v>8</v>
      </c>
      <c r="W544">
        <v>0</v>
      </c>
      <c r="X544">
        <v>0</v>
      </c>
      <c r="Y544">
        <v>0</v>
      </c>
      <c r="Z544">
        <v>8</v>
      </c>
    </row>
    <row r="545" spans="1:26" x14ac:dyDescent="0.25">
      <c r="A545">
        <v>106863959</v>
      </c>
      <c r="B545" t="s">
        <v>25</v>
      </c>
      <c r="C545" t="s">
        <v>65</v>
      </c>
      <c r="D545">
        <v>10000040</v>
      </c>
      <c r="E545">
        <v>10000040</v>
      </c>
      <c r="F545">
        <v>19.911999999999999</v>
      </c>
      <c r="G545">
        <v>40002547</v>
      </c>
      <c r="H545">
        <v>1</v>
      </c>
      <c r="I545">
        <v>2022</v>
      </c>
      <c r="J545" t="s">
        <v>73</v>
      </c>
      <c r="K545" t="s">
        <v>58</v>
      </c>
      <c r="L545" s="127">
        <v>0.49236111111111108</v>
      </c>
      <c r="M545" t="s">
        <v>28</v>
      </c>
      <c r="N545" t="s">
        <v>49</v>
      </c>
      <c r="P545" t="s">
        <v>31</v>
      </c>
      <c r="Q545" t="s">
        <v>41</v>
      </c>
      <c r="R545" t="s">
        <v>33</v>
      </c>
      <c r="S545" t="s">
        <v>42</v>
      </c>
      <c r="T545" t="s">
        <v>35</v>
      </c>
      <c r="U545" s="1" t="s">
        <v>36</v>
      </c>
      <c r="V545">
        <v>12</v>
      </c>
      <c r="W545">
        <v>0</v>
      </c>
      <c r="X545">
        <v>0</v>
      </c>
      <c r="Y545">
        <v>0</v>
      </c>
      <c r="Z545">
        <v>0</v>
      </c>
    </row>
    <row r="546" spans="1:26" x14ac:dyDescent="0.25">
      <c r="A546">
        <v>106863988</v>
      </c>
      <c r="B546" t="s">
        <v>238</v>
      </c>
      <c r="C546" t="s">
        <v>38</v>
      </c>
      <c r="D546">
        <v>20000052</v>
      </c>
      <c r="E546">
        <v>20000052</v>
      </c>
      <c r="F546">
        <v>1.952</v>
      </c>
      <c r="G546">
        <v>201260</v>
      </c>
      <c r="H546">
        <v>0.9</v>
      </c>
      <c r="I546">
        <v>2022</v>
      </c>
      <c r="J546" t="s">
        <v>73</v>
      </c>
      <c r="K546" t="s">
        <v>39</v>
      </c>
      <c r="L546" s="127">
        <v>0.57361111111111118</v>
      </c>
      <c r="M546" t="s">
        <v>28</v>
      </c>
      <c r="N546" t="s">
        <v>49</v>
      </c>
      <c r="O546" t="s">
        <v>30</v>
      </c>
      <c r="P546" t="s">
        <v>68</v>
      </c>
      <c r="Q546" t="s">
        <v>41</v>
      </c>
      <c r="R546" t="s">
        <v>33</v>
      </c>
      <c r="S546" t="s">
        <v>42</v>
      </c>
      <c r="T546" t="s">
        <v>35</v>
      </c>
      <c r="U546" s="1" t="s">
        <v>64</v>
      </c>
      <c r="V546">
        <v>3</v>
      </c>
      <c r="W546">
        <v>0</v>
      </c>
      <c r="X546">
        <v>0</v>
      </c>
      <c r="Y546">
        <v>1</v>
      </c>
      <c r="Z546">
        <v>0</v>
      </c>
    </row>
    <row r="547" spans="1:26" x14ac:dyDescent="0.25">
      <c r="A547">
        <v>106864028</v>
      </c>
      <c r="B547" t="s">
        <v>86</v>
      </c>
      <c r="C547" t="s">
        <v>65</v>
      </c>
      <c r="D547">
        <v>10000026</v>
      </c>
      <c r="E547">
        <v>10000026</v>
      </c>
      <c r="F547">
        <v>21.01</v>
      </c>
      <c r="G547">
        <v>30000191</v>
      </c>
      <c r="H547">
        <v>0.5</v>
      </c>
      <c r="I547">
        <v>2022</v>
      </c>
      <c r="J547" t="s">
        <v>73</v>
      </c>
      <c r="K547" t="s">
        <v>60</v>
      </c>
      <c r="L547" s="127">
        <v>0.6020833333333333</v>
      </c>
      <c r="M547" t="s">
        <v>28</v>
      </c>
      <c r="N547" t="s">
        <v>49</v>
      </c>
      <c r="O547" t="s">
        <v>30</v>
      </c>
      <c r="P547" t="s">
        <v>54</v>
      </c>
      <c r="Q547" t="s">
        <v>41</v>
      </c>
      <c r="R547" t="s">
        <v>33</v>
      </c>
      <c r="S547" t="s">
        <v>42</v>
      </c>
      <c r="T547" t="s">
        <v>35</v>
      </c>
      <c r="U547" s="1" t="s">
        <v>36</v>
      </c>
      <c r="V547">
        <v>4</v>
      </c>
      <c r="W547">
        <v>0</v>
      </c>
      <c r="X547">
        <v>0</v>
      </c>
      <c r="Y547">
        <v>0</v>
      </c>
      <c r="Z547">
        <v>0</v>
      </c>
    </row>
    <row r="548" spans="1:26" x14ac:dyDescent="0.25">
      <c r="A548">
        <v>106864075</v>
      </c>
      <c r="B548" t="s">
        <v>112</v>
      </c>
      <c r="C548" t="s">
        <v>65</v>
      </c>
      <c r="D548">
        <v>10000095</v>
      </c>
      <c r="E548">
        <v>10000095</v>
      </c>
      <c r="F548">
        <v>2.5289999999999999</v>
      </c>
      <c r="G548">
        <v>40001793</v>
      </c>
      <c r="H548">
        <v>0.86</v>
      </c>
      <c r="I548">
        <v>2022</v>
      </c>
      <c r="J548" t="s">
        <v>73</v>
      </c>
      <c r="K548" t="s">
        <v>39</v>
      </c>
      <c r="L548" s="127">
        <v>0.17986111111111111</v>
      </c>
      <c r="M548" t="s">
        <v>28</v>
      </c>
      <c r="N548" t="s">
        <v>49</v>
      </c>
      <c r="O548" t="s">
        <v>30</v>
      </c>
      <c r="P548" t="s">
        <v>68</v>
      </c>
      <c r="Q548" t="s">
        <v>41</v>
      </c>
      <c r="R548" t="s">
        <v>33</v>
      </c>
      <c r="S548" t="s">
        <v>42</v>
      </c>
      <c r="T548" t="s">
        <v>57</v>
      </c>
      <c r="U548" s="1" t="s">
        <v>36</v>
      </c>
      <c r="V548">
        <v>25</v>
      </c>
      <c r="W548">
        <v>0</v>
      </c>
      <c r="X548">
        <v>0</v>
      </c>
      <c r="Y548">
        <v>0</v>
      </c>
      <c r="Z548">
        <v>0</v>
      </c>
    </row>
    <row r="549" spans="1:26" x14ac:dyDescent="0.25">
      <c r="A549">
        <v>106864105</v>
      </c>
      <c r="B549" t="s">
        <v>25</v>
      </c>
      <c r="C549" t="s">
        <v>65</v>
      </c>
      <c r="D549">
        <v>10000040</v>
      </c>
      <c r="E549">
        <v>10000040</v>
      </c>
      <c r="F549">
        <v>25.428000000000001</v>
      </c>
      <c r="G549">
        <v>40002700</v>
      </c>
      <c r="H549">
        <v>0.3</v>
      </c>
      <c r="I549">
        <v>2022</v>
      </c>
      <c r="J549" t="s">
        <v>73</v>
      </c>
      <c r="K549" t="s">
        <v>39</v>
      </c>
      <c r="L549" s="127">
        <v>0.65347222222222223</v>
      </c>
      <c r="M549" t="s">
        <v>28</v>
      </c>
      <c r="N549" t="s">
        <v>49</v>
      </c>
      <c r="O549" t="s">
        <v>30</v>
      </c>
      <c r="P549" t="s">
        <v>31</v>
      </c>
      <c r="Q549" t="s">
        <v>41</v>
      </c>
      <c r="R549" t="s">
        <v>33</v>
      </c>
      <c r="S549" t="s">
        <v>42</v>
      </c>
      <c r="T549" t="s">
        <v>35</v>
      </c>
      <c r="U549" s="1" t="s">
        <v>43</v>
      </c>
      <c r="V549">
        <v>3</v>
      </c>
      <c r="W549">
        <v>0</v>
      </c>
      <c r="X549">
        <v>0</v>
      </c>
      <c r="Y549">
        <v>0</v>
      </c>
      <c r="Z549">
        <v>1</v>
      </c>
    </row>
    <row r="550" spans="1:26" x14ac:dyDescent="0.25">
      <c r="A550">
        <v>106864189</v>
      </c>
      <c r="B550" t="s">
        <v>86</v>
      </c>
      <c r="C550" t="s">
        <v>65</v>
      </c>
      <c r="D550">
        <v>10000026</v>
      </c>
      <c r="E550">
        <v>10000026</v>
      </c>
      <c r="F550">
        <v>21.757000000000001</v>
      </c>
      <c r="G550">
        <v>200330</v>
      </c>
      <c r="H550">
        <v>1</v>
      </c>
      <c r="I550">
        <v>2022</v>
      </c>
      <c r="J550" t="s">
        <v>73</v>
      </c>
      <c r="K550" t="s">
        <v>39</v>
      </c>
      <c r="L550" s="127">
        <v>0.32708333333333334</v>
      </c>
      <c r="M550" t="s">
        <v>28</v>
      </c>
      <c r="N550" t="s">
        <v>49</v>
      </c>
      <c r="O550" t="s">
        <v>30</v>
      </c>
      <c r="P550" t="s">
        <v>31</v>
      </c>
      <c r="Q550" t="s">
        <v>41</v>
      </c>
      <c r="R550" t="s">
        <v>33</v>
      </c>
      <c r="S550" t="s">
        <v>42</v>
      </c>
      <c r="T550" t="s">
        <v>35</v>
      </c>
      <c r="U550" s="1" t="s">
        <v>36</v>
      </c>
      <c r="V550">
        <v>2</v>
      </c>
      <c r="W550">
        <v>0</v>
      </c>
      <c r="X550">
        <v>0</v>
      </c>
      <c r="Y550">
        <v>0</v>
      </c>
      <c r="Z550">
        <v>0</v>
      </c>
    </row>
    <row r="551" spans="1:26" x14ac:dyDescent="0.25">
      <c r="A551">
        <v>106864197</v>
      </c>
      <c r="B551" t="s">
        <v>104</v>
      </c>
      <c r="C551" t="s">
        <v>65</v>
      </c>
      <c r="D551">
        <v>10000026</v>
      </c>
      <c r="E551">
        <v>10000026</v>
      </c>
      <c r="F551">
        <v>1.2909999999999999</v>
      </c>
      <c r="G551">
        <v>20000025</v>
      </c>
      <c r="H551">
        <v>2</v>
      </c>
      <c r="I551">
        <v>2022</v>
      </c>
      <c r="J551" t="s">
        <v>73</v>
      </c>
      <c r="K551" t="s">
        <v>53</v>
      </c>
      <c r="L551" s="127">
        <v>0.32916666666666666</v>
      </c>
      <c r="M551" t="s">
        <v>28</v>
      </c>
      <c r="N551" t="s">
        <v>49</v>
      </c>
      <c r="O551" t="s">
        <v>30</v>
      </c>
      <c r="P551" t="s">
        <v>31</v>
      </c>
      <c r="Q551" t="s">
        <v>41</v>
      </c>
      <c r="R551" t="s">
        <v>33</v>
      </c>
      <c r="S551" t="s">
        <v>42</v>
      </c>
      <c r="T551" t="s">
        <v>35</v>
      </c>
      <c r="U551" s="1" t="s">
        <v>36</v>
      </c>
      <c r="V551">
        <v>3</v>
      </c>
      <c r="W551">
        <v>0</v>
      </c>
      <c r="X551">
        <v>0</v>
      </c>
      <c r="Y551">
        <v>0</v>
      </c>
      <c r="Z551">
        <v>0</v>
      </c>
    </row>
    <row r="552" spans="1:26" x14ac:dyDescent="0.25">
      <c r="A552">
        <v>106864210</v>
      </c>
      <c r="B552" t="s">
        <v>114</v>
      </c>
      <c r="C552" t="s">
        <v>65</v>
      </c>
      <c r="D552">
        <v>10000040</v>
      </c>
      <c r="E552">
        <v>10000040</v>
      </c>
      <c r="F552">
        <v>1.645</v>
      </c>
      <c r="G552">
        <v>30000042</v>
      </c>
      <c r="H552">
        <v>0.1</v>
      </c>
      <c r="I552">
        <v>2022</v>
      </c>
      <c r="J552" t="s">
        <v>73</v>
      </c>
      <c r="K552" t="s">
        <v>60</v>
      </c>
      <c r="L552" s="127">
        <v>0.6958333333333333</v>
      </c>
      <c r="M552" t="s">
        <v>28</v>
      </c>
      <c r="N552" t="s">
        <v>29</v>
      </c>
      <c r="O552" t="s">
        <v>30</v>
      </c>
      <c r="P552" t="s">
        <v>31</v>
      </c>
      <c r="Q552" t="s">
        <v>41</v>
      </c>
      <c r="R552" t="s">
        <v>33</v>
      </c>
      <c r="S552" t="s">
        <v>42</v>
      </c>
      <c r="T552" t="s">
        <v>35</v>
      </c>
      <c r="U552" s="1" t="s">
        <v>36</v>
      </c>
      <c r="V552">
        <v>1</v>
      </c>
      <c r="W552">
        <v>0</v>
      </c>
      <c r="X552">
        <v>0</v>
      </c>
      <c r="Y552">
        <v>0</v>
      </c>
      <c r="Z552">
        <v>0</v>
      </c>
    </row>
    <row r="553" spans="1:26" x14ac:dyDescent="0.25">
      <c r="A553">
        <v>106864214</v>
      </c>
      <c r="B553" t="s">
        <v>104</v>
      </c>
      <c r="C553" t="s">
        <v>65</v>
      </c>
      <c r="D553">
        <v>10000026</v>
      </c>
      <c r="E553">
        <v>10000026</v>
      </c>
      <c r="F553">
        <v>1.6140000000000001</v>
      </c>
      <c r="G553">
        <v>200420</v>
      </c>
      <c r="H553">
        <v>0.1</v>
      </c>
      <c r="I553">
        <v>2022</v>
      </c>
      <c r="J553" t="s">
        <v>73</v>
      </c>
      <c r="K553" t="s">
        <v>53</v>
      </c>
      <c r="L553" s="127">
        <v>0.41944444444444445</v>
      </c>
      <c r="M553" t="s">
        <v>28</v>
      </c>
      <c r="N553" t="s">
        <v>49</v>
      </c>
      <c r="O553" t="s">
        <v>30</v>
      </c>
      <c r="P553" t="s">
        <v>31</v>
      </c>
      <c r="Q553" t="s">
        <v>41</v>
      </c>
      <c r="R553" t="s">
        <v>33</v>
      </c>
      <c r="S553" t="s">
        <v>42</v>
      </c>
      <c r="T553" t="s">
        <v>35</v>
      </c>
      <c r="U553" s="1" t="s">
        <v>36</v>
      </c>
      <c r="V553">
        <v>2</v>
      </c>
      <c r="W553">
        <v>0</v>
      </c>
      <c r="X553">
        <v>0</v>
      </c>
      <c r="Y553">
        <v>0</v>
      </c>
      <c r="Z553">
        <v>0</v>
      </c>
    </row>
    <row r="554" spans="1:26" x14ac:dyDescent="0.25">
      <c r="A554">
        <v>106864249</v>
      </c>
      <c r="B554" t="s">
        <v>86</v>
      </c>
      <c r="C554" t="s">
        <v>65</v>
      </c>
      <c r="D554">
        <v>10000026</v>
      </c>
      <c r="E554">
        <v>10000026</v>
      </c>
      <c r="F554">
        <v>21.257000000000001</v>
      </c>
      <c r="G554">
        <v>200330</v>
      </c>
      <c r="H554">
        <v>0.5</v>
      </c>
      <c r="I554">
        <v>2022</v>
      </c>
      <c r="J554" t="s">
        <v>73</v>
      </c>
      <c r="K554" t="s">
        <v>53</v>
      </c>
      <c r="L554" s="127">
        <v>0.39305555555555555</v>
      </c>
      <c r="M554" t="s">
        <v>28</v>
      </c>
      <c r="N554" t="s">
        <v>49</v>
      </c>
      <c r="O554" t="s">
        <v>30</v>
      </c>
      <c r="P554" t="s">
        <v>68</v>
      </c>
      <c r="Q554" t="s">
        <v>32</v>
      </c>
      <c r="R554" t="s">
        <v>33</v>
      </c>
      <c r="S554" t="s">
        <v>42</v>
      </c>
      <c r="T554" t="s">
        <v>35</v>
      </c>
      <c r="U554" s="1" t="s">
        <v>36</v>
      </c>
      <c r="V554">
        <v>1</v>
      </c>
      <c r="W554">
        <v>0</v>
      </c>
      <c r="X554">
        <v>0</v>
      </c>
      <c r="Y554">
        <v>0</v>
      </c>
      <c r="Z554">
        <v>0</v>
      </c>
    </row>
    <row r="555" spans="1:26" x14ac:dyDescent="0.25">
      <c r="A555">
        <v>106864333</v>
      </c>
      <c r="B555" t="s">
        <v>114</v>
      </c>
      <c r="C555" t="s">
        <v>38</v>
      </c>
      <c r="D555">
        <v>20000070</v>
      </c>
      <c r="E555">
        <v>20000070</v>
      </c>
      <c r="F555">
        <v>999.99900000000002</v>
      </c>
      <c r="H555">
        <v>0.4</v>
      </c>
      <c r="I555">
        <v>2022</v>
      </c>
      <c r="J555" t="s">
        <v>73</v>
      </c>
      <c r="K555" t="s">
        <v>53</v>
      </c>
      <c r="L555" s="127">
        <v>0.5541666666666667</v>
      </c>
      <c r="M555" t="s">
        <v>28</v>
      </c>
      <c r="N555" t="s">
        <v>49</v>
      </c>
      <c r="O555" t="s">
        <v>30</v>
      </c>
      <c r="P555" t="s">
        <v>31</v>
      </c>
      <c r="Q555" t="s">
        <v>41</v>
      </c>
      <c r="S555" t="s">
        <v>42</v>
      </c>
      <c r="T555" t="s">
        <v>35</v>
      </c>
      <c r="U555" s="1" t="s">
        <v>36</v>
      </c>
      <c r="V555">
        <v>2</v>
      </c>
      <c r="W555">
        <v>0</v>
      </c>
      <c r="X555">
        <v>0</v>
      </c>
      <c r="Y555">
        <v>0</v>
      </c>
      <c r="Z555">
        <v>0</v>
      </c>
    </row>
    <row r="556" spans="1:26" x14ac:dyDescent="0.25">
      <c r="A556">
        <v>106864354</v>
      </c>
      <c r="B556" t="s">
        <v>104</v>
      </c>
      <c r="C556" t="s">
        <v>65</v>
      </c>
      <c r="D556">
        <v>10000026</v>
      </c>
      <c r="E556">
        <v>10000026</v>
      </c>
      <c r="F556">
        <v>0.11</v>
      </c>
      <c r="G556">
        <v>30000280</v>
      </c>
      <c r="H556">
        <v>0.1</v>
      </c>
      <c r="I556">
        <v>2022</v>
      </c>
      <c r="J556" t="s">
        <v>73</v>
      </c>
      <c r="K556" t="s">
        <v>48</v>
      </c>
      <c r="L556" s="127">
        <v>0.60277777777777775</v>
      </c>
      <c r="M556" t="s">
        <v>28</v>
      </c>
      <c r="N556" t="s">
        <v>49</v>
      </c>
      <c r="O556" t="s">
        <v>30</v>
      </c>
      <c r="P556" t="s">
        <v>31</v>
      </c>
      <c r="Q556" t="s">
        <v>41</v>
      </c>
      <c r="R556" t="s">
        <v>84</v>
      </c>
      <c r="S556" t="s">
        <v>42</v>
      </c>
      <c r="T556" t="s">
        <v>35</v>
      </c>
      <c r="U556" s="1" t="s">
        <v>36</v>
      </c>
      <c r="V556">
        <v>2</v>
      </c>
      <c r="W556">
        <v>0</v>
      </c>
      <c r="X556">
        <v>0</v>
      </c>
      <c r="Y556">
        <v>0</v>
      </c>
      <c r="Z556">
        <v>0</v>
      </c>
    </row>
    <row r="557" spans="1:26" x14ac:dyDescent="0.25">
      <c r="A557">
        <v>106864440</v>
      </c>
      <c r="B557" t="s">
        <v>117</v>
      </c>
      <c r="C557" t="s">
        <v>65</v>
      </c>
      <c r="D557">
        <v>10000040</v>
      </c>
      <c r="E557">
        <v>10000040</v>
      </c>
      <c r="F557">
        <v>13.106</v>
      </c>
      <c r="G557">
        <v>10000077</v>
      </c>
      <c r="H557">
        <v>0.2</v>
      </c>
      <c r="I557">
        <v>2022</v>
      </c>
      <c r="J557" t="s">
        <v>73</v>
      </c>
      <c r="K557" t="s">
        <v>53</v>
      </c>
      <c r="L557" s="127">
        <v>0.49861111111111112</v>
      </c>
      <c r="M557" t="s">
        <v>28</v>
      </c>
      <c r="N557" t="s">
        <v>49</v>
      </c>
      <c r="O557" t="s">
        <v>30</v>
      </c>
      <c r="P557" t="s">
        <v>31</v>
      </c>
      <c r="Q557" t="s">
        <v>41</v>
      </c>
      <c r="R557" t="s">
        <v>33</v>
      </c>
      <c r="S557" t="s">
        <v>42</v>
      </c>
      <c r="T557" t="s">
        <v>35</v>
      </c>
      <c r="U557" s="1" t="s">
        <v>36</v>
      </c>
      <c r="V557">
        <v>2</v>
      </c>
      <c r="W557">
        <v>0</v>
      </c>
      <c r="X557">
        <v>0</v>
      </c>
      <c r="Y557">
        <v>0</v>
      </c>
      <c r="Z557">
        <v>0</v>
      </c>
    </row>
    <row r="558" spans="1:26" x14ac:dyDescent="0.25">
      <c r="A558">
        <v>106864447</v>
      </c>
      <c r="B558" t="s">
        <v>104</v>
      </c>
      <c r="C558" t="s">
        <v>65</v>
      </c>
      <c r="D558">
        <v>10000026</v>
      </c>
      <c r="E558">
        <v>10000026</v>
      </c>
      <c r="F558">
        <v>2.0099999999999998</v>
      </c>
      <c r="G558">
        <v>30000280</v>
      </c>
      <c r="H558">
        <v>2</v>
      </c>
      <c r="I558">
        <v>2022</v>
      </c>
      <c r="J558" t="s">
        <v>73</v>
      </c>
      <c r="K558" t="s">
        <v>53</v>
      </c>
      <c r="L558" s="127">
        <v>0.31180555555555556</v>
      </c>
      <c r="M558" t="s">
        <v>28</v>
      </c>
      <c r="N558" t="s">
        <v>49</v>
      </c>
      <c r="O558" t="s">
        <v>30</v>
      </c>
      <c r="P558" t="s">
        <v>31</v>
      </c>
      <c r="Q558" t="s">
        <v>41</v>
      </c>
      <c r="R558" t="s">
        <v>33</v>
      </c>
      <c r="S558" t="s">
        <v>42</v>
      </c>
      <c r="T558" t="s">
        <v>35</v>
      </c>
      <c r="U558" s="1" t="s">
        <v>36</v>
      </c>
      <c r="V558">
        <v>4</v>
      </c>
      <c r="W558">
        <v>0</v>
      </c>
      <c r="X558">
        <v>0</v>
      </c>
      <c r="Y558">
        <v>0</v>
      </c>
      <c r="Z558">
        <v>0</v>
      </c>
    </row>
    <row r="559" spans="1:26" x14ac:dyDescent="0.25">
      <c r="A559">
        <v>106864458</v>
      </c>
      <c r="B559" t="s">
        <v>114</v>
      </c>
      <c r="C559" t="s">
        <v>122</v>
      </c>
      <c r="D559">
        <v>40001010</v>
      </c>
      <c r="E559">
        <v>40001010</v>
      </c>
      <c r="F559">
        <v>999.99900000000002</v>
      </c>
      <c r="G559">
        <v>40001526</v>
      </c>
      <c r="H559">
        <v>0.5</v>
      </c>
      <c r="I559">
        <v>2022</v>
      </c>
      <c r="J559" t="s">
        <v>73</v>
      </c>
      <c r="K559" t="s">
        <v>53</v>
      </c>
      <c r="L559" s="127">
        <v>0.57708333333333328</v>
      </c>
      <c r="M559" t="s">
        <v>28</v>
      </c>
      <c r="N559" t="s">
        <v>49</v>
      </c>
      <c r="O559" t="s">
        <v>30</v>
      </c>
      <c r="P559" t="s">
        <v>54</v>
      </c>
      <c r="Q559" t="s">
        <v>41</v>
      </c>
      <c r="R559" t="s">
        <v>33</v>
      </c>
      <c r="S559" t="s">
        <v>42</v>
      </c>
      <c r="T559" t="s">
        <v>35</v>
      </c>
      <c r="U559" s="1" t="s">
        <v>36</v>
      </c>
      <c r="V559">
        <v>1</v>
      </c>
      <c r="W559">
        <v>0</v>
      </c>
      <c r="X559">
        <v>0</v>
      </c>
      <c r="Y559">
        <v>0</v>
      </c>
      <c r="Z559">
        <v>0</v>
      </c>
    </row>
    <row r="560" spans="1:26" x14ac:dyDescent="0.25">
      <c r="A560">
        <v>106864492</v>
      </c>
      <c r="B560" t="s">
        <v>106</v>
      </c>
      <c r="C560" t="s">
        <v>65</v>
      </c>
      <c r="D560">
        <v>10000095</v>
      </c>
      <c r="E560">
        <v>10000095</v>
      </c>
      <c r="F560">
        <v>25.667999999999999</v>
      </c>
      <c r="G560">
        <v>30000082</v>
      </c>
      <c r="H560">
        <v>0.9</v>
      </c>
      <c r="I560">
        <v>2022</v>
      </c>
      <c r="J560" t="s">
        <v>73</v>
      </c>
      <c r="K560" t="s">
        <v>39</v>
      </c>
      <c r="L560" s="127">
        <v>0.18194444444444444</v>
      </c>
      <c r="M560" t="s">
        <v>28</v>
      </c>
      <c r="N560" t="s">
        <v>49</v>
      </c>
      <c r="O560" t="s">
        <v>30</v>
      </c>
      <c r="P560" t="s">
        <v>54</v>
      </c>
      <c r="Q560" t="s">
        <v>41</v>
      </c>
      <c r="R560" t="s">
        <v>33</v>
      </c>
      <c r="S560" t="s">
        <v>42</v>
      </c>
      <c r="T560" t="s">
        <v>57</v>
      </c>
      <c r="U560" s="1" t="s">
        <v>85</v>
      </c>
      <c r="V560">
        <v>6</v>
      </c>
      <c r="W560">
        <v>0</v>
      </c>
      <c r="X560">
        <v>1</v>
      </c>
      <c r="Y560">
        <v>4</v>
      </c>
      <c r="Z560">
        <v>0</v>
      </c>
    </row>
    <row r="561" spans="1:26" x14ac:dyDescent="0.25">
      <c r="A561">
        <v>106864500</v>
      </c>
      <c r="B561" t="s">
        <v>106</v>
      </c>
      <c r="C561" t="s">
        <v>65</v>
      </c>
      <c r="D561">
        <v>10000095</v>
      </c>
      <c r="E561">
        <v>10000095</v>
      </c>
      <c r="F561">
        <v>21.515000000000001</v>
      </c>
      <c r="G561">
        <v>40001815</v>
      </c>
      <c r="H561">
        <v>1</v>
      </c>
      <c r="I561">
        <v>2022</v>
      </c>
      <c r="J561" t="s">
        <v>73</v>
      </c>
      <c r="K561" t="s">
        <v>53</v>
      </c>
      <c r="L561" s="127">
        <v>0.25416666666666665</v>
      </c>
      <c r="M561" t="s">
        <v>28</v>
      </c>
      <c r="N561" t="s">
        <v>49</v>
      </c>
      <c r="O561" t="s">
        <v>30</v>
      </c>
      <c r="P561" t="s">
        <v>54</v>
      </c>
      <c r="Q561" t="s">
        <v>41</v>
      </c>
      <c r="R561" t="s">
        <v>33</v>
      </c>
      <c r="S561" t="s">
        <v>42</v>
      </c>
      <c r="T561" t="s">
        <v>35</v>
      </c>
      <c r="U561" s="1" t="s">
        <v>36</v>
      </c>
      <c r="V561">
        <v>2</v>
      </c>
      <c r="W561">
        <v>0</v>
      </c>
      <c r="X561">
        <v>0</v>
      </c>
      <c r="Y561">
        <v>0</v>
      </c>
      <c r="Z561">
        <v>0</v>
      </c>
    </row>
    <row r="562" spans="1:26" x14ac:dyDescent="0.25">
      <c r="A562">
        <v>106864512</v>
      </c>
      <c r="B562" t="s">
        <v>81</v>
      </c>
      <c r="C562" t="s">
        <v>65</v>
      </c>
      <c r="D562">
        <v>10000485</v>
      </c>
      <c r="E562">
        <v>10800485</v>
      </c>
      <c r="F562">
        <v>20.7</v>
      </c>
      <c r="G562">
        <v>20000074</v>
      </c>
      <c r="H562">
        <v>0.25</v>
      </c>
      <c r="I562">
        <v>2022</v>
      </c>
      <c r="J562" t="s">
        <v>73</v>
      </c>
      <c r="K562" t="s">
        <v>53</v>
      </c>
      <c r="L562" s="127">
        <v>0.52986111111111112</v>
      </c>
      <c r="M562" t="s">
        <v>28</v>
      </c>
      <c r="N562" t="s">
        <v>49</v>
      </c>
      <c r="O562" t="s">
        <v>30</v>
      </c>
      <c r="P562" t="s">
        <v>31</v>
      </c>
      <c r="Q562" t="s">
        <v>41</v>
      </c>
      <c r="R562" t="s">
        <v>33</v>
      </c>
      <c r="S562" t="s">
        <v>42</v>
      </c>
      <c r="T562" t="s">
        <v>35</v>
      </c>
      <c r="U562" s="1" t="s">
        <v>36</v>
      </c>
      <c r="V562">
        <v>1</v>
      </c>
      <c r="W562">
        <v>0</v>
      </c>
      <c r="X562">
        <v>0</v>
      </c>
      <c r="Y562">
        <v>0</v>
      </c>
      <c r="Z562">
        <v>0</v>
      </c>
    </row>
    <row r="563" spans="1:26" x14ac:dyDescent="0.25">
      <c r="A563">
        <v>106864543</v>
      </c>
      <c r="B563" t="s">
        <v>97</v>
      </c>
      <c r="C563" t="s">
        <v>45</v>
      </c>
      <c r="D563">
        <v>50005883</v>
      </c>
      <c r="E563">
        <v>20000070</v>
      </c>
      <c r="F563">
        <v>7.1269999999999998</v>
      </c>
      <c r="G563">
        <v>10000074</v>
      </c>
      <c r="H563">
        <v>0</v>
      </c>
      <c r="I563">
        <v>2022</v>
      </c>
      <c r="J563" t="s">
        <v>73</v>
      </c>
      <c r="K563" t="s">
        <v>53</v>
      </c>
      <c r="L563" s="127">
        <v>0.59166666666666667</v>
      </c>
      <c r="M563" t="s">
        <v>28</v>
      </c>
      <c r="N563" t="s">
        <v>49</v>
      </c>
      <c r="O563" t="s">
        <v>30</v>
      </c>
      <c r="P563" t="s">
        <v>31</v>
      </c>
      <c r="Q563" t="s">
        <v>41</v>
      </c>
      <c r="R563" t="s">
        <v>33</v>
      </c>
      <c r="S563" t="s">
        <v>42</v>
      </c>
      <c r="T563" t="s">
        <v>35</v>
      </c>
      <c r="U563" s="1" t="s">
        <v>36</v>
      </c>
      <c r="V563">
        <v>2</v>
      </c>
      <c r="W563">
        <v>0</v>
      </c>
      <c r="X563">
        <v>0</v>
      </c>
      <c r="Y563">
        <v>0</v>
      </c>
      <c r="Z563">
        <v>0</v>
      </c>
    </row>
    <row r="564" spans="1:26" x14ac:dyDescent="0.25">
      <c r="A564">
        <v>106864621</v>
      </c>
      <c r="B564" t="s">
        <v>97</v>
      </c>
      <c r="C564" t="s">
        <v>65</v>
      </c>
      <c r="D564">
        <v>10000074</v>
      </c>
      <c r="E564">
        <v>10000074</v>
      </c>
      <c r="F564">
        <v>3.1680000000000001</v>
      </c>
      <c r="G564">
        <v>50005498</v>
      </c>
      <c r="H564">
        <v>0.25</v>
      </c>
      <c r="I564">
        <v>2022</v>
      </c>
      <c r="J564" t="s">
        <v>73</v>
      </c>
      <c r="K564" t="s">
        <v>55</v>
      </c>
      <c r="L564" s="127">
        <v>0.4513888888888889</v>
      </c>
      <c r="M564" t="s">
        <v>28</v>
      </c>
      <c r="N564" t="s">
        <v>49</v>
      </c>
      <c r="O564" t="s">
        <v>30</v>
      </c>
      <c r="P564" t="s">
        <v>68</v>
      </c>
      <c r="Q564" t="s">
        <v>41</v>
      </c>
      <c r="R564" t="s">
        <v>33</v>
      </c>
      <c r="S564" t="s">
        <v>42</v>
      </c>
      <c r="T564" t="s">
        <v>35</v>
      </c>
      <c r="U564" s="1" t="s">
        <v>36</v>
      </c>
      <c r="V564">
        <v>2</v>
      </c>
      <c r="W564">
        <v>0</v>
      </c>
      <c r="X564">
        <v>0</v>
      </c>
      <c r="Y564">
        <v>0</v>
      </c>
      <c r="Z564">
        <v>0</v>
      </c>
    </row>
    <row r="565" spans="1:26" x14ac:dyDescent="0.25">
      <c r="A565">
        <v>106864708</v>
      </c>
      <c r="B565" t="s">
        <v>97</v>
      </c>
      <c r="C565" t="s">
        <v>45</v>
      </c>
      <c r="D565">
        <v>50005883</v>
      </c>
      <c r="E565">
        <v>20000070</v>
      </c>
      <c r="F565">
        <v>7.1269999999999998</v>
      </c>
      <c r="G565">
        <v>10000074</v>
      </c>
      <c r="H565">
        <v>0</v>
      </c>
      <c r="I565">
        <v>2022</v>
      </c>
      <c r="J565" t="s">
        <v>73</v>
      </c>
      <c r="K565" t="s">
        <v>39</v>
      </c>
      <c r="L565" s="127">
        <v>0.30763888888888891</v>
      </c>
      <c r="M565" t="s">
        <v>28</v>
      </c>
      <c r="N565" t="s">
        <v>29</v>
      </c>
      <c r="O565" t="s">
        <v>30</v>
      </c>
      <c r="P565" t="s">
        <v>31</v>
      </c>
      <c r="Q565" t="s">
        <v>121</v>
      </c>
      <c r="R565" t="s">
        <v>72</v>
      </c>
      <c r="S565" t="s">
        <v>42</v>
      </c>
      <c r="T565" t="s">
        <v>74</v>
      </c>
      <c r="U565" s="1" t="s">
        <v>64</v>
      </c>
      <c r="V565">
        <v>3</v>
      </c>
      <c r="W565">
        <v>0</v>
      </c>
      <c r="X565">
        <v>0</v>
      </c>
      <c r="Y565">
        <v>1</v>
      </c>
      <c r="Z565">
        <v>0</v>
      </c>
    </row>
    <row r="566" spans="1:26" x14ac:dyDescent="0.25">
      <c r="A566">
        <v>106864930</v>
      </c>
      <c r="B566" t="s">
        <v>81</v>
      </c>
      <c r="C566" t="s">
        <v>45</v>
      </c>
      <c r="D566">
        <v>50014892</v>
      </c>
      <c r="E566">
        <v>20000074</v>
      </c>
      <c r="F566">
        <v>12.944000000000001</v>
      </c>
      <c r="G566">
        <v>50003646</v>
      </c>
      <c r="H566">
        <v>0</v>
      </c>
      <c r="I566">
        <v>2022</v>
      </c>
      <c r="J566" t="s">
        <v>73</v>
      </c>
      <c r="K566" t="s">
        <v>53</v>
      </c>
      <c r="L566" s="127">
        <v>0.9375</v>
      </c>
      <c r="M566" t="s">
        <v>28</v>
      </c>
      <c r="N566" t="s">
        <v>49</v>
      </c>
      <c r="O566" t="s">
        <v>30</v>
      </c>
      <c r="P566" t="s">
        <v>68</v>
      </c>
      <c r="Q566" t="s">
        <v>41</v>
      </c>
      <c r="R566" t="s">
        <v>33</v>
      </c>
      <c r="S566" t="s">
        <v>42</v>
      </c>
      <c r="T566" t="s">
        <v>47</v>
      </c>
      <c r="U566" s="1" t="s">
        <v>36</v>
      </c>
      <c r="V566">
        <v>2</v>
      </c>
      <c r="W566">
        <v>0</v>
      </c>
      <c r="X566">
        <v>0</v>
      </c>
      <c r="Y566">
        <v>0</v>
      </c>
      <c r="Z566">
        <v>0</v>
      </c>
    </row>
    <row r="567" spans="1:26" x14ac:dyDescent="0.25">
      <c r="A567">
        <v>106865037</v>
      </c>
      <c r="B567" t="s">
        <v>25</v>
      </c>
      <c r="C567" t="s">
        <v>65</v>
      </c>
      <c r="D567">
        <v>10000440</v>
      </c>
      <c r="E567">
        <v>10000440</v>
      </c>
      <c r="F567">
        <v>4.0019999999999998</v>
      </c>
      <c r="G567">
        <v>50031853</v>
      </c>
      <c r="H567">
        <v>0.189</v>
      </c>
      <c r="I567">
        <v>2022</v>
      </c>
      <c r="J567" t="s">
        <v>73</v>
      </c>
      <c r="K567" t="s">
        <v>48</v>
      </c>
      <c r="L567" s="127">
        <v>0.26041666666666669</v>
      </c>
      <c r="M567" t="s">
        <v>28</v>
      </c>
      <c r="N567" t="s">
        <v>49</v>
      </c>
      <c r="O567" t="s">
        <v>30</v>
      </c>
      <c r="P567" t="s">
        <v>31</v>
      </c>
      <c r="Q567" t="s">
        <v>41</v>
      </c>
      <c r="R567" t="s">
        <v>33</v>
      </c>
      <c r="S567" t="s">
        <v>42</v>
      </c>
      <c r="T567" t="s">
        <v>57</v>
      </c>
      <c r="U567" s="1" t="s">
        <v>36</v>
      </c>
      <c r="V567">
        <v>2</v>
      </c>
      <c r="W567">
        <v>0</v>
      </c>
      <c r="X567">
        <v>0</v>
      </c>
      <c r="Y567">
        <v>0</v>
      </c>
      <c r="Z567">
        <v>0</v>
      </c>
    </row>
    <row r="568" spans="1:26" x14ac:dyDescent="0.25">
      <c r="A568">
        <v>106865040</v>
      </c>
      <c r="B568" t="s">
        <v>25</v>
      </c>
      <c r="C568" t="s">
        <v>45</v>
      </c>
      <c r="D568">
        <v>50011977</v>
      </c>
      <c r="E568">
        <v>20000070</v>
      </c>
      <c r="F568">
        <v>7.5570000000000004</v>
      </c>
      <c r="G568">
        <v>50014275</v>
      </c>
      <c r="H568">
        <v>8.9999999999999993E-3</v>
      </c>
      <c r="I568">
        <v>2022</v>
      </c>
      <c r="J568" t="s">
        <v>73</v>
      </c>
      <c r="K568" t="s">
        <v>48</v>
      </c>
      <c r="L568" s="127">
        <v>0.57847222222222217</v>
      </c>
      <c r="M568" t="s">
        <v>28</v>
      </c>
      <c r="N568" t="s">
        <v>49</v>
      </c>
      <c r="O568" t="s">
        <v>30</v>
      </c>
      <c r="P568" t="s">
        <v>68</v>
      </c>
      <c r="Q568" t="s">
        <v>41</v>
      </c>
      <c r="R568" t="s">
        <v>33</v>
      </c>
      <c r="S568" t="s">
        <v>42</v>
      </c>
      <c r="T568" t="s">
        <v>35</v>
      </c>
      <c r="U568" s="1" t="s">
        <v>36</v>
      </c>
      <c r="V568">
        <v>2</v>
      </c>
      <c r="W568">
        <v>0</v>
      </c>
      <c r="X568">
        <v>0</v>
      </c>
      <c r="Y568">
        <v>0</v>
      </c>
      <c r="Z568">
        <v>0</v>
      </c>
    </row>
    <row r="569" spans="1:26" x14ac:dyDescent="0.25">
      <c r="A569">
        <v>106865437</v>
      </c>
      <c r="B569" t="s">
        <v>44</v>
      </c>
      <c r="C569" t="s">
        <v>45</v>
      </c>
      <c r="D569">
        <v>50003738</v>
      </c>
      <c r="E569">
        <v>50003738</v>
      </c>
      <c r="F569">
        <v>1.31</v>
      </c>
      <c r="G569">
        <v>30000147</v>
      </c>
      <c r="H569">
        <v>0</v>
      </c>
      <c r="I569">
        <v>2022</v>
      </c>
      <c r="J569" t="s">
        <v>73</v>
      </c>
      <c r="K569" t="s">
        <v>48</v>
      </c>
      <c r="L569" s="127">
        <v>0.48194444444444445</v>
      </c>
      <c r="M569" t="s">
        <v>28</v>
      </c>
      <c r="N569" t="s">
        <v>49</v>
      </c>
      <c r="O569" t="s">
        <v>30</v>
      </c>
      <c r="P569" t="s">
        <v>54</v>
      </c>
      <c r="Q569" t="s">
        <v>41</v>
      </c>
      <c r="R569" t="s">
        <v>75</v>
      </c>
      <c r="S569" t="s">
        <v>42</v>
      </c>
      <c r="T569" t="s">
        <v>35</v>
      </c>
      <c r="U569" s="1" t="s">
        <v>36</v>
      </c>
      <c r="V569">
        <v>2</v>
      </c>
      <c r="W569">
        <v>0</v>
      </c>
      <c r="X569">
        <v>0</v>
      </c>
      <c r="Y569">
        <v>0</v>
      </c>
      <c r="Z569">
        <v>0</v>
      </c>
    </row>
    <row r="570" spans="1:26" x14ac:dyDescent="0.25">
      <c r="A570">
        <v>106865467</v>
      </c>
      <c r="B570" t="s">
        <v>81</v>
      </c>
      <c r="C570" t="s">
        <v>45</v>
      </c>
      <c r="F570">
        <v>999.99900000000002</v>
      </c>
      <c r="G570">
        <v>50019689</v>
      </c>
      <c r="H570">
        <v>9.5000000000000001E-2</v>
      </c>
      <c r="I570">
        <v>2022</v>
      </c>
      <c r="J570" t="s">
        <v>73</v>
      </c>
      <c r="K570" t="s">
        <v>55</v>
      </c>
      <c r="L570" s="127">
        <v>0.64444444444444449</v>
      </c>
      <c r="M570" t="s">
        <v>28</v>
      </c>
      <c r="N570" t="s">
        <v>49</v>
      </c>
      <c r="P570" t="s">
        <v>54</v>
      </c>
      <c r="Q570" t="s">
        <v>41</v>
      </c>
      <c r="R570" t="s">
        <v>33</v>
      </c>
      <c r="S570" t="s">
        <v>42</v>
      </c>
      <c r="T570" t="s">
        <v>35</v>
      </c>
      <c r="U570" s="1" t="s">
        <v>116</v>
      </c>
      <c r="V570">
        <v>2</v>
      </c>
      <c r="W570">
        <v>0</v>
      </c>
      <c r="X570">
        <v>0</v>
      </c>
      <c r="Y570">
        <v>0</v>
      </c>
      <c r="Z570">
        <v>0</v>
      </c>
    </row>
    <row r="571" spans="1:26" x14ac:dyDescent="0.25">
      <c r="A571">
        <v>106865532</v>
      </c>
      <c r="B571" t="s">
        <v>148</v>
      </c>
      <c r="C571" t="s">
        <v>45</v>
      </c>
      <c r="D571">
        <v>50018682</v>
      </c>
      <c r="E571">
        <v>40001004</v>
      </c>
      <c r="F571">
        <v>4.1040000000000001</v>
      </c>
      <c r="G571">
        <v>50030846</v>
      </c>
      <c r="H571">
        <v>3.4000000000000002E-2</v>
      </c>
      <c r="I571">
        <v>2022</v>
      </c>
      <c r="J571" t="s">
        <v>73</v>
      </c>
      <c r="K571" t="s">
        <v>58</v>
      </c>
      <c r="L571" s="127">
        <v>1.5972222222222224E-2</v>
      </c>
      <c r="M571" t="s">
        <v>40</v>
      </c>
      <c r="N571" t="s">
        <v>29</v>
      </c>
      <c r="O571" t="s">
        <v>30</v>
      </c>
      <c r="P571" t="s">
        <v>54</v>
      </c>
      <c r="Q571" t="s">
        <v>41</v>
      </c>
      <c r="R571" t="s">
        <v>33</v>
      </c>
      <c r="S571" t="s">
        <v>42</v>
      </c>
      <c r="T571" t="s">
        <v>47</v>
      </c>
      <c r="U571" s="1" t="s">
        <v>36</v>
      </c>
      <c r="V571">
        <v>1</v>
      </c>
      <c r="W571">
        <v>0</v>
      </c>
      <c r="X571">
        <v>0</v>
      </c>
      <c r="Y571">
        <v>0</v>
      </c>
      <c r="Z571">
        <v>0</v>
      </c>
    </row>
    <row r="572" spans="1:26" x14ac:dyDescent="0.25">
      <c r="A572">
        <v>106865613</v>
      </c>
      <c r="B572" t="s">
        <v>81</v>
      </c>
      <c r="C572" t="s">
        <v>65</v>
      </c>
      <c r="D572">
        <v>10000485</v>
      </c>
      <c r="E572">
        <v>10800485</v>
      </c>
      <c r="F572">
        <v>22.016999999999999</v>
      </c>
      <c r="G572">
        <v>50015564</v>
      </c>
      <c r="H572">
        <v>0.3</v>
      </c>
      <c r="I572">
        <v>2022</v>
      </c>
      <c r="J572" t="s">
        <v>26</v>
      </c>
      <c r="K572" t="s">
        <v>53</v>
      </c>
      <c r="L572" s="127">
        <v>0.34513888888888888</v>
      </c>
      <c r="M572" t="s">
        <v>28</v>
      </c>
      <c r="N572" t="s">
        <v>29</v>
      </c>
      <c r="O572" t="s">
        <v>30</v>
      </c>
      <c r="P572" t="s">
        <v>31</v>
      </c>
      <c r="Q572" t="s">
        <v>41</v>
      </c>
      <c r="R572" t="s">
        <v>33</v>
      </c>
      <c r="S572" t="s">
        <v>42</v>
      </c>
      <c r="T572" t="s">
        <v>35</v>
      </c>
      <c r="U572" s="1" t="s">
        <v>36</v>
      </c>
      <c r="V572">
        <v>4</v>
      </c>
      <c r="W572">
        <v>0</v>
      </c>
      <c r="X572">
        <v>0</v>
      </c>
      <c r="Y572">
        <v>0</v>
      </c>
      <c r="Z572">
        <v>0</v>
      </c>
    </row>
    <row r="573" spans="1:26" x14ac:dyDescent="0.25">
      <c r="A573">
        <v>106865644</v>
      </c>
      <c r="B573" t="s">
        <v>112</v>
      </c>
      <c r="C573" t="s">
        <v>65</v>
      </c>
      <c r="D573">
        <v>10000095</v>
      </c>
      <c r="E573">
        <v>10000095</v>
      </c>
      <c r="F573">
        <v>1.468</v>
      </c>
      <c r="G573">
        <v>200710</v>
      </c>
      <c r="H573">
        <v>0.2</v>
      </c>
      <c r="I573">
        <v>2022</v>
      </c>
      <c r="J573" t="s">
        <v>26</v>
      </c>
      <c r="K573" t="s">
        <v>60</v>
      </c>
      <c r="L573" s="127">
        <v>0.21527777777777779</v>
      </c>
      <c r="M573" t="s">
        <v>28</v>
      </c>
      <c r="N573" t="s">
        <v>29</v>
      </c>
      <c r="O573" t="s">
        <v>30</v>
      </c>
      <c r="P573" t="s">
        <v>31</v>
      </c>
      <c r="Q573" t="s">
        <v>41</v>
      </c>
      <c r="R573" t="s">
        <v>33</v>
      </c>
      <c r="S573" t="s">
        <v>42</v>
      </c>
      <c r="T573" t="s">
        <v>57</v>
      </c>
      <c r="U573" s="1" t="s">
        <v>36</v>
      </c>
      <c r="V573">
        <v>1</v>
      </c>
      <c r="W573">
        <v>0</v>
      </c>
      <c r="X573">
        <v>0</v>
      </c>
      <c r="Y573">
        <v>0</v>
      </c>
      <c r="Z573">
        <v>0</v>
      </c>
    </row>
    <row r="574" spans="1:26" x14ac:dyDescent="0.25">
      <c r="A574">
        <v>106865670</v>
      </c>
      <c r="B574" t="s">
        <v>25</v>
      </c>
      <c r="C574" t="s">
        <v>65</v>
      </c>
      <c r="D574">
        <v>10000040</v>
      </c>
      <c r="E574">
        <v>10000040</v>
      </c>
      <c r="F574">
        <v>999.99900000000002</v>
      </c>
      <c r="G574">
        <v>20000070</v>
      </c>
      <c r="H574">
        <v>0</v>
      </c>
      <c r="I574">
        <v>2022</v>
      </c>
      <c r="J574" t="s">
        <v>73</v>
      </c>
      <c r="K574" t="s">
        <v>27</v>
      </c>
      <c r="L574" s="127">
        <v>0.29722222222222222</v>
      </c>
      <c r="M574" t="s">
        <v>28</v>
      </c>
      <c r="N574" t="s">
        <v>29</v>
      </c>
      <c r="O574" t="s">
        <v>30</v>
      </c>
      <c r="P574" t="s">
        <v>31</v>
      </c>
      <c r="Q574" t="s">
        <v>41</v>
      </c>
      <c r="R574" t="s">
        <v>33</v>
      </c>
      <c r="S574" t="s">
        <v>42</v>
      </c>
      <c r="T574" t="s">
        <v>35</v>
      </c>
      <c r="U574" s="1" t="s">
        <v>36</v>
      </c>
      <c r="V574">
        <v>5</v>
      </c>
      <c r="W574">
        <v>0</v>
      </c>
      <c r="X574">
        <v>0</v>
      </c>
      <c r="Y574">
        <v>0</v>
      </c>
      <c r="Z574">
        <v>0</v>
      </c>
    </row>
    <row r="575" spans="1:26" x14ac:dyDescent="0.25">
      <c r="A575">
        <v>106865686</v>
      </c>
      <c r="B575" t="s">
        <v>104</v>
      </c>
      <c r="C575" t="s">
        <v>65</v>
      </c>
      <c r="D575">
        <v>10000026</v>
      </c>
      <c r="E575">
        <v>10000026</v>
      </c>
      <c r="F575">
        <v>5.6230000000000002</v>
      </c>
      <c r="G575">
        <v>200460</v>
      </c>
      <c r="H575">
        <v>0.1</v>
      </c>
      <c r="I575">
        <v>2022</v>
      </c>
      <c r="J575" t="s">
        <v>73</v>
      </c>
      <c r="K575" t="s">
        <v>27</v>
      </c>
      <c r="L575" s="127">
        <v>0.6118055555555556</v>
      </c>
      <c r="M575" t="s">
        <v>28</v>
      </c>
      <c r="N575" t="s">
        <v>49</v>
      </c>
      <c r="O575" t="s">
        <v>30</v>
      </c>
      <c r="P575" t="s">
        <v>31</v>
      </c>
      <c r="Q575" t="s">
        <v>41</v>
      </c>
      <c r="R575" t="s">
        <v>33</v>
      </c>
      <c r="S575" t="s">
        <v>42</v>
      </c>
      <c r="T575" t="s">
        <v>35</v>
      </c>
      <c r="U575" s="1" t="s">
        <v>36</v>
      </c>
      <c r="V575">
        <v>6</v>
      </c>
      <c r="W575">
        <v>0</v>
      </c>
      <c r="X575">
        <v>0</v>
      </c>
      <c r="Y575">
        <v>0</v>
      </c>
      <c r="Z575">
        <v>0</v>
      </c>
    </row>
    <row r="576" spans="1:26" x14ac:dyDescent="0.25">
      <c r="A576">
        <v>106865740</v>
      </c>
      <c r="B576" t="s">
        <v>114</v>
      </c>
      <c r="C576" t="s">
        <v>122</v>
      </c>
      <c r="D576">
        <v>40001010</v>
      </c>
      <c r="E576">
        <v>40001010</v>
      </c>
      <c r="F576">
        <v>11.584</v>
      </c>
      <c r="G576">
        <v>40001526</v>
      </c>
      <c r="H576">
        <v>0.6</v>
      </c>
      <c r="I576">
        <v>2022</v>
      </c>
      <c r="J576" t="s">
        <v>73</v>
      </c>
      <c r="K576" t="s">
        <v>53</v>
      </c>
      <c r="L576" s="127">
        <v>0.57986111111111105</v>
      </c>
      <c r="M576" t="s">
        <v>28</v>
      </c>
      <c r="N576" t="s">
        <v>49</v>
      </c>
      <c r="O576" t="s">
        <v>30</v>
      </c>
      <c r="P576" t="s">
        <v>31</v>
      </c>
      <c r="Q576" t="s">
        <v>41</v>
      </c>
      <c r="R576" t="s">
        <v>33</v>
      </c>
      <c r="S576" t="s">
        <v>42</v>
      </c>
      <c r="T576" t="s">
        <v>35</v>
      </c>
      <c r="U576" s="1" t="s">
        <v>36</v>
      </c>
      <c r="V576">
        <v>1</v>
      </c>
      <c r="W576">
        <v>0</v>
      </c>
      <c r="X576">
        <v>0</v>
      </c>
      <c r="Y576">
        <v>0</v>
      </c>
      <c r="Z576">
        <v>0</v>
      </c>
    </row>
    <row r="577" spans="1:26" x14ac:dyDescent="0.25">
      <c r="A577">
        <v>106865751</v>
      </c>
      <c r="B577" t="s">
        <v>161</v>
      </c>
      <c r="C577" t="s">
        <v>38</v>
      </c>
      <c r="D577">
        <v>20000017</v>
      </c>
      <c r="E577">
        <v>20000017</v>
      </c>
      <c r="F577">
        <v>12.683</v>
      </c>
      <c r="G577">
        <v>201800</v>
      </c>
      <c r="H577">
        <v>0.1</v>
      </c>
      <c r="I577">
        <v>2022</v>
      </c>
      <c r="J577" t="s">
        <v>73</v>
      </c>
      <c r="K577" t="s">
        <v>53</v>
      </c>
      <c r="L577" s="127">
        <v>0.7270833333333333</v>
      </c>
      <c r="M577" t="s">
        <v>40</v>
      </c>
      <c r="N577" t="s">
        <v>49</v>
      </c>
      <c r="O577" t="s">
        <v>30</v>
      </c>
      <c r="P577" t="s">
        <v>54</v>
      </c>
      <c r="Q577" t="s">
        <v>41</v>
      </c>
      <c r="R577" t="s">
        <v>75</v>
      </c>
      <c r="S577" t="s">
        <v>42</v>
      </c>
      <c r="T577" t="s">
        <v>35</v>
      </c>
      <c r="U577" s="1" t="s">
        <v>36</v>
      </c>
      <c r="V577">
        <v>2</v>
      </c>
      <c r="W577">
        <v>0</v>
      </c>
      <c r="X577">
        <v>0</v>
      </c>
      <c r="Y577">
        <v>0</v>
      </c>
      <c r="Z577">
        <v>0</v>
      </c>
    </row>
    <row r="578" spans="1:26" x14ac:dyDescent="0.25">
      <c r="A578">
        <v>106865772</v>
      </c>
      <c r="B578" t="s">
        <v>81</v>
      </c>
      <c r="C578" t="s">
        <v>65</v>
      </c>
      <c r="D578">
        <v>10000485</v>
      </c>
      <c r="E578">
        <v>10800485</v>
      </c>
      <c r="F578">
        <v>26.283999999999999</v>
      </c>
      <c r="G578">
        <v>30000016</v>
      </c>
      <c r="H578">
        <v>0.1</v>
      </c>
      <c r="I578">
        <v>2022</v>
      </c>
      <c r="J578" t="s">
        <v>73</v>
      </c>
      <c r="K578" t="s">
        <v>53</v>
      </c>
      <c r="L578" s="127">
        <v>0.73055555555555562</v>
      </c>
      <c r="M578" t="s">
        <v>28</v>
      </c>
      <c r="N578" t="s">
        <v>49</v>
      </c>
      <c r="O578" t="s">
        <v>30</v>
      </c>
      <c r="P578" t="s">
        <v>31</v>
      </c>
      <c r="Q578" t="s">
        <v>41</v>
      </c>
      <c r="R578" t="s">
        <v>33</v>
      </c>
      <c r="S578" t="s">
        <v>42</v>
      </c>
      <c r="T578" t="s">
        <v>35</v>
      </c>
      <c r="U578" s="1" t="s">
        <v>36</v>
      </c>
      <c r="V578">
        <v>3</v>
      </c>
      <c r="W578">
        <v>0</v>
      </c>
      <c r="X578">
        <v>0</v>
      </c>
      <c r="Y578">
        <v>0</v>
      </c>
      <c r="Z578">
        <v>0</v>
      </c>
    </row>
    <row r="579" spans="1:26" x14ac:dyDescent="0.25">
      <c r="A579">
        <v>106865820</v>
      </c>
      <c r="B579" t="s">
        <v>63</v>
      </c>
      <c r="C579" t="s">
        <v>122</v>
      </c>
      <c r="D579">
        <v>40001002</v>
      </c>
      <c r="E579">
        <v>40001002</v>
      </c>
      <c r="F579">
        <v>9.7680000000000007</v>
      </c>
      <c r="G579">
        <v>40002133</v>
      </c>
      <c r="H579">
        <v>0.01</v>
      </c>
      <c r="I579">
        <v>2022</v>
      </c>
      <c r="J579" t="s">
        <v>73</v>
      </c>
      <c r="K579" t="s">
        <v>48</v>
      </c>
      <c r="L579" s="127">
        <v>0.50138888888888888</v>
      </c>
      <c r="M579" t="s">
        <v>51</v>
      </c>
      <c r="N579" t="s">
        <v>49</v>
      </c>
      <c r="O579" t="s">
        <v>30</v>
      </c>
      <c r="P579" t="s">
        <v>54</v>
      </c>
      <c r="Q579" t="s">
        <v>41</v>
      </c>
      <c r="R579" t="s">
        <v>33</v>
      </c>
      <c r="S579" t="s">
        <v>42</v>
      </c>
      <c r="T579" t="s">
        <v>35</v>
      </c>
      <c r="U579" s="1" t="s">
        <v>43</v>
      </c>
      <c r="V579">
        <v>3</v>
      </c>
      <c r="W579">
        <v>0</v>
      </c>
      <c r="X579">
        <v>0</v>
      </c>
      <c r="Y579">
        <v>0</v>
      </c>
      <c r="Z579">
        <v>3</v>
      </c>
    </row>
    <row r="580" spans="1:26" x14ac:dyDescent="0.25">
      <c r="A580">
        <v>106865869</v>
      </c>
      <c r="B580" t="s">
        <v>114</v>
      </c>
      <c r="C580" t="s">
        <v>65</v>
      </c>
      <c r="D580">
        <v>10000040</v>
      </c>
      <c r="E580">
        <v>10000040</v>
      </c>
      <c r="F580">
        <v>2.16</v>
      </c>
      <c r="G580">
        <v>203130</v>
      </c>
      <c r="H580">
        <v>1</v>
      </c>
      <c r="I580">
        <v>2022</v>
      </c>
      <c r="J580" t="s">
        <v>73</v>
      </c>
      <c r="K580" t="s">
        <v>48</v>
      </c>
      <c r="L580" s="127">
        <v>0.45555555555555555</v>
      </c>
      <c r="M580" t="s">
        <v>28</v>
      </c>
      <c r="N580" t="s">
        <v>49</v>
      </c>
      <c r="O580" t="s">
        <v>30</v>
      </c>
      <c r="P580" t="s">
        <v>54</v>
      </c>
      <c r="Q580" t="s">
        <v>41</v>
      </c>
      <c r="R580" t="s">
        <v>33</v>
      </c>
      <c r="S580" t="s">
        <v>42</v>
      </c>
      <c r="T580" t="s">
        <v>35</v>
      </c>
      <c r="U580" s="1" t="s">
        <v>36</v>
      </c>
      <c r="V580">
        <v>4</v>
      </c>
      <c r="W580">
        <v>0</v>
      </c>
      <c r="X580">
        <v>0</v>
      </c>
      <c r="Y580">
        <v>0</v>
      </c>
      <c r="Z580">
        <v>0</v>
      </c>
    </row>
    <row r="581" spans="1:26" x14ac:dyDescent="0.25">
      <c r="A581">
        <v>106865930</v>
      </c>
      <c r="B581" t="s">
        <v>104</v>
      </c>
      <c r="C581" t="s">
        <v>65</v>
      </c>
      <c r="D581">
        <v>10000026</v>
      </c>
      <c r="E581">
        <v>10000026</v>
      </c>
      <c r="F581">
        <v>5.7169999999999996</v>
      </c>
      <c r="G581">
        <v>20000064</v>
      </c>
      <c r="H581">
        <v>3.3</v>
      </c>
      <c r="I581">
        <v>2022</v>
      </c>
      <c r="J581" t="s">
        <v>73</v>
      </c>
      <c r="K581" t="s">
        <v>48</v>
      </c>
      <c r="L581" s="127">
        <v>0.5854166666666667</v>
      </c>
      <c r="M581" t="s">
        <v>28</v>
      </c>
      <c r="N581" t="s">
        <v>49</v>
      </c>
      <c r="O581" t="s">
        <v>30</v>
      </c>
      <c r="P581" t="s">
        <v>31</v>
      </c>
      <c r="Q581" t="s">
        <v>62</v>
      </c>
      <c r="R581" t="s">
        <v>33</v>
      </c>
      <c r="S581" t="s">
        <v>34</v>
      </c>
      <c r="T581" t="s">
        <v>35</v>
      </c>
      <c r="U581" s="1" t="s">
        <v>36</v>
      </c>
      <c r="V581">
        <v>2</v>
      </c>
      <c r="W581">
        <v>0</v>
      </c>
      <c r="X581">
        <v>0</v>
      </c>
      <c r="Y581">
        <v>0</v>
      </c>
      <c r="Z581">
        <v>0</v>
      </c>
    </row>
    <row r="582" spans="1:26" x14ac:dyDescent="0.25">
      <c r="A582">
        <v>106866018</v>
      </c>
      <c r="B582" t="s">
        <v>25</v>
      </c>
      <c r="C582" t="s">
        <v>65</v>
      </c>
      <c r="D582">
        <v>10000040</v>
      </c>
      <c r="E582">
        <v>10000040</v>
      </c>
      <c r="F582">
        <v>22.488</v>
      </c>
      <c r="G582">
        <v>20000070</v>
      </c>
      <c r="H582">
        <v>0.5</v>
      </c>
      <c r="I582">
        <v>2022</v>
      </c>
      <c r="J582" t="s">
        <v>73</v>
      </c>
      <c r="K582" t="s">
        <v>39</v>
      </c>
      <c r="L582" s="127">
        <v>0.33263888888888887</v>
      </c>
      <c r="M582" t="s">
        <v>28</v>
      </c>
      <c r="N582" t="s">
        <v>29</v>
      </c>
      <c r="O582" t="s">
        <v>30</v>
      </c>
      <c r="P582" t="s">
        <v>31</v>
      </c>
      <c r="Q582" t="s">
        <v>41</v>
      </c>
      <c r="R582" t="s">
        <v>33</v>
      </c>
      <c r="S582" t="s">
        <v>42</v>
      </c>
      <c r="T582" t="s">
        <v>35</v>
      </c>
      <c r="U582" s="1" t="s">
        <v>36</v>
      </c>
      <c r="V582">
        <v>4</v>
      </c>
      <c r="W582">
        <v>0</v>
      </c>
      <c r="X582">
        <v>0</v>
      </c>
      <c r="Y582">
        <v>0</v>
      </c>
      <c r="Z582">
        <v>0</v>
      </c>
    </row>
    <row r="583" spans="1:26" x14ac:dyDescent="0.25">
      <c r="A583">
        <v>106866025</v>
      </c>
      <c r="B583" t="s">
        <v>25</v>
      </c>
      <c r="C583" t="s">
        <v>65</v>
      </c>
      <c r="D583">
        <v>10000040</v>
      </c>
      <c r="E583">
        <v>10000040</v>
      </c>
      <c r="F583">
        <v>999.99900000000002</v>
      </c>
      <c r="G583">
        <v>20000070</v>
      </c>
      <c r="H583">
        <v>0.75</v>
      </c>
      <c r="I583">
        <v>2022</v>
      </c>
      <c r="J583" t="s">
        <v>73</v>
      </c>
      <c r="K583" t="s">
        <v>39</v>
      </c>
      <c r="L583" s="127">
        <v>0.58333333333333337</v>
      </c>
      <c r="M583" t="s">
        <v>28</v>
      </c>
      <c r="N583" t="s">
        <v>49</v>
      </c>
      <c r="O583" t="s">
        <v>30</v>
      </c>
      <c r="P583" t="s">
        <v>31</v>
      </c>
      <c r="Q583" t="s">
        <v>41</v>
      </c>
      <c r="R583" t="s">
        <v>33</v>
      </c>
      <c r="S583" t="s">
        <v>42</v>
      </c>
      <c r="T583" t="s">
        <v>35</v>
      </c>
      <c r="U583" s="1" t="s">
        <v>36</v>
      </c>
      <c r="V583">
        <v>2</v>
      </c>
      <c r="W583">
        <v>0</v>
      </c>
      <c r="X583">
        <v>0</v>
      </c>
      <c r="Y583">
        <v>0</v>
      </c>
      <c r="Z583">
        <v>0</v>
      </c>
    </row>
    <row r="584" spans="1:26" x14ac:dyDescent="0.25">
      <c r="A584">
        <v>106866081</v>
      </c>
      <c r="B584" t="s">
        <v>104</v>
      </c>
      <c r="C584" t="s">
        <v>65</v>
      </c>
      <c r="D584">
        <v>10000026</v>
      </c>
      <c r="E584">
        <v>10000026</v>
      </c>
      <c r="F584">
        <v>5.7190000000000003</v>
      </c>
      <c r="G584">
        <v>200470</v>
      </c>
      <c r="H584">
        <v>0.8</v>
      </c>
      <c r="I584">
        <v>2022</v>
      </c>
      <c r="J584" t="s">
        <v>73</v>
      </c>
      <c r="K584" t="s">
        <v>55</v>
      </c>
      <c r="L584" s="127">
        <v>0.50694444444444442</v>
      </c>
      <c r="M584" t="s">
        <v>28</v>
      </c>
      <c r="N584" t="s">
        <v>49</v>
      </c>
      <c r="O584" t="s">
        <v>30</v>
      </c>
      <c r="P584" t="s">
        <v>31</v>
      </c>
      <c r="Q584" t="s">
        <v>41</v>
      </c>
      <c r="R584" t="s">
        <v>33</v>
      </c>
      <c r="S584" t="s">
        <v>42</v>
      </c>
      <c r="T584" t="s">
        <v>35</v>
      </c>
      <c r="U584" s="1" t="s">
        <v>43</v>
      </c>
      <c r="V584">
        <v>9</v>
      </c>
      <c r="W584">
        <v>0</v>
      </c>
      <c r="X584">
        <v>0</v>
      </c>
      <c r="Y584">
        <v>0</v>
      </c>
      <c r="Z584">
        <v>2</v>
      </c>
    </row>
    <row r="585" spans="1:26" x14ac:dyDescent="0.25">
      <c r="A585">
        <v>106866120</v>
      </c>
      <c r="B585" t="s">
        <v>117</v>
      </c>
      <c r="C585" t="s">
        <v>65</v>
      </c>
      <c r="D585">
        <v>10000077</v>
      </c>
      <c r="E585">
        <v>10000077</v>
      </c>
      <c r="F585">
        <v>19.347000000000001</v>
      </c>
      <c r="G585">
        <v>40002321</v>
      </c>
      <c r="H585">
        <v>0.3</v>
      </c>
      <c r="I585">
        <v>2022</v>
      </c>
      <c r="J585" t="s">
        <v>73</v>
      </c>
      <c r="K585" t="s">
        <v>55</v>
      </c>
      <c r="L585" s="127">
        <v>0.73333333333333339</v>
      </c>
      <c r="M585" t="s">
        <v>28</v>
      </c>
      <c r="N585" t="s">
        <v>29</v>
      </c>
      <c r="O585" t="s">
        <v>30</v>
      </c>
      <c r="P585" t="s">
        <v>31</v>
      </c>
      <c r="Q585" t="s">
        <v>41</v>
      </c>
      <c r="R585" t="s">
        <v>33</v>
      </c>
      <c r="S585" t="s">
        <v>42</v>
      </c>
      <c r="T585" t="s">
        <v>35</v>
      </c>
      <c r="U585" s="1" t="s">
        <v>36</v>
      </c>
      <c r="V585">
        <v>2</v>
      </c>
      <c r="W585">
        <v>0</v>
      </c>
      <c r="X585">
        <v>0</v>
      </c>
      <c r="Y585">
        <v>0</v>
      </c>
      <c r="Z585">
        <v>0</v>
      </c>
    </row>
    <row r="586" spans="1:26" x14ac:dyDescent="0.25">
      <c r="A586">
        <v>106866121</v>
      </c>
      <c r="B586" t="s">
        <v>104</v>
      </c>
      <c r="C586" t="s">
        <v>65</v>
      </c>
      <c r="D586">
        <v>10000026</v>
      </c>
      <c r="E586">
        <v>10000026</v>
      </c>
      <c r="F586">
        <v>6.6189999999999998</v>
      </c>
      <c r="G586">
        <v>200480</v>
      </c>
      <c r="H586">
        <v>0.9</v>
      </c>
      <c r="I586">
        <v>2022</v>
      </c>
      <c r="J586" t="s">
        <v>73</v>
      </c>
      <c r="K586" t="s">
        <v>55</v>
      </c>
      <c r="L586" s="127">
        <v>0.76388888888888884</v>
      </c>
      <c r="M586" t="s">
        <v>28</v>
      </c>
      <c r="N586" t="s">
        <v>49</v>
      </c>
      <c r="O586" t="s">
        <v>30</v>
      </c>
      <c r="P586" t="s">
        <v>31</v>
      </c>
      <c r="Q586" t="s">
        <v>41</v>
      </c>
      <c r="R586" t="s">
        <v>33</v>
      </c>
      <c r="S586" t="s">
        <v>42</v>
      </c>
      <c r="T586" t="s">
        <v>35</v>
      </c>
      <c r="U586" s="1" t="s">
        <v>36</v>
      </c>
      <c r="V586">
        <v>4</v>
      </c>
      <c r="W586">
        <v>0</v>
      </c>
      <c r="X586">
        <v>0</v>
      </c>
      <c r="Y586">
        <v>0</v>
      </c>
      <c r="Z586">
        <v>0</v>
      </c>
    </row>
    <row r="587" spans="1:26" x14ac:dyDescent="0.25">
      <c r="A587">
        <v>106866136</v>
      </c>
      <c r="B587" t="s">
        <v>25</v>
      </c>
      <c r="C587" t="s">
        <v>65</v>
      </c>
      <c r="D587">
        <v>10000040</v>
      </c>
      <c r="E587">
        <v>10000040</v>
      </c>
      <c r="F587">
        <v>26.66</v>
      </c>
      <c r="G587" t="s">
        <v>255</v>
      </c>
      <c r="H587">
        <v>1</v>
      </c>
      <c r="I587">
        <v>2022</v>
      </c>
      <c r="J587" t="s">
        <v>73</v>
      </c>
      <c r="K587" t="s">
        <v>27</v>
      </c>
      <c r="L587" s="127">
        <v>0.5708333333333333</v>
      </c>
      <c r="M587" t="s">
        <v>28</v>
      </c>
      <c r="N587" t="s">
        <v>49</v>
      </c>
      <c r="O587" t="s">
        <v>30</v>
      </c>
      <c r="P587" t="s">
        <v>31</v>
      </c>
      <c r="Q587" t="s">
        <v>41</v>
      </c>
      <c r="R587" t="s">
        <v>33</v>
      </c>
      <c r="S587" t="s">
        <v>42</v>
      </c>
      <c r="T587" t="s">
        <v>35</v>
      </c>
      <c r="U587" s="1" t="s">
        <v>36</v>
      </c>
      <c r="V587">
        <v>1</v>
      </c>
      <c r="W587">
        <v>0</v>
      </c>
      <c r="X587">
        <v>0</v>
      </c>
      <c r="Y587">
        <v>0</v>
      </c>
      <c r="Z587">
        <v>0</v>
      </c>
    </row>
    <row r="588" spans="1:26" x14ac:dyDescent="0.25">
      <c r="A588">
        <v>106866173</v>
      </c>
      <c r="B588" t="s">
        <v>44</v>
      </c>
      <c r="C588" t="s">
        <v>45</v>
      </c>
      <c r="D588">
        <v>50014232</v>
      </c>
      <c r="E588">
        <v>30000098</v>
      </c>
      <c r="F588">
        <v>2.181</v>
      </c>
      <c r="G588">
        <v>20000070</v>
      </c>
      <c r="H588">
        <v>0</v>
      </c>
      <c r="I588">
        <v>2022</v>
      </c>
      <c r="J588" t="s">
        <v>73</v>
      </c>
      <c r="K588" t="s">
        <v>48</v>
      </c>
      <c r="L588" s="127">
        <v>0.60138888888888886</v>
      </c>
      <c r="M588" t="s">
        <v>40</v>
      </c>
      <c r="N588" t="s">
        <v>29</v>
      </c>
      <c r="O588" t="s">
        <v>30</v>
      </c>
      <c r="P588" t="s">
        <v>54</v>
      </c>
      <c r="Q588" t="s">
        <v>41</v>
      </c>
      <c r="R588" t="s">
        <v>59</v>
      </c>
      <c r="S588" t="s">
        <v>42</v>
      </c>
      <c r="T588" t="s">
        <v>35</v>
      </c>
      <c r="U588" s="1" t="s">
        <v>36</v>
      </c>
      <c r="V588">
        <v>1</v>
      </c>
      <c r="W588">
        <v>0</v>
      </c>
      <c r="X588">
        <v>0</v>
      </c>
      <c r="Y588">
        <v>0</v>
      </c>
      <c r="Z588">
        <v>0</v>
      </c>
    </row>
    <row r="589" spans="1:26" x14ac:dyDescent="0.25">
      <c r="A589">
        <v>106866291</v>
      </c>
      <c r="B589" t="s">
        <v>96</v>
      </c>
      <c r="C589" t="s">
        <v>45</v>
      </c>
      <c r="D589">
        <v>50004308</v>
      </c>
      <c r="E589">
        <v>50004308</v>
      </c>
      <c r="F589">
        <v>999.99900000000002</v>
      </c>
      <c r="G589">
        <v>50010970</v>
      </c>
      <c r="H589">
        <v>3.0000000000000001E-3</v>
      </c>
      <c r="I589">
        <v>2022</v>
      </c>
      <c r="J589" t="s">
        <v>73</v>
      </c>
      <c r="K589" t="s">
        <v>48</v>
      </c>
      <c r="L589" s="127">
        <v>0.49444444444444446</v>
      </c>
      <c r="M589" t="s">
        <v>28</v>
      </c>
      <c r="N589" t="s">
        <v>29</v>
      </c>
      <c r="O589" t="s">
        <v>30</v>
      </c>
      <c r="P589" t="s">
        <v>31</v>
      </c>
      <c r="Q589" t="s">
        <v>41</v>
      </c>
      <c r="R589" t="s">
        <v>72</v>
      </c>
      <c r="S589" t="s">
        <v>42</v>
      </c>
      <c r="T589" t="s">
        <v>35</v>
      </c>
      <c r="U589" s="1" t="s">
        <v>36</v>
      </c>
      <c r="V589">
        <v>2</v>
      </c>
      <c r="W589">
        <v>0</v>
      </c>
      <c r="X589">
        <v>0</v>
      </c>
      <c r="Y589">
        <v>0</v>
      </c>
      <c r="Z589">
        <v>0</v>
      </c>
    </row>
    <row r="590" spans="1:26" x14ac:dyDescent="0.25">
      <c r="A590">
        <v>106866506</v>
      </c>
      <c r="B590" t="s">
        <v>44</v>
      </c>
      <c r="C590" t="s">
        <v>45</v>
      </c>
      <c r="D590">
        <v>50014232</v>
      </c>
      <c r="E590">
        <v>30000098</v>
      </c>
      <c r="F590">
        <v>2.181</v>
      </c>
      <c r="G590">
        <v>20000070</v>
      </c>
      <c r="H590">
        <v>0</v>
      </c>
      <c r="I590">
        <v>2022</v>
      </c>
      <c r="J590" t="s">
        <v>73</v>
      </c>
      <c r="K590" t="s">
        <v>48</v>
      </c>
      <c r="L590" s="127">
        <v>0.66041666666666665</v>
      </c>
      <c r="M590" t="s">
        <v>28</v>
      </c>
      <c r="N590" t="s">
        <v>49</v>
      </c>
      <c r="O590" t="s">
        <v>30</v>
      </c>
      <c r="P590" t="s">
        <v>31</v>
      </c>
      <c r="Q590" t="s">
        <v>41</v>
      </c>
      <c r="R590" t="s">
        <v>128</v>
      </c>
      <c r="S590" t="s">
        <v>42</v>
      </c>
      <c r="T590" t="s">
        <v>35</v>
      </c>
      <c r="U590" s="1" t="s">
        <v>64</v>
      </c>
      <c r="V590">
        <v>2</v>
      </c>
      <c r="W590">
        <v>0</v>
      </c>
      <c r="X590">
        <v>0</v>
      </c>
      <c r="Y590">
        <v>1</v>
      </c>
      <c r="Z590">
        <v>0</v>
      </c>
    </row>
    <row r="591" spans="1:26" x14ac:dyDescent="0.25">
      <c r="A591">
        <v>106866512</v>
      </c>
      <c r="B591" t="s">
        <v>44</v>
      </c>
      <c r="C591" t="s">
        <v>45</v>
      </c>
      <c r="D591">
        <v>50014232</v>
      </c>
      <c r="E591">
        <v>30000098</v>
      </c>
      <c r="F591">
        <v>2.0169999999999999</v>
      </c>
      <c r="G591">
        <v>50013109</v>
      </c>
      <c r="H591">
        <v>0</v>
      </c>
      <c r="I591">
        <v>2022</v>
      </c>
      <c r="J591" t="s">
        <v>73</v>
      </c>
      <c r="K591" t="s">
        <v>48</v>
      </c>
      <c r="L591" s="127">
        <v>0.48472222222222222</v>
      </c>
      <c r="M591" t="s">
        <v>28</v>
      </c>
      <c r="N591" t="s">
        <v>29</v>
      </c>
      <c r="O591" t="s">
        <v>30</v>
      </c>
      <c r="P591" t="s">
        <v>31</v>
      </c>
      <c r="Q591" t="s">
        <v>41</v>
      </c>
      <c r="R591" t="s">
        <v>33</v>
      </c>
      <c r="S591" t="s">
        <v>42</v>
      </c>
      <c r="T591" t="s">
        <v>35</v>
      </c>
      <c r="U591" s="1" t="s">
        <v>64</v>
      </c>
      <c r="V591">
        <v>4</v>
      </c>
      <c r="W591">
        <v>0</v>
      </c>
      <c r="X591">
        <v>0</v>
      </c>
      <c r="Y591">
        <v>1</v>
      </c>
      <c r="Z591">
        <v>2</v>
      </c>
    </row>
    <row r="592" spans="1:26" x14ac:dyDescent="0.25">
      <c r="A592">
        <v>106866580</v>
      </c>
      <c r="B592" t="s">
        <v>114</v>
      </c>
      <c r="C592" t="s">
        <v>38</v>
      </c>
      <c r="D592">
        <v>20000070</v>
      </c>
      <c r="E592">
        <v>20000070</v>
      </c>
      <c r="F592">
        <v>999.99900000000002</v>
      </c>
      <c r="G592" t="s">
        <v>262</v>
      </c>
      <c r="H592">
        <v>0.1</v>
      </c>
      <c r="I592">
        <v>2022</v>
      </c>
      <c r="J592" t="s">
        <v>73</v>
      </c>
      <c r="K592" t="s">
        <v>27</v>
      </c>
      <c r="L592" s="127">
        <v>0.61458333333333337</v>
      </c>
      <c r="M592" t="s">
        <v>28</v>
      </c>
      <c r="N592" t="s">
        <v>49</v>
      </c>
      <c r="O592" t="s">
        <v>30</v>
      </c>
      <c r="P592" t="s">
        <v>68</v>
      </c>
      <c r="Q592" t="s">
        <v>41</v>
      </c>
      <c r="R592" t="s">
        <v>33</v>
      </c>
      <c r="S592" t="s">
        <v>42</v>
      </c>
      <c r="T592" t="s">
        <v>35</v>
      </c>
      <c r="U592" s="1" t="s">
        <v>36</v>
      </c>
      <c r="V592">
        <v>3</v>
      </c>
      <c r="W592">
        <v>0</v>
      </c>
      <c r="X592">
        <v>0</v>
      </c>
      <c r="Y592">
        <v>0</v>
      </c>
      <c r="Z592">
        <v>0</v>
      </c>
    </row>
    <row r="593" spans="1:26" x14ac:dyDescent="0.25">
      <c r="A593">
        <v>106866639</v>
      </c>
      <c r="B593" t="s">
        <v>104</v>
      </c>
      <c r="C593" t="s">
        <v>65</v>
      </c>
      <c r="D593">
        <v>10000026</v>
      </c>
      <c r="E593">
        <v>10000026</v>
      </c>
      <c r="F593">
        <v>3.1909999999999998</v>
      </c>
      <c r="G593">
        <v>20000025</v>
      </c>
      <c r="H593">
        <v>0.1</v>
      </c>
      <c r="I593">
        <v>2022</v>
      </c>
      <c r="J593" t="s">
        <v>73</v>
      </c>
      <c r="K593" t="s">
        <v>55</v>
      </c>
      <c r="L593" s="127">
        <v>0.83124999999999993</v>
      </c>
      <c r="M593" t="s">
        <v>28</v>
      </c>
      <c r="N593" t="s">
        <v>49</v>
      </c>
      <c r="O593" t="s">
        <v>30</v>
      </c>
      <c r="P593" t="s">
        <v>31</v>
      </c>
      <c r="Q593" t="s">
        <v>41</v>
      </c>
      <c r="R593" t="s">
        <v>33</v>
      </c>
      <c r="S593" t="s">
        <v>42</v>
      </c>
      <c r="T593" t="s">
        <v>57</v>
      </c>
      <c r="U593" s="1" t="s">
        <v>36</v>
      </c>
      <c r="V593">
        <v>1</v>
      </c>
      <c r="W593">
        <v>0</v>
      </c>
      <c r="X593">
        <v>0</v>
      </c>
      <c r="Y593">
        <v>0</v>
      </c>
      <c r="Z593">
        <v>0</v>
      </c>
    </row>
    <row r="594" spans="1:26" x14ac:dyDescent="0.25">
      <c r="A594">
        <v>106866729</v>
      </c>
      <c r="B594" t="s">
        <v>104</v>
      </c>
      <c r="C594" t="s">
        <v>65</v>
      </c>
      <c r="D594">
        <v>10000026</v>
      </c>
      <c r="E594">
        <v>10000026</v>
      </c>
      <c r="F594">
        <v>3.2879999999999998</v>
      </c>
      <c r="G594">
        <v>20000025</v>
      </c>
      <c r="H594">
        <v>3.0000000000000001E-3</v>
      </c>
      <c r="I594">
        <v>2022</v>
      </c>
      <c r="J594" t="s">
        <v>73</v>
      </c>
      <c r="K594" t="s">
        <v>55</v>
      </c>
      <c r="L594" s="127">
        <v>0.53541666666666665</v>
      </c>
      <c r="M594" t="s">
        <v>28</v>
      </c>
      <c r="N594" t="s">
        <v>49</v>
      </c>
      <c r="O594" t="s">
        <v>30</v>
      </c>
      <c r="P594" t="s">
        <v>31</v>
      </c>
      <c r="Q594" t="s">
        <v>41</v>
      </c>
      <c r="R594" t="s">
        <v>71</v>
      </c>
      <c r="S594" t="s">
        <v>42</v>
      </c>
      <c r="T594" t="s">
        <v>35</v>
      </c>
      <c r="U594" s="1" t="s">
        <v>36</v>
      </c>
      <c r="V594">
        <v>2</v>
      </c>
      <c r="W594">
        <v>0</v>
      </c>
      <c r="X594">
        <v>0</v>
      </c>
      <c r="Y594">
        <v>0</v>
      </c>
      <c r="Z594">
        <v>0</v>
      </c>
    </row>
    <row r="595" spans="1:26" x14ac:dyDescent="0.25">
      <c r="A595">
        <v>106866778</v>
      </c>
      <c r="B595" t="s">
        <v>104</v>
      </c>
      <c r="C595" t="s">
        <v>65</v>
      </c>
      <c r="D595">
        <v>10000026</v>
      </c>
      <c r="E595">
        <v>10000026</v>
      </c>
      <c r="F595">
        <v>17.414000000000001</v>
      </c>
      <c r="G595" t="s">
        <v>271</v>
      </c>
      <c r="H595">
        <v>0.1</v>
      </c>
      <c r="I595">
        <v>2022</v>
      </c>
      <c r="J595" t="s">
        <v>73</v>
      </c>
      <c r="K595" t="s">
        <v>58</v>
      </c>
      <c r="L595" s="127">
        <v>0.87708333333333333</v>
      </c>
      <c r="M595" t="s">
        <v>28</v>
      </c>
      <c r="N595" t="s">
        <v>49</v>
      </c>
      <c r="O595" t="s">
        <v>30</v>
      </c>
      <c r="P595" t="s">
        <v>31</v>
      </c>
      <c r="Q595" t="s">
        <v>41</v>
      </c>
      <c r="R595" t="s">
        <v>75</v>
      </c>
      <c r="S595" t="s">
        <v>42</v>
      </c>
      <c r="T595" t="s">
        <v>57</v>
      </c>
      <c r="U595" s="1" t="s">
        <v>36</v>
      </c>
      <c r="V595">
        <v>3</v>
      </c>
      <c r="W595">
        <v>0</v>
      </c>
      <c r="X595">
        <v>0</v>
      </c>
      <c r="Y595">
        <v>0</v>
      </c>
      <c r="Z595">
        <v>0</v>
      </c>
    </row>
    <row r="596" spans="1:26" x14ac:dyDescent="0.25">
      <c r="A596">
        <v>106866789</v>
      </c>
      <c r="B596" t="s">
        <v>104</v>
      </c>
      <c r="C596" t="s">
        <v>65</v>
      </c>
      <c r="D596">
        <v>10000026</v>
      </c>
      <c r="E596">
        <v>10000026</v>
      </c>
      <c r="F596">
        <v>0</v>
      </c>
      <c r="G596">
        <v>20000025</v>
      </c>
      <c r="H596">
        <v>3.5</v>
      </c>
      <c r="I596">
        <v>2022</v>
      </c>
      <c r="J596" t="s">
        <v>73</v>
      </c>
      <c r="K596" t="s">
        <v>60</v>
      </c>
      <c r="L596" s="127">
        <v>6.1805555555555558E-2</v>
      </c>
      <c r="M596" t="s">
        <v>28</v>
      </c>
      <c r="N596" t="s">
        <v>29</v>
      </c>
      <c r="O596" t="s">
        <v>30</v>
      </c>
      <c r="P596" t="s">
        <v>31</v>
      </c>
      <c r="Q596" t="s">
        <v>41</v>
      </c>
      <c r="R596" t="s">
        <v>33</v>
      </c>
      <c r="S596" t="s">
        <v>42</v>
      </c>
      <c r="T596" t="s">
        <v>57</v>
      </c>
      <c r="U596" s="1" t="s">
        <v>36</v>
      </c>
      <c r="V596">
        <v>1</v>
      </c>
      <c r="W596">
        <v>0</v>
      </c>
      <c r="X596">
        <v>0</v>
      </c>
      <c r="Y596">
        <v>0</v>
      </c>
      <c r="Z596">
        <v>0</v>
      </c>
    </row>
    <row r="597" spans="1:26" x14ac:dyDescent="0.25">
      <c r="A597">
        <v>106867017</v>
      </c>
      <c r="B597" t="s">
        <v>147</v>
      </c>
      <c r="C597" t="s">
        <v>45</v>
      </c>
      <c r="D597">
        <v>50038908</v>
      </c>
      <c r="E597">
        <v>50038908</v>
      </c>
      <c r="F597">
        <v>999.99900000000002</v>
      </c>
      <c r="G597">
        <v>50031743</v>
      </c>
      <c r="H597">
        <v>8.0000000000000002E-3</v>
      </c>
      <c r="I597">
        <v>2022</v>
      </c>
      <c r="J597" t="s">
        <v>73</v>
      </c>
      <c r="K597" t="s">
        <v>39</v>
      </c>
      <c r="L597" s="127">
        <v>0.62638888888888888</v>
      </c>
      <c r="M597" t="s">
        <v>40</v>
      </c>
      <c r="N597" t="s">
        <v>49</v>
      </c>
      <c r="O597" t="s">
        <v>30</v>
      </c>
      <c r="P597" t="s">
        <v>68</v>
      </c>
      <c r="Q597" t="s">
        <v>41</v>
      </c>
      <c r="R597" t="s">
        <v>33</v>
      </c>
      <c r="S597" t="s">
        <v>42</v>
      </c>
      <c r="T597" t="s">
        <v>35</v>
      </c>
      <c r="U597" s="1" t="s">
        <v>64</v>
      </c>
      <c r="V597">
        <v>0</v>
      </c>
      <c r="W597">
        <v>0</v>
      </c>
      <c r="X597">
        <v>0</v>
      </c>
      <c r="Y597">
        <v>1</v>
      </c>
      <c r="Z597">
        <v>0</v>
      </c>
    </row>
    <row r="598" spans="1:26" x14ac:dyDescent="0.25">
      <c r="A598">
        <v>106867525</v>
      </c>
      <c r="B598" t="s">
        <v>101</v>
      </c>
      <c r="C598" t="s">
        <v>67</v>
      </c>
      <c r="D598">
        <v>30000024</v>
      </c>
      <c r="E598">
        <v>30000024</v>
      </c>
      <c r="F598">
        <v>22.548999999999999</v>
      </c>
      <c r="G598">
        <v>40001739</v>
      </c>
      <c r="H598">
        <v>0.3</v>
      </c>
      <c r="I598">
        <v>2022</v>
      </c>
      <c r="J598" t="s">
        <v>73</v>
      </c>
      <c r="K598" t="s">
        <v>55</v>
      </c>
      <c r="L598" s="127">
        <v>0.67847222222222225</v>
      </c>
      <c r="M598" t="s">
        <v>28</v>
      </c>
      <c r="N598" t="s">
        <v>49</v>
      </c>
      <c r="O598" t="s">
        <v>30</v>
      </c>
      <c r="P598" t="s">
        <v>31</v>
      </c>
      <c r="Q598" t="s">
        <v>41</v>
      </c>
      <c r="R598" t="s">
        <v>33</v>
      </c>
      <c r="S598" t="s">
        <v>42</v>
      </c>
      <c r="T598" t="s">
        <v>35</v>
      </c>
      <c r="U598" s="1" t="s">
        <v>36</v>
      </c>
      <c r="V598">
        <v>3</v>
      </c>
      <c r="W598">
        <v>0</v>
      </c>
      <c r="X598">
        <v>0</v>
      </c>
      <c r="Y598">
        <v>0</v>
      </c>
      <c r="Z598">
        <v>0</v>
      </c>
    </row>
    <row r="599" spans="1:26" x14ac:dyDescent="0.25">
      <c r="A599">
        <v>106867566</v>
      </c>
      <c r="B599" t="s">
        <v>86</v>
      </c>
      <c r="C599" t="s">
        <v>65</v>
      </c>
      <c r="D599">
        <v>10000026</v>
      </c>
      <c r="E599">
        <v>10000026</v>
      </c>
      <c r="F599">
        <v>22.562000000000001</v>
      </c>
      <c r="G599">
        <v>200340</v>
      </c>
      <c r="H599">
        <v>0.8</v>
      </c>
      <c r="I599">
        <v>2022</v>
      </c>
      <c r="J599" t="s">
        <v>73</v>
      </c>
      <c r="K599" t="s">
        <v>58</v>
      </c>
      <c r="L599" s="127">
        <v>0.64930555555555558</v>
      </c>
      <c r="M599" t="s">
        <v>28</v>
      </c>
      <c r="N599" t="s">
        <v>49</v>
      </c>
      <c r="O599" t="s">
        <v>30</v>
      </c>
      <c r="P599" t="s">
        <v>31</v>
      </c>
      <c r="Q599" t="s">
        <v>41</v>
      </c>
      <c r="R599" t="s">
        <v>33</v>
      </c>
      <c r="S599" t="s">
        <v>42</v>
      </c>
      <c r="T599" t="s">
        <v>35</v>
      </c>
      <c r="U599" s="1" t="s">
        <v>36</v>
      </c>
      <c r="V599">
        <v>2</v>
      </c>
      <c r="W599">
        <v>0</v>
      </c>
      <c r="X599">
        <v>0</v>
      </c>
      <c r="Y599">
        <v>0</v>
      </c>
      <c r="Z599">
        <v>0</v>
      </c>
    </row>
    <row r="600" spans="1:26" x14ac:dyDescent="0.25">
      <c r="A600">
        <v>106867585</v>
      </c>
      <c r="B600" t="s">
        <v>114</v>
      </c>
      <c r="C600" t="s">
        <v>65</v>
      </c>
      <c r="D600">
        <v>10000040</v>
      </c>
      <c r="E600">
        <v>10000040</v>
      </c>
      <c r="F600">
        <v>0</v>
      </c>
      <c r="G600">
        <v>203090</v>
      </c>
      <c r="H600">
        <v>1</v>
      </c>
      <c r="I600">
        <v>2022</v>
      </c>
      <c r="J600" t="s">
        <v>73</v>
      </c>
      <c r="K600" t="s">
        <v>58</v>
      </c>
      <c r="L600" s="127">
        <v>0.7993055555555556</v>
      </c>
      <c r="M600" t="s">
        <v>28</v>
      </c>
      <c r="N600" t="s">
        <v>29</v>
      </c>
      <c r="O600" t="s">
        <v>30</v>
      </c>
      <c r="P600" t="s">
        <v>31</v>
      </c>
      <c r="Q600" t="s">
        <v>41</v>
      </c>
      <c r="R600" t="s">
        <v>33</v>
      </c>
      <c r="S600" t="s">
        <v>42</v>
      </c>
      <c r="T600" t="s">
        <v>52</v>
      </c>
      <c r="U600" s="1" t="s">
        <v>36</v>
      </c>
      <c r="V600">
        <v>1</v>
      </c>
      <c r="W600">
        <v>0</v>
      </c>
      <c r="X600">
        <v>0</v>
      </c>
      <c r="Y600">
        <v>0</v>
      </c>
      <c r="Z600">
        <v>0</v>
      </c>
    </row>
    <row r="601" spans="1:26" x14ac:dyDescent="0.25">
      <c r="A601">
        <v>106867642</v>
      </c>
      <c r="B601" t="s">
        <v>81</v>
      </c>
      <c r="C601" t="s">
        <v>65</v>
      </c>
      <c r="D601">
        <v>10000485</v>
      </c>
      <c r="E601">
        <v>10800485</v>
      </c>
      <c r="F601">
        <v>29.509</v>
      </c>
      <c r="G601">
        <v>50025426</v>
      </c>
      <c r="H601">
        <v>0.5</v>
      </c>
      <c r="I601">
        <v>2022</v>
      </c>
      <c r="J601" t="s">
        <v>73</v>
      </c>
      <c r="K601" t="s">
        <v>55</v>
      </c>
      <c r="L601" s="127">
        <v>0.6479166666666667</v>
      </c>
      <c r="M601" t="s">
        <v>28</v>
      </c>
      <c r="N601" t="s">
        <v>49</v>
      </c>
      <c r="O601" t="s">
        <v>30</v>
      </c>
      <c r="P601" t="s">
        <v>31</v>
      </c>
      <c r="Q601" t="s">
        <v>41</v>
      </c>
      <c r="R601" t="s">
        <v>33</v>
      </c>
      <c r="S601" t="s">
        <v>42</v>
      </c>
      <c r="T601" t="s">
        <v>35</v>
      </c>
      <c r="U601" s="1" t="s">
        <v>43</v>
      </c>
      <c r="V601">
        <v>2</v>
      </c>
      <c r="W601">
        <v>0</v>
      </c>
      <c r="X601">
        <v>0</v>
      </c>
      <c r="Y601">
        <v>0</v>
      </c>
      <c r="Z601">
        <v>2</v>
      </c>
    </row>
    <row r="602" spans="1:26" x14ac:dyDescent="0.25">
      <c r="A602">
        <v>106867647</v>
      </c>
      <c r="B602" t="s">
        <v>25</v>
      </c>
      <c r="C602" t="s">
        <v>65</v>
      </c>
      <c r="D602">
        <v>10000040</v>
      </c>
      <c r="E602">
        <v>10000040</v>
      </c>
      <c r="F602">
        <v>22.707999999999998</v>
      </c>
      <c r="G602">
        <v>20000070</v>
      </c>
      <c r="H602">
        <v>0.28000000000000003</v>
      </c>
      <c r="I602">
        <v>2022</v>
      </c>
      <c r="J602" t="s">
        <v>73</v>
      </c>
      <c r="K602" t="s">
        <v>60</v>
      </c>
      <c r="L602" s="127">
        <v>0.46736111111111112</v>
      </c>
      <c r="M602" t="s">
        <v>28</v>
      </c>
      <c r="N602" t="s">
        <v>49</v>
      </c>
      <c r="O602" t="s">
        <v>30</v>
      </c>
      <c r="P602" t="s">
        <v>31</v>
      </c>
      <c r="Q602" t="s">
        <v>41</v>
      </c>
      <c r="R602" t="s">
        <v>33</v>
      </c>
      <c r="S602" t="s">
        <v>42</v>
      </c>
      <c r="T602" t="s">
        <v>35</v>
      </c>
      <c r="U602" s="1" t="s">
        <v>36</v>
      </c>
      <c r="V602">
        <v>1</v>
      </c>
      <c r="W602">
        <v>0</v>
      </c>
      <c r="X602">
        <v>0</v>
      </c>
      <c r="Y602">
        <v>0</v>
      </c>
      <c r="Z602">
        <v>0</v>
      </c>
    </row>
    <row r="603" spans="1:26" x14ac:dyDescent="0.25">
      <c r="A603">
        <v>106867689</v>
      </c>
      <c r="B603" t="s">
        <v>106</v>
      </c>
      <c r="C603" t="s">
        <v>65</v>
      </c>
      <c r="D603">
        <v>10000095</v>
      </c>
      <c r="E603">
        <v>10000095</v>
      </c>
      <c r="F603">
        <v>21.582000000000001</v>
      </c>
      <c r="G603">
        <v>200610</v>
      </c>
      <c r="H603">
        <v>0.5</v>
      </c>
      <c r="I603">
        <v>2022</v>
      </c>
      <c r="J603" t="s">
        <v>73</v>
      </c>
      <c r="K603" t="s">
        <v>53</v>
      </c>
      <c r="L603" s="127">
        <v>0.83263888888888893</v>
      </c>
      <c r="M603" t="s">
        <v>28</v>
      </c>
      <c r="N603" t="s">
        <v>49</v>
      </c>
      <c r="O603" t="s">
        <v>30</v>
      </c>
      <c r="P603" t="s">
        <v>54</v>
      </c>
      <c r="Q603" t="s">
        <v>41</v>
      </c>
      <c r="R603" t="s">
        <v>33</v>
      </c>
      <c r="S603" t="s">
        <v>42</v>
      </c>
      <c r="T603" t="s">
        <v>57</v>
      </c>
      <c r="U603" s="1" t="s">
        <v>36</v>
      </c>
      <c r="V603">
        <v>1</v>
      </c>
      <c r="W603">
        <v>0</v>
      </c>
      <c r="X603">
        <v>0</v>
      </c>
      <c r="Y603">
        <v>0</v>
      </c>
      <c r="Z603">
        <v>0</v>
      </c>
    </row>
    <row r="604" spans="1:26" x14ac:dyDescent="0.25">
      <c r="A604">
        <v>106867731</v>
      </c>
      <c r="B604" t="s">
        <v>25</v>
      </c>
      <c r="C604" t="s">
        <v>65</v>
      </c>
      <c r="D604">
        <v>10000040</v>
      </c>
      <c r="E604">
        <v>10000040</v>
      </c>
      <c r="F604">
        <v>23.988</v>
      </c>
      <c r="G604">
        <v>20000070</v>
      </c>
      <c r="H604">
        <v>1</v>
      </c>
      <c r="I604">
        <v>2022</v>
      </c>
      <c r="J604" t="s">
        <v>73</v>
      </c>
      <c r="K604" t="s">
        <v>60</v>
      </c>
      <c r="L604" s="127">
        <v>0.73749999999999993</v>
      </c>
      <c r="M604" t="s">
        <v>28</v>
      </c>
      <c r="N604" t="s">
        <v>29</v>
      </c>
      <c r="O604" t="s">
        <v>30</v>
      </c>
      <c r="P604" t="s">
        <v>31</v>
      </c>
      <c r="Q604" t="s">
        <v>41</v>
      </c>
      <c r="R604" t="s">
        <v>33</v>
      </c>
      <c r="S604" t="s">
        <v>42</v>
      </c>
      <c r="T604" t="s">
        <v>35</v>
      </c>
      <c r="U604" s="1" t="s">
        <v>36</v>
      </c>
      <c r="V604">
        <v>2</v>
      </c>
      <c r="W604">
        <v>0</v>
      </c>
      <c r="X604">
        <v>0</v>
      </c>
      <c r="Y604">
        <v>0</v>
      </c>
      <c r="Z604">
        <v>0</v>
      </c>
    </row>
    <row r="605" spans="1:26" x14ac:dyDescent="0.25">
      <c r="A605">
        <v>106867888</v>
      </c>
      <c r="B605" t="s">
        <v>164</v>
      </c>
      <c r="C605" t="s">
        <v>45</v>
      </c>
      <c r="D605">
        <v>50029662</v>
      </c>
      <c r="E605">
        <v>30000024</v>
      </c>
      <c r="F605">
        <v>19.626000000000001</v>
      </c>
      <c r="G605">
        <v>50032515</v>
      </c>
      <c r="H605">
        <v>0.128</v>
      </c>
      <c r="I605">
        <v>2022</v>
      </c>
      <c r="J605" t="s">
        <v>73</v>
      </c>
      <c r="K605" t="s">
        <v>27</v>
      </c>
      <c r="L605" s="127">
        <v>0.33680555555555558</v>
      </c>
      <c r="M605" t="s">
        <v>28</v>
      </c>
      <c r="N605" t="s">
        <v>29</v>
      </c>
      <c r="O605" t="s">
        <v>30</v>
      </c>
      <c r="P605" t="s">
        <v>68</v>
      </c>
      <c r="Q605" t="s">
        <v>41</v>
      </c>
      <c r="R605" t="s">
        <v>33</v>
      </c>
      <c r="S605" t="s">
        <v>42</v>
      </c>
      <c r="T605" t="s">
        <v>35</v>
      </c>
      <c r="U605" s="1" t="s">
        <v>36</v>
      </c>
      <c r="V605">
        <v>2</v>
      </c>
      <c r="W605">
        <v>0</v>
      </c>
      <c r="X605">
        <v>0</v>
      </c>
      <c r="Y605">
        <v>0</v>
      </c>
      <c r="Z605">
        <v>0</v>
      </c>
    </row>
    <row r="606" spans="1:26" x14ac:dyDescent="0.25">
      <c r="A606">
        <v>106868092</v>
      </c>
      <c r="B606" t="s">
        <v>25</v>
      </c>
      <c r="C606" t="s">
        <v>65</v>
      </c>
      <c r="D606">
        <v>10000040</v>
      </c>
      <c r="E606">
        <v>10000040</v>
      </c>
      <c r="F606">
        <v>999.99900000000002</v>
      </c>
      <c r="H606">
        <v>0</v>
      </c>
      <c r="I606">
        <v>2022</v>
      </c>
      <c r="J606" t="s">
        <v>73</v>
      </c>
      <c r="K606" t="s">
        <v>60</v>
      </c>
      <c r="L606" s="127">
        <v>0.22500000000000001</v>
      </c>
      <c r="M606" t="s">
        <v>28</v>
      </c>
      <c r="N606" t="s">
        <v>29</v>
      </c>
      <c r="P606" t="s">
        <v>31</v>
      </c>
      <c r="Q606" t="s">
        <v>41</v>
      </c>
      <c r="R606" t="s">
        <v>95</v>
      </c>
      <c r="S606" t="s">
        <v>42</v>
      </c>
      <c r="T606" t="s">
        <v>57</v>
      </c>
      <c r="U606" s="1" t="s">
        <v>36</v>
      </c>
      <c r="V606">
        <v>1</v>
      </c>
      <c r="W606">
        <v>0</v>
      </c>
      <c r="X606">
        <v>0</v>
      </c>
      <c r="Y606">
        <v>0</v>
      </c>
      <c r="Z606">
        <v>0</v>
      </c>
    </row>
    <row r="607" spans="1:26" x14ac:dyDescent="0.25">
      <c r="A607">
        <v>106868162</v>
      </c>
      <c r="B607" t="s">
        <v>246</v>
      </c>
      <c r="C607" t="s">
        <v>45</v>
      </c>
      <c r="D607">
        <v>50001115</v>
      </c>
      <c r="E607">
        <v>50001115</v>
      </c>
      <c r="F607">
        <v>999.99900000000002</v>
      </c>
      <c r="H607">
        <v>0</v>
      </c>
      <c r="I607">
        <v>2022</v>
      </c>
      <c r="J607" t="s">
        <v>73</v>
      </c>
      <c r="K607" t="s">
        <v>60</v>
      </c>
      <c r="L607" s="127">
        <v>0.84166666666666667</v>
      </c>
      <c r="M607" t="s">
        <v>28</v>
      </c>
      <c r="N607" t="s">
        <v>29</v>
      </c>
      <c r="O607" t="s">
        <v>30</v>
      </c>
      <c r="P607" t="s">
        <v>31</v>
      </c>
      <c r="Q607" t="s">
        <v>41</v>
      </c>
      <c r="R607" t="s">
        <v>33</v>
      </c>
      <c r="S607" t="s">
        <v>42</v>
      </c>
      <c r="T607" t="s">
        <v>57</v>
      </c>
      <c r="U607" s="1" t="s">
        <v>36</v>
      </c>
      <c r="V607">
        <v>3</v>
      </c>
      <c r="W607">
        <v>0</v>
      </c>
      <c r="X607">
        <v>0</v>
      </c>
      <c r="Y607">
        <v>0</v>
      </c>
      <c r="Z607">
        <v>0</v>
      </c>
    </row>
    <row r="608" spans="1:26" x14ac:dyDescent="0.25">
      <c r="A608">
        <v>106868353</v>
      </c>
      <c r="B608" t="s">
        <v>25</v>
      </c>
      <c r="C608" t="s">
        <v>45</v>
      </c>
      <c r="D608">
        <v>50015732</v>
      </c>
      <c r="E608">
        <v>40001319</v>
      </c>
      <c r="F608">
        <v>2.1059999999999999</v>
      </c>
      <c r="G608">
        <v>50004905</v>
      </c>
      <c r="H608">
        <v>2.8000000000000001E-2</v>
      </c>
      <c r="I608">
        <v>2022</v>
      </c>
      <c r="J608" t="s">
        <v>73</v>
      </c>
      <c r="K608" t="s">
        <v>27</v>
      </c>
      <c r="L608" s="127">
        <v>0.65347222222222223</v>
      </c>
      <c r="M608" t="s">
        <v>28</v>
      </c>
      <c r="N608" t="s">
        <v>49</v>
      </c>
      <c r="O608" t="s">
        <v>30</v>
      </c>
      <c r="P608" t="s">
        <v>31</v>
      </c>
      <c r="Q608" t="s">
        <v>41</v>
      </c>
      <c r="R608" t="s">
        <v>33</v>
      </c>
      <c r="S608" t="s">
        <v>42</v>
      </c>
      <c r="T608" t="s">
        <v>35</v>
      </c>
      <c r="U608" s="1" t="s">
        <v>43</v>
      </c>
      <c r="V608">
        <v>2</v>
      </c>
      <c r="W608">
        <v>0</v>
      </c>
      <c r="X608">
        <v>0</v>
      </c>
      <c r="Y608">
        <v>0</v>
      </c>
      <c r="Z608">
        <v>1</v>
      </c>
    </row>
    <row r="609" spans="1:26" x14ac:dyDescent="0.25">
      <c r="A609">
        <v>106868649</v>
      </c>
      <c r="B609" t="s">
        <v>107</v>
      </c>
      <c r="C609" t="s">
        <v>45</v>
      </c>
      <c r="D609">
        <v>50033575</v>
      </c>
      <c r="E609">
        <v>50033575</v>
      </c>
      <c r="F609">
        <v>999.99900000000002</v>
      </c>
      <c r="H609">
        <v>0</v>
      </c>
      <c r="I609">
        <v>2022</v>
      </c>
      <c r="J609" t="s">
        <v>73</v>
      </c>
      <c r="K609" t="s">
        <v>39</v>
      </c>
      <c r="L609" s="127">
        <v>0.56666666666666665</v>
      </c>
      <c r="M609" t="s">
        <v>28</v>
      </c>
      <c r="N609" t="s">
        <v>49</v>
      </c>
      <c r="O609" t="s">
        <v>30</v>
      </c>
      <c r="P609" t="s">
        <v>68</v>
      </c>
      <c r="Q609" t="s">
        <v>41</v>
      </c>
      <c r="R609" t="s">
        <v>33</v>
      </c>
      <c r="S609" t="s">
        <v>42</v>
      </c>
      <c r="T609" t="s">
        <v>35</v>
      </c>
      <c r="U609" s="1" t="s">
        <v>36</v>
      </c>
      <c r="V609">
        <v>1</v>
      </c>
      <c r="W609">
        <v>0</v>
      </c>
      <c r="X609">
        <v>0</v>
      </c>
      <c r="Y609">
        <v>0</v>
      </c>
      <c r="Z609">
        <v>0</v>
      </c>
    </row>
    <row r="610" spans="1:26" x14ac:dyDescent="0.25">
      <c r="A610">
        <v>106868702</v>
      </c>
      <c r="B610" t="s">
        <v>81</v>
      </c>
      <c r="C610" t="s">
        <v>45</v>
      </c>
      <c r="D610">
        <v>50013484</v>
      </c>
      <c r="E610">
        <v>50013484</v>
      </c>
      <c r="F610">
        <v>999.99900000000002</v>
      </c>
      <c r="G610">
        <v>50015798</v>
      </c>
      <c r="H610">
        <v>0</v>
      </c>
      <c r="I610">
        <v>2022</v>
      </c>
      <c r="J610" t="s">
        <v>73</v>
      </c>
      <c r="K610" t="s">
        <v>39</v>
      </c>
      <c r="L610" s="127">
        <v>0.43541666666666662</v>
      </c>
      <c r="M610" t="s">
        <v>28</v>
      </c>
      <c r="N610" t="s">
        <v>49</v>
      </c>
      <c r="O610" t="s">
        <v>30</v>
      </c>
      <c r="P610" t="s">
        <v>31</v>
      </c>
      <c r="Q610" t="s">
        <v>32</v>
      </c>
      <c r="R610" t="s">
        <v>33</v>
      </c>
      <c r="S610" t="s">
        <v>42</v>
      </c>
      <c r="T610" t="s">
        <v>35</v>
      </c>
      <c r="U610" s="1" t="s">
        <v>43</v>
      </c>
      <c r="V610">
        <v>2</v>
      </c>
      <c r="W610">
        <v>0</v>
      </c>
      <c r="X610">
        <v>0</v>
      </c>
      <c r="Y610">
        <v>0</v>
      </c>
      <c r="Z610">
        <v>1</v>
      </c>
    </row>
    <row r="611" spans="1:26" x14ac:dyDescent="0.25">
      <c r="A611">
        <v>106868802</v>
      </c>
      <c r="B611" t="s">
        <v>155</v>
      </c>
      <c r="C611" t="s">
        <v>45</v>
      </c>
      <c r="D611">
        <v>50029662</v>
      </c>
      <c r="E611">
        <v>40001770</v>
      </c>
      <c r="F611">
        <v>3.532</v>
      </c>
      <c r="G611">
        <v>50030308</v>
      </c>
      <c r="H611">
        <v>9.5000000000000001E-2</v>
      </c>
      <c r="I611">
        <v>2022</v>
      </c>
      <c r="J611" t="s">
        <v>73</v>
      </c>
      <c r="K611" t="s">
        <v>27</v>
      </c>
      <c r="L611" s="127">
        <v>0.79791666666666661</v>
      </c>
      <c r="M611" t="s">
        <v>28</v>
      </c>
      <c r="N611" t="s">
        <v>49</v>
      </c>
      <c r="O611" t="s">
        <v>30</v>
      </c>
      <c r="P611" t="s">
        <v>68</v>
      </c>
      <c r="Q611" t="s">
        <v>41</v>
      </c>
      <c r="R611" t="s">
        <v>59</v>
      </c>
      <c r="S611" t="s">
        <v>42</v>
      </c>
      <c r="T611" t="s">
        <v>57</v>
      </c>
      <c r="U611" s="1" t="s">
        <v>36</v>
      </c>
      <c r="V611">
        <v>1</v>
      </c>
      <c r="W611">
        <v>0</v>
      </c>
      <c r="X611">
        <v>0</v>
      </c>
      <c r="Y611">
        <v>0</v>
      </c>
      <c r="Z611">
        <v>0</v>
      </c>
    </row>
    <row r="612" spans="1:26" x14ac:dyDescent="0.25">
      <c r="A612">
        <v>106868837</v>
      </c>
      <c r="B612" t="s">
        <v>25</v>
      </c>
      <c r="C612" t="s">
        <v>45</v>
      </c>
      <c r="D612">
        <v>50015834</v>
      </c>
      <c r="E612">
        <v>50015834</v>
      </c>
      <c r="F612">
        <v>999.99900000000002</v>
      </c>
      <c r="H612">
        <v>0.10100000000000001</v>
      </c>
      <c r="I612">
        <v>2022</v>
      </c>
      <c r="J612" t="s">
        <v>73</v>
      </c>
      <c r="K612" t="s">
        <v>39</v>
      </c>
      <c r="L612" s="127">
        <v>0.55208333333333337</v>
      </c>
      <c r="M612" t="s">
        <v>28</v>
      </c>
      <c r="N612" t="s">
        <v>49</v>
      </c>
      <c r="O612" t="s">
        <v>30</v>
      </c>
      <c r="P612" t="s">
        <v>68</v>
      </c>
      <c r="Q612" t="s">
        <v>41</v>
      </c>
      <c r="R612" t="s">
        <v>33</v>
      </c>
      <c r="S612" t="s">
        <v>42</v>
      </c>
      <c r="T612" t="s">
        <v>35</v>
      </c>
      <c r="U612" s="1" t="s">
        <v>43</v>
      </c>
      <c r="V612">
        <v>4</v>
      </c>
      <c r="W612">
        <v>0</v>
      </c>
      <c r="X612">
        <v>0</v>
      </c>
      <c r="Y612">
        <v>0</v>
      </c>
      <c r="Z612">
        <v>4</v>
      </c>
    </row>
    <row r="613" spans="1:26" x14ac:dyDescent="0.25">
      <c r="A613">
        <v>106868903</v>
      </c>
      <c r="B613" t="s">
        <v>144</v>
      </c>
      <c r="C613" t="s">
        <v>65</v>
      </c>
      <c r="D613">
        <v>10000077</v>
      </c>
      <c r="E613">
        <v>10000077</v>
      </c>
      <c r="F613">
        <v>13.654999999999999</v>
      </c>
      <c r="G613" t="s">
        <v>274</v>
      </c>
      <c r="H613">
        <v>0.1</v>
      </c>
      <c r="I613">
        <v>2022</v>
      </c>
      <c r="J613" t="s">
        <v>73</v>
      </c>
      <c r="K613" t="s">
        <v>55</v>
      </c>
      <c r="L613" s="127">
        <v>0.19097222222222221</v>
      </c>
      <c r="M613" t="s">
        <v>28</v>
      </c>
      <c r="N613" t="s">
        <v>29</v>
      </c>
      <c r="O613" t="s">
        <v>30</v>
      </c>
      <c r="P613" t="s">
        <v>31</v>
      </c>
      <c r="Q613" t="s">
        <v>62</v>
      </c>
      <c r="R613" t="s">
        <v>33</v>
      </c>
      <c r="S613" t="s">
        <v>139</v>
      </c>
      <c r="T613" t="s">
        <v>57</v>
      </c>
      <c r="U613" s="1" t="s">
        <v>36</v>
      </c>
      <c r="V613">
        <v>1</v>
      </c>
      <c r="W613">
        <v>0</v>
      </c>
      <c r="X613">
        <v>0</v>
      </c>
      <c r="Y613">
        <v>0</v>
      </c>
      <c r="Z613">
        <v>0</v>
      </c>
    </row>
    <row r="614" spans="1:26" x14ac:dyDescent="0.25">
      <c r="A614">
        <v>106869061</v>
      </c>
      <c r="B614" t="s">
        <v>86</v>
      </c>
      <c r="C614" t="s">
        <v>65</v>
      </c>
      <c r="D614">
        <v>10000026</v>
      </c>
      <c r="E614">
        <v>10000026</v>
      </c>
      <c r="F614">
        <v>24.638000000000002</v>
      </c>
      <c r="G614">
        <v>30000146</v>
      </c>
      <c r="H614">
        <v>0.5</v>
      </c>
      <c r="I614">
        <v>2022</v>
      </c>
      <c r="J614" t="s">
        <v>73</v>
      </c>
      <c r="K614" t="s">
        <v>55</v>
      </c>
      <c r="L614" s="127">
        <v>0.44791666666666669</v>
      </c>
      <c r="M614" t="s">
        <v>28</v>
      </c>
      <c r="N614" t="s">
        <v>49</v>
      </c>
      <c r="O614" t="s">
        <v>30</v>
      </c>
      <c r="P614" t="s">
        <v>31</v>
      </c>
      <c r="Q614" t="s">
        <v>41</v>
      </c>
      <c r="R614" t="s">
        <v>33</v>
      </c>
      <c r="S614" t="s">
        <v>42</v>
      </c>
      <c r="T614" t="s">
        <v>35</v>
      </c>
      <c r="U614" s="1" t="s">
        <v>36</v>
      </c>
      <c r="V614">
        <v>1</v>
      </c>
      <c r="W614">
        <v>0</v>
      </c>
      <c r="X614">
        <v>0</v>
      </c>
      <c r="Y614">
        <v>0</v>
      </c>
      <c r="Z614">
        <v>0</v>
      </c>
    </row>
    <row r="615" spans="1:26" x14ac:dyDescent="0.25">
      <c r="A615">
        <v>106869069</v>
      </c>
      <c r="B615" t="s">
        <v>106</v>
      </c>
      <c r="C615" t="s">
        <v>65</v>
      </c>
      <c r="D615">
        <v>10000095</v>
      </c>
      <c r="E615">
        <v>10000095</v>
      </c>
      <c r="F615">
        <v>30.34</v>
      </c>
      <c r="G615">
        <v>200700</v>
      </c>
      <c r="H615">
        <v>0.1</v>
      </c>
      <c r="I615">
        <v>2022</v>
      </c>
      <c r="J615" t="s">
        <v>73</v>
      </c>
      <c r="K615" t="s">
        <v>55</v>
      </c>
      <c r="L615" s="127">
        <v>0.73263888888888884</v>
      </c>
      <c r="M615" t="s">
        <v>28</v>
      </c>
      <c r="N615" t="s">
        <v>49</v>
      </c>
      <c r="O615" t="s">
        <v>30</v>
      </c>
      <c r="P615" t="s">
        <v>31</v>
      </c>
      <c r="Q615" t="s">
        <v>41</v>
      </c>
      <c r="R615" t="s">
        <v>33</v>
      </c>
      <c r="S615" t="s">
        <v>42</v>
      </c>
      <c r="T615" t="s">
        <v>35</v>
      </c>
      <c r="U615" s="1" t="s">
        <v>36</v>
      </c>
      <c r="V615">
        <v>1</v>
      </c>
      <c r="W615">
        <v>0</v>
      </c>
      <c r="X615">
        <v>0</v>
      </c>
      <c r="Y615">
        <v>0</v>
      </c>
      <c r="Z615">
        <v>0</v>
      </c>
    </row>
    <row r="616" spans="1:26" x14ac:dyDescent="0.25">
      <c r="A616">
        <v>106869094</v>
      </c>
      <c r="B616" t="s">
        <v>112</v>
      </c>
      <c r="C616" t="s">
        <v>65</v>
      </c>
      <c r="D616">
        <v>10000095</v>
      </c>
      <c r="E616">
        <v>10000095</v>
      </c>
      <c r="F616">
        <v>0.77300000000000002</v>
      </c>
      <c r="G616">
        <v>200700</v>
      </c>
      <c r="H616">
        <v>0.1</v>
      </c>
      <c r="I616">
        <v>2022</v>
      </c>
      <c r="J616" t="s">
        <v>73</v>
      </c>
      <c r="K616" t="s">
        <v>58</v>
      </c>
      <c r="L616" s="127">
        <v>0.21527777777777779</v>
      </c>
      <c r="M616" t="s">
        <v>28</v>
      </c>
      <c r="N616" t="s">
        <v>29</v>
      </c>
      <c r="O616" t="s">
        <v>30</v>
      </c>
      <c r="P616" t="s">
        <v>31</v>
      </c>
      <c r="Q616" t="s">
        <v>41</v>
      </c>
      <c r="R616" t="s">
        <v>33</v>
      </c>
      <c r="S616" t="s">
        <v>42</v>
      </c>
      <c r="T616" t="s">
        <v>57</v>
      </c>
      <c r="U616" s="1" t="s">
        <v>36</v>
      </c>
      <c r="V616">
        <v>1</v>
      </c>
      <c r="W616">
        <v>0</v>
      </c>
      <c r="X616">
        <v>0</v>
      </c>
      <c r="Y616">
        <v>0</v>
      </c>
      <c r="Z616">
        <v>0</v>
      </c>
    </row>
    <row r="617" spans="1:26" x14ac:dyDescent="0.25">
      <c r="A617">
        <v>106869266</v>
      </c>
      <c r="B617" t="s">
        <v>133</v>
      </c>
      <c r="C617" t="s">
        <v>65</v>
      </c>
      <c r="D617">
        <v>10000040</v>
      </c>
      <c r="E617">
        <v>10000040</v>
      </c>
      <c r="F617">
        <v>14.794</v>
      </c>
      <c r="G617">
        <v>30000119</v>
      </c>
      <c r="H617">
        <v>1</v>
      </c>
      <c r="I617">
        <v>2022</v>
      </c>
      <c r="J617" t="s">
        <v>73</v>
      </c>
      <c r="K617" t="s">
        <v>27</v>
      </c>
      <c r="L617" s="127">
        <v>2.4999999999999998E-2</v>
      </c>
      <c r="M617" t="s">
        <v>28</v>
      </c>
      <c r="N617" t="s">
        <v>49</v>
      </c>
      <c r="O617" t="s">
        <v>30</v>
      </c>
      <c r="P617" t="s">
        <v>68</v>
      </c>
      <c r="Q617" t="s">
        <v>41</v>
      </c>
      <c r="R617" t="s">
        <v>33</v>
      </c>
      <c r="S617" t="s">
        <v>42</v>
      </c>
      <c r="T617" t="s">
        <v>47</v>
      </c>
      <c r="U617" s="1" t="s">
        <v>36</v>
      </c>
      <c r="V617">
        <v>1</v>
      </c>
      <c r="W617">
        <v>0</v>
      </c>
      <c r="X617">
        <v>0</v>
      </c>
      <c r="Y617">
        <v>0</v>
      </c>
      <c r="Z617">
        <v>0</v>
      </c>
    </row>
    <row r="618" spans="1:26" x14ac:dyDescent="0.25">
      <c r="A618">
        <v>106869273</v>
      </c>
      <c r="B618" t="s">
        <v>87</v>
      </c>
      <c r="C618" t="s">
        <v>65</v>
      </c>
      <c r="D618">
        <v>10000085</v>
      </c>
      <c r="E618">
        <v>10000040</v>
      </c>
      <c r="F618">
        <v>0</v>
      </c>
      <c r="G618" t="s">
        <v>275</v>
      </c>
      <c r="H618">
        <v>0.1</v>
      </c>
      <c r="I618">
        <v>2022</v>
      </c>
      <c r="J618" t="s">
        <v>73</v>
      </c>
      <c r="K618" t="s">
        <v>60</v>
      </c>
      <c r="L618" s="127">
        <v>0.95000000000000007</v>
      </c>
      <c r="M618" t="s">
        <v>28</v>
      </c>
      <c r="N618" t="s">
        <v>49</v>
      </c>
      <c r="O618" t="s">
        <v>30</v>
      </c>
      <c r="P618" t="s">
        <v>54</v>
      </c>
      <c r="Q618" t="s">
        <v>41</v>
      </c>
      <c r="R618" t="s">
        <v>33</v>
      </c>
      <c r="S618" t="s">
        <v>42</v>
      </c>
      <c r="T618" t="s">
        <v>47</v>
      </c>
      <c r="U618" s="1" t="s">
        <v>36</v>
      </c>
      <c r="V618">
        <v>2</v>
      </c>
      <c r="W618">
        <v>0</v>
      </c>
      <c r="X618">
        <v>0</v>
      </c>
      <c r="Y618">
        <v>0</v>
      </c>
      <c r="Z618">
        <v>0</v>
      </c>
    </row>
    <row r="619" spans="1:26" x14ac:dyDescent="0.25">
      <c r="A619">
        <v>106869301</v>
      </c>
      <c r="B619" t="s">
        <v>86</v>
      </c>
      <c r="C619" t="s">
        <v>65</v>
      </c>
      <c r="D619">
        <v>10000026</v>
      </c>
      <c r="E619">
        <v>10000026</v>
      </c>
      <c r="F619">
        <v>22.062000000000001</v>
      </c>
      <c r="G619">
        <v>200340</v>
      </c>
      <c r="H619">
        <v>0.3</v>
      </c>
      <c r="I619">
        <v>2022</v>
      </c>
      <c r="J619" t="s">
        <v>73</v>
      </c>
      <c r="K619" t="s">
        <v>27</v>
      </c>
      <c r="L619" s="127">
        <v>0.3520833333333333</v>
      </c>
      <c r="M619" t="s">
        <v>28</v>
      </c>
      <c r="N619" t="s">
        <v>49</v>
      </c>
      <c r="O619" t="s">
        <v>30</v>
      </c>
      <c r="P619" t="s">
        <v>31</v>
      </c>
      <c r="Q619" t="s">
        <v>41</v>
      </c>
      <c r="R619" t="s">
        <v>33</v>
      </c>
      <c r="S619" t="s">
        <v>42</v>
      </c>
      <c r="T619" t="s">
        <v>35</v>
      </c>
      <c r="U619" s="1" t="s">
        <v>36</v>
      </c>
      <c r="V619">
        <v>2</v>
      </c>
      <c r="W619">
        <v>0</v>
      </c>
      <c r="X619">
        <v>0</v>
      </c>
      <c r="Y619">
        <v>0</v>
      </c>
      <c r="Z619">
        <v>0</v>
      </c>
    </row>
    <row r="620" spans="1:26" x14ac:dyDescent="0.25">
      <c r="A620">
        <v>106869302</v>
      </c>
      <c r="B620" t="s">
        <v>79</v>
      </c>
      <c r="C620" t="s">
        <v>65</v>
      </c>
      <c r="D620">
        <v>10000077</v>
      </c>
      <c r="E620">
        <v>10000077</v>
      </c>
      <c r="F620">
        <v>999.99900000000002</v>
      </c>
      <c r="G620">
        <v>40001138</v>
      </c>
      <c r="H620">
        <v>0.1</v>
      </c>
      <c r="I620">
        <v>2022</v>
      </c>
      <c r="J620" t="s">
        <v>73</v>
      </c>
      <c r="K620" t="s">
        <v>60</v>
      </c>
      <c r="L620" s="127">
        <v>0.57916666666666672</v>
      </c>
      <c r="M620" t="s">
        <v>28</v>
      </c>
      <c r="N620" t="s">
        <v>49</v>
      </c>
      <c r="O620" t="s">
        <v>30</v>
      </c>
      <c r="P620" t="s">
        <v>68</v>
      </c>
      <c r="Q620" t="s">
        <v>41</v>
      </c>
      <c r="R620" t="s">
        <v>33</v>
      </c>
      <c r="S620" t="s">
        <v>42</v>
      </c>
      <c r="T620" t="s">
        <v>35</v>
      </c>
      <c r="U620" s="1" t="s">
        <v>43</v>
      </c>
      <c r="V620">
        <v>2</v>
      </c>
      <c r="W620">
        <v>0</v>
      </c>
      <c r="X620">
        <v>0</v>
      </c>
      <c r="Y620">
        <v>0</v>
      </c>
      <c r="Z620">
        <v>1</v>
      </c>
    </row>
    <row r="621" spans="1:26" x14ac:dyDescent="0.25">
      <c r="A621">
        <v>106869305</v>
      </c>
      <c r="B621" t="s">
        <v>25</v>
      </c>
      <c r="C621" t="s">
        <v>65</v>
      </c>
      <c r="D621">
        <v>10000040</v>
      </c>
      <c r="E621">
        <v>10000040</v>
      </c>
      <c r="F621">
        <v>23.788</v>
      </c>
      <c r="G621">
        <v>20000070</v>
      </c>
      <c r="H621">
        <v>0.8</v>
      </c>
      <c r="I621">
        <v>2022</v>
      </c>
      <c r="J621" t="s">
        <v>73</v>
      </c>
      <c r="K621" t="s">
        <v>27</v>
      </c>
      <c r="L621" s="127">
        <v>0.27291666666666664</v>
      </c>
      <c r="M621" t="s">
        <v>28</v>
      </c>
      <c r="N621" t="s">
        <v>29</v>
      </c>
      <c r="O621" t="s">
        <v>30</v>
      </c>
      <c r="P621" t="s">
        <v>31</v>
      </c>
      <c r="Q621" t="s">
        <v>41</v>
      </c>
      <c r="R621" t="s">
        <v>33</v>
      </c>
      <c r="S621" t="s">
        <v>42</v>
      </c>
      <c r="T621" t="s">
        <v>74</v>
      </c>
      <c r="U621" s="1" t="s">
        <v>43</v>
      </c>
      <c r="V621">
        <v>3</v>
      </c>
      <c r="W621">
        <v>0</v>
      </c>
      <c r="X621">
        <v>0</v>
      </c>
      <c r="Y621">
        <v>0</v>
      </c>
      <c r="Z621">
        <v>1</v>
      </c>
    </row>
    <row r="622" spans="1:26" x14ac:dyDescent="0.25">
      <c r="A622">
        <v>106869306</v>
      </c>
      <c r="B622" t="s">
        <v>106</v>
      </c>
      <c r="C622" t="s">
        <v>65</v>
      </c>
      <c r="D622">
        <v>10000095</v>
      </c>
      <c r="E622">
        <v>10000095</v>
      </c>
      <c r="F622">
        <v>16.736000000000001</v>
      </c>
      <c r="G622">
        <v>200560</v>
      </c>
      <c r="H622">
        <v>0.1</v>
      </c>
      <c r="I622">
        <v>2022</v>
      </c>
      <c r="J622" t="s">
        <v>73</v>
      </c>
      <c r="K622" t="s">
        <v>39</v>
      </c>
      <c r="L622" s="127">
        <v>0.83888888888888891</v>
      </c>
      <c r="M622" t="s">
        <v>28</v>
      </c>
      <c r="N622" t="s">
        <v>49</v>
      </c>
      <c r="O622" t="s">
        <v>30</v>
      </c>
      <c r="P622" t="s">
        <v>31</v>
      </c>
      <c r="Q622" t="s">
        <v>41</v>
      </c>
      <c r="R622" t="s">
        <v>33</v>
      </c>
      <c r="S622" t="s">
        <v>42</v>
      </c>
      <c r="T622" t="s">
        <v>57</v>
      </c>
      <c r="U622" s="1" t="s">
        <v>36</v>
      </c>
      <c r="V622">
        <v>3</v>
      </c>
      <c r="W622">
        <v>0</v>
      </c>
      <c r="X622">
        <v>0</v>
      </c>
      <c r="Y622">
        <v>0</v>
      </c>
      <c r="Z622">
        <v>0</v>
      </c>
    </row>
    <row r="623" spans="1:26" x14ac:dyDescent="0.25">
      <c r="A623">
        <v>106869307</v>
      </c>
      <c r="B623" t="s">
        <v>90</v>
      </c>
      <c r="C623" t="s">
        <v>67</v>
      </c>
      <c r="D623">
        <v>30000011</v>
      </c>
      <c r="E623">
        <v>30000011</v>
      </c>
      <c r="F623">
        <v>999.99900000000002</v>
      </c>
      <c r="G623">
        <v>30000111</v>
      </c>
      <c r="H623">
        <v>0.1</v>
      </c>
      <c r="I623">
        <v>2022</v>
      </c>
      <c r="J623" t="s">
        <v>73</v>
      </c>
      <c r="K623" t="s">
        <v>27</v>
      </c>
      <c r="L623" s="127">
        <v>0.31666666666666665</v>
      </c>
      <c r="M623" t="s">
        <v>28</v>
      </c>
      <c r="N623" t="s">
        <v>49</v>
      </c>
      <c r="O623" t="s">
        <v>30</v>
      </c>
      <c r="P623" t="s">
        <v>31</v>
      </c>
      <c r="Q623" t="s">
        <v>32</v>
      </c>
      <c r="R623" t="s">
        <v>33</v>
      </c>
      <c r="S623" t="s">
        <v>34</v>
      </c>
      <c r="T623" t="s">
        <v>35</v>
      </c>
      <c r="U623" s="1" t="s">
        <v>36</v>
      </c>
      <c r="V623">
        <v>6</v>
      </c>
      <c r="W623">
        <v>0</v>
      </c>
      <c r="X623">
        <v>0</v>
      </c>
      <c r="Y623">
        <v>0</v>
      </c>
      <c r="Z623">
        <v>0</v>
      </c>
    </row>
    <row r="624" spans="1:26" x14ac:dyDescent="0.25">
      <c r="A624">
        <v>106869330</v>
      </c>
      <c r="B624" t="s">
        <v>112</v>
      </c>
      <c r="C624" t="s">
        <v>65</v>
      </c>
      <c r="D624">
        <v>10000095</v>
      </c>
      <c r="E624">
        <v>10000095</v>
      </c>
      <c r="F624">
        <v>1.4970000000000001</v>
      </c>
      <c r="G624">
        <v>40001002</v>
      </c>
      <c r="H624">
        <v>0.25</v>
      </c>
      <c r="I624">
        <v>2022</v>
      </c>
      <c r="J624" t="s">
        <v>73</v>
      </c>
      <c r="K624" t="s">
        <v>27</v>
      </c>
      <c r="L624" s="127">
        <v>0.27777777777777779</v>
      </c>
      <c r="M624" t="s">
        <v>28</v>
      </c>
      <c r="N624" t="s">
        <v>29</v>
      </c>
      <c r="O624" t="s">
        <v>30</v>
      </c>
      <c r="P624" t="s">
        <v>31</v>
      </c>
      <c r="Q624" t="s">
        <v>41</v>
      </c>
      <c r="R624" t="s">
        <v>33</v>
      </c>
      <c r="S624" t="s">
        <v>42</v>
      </c>
      <c r="T624" t="s">
        <v>74</v>
      </c>
      <c r="U624" s="1" t="s">
        <v>36</v>
      </c>
      <c r="V624">
        <v>1</v>
      </c>
      <c r="W624">
        <v>0</v>
      </c>
      <c r="X624">
        <v>0</v>
      </c>
      <c r="Y624">
        <v>0</v>
      </c>
      <c r="Z624">
        <v>0</v>
      </c>
    </row>
    <row r="625" spans="1:26" x14ac:dyDescent="0.25">
      <c r="A625">
        <v>106869336</v>
      </c>
      <c r="B625" t="s">
        <v>81</v>
      </c>
      <c r="C625" t="s">
        <v>65</v>
      </c>
      <c r="D625">
        <v>10000485</v>
      </c>
      <c r="E625">
        <v>10800485</v>
      </c>
      <c r="F625">
        <v>30.908000000000001</v>
      </c>
      <c r="G625">
        <v>50015657</v>
      </c>
      <c r="H625">
        <v>0.2</v>
      </c>
      <c r="I625">
        <v>2022</v>
      </c>
      <c r="J625" t="s">
        <v>73</v>
      </c>
      <c r="K625" t="s">
        <v>27</v>
      </c>
      <c r="L625" s="127">
        <v>0.44791666666666669</v>
      </c>
      <c r="M625" t="s">
        <v>28</v>
      </c>
      <c r="N625" t="s">
        <v>49</v>
      </c>
      <c r="O625" t="s">
        <v>30</v>
      </c>
      <c r="P625" t="s">
        <v>31</v>
      </c>
      <c r="Q625" t="s">
        <v>41</v>
      </c>
      <c r="R625" t="s">
        <v>33</v>
      </c>
      <c r="S625" t="s">
        <v>42</v>
      </c>
      <c r="T625" t="s">
        <v>35</v>
      </c>
      <c r="U625" s="1" t="s">
        <v>36</v>
      </c>
      <c r="V625">
        <v>2</v>
      </c>
      <c r="W625">
        <v>0</v>
      </c>
      <c r="X625">
        <v>0</v>
      </c>
      <c r="Y625">
        <v>0</v>
      </c>
      <c r="Z625">
        <v>0</v>
      </c>
    </row>
    <row r="626" spans="1:26" x14ac:dyDescent="0.25">
      <c r="A626">
        <v>106869378</v>
      </c>
      <c r="B626" t="s">
        <v>25</v>
      </c>
      <c r="C626" t="s">
        <v>122</v>
      </c>
      <c r="D626">
        <v>40002542</v>
      </c>
      <c r="E626">
        <v>40002542</v>
      </c>
      <c r="F626">
        <v>4.516</v>
      </c>
      <c r="G626">
        <v>40005220</v>
      </c>
      <c r="H626">
        <v>0.25</v>
      </c>
      <c r="I626">
        <v>2022</v>
      </c>
      <c r="J626" t="s">
        <v>73</v>
      </c>
      <c r="K626" t="s">
        <v>27</v>
      </c>
      <c r="L626" s="127">
        <v>0.67013888888888884</v>
      </c>
      <c r="M626" t="s">
        <v>28</v>
      </c>
      <c r="N626" t="s">
        <v>49</v>
      </c>
      <c r="O626" t="s">
        <v>30</v>
      </c>
      <c r="P626" t="s">
        <v>31</v>
      </c>
      <c r="Q626" t="s">
        <v>41</v>
      </c>
      <c r="R626" t="s">
        <v>33</v>
      </c>
      <c r="S626" t="s">
        <v>42</v>
      </c>
      <c r="T626" t="s">
        <v>35</v>
      </c>
      <c r="U626" s="1" t="s">
        <v>36</v>
      </c>
      <c r="V626">
        <v>2</v>
      </c>
      <c r="W626">
        <v>0</v>
      </c>
      <c r="X626">
        <v>0</v>
      </c>
      <c r="Y626">
        <v>0</v>
      </c>
      <c r="Z626">
        <v>0</v>
      </c>
    </row>
    <row r="627" spans="1:26" x14ac:dyDescent="0.25">
      <c r="A627">
        <v>106869406</v>
      </c>
      <c r="B627" t="s">
        <v>25</v>
      </c>
      <c r="C627" t="s">
        <v>65</v>
      </c>
      <c r="D627">
        <v>10000040</v>
      </c>
      <c r="E627">
        <v>10000040</v>
      </c>
      <c r="F627">
        <v>25.960999999999999</v>
      </c>
      <c r="G627">
        <v>20000070</v>
      </c>
      <c r="H627">
        <v>0.5</v>
      </c>
      <c r="I627">
        <v>2022</v>
      </c>
      <c r="J627" t="s">
        <v>73</v>
      </c>
      <c r="K627" t="s">
        <v>27</v>
      </c>
      <c r="L627" s="127">
        <v>0.7368055555555556</v>
      </c>
      <c r="M627" t="s">
        <v>28</v>
      </c>
      <c r="N627" t="s">
        <v>49</v>
      </c>
      <c r="O627" t="s">
        <v>30</v>
      </c>
      <c r="P627" t="s">
        <v>54</v>
      </c>
      <c r="Q627" t="s">
        <v>41</v>
      </c>
      <c r="R627" t="s">
        <v>33</v>
      </c>
      <c r="S627" t="s">
        <v>42</v>
      </c>
      <c r="T627" t="s">
        <v>52</v>
      </c>
      <c r="U627" s="1" t="s">
        <v>36</v>
      </c>
      <c r="V627">
        <v>4</v>
      </c>
      <c r="W627">
        <v>0</v>
      </c>
      <c r="X627">
        <v>0</v>
      </c>
      <c r="Y627">
        <v>0</v>
      </c>
      <c r="Z627">
        <v>0</v>
      </c>
    </row>
    <row r="628" spans="1:26" x14ac:dyDescent="0.25">
      <c r="A628">
        <v>106869407</v>
      </c>
      <c r="B628" t="s">
        <v>25</v>
      </c>
      <c r="C628" t="s">
        <v>65</v>
      </c>
      <c r="D628">
        <v>10000040</v>
      </c>
      <c r="E628">
        <v>10000040</v>
      </c>
      <c r="F628">
        <v>25.488</v>
      </c>
      <c r="G628">
        <v>29000070</v>
      </c>
      <c r="H628">
        <v>2.5</v>
      </c>
      <c r="I628">
        <v>2022</v>
      </c>
      <c r="J628" t="s">
        <v>73</v>
      </c>
      <c r="K628" t="s">
        <v>27</v>
      </c>
      <c r="L628" s="127">
        <v>0.72361111111111109</v>
      </c>
      <c r="M628" t="s">
        <v>28</v>
      </c>
      <c r="N628" t="s">
        <v>49</v>
      </c>
      <c r="O628" t="s">
        <v>30</v>
      </c>
      <c r="P628" t="s">
        <v>54</v>
      </c>
      <c r="Q628" t="s">
        <v>41</v>
      </c>
      <c r="R628" t="s">
        <v>33</v>
      </c>
      <c r="S628" t="s">
        <v>42</v>
      </c>
      <c r="T628" t="s">
        <v>35</v>
      </c>
      <c r="U628" s="1" t="s">
        <v>36</v>
      </c>
      <c r="V628">
        <v>1</v>
      </c>
      <c r="W628">
        <v>0</v>
      </c>
      <c r="X628">
        <v>0</v>
      </c>
      <c r="Y628">
        <v>0</v>
      </c>
      <c r="Z628">
        <v>0</v>
      </c>
    </row>
    <row r="629" spans="1:26" x14ac:dyDescent="0.25">
      <c r="A629">
        <v>106869409</v>
      </c>
      <c r="B629" t="s">
        <v>25</v>
      </c>
      <c r="C629" t="s">
        <v>65</v>
      </c>
      <c r="D629">
        <v>10000040</v>
      </c>
      <c r="E629">
        <v>10000040</v>
      </c>
      <c r="F629">
        <v>19.478000000000002</v>
      </c>
      <c r="G629">
        <v>10000440</v>
      </c>
      <c r="H629">
        <v>1</v>
      </c>
      <c r="I629">
        <v>2022</v>
      </c>
      <c r="J629" t="s">
        <v>73</v>
      </c>
      <c r="K629" t="s">
        <v>27</v>
      </c>
      <c r="L629" s="127">
        <v>0.77847222222222223</v>
      </c>
      <c r="M629" t="s">
        <v>28</v>
      </c>
      <c r="N629" t="s">
        <v>29</v>
      </c>
      <c r="O629" t="s">
        <v>30</v>
      </c>
      <c r="P629" t="s">
        <v>54</v>
      </c>
      <c r="Q629" t="s">
        <v>41</v>
      </c>
      <c r="R629" t="s">
        <v>33</v>
      </c>
      <c r="S629" t="s">
        <v>42</v>
      </c>
      <c r="T629" t="s">
        <v>52</v>
      </c>
      <c r="U629" s="1" t="s">
        <v>36</v>
      </c>
      <c r="V629">
        <v>2</v>
      </c>
      <c r="W629">
        <v>0</v>
      </c>
      <c r="X629">
        <v>0</v>
      </c>
      <c r="Y629">
        <v>0</v>
      </c>
      <c r="Z629">
        <v>0</v>
      </c>
    </row>
    <row r="630" spans="1:26" x14ac:dyDescent="0.25">
      <c r="A630">
        <v>106869696</v>
      </c>
      <c r="B630" t="s">
        <v>81</v>
      </c>
      <c r="C630" t="s">
        <v>45</v>
      </c>
      <c r="D630">
        <v>50024887</v>
      </c>
      <c r="E630">
        <v>30000016</v>
      </c>
      <c r="F630">
        <v>1.631</v>
      </c>
      <c r="G630">
        <v>10000485</v>
      </c>
      <c r="H630">
        <v>0</v>
      </c>
      <c r="I630">
        <v>2022</v>
      </c>
      <c r="J630" t="s">
        <v>73</v>
      </c>
      <c r="K630" t="s">
        <v>39</v>
      </c>
      <c r="L630" s="127">
        <v>0.99097222222222225</v>
      </c>
      <c r="M630" t="s">
        <v>28</v>
      </c>
      <c r="N630" t="s">
        <v>49</v>
      </c>
      <c r="O630" t="s">
        <v>30</v>
      </c>
      <c r="P630" t="s">
        <v>68</v>
      </c>
      <c r="Q630" t="s">
        <v>41</v>
      </c>
      <c r="R630" t="s">
        <v>56</v>
      </c>
      <c r="S630" t="s">
        <v>42</v>
      </c>
      <c r="T630" t="s">
        <v>47</v>
      </c>
      <c r="U630" s="1" t="s">
        <v>36</v>
      </c>
      <c r="V630">
        <v>2</v>
      </c>
      <c r="W630">
        <v>0</v>
      </c>
      <c r="X630">
        <v>0</v>
      </c>
      <c r="Y630">
        <v>0</v>
      </c>
      <c r="Z630">
        <v>0</v>
      </c>
    </row>
    <row r="631" spans="1:26" x14ac:dyDescent="0.25">
      <c r="A631">
        <v>106869755</v>
      </c>
      <c r="B631" t="s">
        <v>25</v>
      </c>
      <c r="C631" t="s">
        <v>45</v>
      </c>
      <c r="D631">
        <v>50031853</v>
      </c>
      <c r="E631">
        <v>40001728</v>
      </c>
      <c r="F631">
        <v>3.29</v>
      </c>
      <c r="G631">
        <v>50002997</v>
      </c>
      <c r="H631">
        <v>0.34</v>
      </c>
      <c r="I631">
        <v>2022</v>
      </c>
      <c r="J631" t="s">
        <v>73</v>
      </c>
      <c r="K631" t="s">
        <v>39</v>
      </c>
      <c r="L631" s="127">
        <v>0.67986111111111114</v>
      </c>
      <c r="M631" t="s">
        <v>28</v>
      </c>
      <c r="N631" t="s">
        <v>49</v>
      </c>
      <c r="O631" t="s">
        <v>30</v>
      </c>
      <c r="P631" t="s">
        <v>31</v>
      </c>
      <c r="Q631" t="s">
        <v>41</v>
      </c>
      <c r="R631" t="s">
        <v>56</v>
      </c>
      <c r="S631" t="s">
        <v>42</v>
      </c>
      <c r="T631" t="s">
        <v>35</v>
      </c>
      <c r="U631" s="1" t="s">
        <v>36</v>
      </c>
      <c r="V631">
        <v>2</v>
      </c>
      <c r="W631">
        <v>0</v>
      </c>
      <c r="X631">
        <v>0</v>
      </c>
      <c r="Y631">
        <v>0</v>
      </c>
      <c r="Z631">
        <v>0</v>
      </c>
    </row>
    <row r="632" spans="1:26" x14ac:dyDescent="0.25">
      <c r="A632">
        <v>106869850</v>
      </c>
      <c r="B632" t="s">
        <v>25</v>
      </c>
      <c r="C632" t="s">
        <v>65</v>
      </c>
      <c r="D632">
        <v>10000440</v>
      </c>
      <c r="E632">
        <v>10000440</v>
      </c>
      <c r="F632">
        <v>999.99900000000002</v>
      </c>
      <c r="G632">
        <v>10000040</v>
      </c>
      <c r="H632">
        <v>9.5000000000000001E-2</v>
      </c>
      <c r="I632">
        <v>2022</v>
      </c>
      <c r="J632" t="s">
        <v>73</v>
      </c>
      <c r="K632" t="s">
        <v>39</v>
      </c>
      <c r="L632" s="127">
        <v>0.33749999999999997</v>
      </c>
      <c r="M632" t="s">
        <v>28</v>
      </c>
      <c r="N632" t="s">
        <v>49</v>
      </c>
      <c r="O632" t="s">
        <v>30</v>
      </c>
      <c r="P632" t="s">
        <v>68</v>
      </c>
      <c r="Q632" t="s">
        <v>41</v>
      </c>
      <c r="R632" t="s">
        <v>33</v>
      </c>
      <c r="S632" t="s">
        <v>42</v>
      </c>
      <c r="T632" t="s">
        <v>35</v>
      </c>
      <c r="U632" s="1" t="s">
        <v>36</v>
      </c>
      <c r="V632">
        <v>4</v>
      </c>
      <c r="W632">
        <v>0</v>
      </c>
      <c r="X632">
        <v>0</v>
      </c>
      <c r="Y632">
        <v>0</v>
      </c>
      <c r="Z632">
        <v>0</v>
      </c>
    </row>
    <row r="633" spans="1:26" x14ac:dyDescent="0.25">
      <c r="A633">
        <v>106870087</v>
      </c>
      <c r="B633" t="s">
        <v>81</v>
      </c>
      <c r="C633" t="s">
        <v>45</v>
      </c>
      <c r="D633">
        <v>50020528</v>
      </c>
      <c r="E633">
        <v>40003815</v>
      </c>
      <c r="F633">
        <v>1.8720000000000001</v>
      </c>
      <c r="G633">
        <v>50020957</v>
      </c>
      <c r="H633">
        <v>0.152</v>
      </c>
      <c r="I633">
        <v>2022</v>
      </c>
      <c r="J633" t="s">
        <v>73</v>
      </c>
      <c r="K633" t="s">
        <v>39</v>
      </c>
      <c r="L633" s="127">
        <v>0.69097222222222221</v>
      </c>
      <c r="M633" t="s">
        <v>28</v>
      </c>
      <c r="N633" t="s">
        <v>49</v>
      </c>
      <c r="O633" t="s">
        <v>30</v>
      </c>
      <c r="P633" t="s">
        <v>54</v>
      </c>
      <c r="Q633" t="s">
        <v>41</v>
      </c>
      <c r="R633" t="s">
        <v>33</v>
      </c>
      <c r="S633" t="s">
        <v>42</v>
      </c>
      <c r="T633" t="s">
        <v>35</v>
      </c>
      <c r="U633" s="1" t="s">
        <v>36</v>
      </c>
      <c r="V633">
        <v>5</v>
      </c>
      <c r="W633">
        <v>0</v>
      </c>
      <c r="X633">
        <v>0</v>
      </c>
      <c r="Y633">
        <v>0</v>
      </c>
      <c r="Z633">
        <v>0</v>
      </c>
    </row>
    <row r="634" spans="1:26" x14ac:dyDescent="0.25">
      <c r="A634">
        <v>106870089</v>
      </c>
      <c r="B634" t="s">
        <v>81</v>
      </c>
      <c r="C634" t="s">
        <v>45</v>
      </c>
      <c r="D634">
        <v>50027763</v>
      </c>
      <c r="E634">
        <v>50027763</v>
      </c>
      <c r="F634">
        <v>2.02</v>
      </c>
      <c r="G634">
        <v>50033183</v>
      </c>
      <c r="H634">
        <v>0.01</v>
      </c>
      <c r="I634">
        <v>2022</v>
      </c>
      <c r="J634" t="s">
        <v>73</v>
      </c>
      <c r="K634" t="s">
        <v>53</v>
      </c>
      <c r="L634" s="127">
        <v>0.35416666666666669</v>
      </c>
      <c r="M634" t="s">
        <v>92</v>
      </c>
      <c r="Q634" t="s">
        <v>32</v>
      </c>
      <c r="R634" t="s">
        <v>33</v>
      </c>
      <c r="S634" t="s">
        <v>34</v>
      </c>
      <c r="T634" t="s">
        <v>35</v>
      </c>
      <c r="U634" s="1" t="s">
        <v>36</v>
      </c>
      <c r="V634">
        <v>3</v>
      </c>
      <c r="W634">
        <v>0</v>
      </c>
      <c r="X634">
        <v>0</v>
      </c>
      <c r="Y634">
        <v>0</v>
      </c>
      <c r="Z634">
        <v>0</v>
      </c>
    </row>
    <row r="635" spans="1:26" x14ac:dyDescent="0.25">
      <c r="A635">
        <v>106870114</v>
      </c>
      <c r="B635" t="s">
        <v>44</v>
      </c>
      <c r="C635" t="s">
        <v>45</v>
      </c>
      <c r="D635">
        <v>50000730</v>
      </c>
      <c r="E635">
        <v>40001926</v>
      </c>
      <c r="F635">
        <v>5.3120000000000003</v>
      </c>
      <c r="G635">
        <v>50014279</v>
      </c>
      <c r="H635">
        <v>1.9E-2</v>
      </c>
      <c r="I635">
        <v>2022</v>
      </c>
      <c r="J635" t="s">
        <v>73</v>
      </c>
      <c r="K635" t="s">
        <v>53</v>
      </c>
      <c r="L635" s="127">
        <v>0.50069444444444444</v>
      </c>
      <c r="M635" t="s">
        <v>28</v>
      </c>
      <c r="N635" t="s">
        <v>49</v>
      </c>
      <c r="O635" t="s">
        <v>30</v>
      </c>
      <c r="P635" t="s">
        <v>31</v>
      </c>
      <c r="Q635" t="s">
        <v>62</v>
      </c>
      <c r="R635" t="s">
        <v>33</v>
      </c>
      <c r="S635" t="s">
        <v>34</v>
      </c>
      <c r="T635" t="s">
        <v>35</v>
      </c>
      <c r="U635" s="1" t="s">
        <v>36</v>
      </c>
      <c r="V635">
        <v>1</v>
      </c>
      <c r="W635">
        <v>0</v>
      </c>
      <c r="X635">
        <v>0</v>
      </c>
      <c r="Y635">
        <v>0</v>
      </c>
      <c r="Z635">
        <v>0</v>
      </c>
    </row>
    <row r="636" spans="1:26" x14ac:dyDescent="0.25">
      <c r="A636">
        <v>106870229</v>
      </c>
      <c r="B636" t="s">
        <v>163</v>
      </c>
      <c r="C636" t="s">
        <v>45</v>
      </c>
      <c r="D636">
        <v>50031662</v>
      </c>
      <c r="E636">
        <v>50031662</v>
      </c>
      <c r="F636">
        <v>999.99900000000002</v>
      </c>
      <c r="G636">
        <v>50009470</v>
      </c>
      <c r="H636">
        <v>5.7000000000000002E-2</v>
      </c>
      <c r="I636">
        <v>2022</v>
      </c>
      <c r="J636" t="s">
        <v>73</v>
      </c>
      <c r="K636" t="s">
        <v>58</v>
      </c>
      <c r="L636" s="127">
        <v>0.85277777777777775</v>
      </c>
      <c r="M636" t="s">
        <v>92</v>
      </c>
      <c r="Q636" t="s">
        <v>41</v>
      </c>
      <c r="R636" t="s">
        <v>99</v>
      </c>
      <c r="S636" t="s">
        <v>93</v>
      </c>
      <c r="T636" t="s">
        <v>57</v>
      </c>
      <c r="U636" s="1" t="s">
        <v>116</v>
      </c>
      <c r="V636">
        <v>0</v>
      </c>
      <c r="W636">
        <v>0</v>
      </c>
      <c r="X636">
        <v>0</v>
      </c>
      <c r="Y636">
        <v>0</v>
      </c>
      <c r="Z636">
        <v>0</v>
      </c>
    </row>
    <row r="637" spans="1:26" x14ac:dyDescent="0.25">
      <c r="A637">
        <v>106870256</v>
      </c>
      <c r="B637" t="s">
        <v>96</v>
      </c>
      <c r="C637" t="s">
        <v>38</v>
      </c>
      <c r="D637">
        <v>20000052</v>
      </c>
      <c r="E637">
        <v>10000285</v>
      </c>
      <c r="F637">
        <v>3.899</v>
      </c>
      <c r="G637">
        <v>50005268</v>
      </c>
      <c r="H637">
        <v>0.15</v>
      </c>
      <c r="I637">
        <v>2022</v>
      </c>
      <c r="J637" t="s">
        <v>73</v>
      </c>
      <c r="K637" t="s">
        <v>48</v>
      </c>
      <c r="L637" s="127">
        <v>0.43194444444444446</v>
      </c>
      <c r="M637" t="s">
        <v>40</v>
      </c>
      <c r="N637" t="s">
        <v>49</v>
      </c>
      <c r="O637" t="s">
        <v>30</v>
      </c>
      <c r="P637" t="s">
        <v>54</v>
      </c>
      <c r="Q637" t="s">
        <v>41</v>
      </c>
      <c r="R637" t="s">
        <v>33</v>
      </c>
      <c r="S637" t="s">
        <v>42</v>
      </c>
      <c r="T637" t="s">
        <v>35</v>
      </c>
      <c r="U637" s="1" t="s">
        <v>36</v>
      </c>
      <c r="V637">
        <v>3</v>
      </c>
      <c r="W637">
        <v>0</v>
      </c>
      <c r="X637">
        <v>0</v>
      </c>
      <c r="Y637">
        <v>0</v>
      </c>
      <c r="Z637">
        <v>0</v>
      </c>
    </row>
    <row r="638" spans="1:26" x14ac:dyDescent="0.25">
      <c r="A638">
        <v>106870299</v>
      </c>
      <c r="B638" t="s">
        <v>91</v>
      </c>
      <c r="C638" t="s">
        <v>45</v>
      </c>
      <c r="D638">
        <v>50022031</v>
      </c>
      <c r="E638">
        <v>50022031</v>
      </c>
      <c r="F638">
        <v>999.99900000000002</v>
      </c>
      <c r="G638">
        <v>50005499</v>
      </c>
      <c r="H638">
        <v>4.1000000000000002E-2</v>
      </c>
      <c r="I638">
        <v>2022</v>
      </c>
      <c r="J638" t="s">
        <v>73</v>
      </c>
      <c r="K638" t="s">
        <v>39</v>
      </c>
      <c r="L638" s="127">
        <v>0.50138888888888888</v>
      </c>
      <c r="M638" t="s">
        <v>77</v>
      </c>
      <c r="N638" t="s">
        <v>49</v>
      </c>
      <c r="O638" t="s">
        <v>30</v>
      </c>
      <c r="P638" t="s">
        <v>54</v>
      </c>
      <c r="Q638" t="s">
        <v>41</v>
      </c>
      <c r="S638" t="s">
        <v>42</v>
      </c>
      <c r="T638" t="s">
        <v>35</v>
      </c>
      <c r="U638" s="1" t="s">
        <v>36</v>
      </c>
      <c r="V638">
        <v>1</v>
      </c>
      <c r="W638">
        <v>0</v>
      </c>
      <c r="X638">
        <v>0</v>
      </c>
      <c r="Y638">
        <v>0</v>
      </c>
      <c r="Z638">
        <v>0</v>
      </c>
    </row>
    <row r="639" spans="1:26" x14ac:dyDescent="0.25">
      <c r="A639">
        <v>106870344</v>
      </c>
      <c r="B639" t="s">
        <v>152</v>
      </c>
      <c r="C639" t="s">
        <v>45</v>
      </c>
      <c r="D639">
        <v>50023794</v>
      </c>
      <c r="E639">
        <v>50023794</v>
      </c>
      <c r="F639">
        <v>999.99900000000002</v>
      </c>
      <c r="G639">
        <v>50013116</v>
      </c>
      <c r="H639">
        <v>0</v>
      </c>
      <c r="I639">
        <v>2022</v>
      </c>
      <c r="J639" t="s">
        <v>73</v>
      </c>
      <c r="K639" t="s">
        <v>53</v>
      </c>
      <c r="L639" s="127">
        <v>0.5</v>
      </c>
      <c r="M639" t="s">
        <v>40</v>
      </c>
      <c r="N639" t="s">
        <v>49</v>
      </c>
      <c r="O639" t="s">
        <v>30</v>
      </c>
      <c r="P639" t="s">
        <v>54</v>
      </c>
      <c r="Q639" t="s">
        <v>32</v>
      </c>
      <c r="R639" t="s">
        <v>61</v>
      </c>
      <c r="S639" t="s">
        <v>42</v>
      </c>
      <c r="T639" t="s">
        <v>35</v>
      </c>
      <c r="U639" s="1" t="s">
        <v>36</v>
      </c>
      <c r="V639">
        <v>3</v>
      </c>
      <c r="W639">
        <v>0</v>
      </c>
      <c r="X639">
        <v>0</v>
      </c>
      <c r="Y639">
        <v>0</v>
      </c>
      <c r="Z639">
        <v>0</v>
      </c>
    </row>
    <row r="640" spans="1:26" x14ac:dyDescent="0.25">
      <c r="A640">
        <v>106870356</v>
      </c>
      <c r="B640" t="s">
        <v>175</v>
      </c>
      <c r="C640" t="s">
        <v>65</v>
      </c>
      <c r="D640">
        <v>10000095</v>
      </c>
      <c r="E640">
        <v>10000095</v>
      </c>
      <c r="F640">
        <v>22.132999999999999</v>
      </c>
      <c r="G640">
        <v>201730</v>
      </c>
      <c r="H640">
        <v>0</v>
      </c>
      <c r="I640">
        <v>2022</v>
      </c>
      <c r="J640" t="s">
        <v>73</v>
      </c>
      <c r="K640" t="s">
        <v>27</v>
      </c>
      <c r="L640" s="127">
        <v>0.57152777777777775</v>
      </c>
      <c r="M640" t="s">
        <v>28</v>
      </c>
      <c r="N640" t="s">
        <v>49</v>
      </c>
      <c r="O640" t="s">
        <v>30</v>
      </c>
      <c r="P640" t="s">
        <v>68</v>
      </c>
      <c r="Q640" t="s">
        <v>41</v>
      </c>
      <c r="R640" t="s">
        <v>128</v>
      </c>
      <c r="S640" t="s">
        <v>42</v>
      </c>
      <c r="T640" t="s">
        <v>35</v>
      </c>
      <c r="U640" s="1" t="s">
        <v>36</v>
      </c>
      <c r="V640">
        <v>3</v>
      </c>
      <c r="W640">
        <v>0</v>
      </c>
      <c r="X640">
        <v>0</v>
      </c>
      <c r="Y640">
        <v>0</v>
      </c>
      <c r="Z640">
        <v>0</v>
      </c>
    </row>
    <row r="641" spans="1:26" x14ac:dyDescent="0.25">
      <c r="A641">
        <v>106870690</v>
      </c>
      <c r="B641" t="s">
        <v>106</v>
      </c>
      <c r="C641" t="s">
        <v>65</v>
      </c>
      <c r="D641">
        <v>10000095</v>
      </c>
      <c r="E641">
        <v>10000095</v>
      </c>
      <c r="F641">
        <v>26.468</v>
      </c>
      <c r="G641">
        <v>30000082</v>
      </c>
      <c r="H641">
        <v>0.1</v>
      </c>
      <c r="I641">
        <v>2022</v>
      </c>
      <c r="J641" t="s">
        <v>73</v>
      </c>
      <c r="K641" t="s">
        <v>27</v>
      </c>
      <c r="L641" s="127">
        <v>0.91388888888888886</v>
      </c>
      <c r="M641" t="s">
        <v>28</v>
      </c>
      <c r="N641" t="s">
        <v>29</v>
      </c>
      <c r="O641" t="s">
        <v>30</v>
      </c>
      <c r="P641" t="s">
        <v>54</v>
      </c>
      <c r="Q641" t="s">
        <v>41</v>
      </c>
      <c r="R641" t="s">
        <v>33</v>
      </c>
      <c r="S641" t="s">
        <v>42</v>
      </c>
      <c r="T641" t="s">
        <v>57</v>
      </c>
      <c r="U641" s="1" t="s">
        <v>36</v>
      </c>
      <c r="V641">
        <v>2</v>
      </c>
      <c r="W641">
        <v>0</v>
      </c>
      <c r="X641">
        <v>0</v>
      </c>
      <c r="Y641">
        <v>0</v>
      </c>
      <c r="Z641">
        <v>0</v>
      </c>
    </row>
    <row r="642" spans="1:26" x14ac:dyDescent="0.25">
      <c r="A642">
        <v>106870747</v>
      </c>
      <c r="B642" t="s">
        <v>81</v>
      </c>
      <c r="C642" t="s">
        <v>65</v>
      </c>
      <c r="D642">
        <v>10000077</v>
      </c>
      <c r="E642">
        <v>10000077</v>
      </c>
      <c r="F642">
        <v>11.276999999999999</v>
      </c>
      <c r="G642">
        <v>10000277</v>
      </c>
      <c r="H642">
        <v>0.1</v>
      </c>
      <c r="I642">
        <v>2022</v>
      </c>
      <c r="J642" t="s">
        <v>73</v>
      </c>
      <c r="K642" t="s">
        <v>39</v>
      </c>
      <c r="L642" s="127">
        <v>0.98958333333333337</v>
      </c>
      <c r="M642" t="s">
        <v>40</v>
      </c>
      <c r="N642" t="s">
        <v>49</v>
      </c>
      <c r="O642" t="s">
        <v>30</v>
      </c>
      <c r="P642" t="s">
        <v>68</v>
      </c>
      <c r="Q642" t="s">
        <v>41</v>
      </c>
      <c r="R642" t="s">
        <v>33</v>
      </c>
      <c r="S642" t="s">
        <v>42</v>
      </c>
      <c r="T642" t="s">
        <v>52</v>
      </c>
      <c r="U642" s="1" t="s">
        <v>36</v>
      </c>
      <c r="V642">
        <v>2</v>
      </c>
      <c r="W642">
        <v>0</v>
      </c>
      <c r="X642">
        <v>0</v>
      </c>
      <c r="Y642">
        <v>0</v>
      </c>
      <c r="Z642">
        <v>0</v>
      </c>
    </row>
    <row r="643" spans="1:26" x14ac:dyDescent="0.25">
      <c r="A643">
        <v>106870763</v>
      </c>
      <c r="B643" t="s">
        <v>25</v>
      </c>
      <c r="C643" t="s">
        <v>65</v>
      </c>
      <c r="D643">
        <v>10000040</v>
      </c>
      <c r="E643">
        <v>10000040</v>
      </c>
      <c r="F643">
        <v>21.911999999999999</v>
      </c>
      <c r="G643">
        <v>40005220</v>
      </c>
      <c r="H643">
        <v>1</v>
      </c>
      <c r="I643">
        <v>2022</v>
      </c>
      <c r="J643" t="s">
        <v>73</v>
      </c>
      <c r="K643" t="s">
        <v>60</v>
      </c>
      <c r="L643" s="127">
        <v>0.79236111111111107</v>
      </c>
      <c r="M643" t="s">
        <v>28</v>
      </c>
      <c r="N643" t="s">
        <v>29</v>
      </c>
      <c r="O643" t="s">
        <v>30</v>
      </c>
      <c r="P643" t="s">
        <v>54</v>
      </c>
      <c r="Q643" t="s">
        <v>41</v>
      </c>
      <c r="R643" t="s">
        <v>33</v>
      </c>
      <c r="S643" t="s">
        <v>42</v>
      </c>
      <c r="T643" t="s">
        <v>57</v>
      </c>
      <c r="U643" s="1" t="s">
        <v>36</v>
      </c>
      <c r="V643">
        <v>2</v>
      </c>
      <c r="W643">
        <v>0</v>
      </c>
      <c r="X643">
        <v>0</v>
      </c>
      <c r="Y643">
        <v>0</v>
      </c>
      <c r="Z643">
        <v>0</v>
      </c>
    </row>
    <row r="644" spans="1:26" x14ac:dyDescent="0.25">
      <c r="A644">
        <v>106870788</v>
      </c>
      <c r="B644" t="s">
        <v>81</v>
      </c>
      <c r="C644" t="s">
        <v>65</v>
      </c>
      <c r="D644">
        <v>10000485</v>
      </c>
      <c r="E644">
        <v>10800485</v>
      </c>
      <c r="F644">
        <v>33.655999999999999</v>
      </c>
      <c r="G644">
        <v>50028612</v>
      </c>
      <c r="H644">
        <v>0.75</v>
      </c>
      <c r="I644">
        <v>2022</v>
      </c>
      <c r="J644" t="s">
        <v>73</v>
      </c>
      <c r="K644" t="s">
        <v>53</v>
      </c>
      <c r="L644" s="127">
        <v>0.36944444444444446</v>
      </c>
      <c r="M644" t="s">
        <v>28</v>
      </c>
      <c r="N644" t="s">
        <v>49</v>
      </c>
      <c r="O644" t="s">
        <v>30</v>
      </c>
      <c r="P644" t="s">
        <v>31</v>
      </c>
      <c r="Q644" t="s">
        <v>62</v>
      </c>
      <c r="R644" t="s">
        <v>33</v>
      </c>
      <c r="S644" t="s">
        <v>34</v>
      </c>
      <c r="T644" t="s">
        <v>35</v>
      </c>
      <c r="U644" s="1" t="s">
        <v>36</v>
      </c>
      <c r="V644">
        <v>2</v>
      </c>
      <c r="W644">
        <v>0</v>
      </c>
      <c r="X644">
        <v>0</v>
      </c>
      <c r="Y644">
        <v>0</v>
      </c>
      <c r="Z644">
        <v>0</v>
      </c>
    </row>
    <row r="645" spans="1:26" x14ac:dyDescent="0.25">
      <c r="A645">
        <v>106870807</v>
      </c>
      <c r="B645" t="s">
        <v>86</v>
      </c>
      <c r="C645" t="s">
        <v>65</v>
      </c>
      <c r="D645">
        <v>10000026</v>
      </c>
      <c r="E645">
        <v>10000026</v>
      </c>
      <c r="F645">
        <v>23.555</v>
      </c>
      <c r="G645">
        <v>200360</v>
      </c>
      <c r="H645">
        <v>0.2</v>
      </c>
      <c r="I645">
        <v>2022</v>
      </c>
      <c r="J645" t="s">
        <v>73</v>
      </c>
      <c r="K645" t="s">
        <v>39</v>
      </c>
      <c r="L645" s="127">
        <v>0.52222222222222225</v>
      </c>
      <c r="M645" t="s">
        <v>28</v>
      </c>
      <c r="N645" t="s">
        <v>49</v>
      </c>
      <c r="O645" t="s">
        <v>30</v>
      </c>
      <c r="P645" t="s">
        <v>31</v>
      </c>
      <c r="Q645" t="s">
        <v>41</v>
      </c>
      <c r="R645" t="s">
        <v>33</v>
      </c>
      <c r="S645" t="s">
        <v>42</v>
      </c>
      <c r="T645" t="s">
        <v>35</v>
      </c>
      <c r="U645" s="1" t="s">
        <v>43</v>
      </c>
      <c r="V645">
        <v>2</v>
      </c>
      <c r="W645">
        <v>0</v>
      </c>
      <c r="X645">
        <v>0</v>
      </c>
      <c r="Y645">
        <v>0</v>
      </c>
      <c r="Z645">
        <v>1</v>
      </c>
    </row>
    <row r="646" spans="1:26" x14ac:dyDescent="0.25">
      <c r="A646">
        <v>106870823</v>
      </c>
      <c r="B646" t="s">
        <v>81</v>
      </c>
      <c r="C646" t="s">
        <v>65</v>
      </c>
      <c r="D646">
        <v>10000485</v>
      </c>
      <c r="E646">
        <v>10800485</v>
      </c>
      <c r="F646">
        <v>36.088999999999999</v>
      </c>
      <c r="G646">
        <v>10000077</v>
      </c>
      <c r="H646">
        <v>1</v>
      </c>
      <c r="I646">
        <v>2022</v>
      </c>
      <c r="J646" t="s">
        <v>73</v>
      </c>
      <c r="K646" t="s">
        <v>53</v>
      </c>
      <c r="L646" s="127">
        <v>0.46111111111111108</v>
      </c>
      <c r="M646" t="s">
        <v>28</v>
      </c>
      <c r="N646" t="s">
        <v>49</v>
      </c>
      <c r="O646" t="s">
        <v>30</v>
      </c>
      <c r="P646" t="s">
        <v>31</v>
      </c>
      <c r="Q646" t="s">
        <v>32</v>
      </c>
      <c r="R646" t="s">
        <v>33</v>
      </c>
      <c r="S646" t="s">
        <v>34</v>
      </c>
      <c r="T646" t="s">
        <v>35</v>
      </c>
      <c r="U646" s="1" t="s">
        <v>64</v>
      </c>
      <c r="V646">
        <v>2</v>
      </c>
      <c r="W646">
        <v>0</v>
      </c>
      <c r="X646">
        <v>0</v>
      </c>
      <c r="Y646">
        <v>1</v>
      </c>
      <c r="Z646">
        <v>0</v>
      </c>
    </row>
    <row r="647" spans="1:26" x14ac:dyDescent="0.25">
      <c r="A647">
        <v>106870841</v>
      </c>
      <c r="B647" t="s">
        <v>117</v>
      </c>
      <c r="C647" t="s">
        <v>65</v>
      </c>
      <c r="D647">
        <v>10000077</v>
      </c>
      <c r="E647">
        <v>10000077</v>
      </c>
      <c r="F647">
        <v>21.228999999999999</v>
      </c>
      <c r="G647">
        <v>10000040</v>
      </c>
      <c r="H647">
        <v>0.3</v>
      </c>
      <c r="I647">
        <v>2022</v>
      </c>
      <c r="J647" t="s">
        <v>73</v>
      </c>
      <c r="K647" t="s">
        <v>53</v>
      </c>
      <c r="L647" s="127">
        <v>0.19791666666666666</v>
      </c>
      <c r="M647" t="s">
        <v>28</v>
      </c>
      <c r="N647" t="s">
        <v>29</v>
      </c>
      <c r="O647" t="s">
        <v>30</v>
      </c>
      <c r="P647" t="s">
        <v>31</v>
      </c>
      <c r="Q647" t="s">
        <v>62</v>
      </c>
      <c r="R647" t="s">
        <v>33</v>
      </c>
      <c r="S647" t="s">
        <v>34</v>
      </c>
      <c r="T647" t="s">
        <v>57</v>
      </c>
      <c r="U647" s="1" t="s">
        <v>36</v>
      </c>
      <c r="V647">
        <v>1</v>
      </c>
      <c r="W647">
        <v>0</v>
      </c>
      <c r="X647">
        <v>0</v>
      </c>
      <c r="Y647">
        <v>0</v>
      </c>
      <c r="Z647">
        <v>0</v>
      </c>
    </row>
    <row r="648" spans="1:26" x14ac:dyDescent="0.25">
      <c r="A648">
        <v>106870844</v>
      </c>
      <c r="B648" t="s">
        <v>117</v>
      </c>
      <c r="C648" t="s">
        <v>65</v>
      </c>
      <c r="D648">
        <v>10000077</v>
      </c>
      <c r="E648">
        <v>10000077</v>
      </c>
      <c r="F648">
        <v>20.882000000000001</v>
      </c>
      <c r="G648">
        <v>10000040</v>
      </c>
      <c r="H648">
        <v>4.7E-2</v>
      </c>
      <c r="I648">
        <v>2022</v>
      </c>
      <c r="J648" t="s">
        <v>73</v>
      </c>
      <c r="K648" t="s">
        <v>27</v>
      </c>
      <c r="L648" s="127">
        <v>0.72152777777777777</v>
      </c>
      <c r="M648" t="s">
        <v>28</v>
      </c>
      <c r="N648" t="s">
        <v>49</v>
      </c>
      <c r="O648" t="s">
        <v>30</v>
      </c>
      <c r="P648" t="s">
        <v>31</v>
      </c>
      <c r="Q648" t="s">
        <v>41</v>
      </c>
      <c r="R648" t="s">
        <v>76</v>
      </c>
      <c r="S648" t="s">
        <v>42</v>
      </c>
      <c r="T648" t="s">
        <v>35</v>
      </c>
      <c r="U648" s="1" t="s">
        <v>36</v>
      </c>
      <c r="V648">
        <v>6</v>
      </c>
      <c r="W648">
        <v>0</v>
      </c>
      <c r="X648">
        <v>0</v>
      </c>
      <c r="Y648">
        <v>0</v>
      </c>
      <c r="Z648">
        <v>0</v>
      </c>
    </row>
    <row r="649" spans="1:26" x14ac:dyDescent="0.25">
      <c r="A649">
        <v>106870916</v>
      </c>
      <c r="B649" t="s">
        <v>117</v>
      </c>
      <c r="C649" t="s">
        <v>65</v>
      </c>
      <c r="D649">
        <v>10000077</v>
      </c>
      <c r="E649">
        <v>10000077</v>
      </c>
      <c r="F649">
        <v>21.129000000000001</v>
      </c>
      <c r="G649">
        <v>10000040</v>
      </c>
      <c r="H649">
        <v>0.2</v>
      </c>
      <c r="I649">
        <v>2022</v>
      </c>
      <c r="J649" t="s">
        <v>73</v>
      </c>
      <c r="K649" t="s">
        <v>53</v>
      </c>
      <c r="L649" s="127">
        <v>0.28680555555555554</v>
      </c>
      <c r="M649" t="s">
        <v>28</v>
      </c>
      <c r="N649" t="s">
        <v>49</v>
      </c>
      <c r="O649" t="s">
        <v>30</v>
      </c>
      <c r="P649" t="s">
        <v>31</v>
      </c>
      <c r="Q649" t="s">
        <v>62</v>
      </c>
      <c r="R649" t="s">
        <v>33</v>
      </c>
      <c r="S649" t="s">
        <v>139</v>
      </c>
      <c r="T649" t="s">
        <v>74</v>
      </c>
      <c r="U649" s="1" t="s">
        <v>36</v>
      </c>
      <c r="V649">
        <v>1</v>
      </c>
      <c r="W649">
        <v>0</v>
      </c>
      <c r="X649">
        <v>0</v>
      </c>
      <c r="Y649">
        <v>0</v>
      </c>
      <c r="Z649">
        <v>0</v>
      </c>
    </row>
    <row r="650" spans="1:26" x14ac:dyDescent="0.25">
      <c r="A650">
        <v>106871138</v>
      </c>
      <c r="B650" t="s">
        <v>44</v>
      </c>
      <c r="C650" t="s">
        <v>67</v>
      </c>
      <c r="D650">
        <v>30000147</v>
      </c>
      <c r="E650">
        <v>30000147</v>
      </c>
      <c r="F650">
        <v>7.07</v>
      </c>
      <c r="G650">
        <v>50012006</v>
      </c>
      <c r="H650">
        <v>0.5</v>
      </c>
      <c r="I650">
        <v>2022</v>
      </c>
      <c r="J650" t="s">
        <v>73</v>
      </c>
      <c r="K650" t="s">
        <v>48</v>
      </c>
      <c r="L650" s="127">
        <v>0.66666666666666663</v>
      </c>
      <c r="M650" t="s">
        <v>28</v>
      </c>
      <c r="N650" t="s">
        <v>29</v>
      </c>
      <c r="O650" t="s">
        <v>30</v>
      </c>
      <c r="P650" t="s">
        <v>31</v>
      </c>
      <c r="Q650" t="s">
        <v>62</v>
      </c>
      <c r="R650" t="s">
        <v>33</v>
      </c>
      <c r="S650" t="s">
        <v>34</v>
      </c>
      <c r="T650" t="s">
        <v>35</v>
      </c>
      <c r="U650" s="1" t="s">
        <v>43</v>
      </c>
      <c r="V650">
        <v>1</v>
      </c>
      <c r="W650">
        <v>0</v>
      </c>
      <c r="X650">
        <v>0</v>
      </c>
      <c r="Y650">
        <v>0</v>
      </c>
      <c r="Z650">
        <v>1</v>
      </c>
    </row>
    <row r="651" spans="1:26" x14ac:dyDescent="0.25">
      <c r="A651">
        <v>106871419</v>
      </c>
      <c r="B651" t="s">
        <v>25</v>
      </c>
      <c r="C651" t="s">
        <v>65</v>
      </c>
      <c r="D651">
        <v>10000440</v>
      </c>
      <c r="E651">
        <v>10000440</v>
      </c>
      <c r="F651">
        <v>2.4180000000000001</v>
      </c>
      <c r="G651">
        <v>50032558</v>
      </c>
      <c r="H651">
        <v>4.7E-2</v>
      </c>
      <c r="I651">
        <v>2022</v>
      </c>
      <c r="J651" t="s">
        <v>73</v>
      </c>
      <c r="K651" t="s">
        <v>55</v>
      </c>
      <c r="L651" s="127">
        <v>0.67222222222222217</v>
      </c>
      <c r="M651" t="s">
        <v>28</v>
      </c>
      <c r="N651" t="s">
        <v>49</v>
      </c>
      <c r="O651" t="s">
        <v>30</v>
      </c>
      <c r="P651" t="s">
        <v>31</v>
      </c>
      <c r="Q651" t="s">
        <v>41</v>
      </c>
      <c r="R651" t="s">
        <v>33</v>
      </c>
      <c r="S651" t="s">
        <v>42</v>
      </c>
      <c r="T651" t="s">
        <v>35</v>
      </c>
      <c r="U651" s="1" t="s">
        <v>36</v>
      </c>
      <c r="V651">
        <v>3</v>
      </c>
      <c r="W651">
        <v>0</v>
      </c>
      <c r="X651">
        <v>0</v>
      </c>
      <c r="Y651">
        <v>0</v>
      </c>
      <c r="Z651">
        <v>0</v>
      </c>
    </row>
    <row r="652" spans="1:26" x14ac:dyDescent="0.25">
      <c r="A652">
        <v>106871480</v>
      </c>
      <c r="B652" t="s">
        <v>138</v>
      </c>
      <c r="C652" t="s">
        <v>38</v>
      </c>
      <c r="D652">
        <v>21000264</v>
      </c>
      <c r="E652">
        <v>21000264</v>
      </c>
      <c r="F652">
        <v>17.199000000000002</v>
      </c>
      <c r="G652">
        <v>50009964</v>
      </c>
      <c r="H652">
        <v>0.24</v>
      </c>
      <c r="I652">
        <v>2022</v>
      </c>
      <c r="J652" t="s">
        <v>73</v>
      </c>
      <c r="K652" t="s">
        <v>53</v>
      </c>
      <c r="L652" s="127">
        <v>0.63263888888888886</v>
      </c>
      <c r="M652" t="s">
        <v>77</v>
      </c>
      <c r="N652" t="s">
        <v>49</v>
      </c>
      <c r="O652" t="s">
        <v>30</v>
      </c>
      <c r="P652" t="s">
        <v>68</v>
      </c>
      <c r="Q652" t="s">
        <v>41</v>
      </c>
      <c r="R652" t="s">
        <v>33</v>
      </c>
      <c r="S652" t="s">
        <v>42</v>
      </c>
      <c r="T652" t="s">
        <v>35</v>
      </c>
      <c r="U652" s="1" t="s">
        <v>36</v>
      </c>
      <c r="V652">
        <v>2</v>
      </c>
      <c r="W652">
        <v>0</v>
      </c>
      <c r="X652">
        <v>0</v>
      </c>
      <c r="Y652">
        <v>0</v>
      </c>
      <c r="Z652">
        <v>0</v>
      </c>
    </row>
    <row r="653" spans="1:26" x14ac:dyDescent="0.25">
      <c r="A653">
        <v>106871511</v>
      </c>
      <c r="B653" t="s">
        <v>248</v>
      </c>
      <c r="C653" t="s">
        <v>38</v>
      </c>
      <c r="D653">
        <v>20000064</v>
      </c>
      <c r="E653">
        <v>20000019</v>
      </c>
      <c r="F653">
        <v>8.9649999999999999</v>
      </c>
      <c r="G653">
        <v>50014106</v>
      </c>
      <c r="H653">
        <v>0</v>
      </c>
      <c r="I653">
        <v>2022</v>
      </c>
      <c r="J653" t="s">
        <v>73</v>
      </c>
      <c r="K653" t="s">
        <v>55</v>
      </c>
      <c r="L653" s="127">
        <v>0.83611111111111114</v>
      </c>
      <c r="M653" t="s">
        <v>28</v>
      </c>
      <c r="N653" t="s">
        <v>49</v>
      </c>
      <c r="O653" t="s">
        <v>30</v>
      </c>
      <c r="P653" t="s">
        <v>54</v>
      </c>
      <c r="Q653" t="s">
        <v>62</v>
      </c>
      <c r="R653" t="s">
        <v>33</v>
      </c>
      <c r="S653" t="s">
        <v>34</v>
      </c>
      <c r="T653" t="s">
        <v>141</v>
      </c>
      <c r="U653" s="1" t="s">
        <v>36</v>
      </c>
      <c r="V653">
        <v>3</v>
      </c>
      <c r="W653">
        <v>0</v>
      </c>
      <c r="X653">
        <v>0</v>
      </c>
      <c r="Y653">
        <v>0</v>
      </c>
      <c r="Z653">
        <v>0</v>
      </c>
    </row>
    <row r="654" spans="1:26" x14ac:dyDescent="0.25">
      <c r="A654">
        <v>106871639</v>
      </c>
      <c r="B654" t="s">
        <v>97</v>
      </c>
      <c r="C654" t="s">
        <v>38</v>
      </c>
      <c r="D654">
        <v>20000070</v>
      </c>
      <c r="E654">
        <v>20000070</v>
      </c>
      <c r="F654">
        <v>27.850999999999999</v>
      </c>
      <c r="G654">
        <v>40002826</v>
      </c>
      <c r="H654">
        <v>0.5</v>
      </c>
      <c r="I654">
        <v>2022</v>
      </c>
      <c r="J654" t="s">
        <v>73</v>
      </c>
      <c r="K654" t="s">
        <v>58</v>
      </c>
      <c r="L654" s="127">
        <v>0.6430555555555556</v>
      </c>
      <c r="M654" t="s">
        <v>28</v>
      </c>
      <c r="N654" t="s">
        <v>29</v>
      </c>
      <c r="O654" t="s">
        <v>30</v>
      </c>
      <c r="P654" t="s">
        <v>54</v>
      </c>
      <c r="Q654" t="s">
        <v>41</v>
      </c>
      <c r="R654" t="s">
        <v>33</v>
      </c>
      <c r="S654" t="s">
        <v>42</v>
      </c>
      <c r="T654" t="s">
        <v>35</v>
      </c>
      <c r="U654" s="1" t="s">
        <v>43</v>
      </c>
      <c r="V654">
        <v>2</v>
      </c>
      <c r="W654">
        <v>0</v>
      </c>
      <c r="X654">
        <v>0</v>
      </c>
      <c r="Y654">
        <v>0</v>
      </c>
      <c r="Z654">
        <v>1</v>
      </c>
    </row>
    <row r="655" spans="1:26" x14ac:dyDescent="0.25">
      <c r="A655">
        <v>106871642</v>
      </c>
      <c r="B655" t="s">
        <v>133</v>
      </c>
      <c r="C655" t="s">
        <v>67</v>
      </c>
      <c r="D655">
        <v>30000087</v>
      </c>
      <c r="E655">
        <v>30000087</v>
      </c>
      <c r="F655">
        <v>12.46</v>
      </c>
      <c r="G655">
        <v>40002121</v>
      </c>
      <c r="H655">
        <v>0</v>
      </c>
      <c r="I655">
        <v>2022</v>
      </c>
      <c r="J655" t="s">
        <v>73</v>
      </c>
      <c r="K655" t="s">
        <v>58</v>
      </c>
      <c r="L655" s="127">
        <v>6.7361111111111108E-2</v>
      </c>
      <c r="M655" t="s">
        <v>77</v>
      </c>
      <c r="N655" t="s">
        <v>49</v>
      </c>
      <c r="O655" t="s">
        <v>30</v>
      </c>
      <c r="P655" t="s">
        <v>54</v>
      </c>
      <c r="Q655" t="s">
        <v>41</v>
      </c>
      <c r="R655" t="s">
        <v>61</v>
      </c>
      <c r="S655" t="s">
        <v>42</v>
      </c>
      <c r="T655" t="s">
        <v>47</v>
      </c>
      <c r="U655" s="1" t="s">
        <v>36</v>
      </c>
      <c r="V655">
        <v>1</v>
      </c>
      <c r="W655">
        <v>0</v>
      </c>
      <c r="X655">
        <v>0</v>
      </c>
      <c r="Y655">
        <v>0</v>
      </c>
      <c r="Z655">
        <v>0</v>
      </c>
    </row>
    <row r="656" spans="1:26" x14ac:dyDescent="0.25">
      <c r="A656">
        <v>106871651</v>
      </c>
      <c r="B656" t="s">
        <v>86</v>
      </c>
      <c r="C656" t="s">
        <v>65</v>
      </c>
      <c r="D656">
        <v>10000026</v>
      </c>
      <c r="E656">
        <v>10000026</v>
      </c>
      <c r="F656">
        <v>20.76</v>
      </c>
      <c r="G656">
        <v>30000191</v>
      </c>
      <c r="H656">
        <v>0.25</v>
      </c>
      <c r="I656">
        <v>2022</v>
      </c>
      <c r="J656" t="s">
        <v>73</v>
      </c>
      <c r="K656" t="s">
        <v>27</v>
      </c>
      <c r="L656" s="127">
        <v>0.50624999999999998</v>
      </c>
      <c r="M656" t="s">
        <v>28</v>
      </c>
      <c r="N656" t="s">
        <v>49</v>
      </c>
      <c r="O656" t="s">
        <v>30</v>
      </c>
      <c r="P656" t="s">
        <v>54</v>
      </c>
      <c r="Q656" t="s">
        <v>32</v>
      </c>
      <c r="R656" t="s">
        <v>84</v>
      </c>
      <c r="S656" t="s">
        <v>42</v>
      </c>
      <c r="T656" t="s">
        <v>35</v>
      </c>
      <c r="U656" s="1" t="s">
        <v>36</v>
      </c>
      <c r="V656">
        <v>6</v>
      </c>
      <c r="W656">
        <v>0</v>
      </c>
      <c r="X656">
        <v>0</v>
      </c>
      <c r="Y656">
        <v>0</v>
      </c>
      <c r="Z656">
        <v>0</v>
      </c>
    </row>
    <row r="657" spans="1:26" x14ac:dyDescent="0.25">
      <c r="A657">
        <v>106871686</v>
      </c>
      <c r="B657" t="s">
        <v>134</v>
      </c>
      <c r="C657" t="s">
        <v>65</v>
      </c>
      <c r="D657">
        <v>10000040</v>
      </c>
      <c r="E657">
        <v>10000040</v>
      </c>
      <c r="F657">
        <v>20.38</v>
      </c>
      <c r="G657">
        <v>201140</v>
      </c>
      <c r="H657">
        <v>0.5</v>
      </c>
      <c r="I657">
        <v>2022</v>
      </c>
      <c r="J657" t="s">
        <v>73</v>
      </c>
      <c r="K657" t="s">
        <v>60</v>
      </c>
      <c r="L657" s="127">
        <v>0.75138888888888899</v>
      </c>
      <c r="M657" t="s">
        <v>28</v>
      </c>
      <c r="N657" t="s">
        <v>29</v>
      </c>
      <c r="O657" t="s">
        <v>30</v>
      </c>
      <c r="P657" t="s">
        <v>68</v>
      </c>
      <c r="Q657" t="s">
        <v>41</v>
      </c>
      <c r="R657" t="s">
        <v>33</v>
      </c>
      <c r="S657" t="s">
        <v>42</v>
      </c>
      <c r="T657" t="s">
        <v>35</v>
      </c>
      <c r="U657" s="1" t="s">
        <v>43</v>
      </c>
      <c r="V657">
        <v>3</v>
      </c>
      <c r="W657">
        <v>0</v>
      </c>
      <c r="X657">
        <v>0</v>
      </c>
      <c r="Y657">
        <v>0</v>
      </c>
      <c r="Z657">
        <v>1</v>
      </c>
    </row>
    <row r="658" spans="1:26" x14ac:dyDescent="0.25">
      <c r="A658">
        <v>106871688</v>
      </c>
      <c r="B658" t="s">
        <v>25</v>
      </c>
      <c r="C658" t="s">
        <v>65</v>
      </c>
      <c r="D658">
        <v>10000440</v>
      </c>
      <c r="E658">
        <v>10000440</v>
      </c>
      <c r="F658">
        <v>12.74</v>
      </c>
      <c r="G658">
        <v>40001007</v>
      </c>
      <c r="H658">
        <v>1.9</v>
      </c>
      <c r="I658">
        <v>2022</v>
      </c>
      <c r="J658" t="s">
        <v>73</v>
      </c>
      <c r="K658" t="s">
        <v>39</v>
      </c>
      <c r="L658" s="127">
        <v>0.67222222222222217</v>
      </c>
      <c r="M658" t="s">
        <v>28</v>
      </c>
      <c r="N658" t="s">
        <v>49</v>
      </c>
      <c r="O658" t="s">
        <v>30</v>
      </c>
      <c r="P658" t="s">
        <v>68</v>
      </c>
      <c r="Q658" t="s">
        <v>41</v>
      </c>
      <c r="R658" t="s">
        <v>66</v>
      </c>
      <c r="S658" t="s">
        <v>42</v>
      </c>
      <c r="T658" t="s">
        <v>35</v>
      </c>
      <c r="U658" s="1" t="s">
        <v>36</v>
      </c>
      <c r="V658">
        <v>1</v>
      </c>
      <c r="W658">
        <v>0</v>
      </c>
      <c r="X658">
        <v>0</v>
      </c>
      <c r="Y658">
        <v>0</v>
      </c>
      <c r="Z658">
        <v>0</v>
      </c>
    </row>
    <row r="659" spans="1:26" x14ac:dyDescent="0.25">
      <c r="A659">
        <v>106871699</v>
      </c>
      <c r="B659" t="s">
        <v>37</v>
      </c>
      <c r="C659" t="s">
        <v>67</v>
      </c>
      <c r="D659">
        <v>30000024</v>
      </c>
      <c r="E659">
        <v>30000024</v>
      </c>
      <c r="F659">
        <v>0.1</v>
      </c>
      <c r="G659" t="s">
        <v>276</v>
      </c>
      <c r="H659">
        <v>0.1</v>
      </c>
      <c r="I659">
        <v>2022</v>
      </c>
      <c r="J659" t="s">
        <v>73</v>
      </c>
      <c r="K659" t="s">
        <v>53</v>
      </c>
      <c r="L659" s="127">
        <v>0.56180555555555556</v>
      </c>
      <c r="M659" t="s">
        <v>28</v>
      </c>
      <c r="N659" t="s">
        <v>49</v>
      </c>
      <c r="O659" t="s">
        <v>30</v>
      </c>
      <c r="P659" t="s">
        <v>54</v>
      </c>
      <c r="Q659" t="s">
        <v>41</v>
      </c>
      <c r="R659" t="s">
        <v>33</v>
      </c>
      <c r="S659" t="s">
        <v>42</v>
      </c>
      <c r="T659" t="s">
        <v>35</v>
      </c>
      <c r="U659" s="1" t="s">
        <v>36</v>
      </c>
      <c r="V659">
        <v>2</v>
      </c>
      <c r="W659">
        <v>0</v>
      </c>
      <c r="X659">
        <v>0</v>
      </c>
      <c r="Y659">
        <v>0</v>
      </c>
      <c r="Z659">
        <v>0</v>
      </c>
    </row>
    <row r="660" spans="1:26" x14ac:dyDescent="0.25">
      <c r="A660">
        <v>106871764</v>
      </c>
      <c r="B660" t="s">
        <v>25</v>
      </c>
      <c r="C660" t="s">
        <v>65</v>
      </c>
      <c r="D660">
        <v>10000040</v>
      </c>
      <c r="E660">
        <v>10000040</v>
      </c>
      <c r="F660">
        <v>25.818000000000001</v>
      </c>
      <c r="G660">
        <v>203080</v>
      </c>
      <c r="H660">
        <v>0.4</v>
      </c>
      <c r="I660">
        <v>2022</v>
      </c>
      <c r="J660" t="s">
        <v>73</v>
      </c>
      <c r="K660" t="s">
        <v>53</v>
      </c>
      <c r="L660" s="127">
        <v>0.30138888888888887</v>
      </c>
      <c r="M660" t="s">
        <v>28</v>
      </c>
      <c r="N660" t="s">
        <v>49</v>
      </c>
      <c r="O660" t="s">
        <v>30</v>
      </c>
      <c r="P660" t="s">
        <v>31</v>
      </c>
      <c r="Q660" t="s">
        <v>32</v>
      </c>
      <c r="R660" t="s">
        <v>33</v>
      </c>
      <c r="S660" t="s">
        <v>42</v>
      </c>
      <c r="T660" t="s">
        <v>35</v>
      </c>
      <c r="U660" s="1" t="s">
        <v>36</v>
      </c>
      <c r="V660">
        <v>7</v>
      </c>
      <c r="W660">
        <v>0</v>
      </c>
      <c r="X660">
        <v>0</v>
      </c>
      <c r="Y660">
        <v>0</v>
      </c>
      <c r="Z660">
        <v>0</v>
      </c>
    </row>
    <row r="661" spans="1:26" x14ac:dyDescent="0.25">
      <c r="A661">
        <v>106871812</v>
      </c>
      <c r="B661" t="s">
        <v>104</v>
      </c>
      <c r="C661" t="s">
        <v>65</v>
      </c>
      <c r="D661">
        <v>10000026</v>
      </c>
      <c r="E661">
        <v>10000026</v>
      </c>
      <c r="F661">
        <v>2.3639999999999999</v>
      </c>
      <c r="G661">
        <v>40001345</v>
      </c>
      <c r="H661">
        <v>0.3</v>
      </c>
      <c r="I661">
        <v>2022</v>
      </c>
      <c r="J661" t="s">
        <v>73</v>
      </c>
      <c r="K661" t="s">
        <v>48</v>
      </c>
      <c r="L661" s="127">
        <v>0.5854166666666667</v>
      </c>
      <c r="M661" t="s">
        <v>28</v>
      </c>
      <c r="N661" t="s">
        <v>49</v>
      </c>
      <c r="O661" t="s">
        <v>30</v>
      </c>
      <c r="P661" t="s">
        <v>31</v>
      </c>
      <c r="Q661" t="s">
        <v>41</v>
      </c>
      <c r="R661" t="s">
        <v>33</v>
      </c>
      <c r="S661" t="s">
        <v>42</v>
      </c>
      <c r="T661" t="s">
        <v>35</v>
      </c>
      <c r="U661" s="1" t="s">
        <v>36</v>
      </c>
      <c r="V661">
        <v>4</v>
      </c>
      <c r="W661">
        <v>0</v>
      </c>
      <c r="X661">
        <v>0</v>
      </c>
      <c r="Y661">
        <v>0</v>
      </c>
      <c r="Z661">
        <v>0</v>
      </c>
    </row>
    <row r="662" spans="1:26" x14ac:dyDescent="0.25">
      <c r="A662">
        <v>106871853</v>
      </c>
      <c r="B662" t="s">
        <v>81</v>
      </c>
      <c r="C662" t="s">
        <v>65</v>
      </c>
      <c r="D662">
        <v>10000485</v>
      </c>
      <c r="E662">
        <v>10800485</v>
      </c>
      <c r="F662">
        <v>29.509</v>
      </c>
      <c r="G662">
        <v>50025426</v>
      </c>
      <c r="H662">
        <v>0.5</v>
      </c>
      <c r="I662">
        <v>2022</v>
      </c>
      <c r="J662" t="s">
        <v>73</v>
      </c>
      <c r="K662" t="s">
        <v>53</v>
      </c>
      <c r="L662" s="127">
        <v>0.90833333333333333</v>
      </c>
      <c r="M662" t="s">
        <v>28</v>
      </c>
      <c r="N662" t="s">
        <v>29</v>
      </c>
      <c r="O662" t="s">
        <v>30</v>
      </c>
      <c r="P662" t="s">
        <v>31</v>
      </c>
      <c r="Q662" t="s">
        <v>32</v>
      </c>
      <c r="R662" t="s">
        <v>33</v>
      </c>
      <c r="S662" t="s">
        <v>42</v>
      </c>
      <c r="T662" t="s">
        <v>57</v>
      </c>
      <c r="U662" s="1" t="s">
        <v>36</v>
      </c>
      <c r="V662">
        <v>2</v>
      </c>
      <c r="W662">
        <v>0</v>
      </c>
      <c r="X662">
        <v>0</v>
      </c>
      <c r="Y662">
        <v>0</v>
      </c>
      <c r="Z662">
        <v>0</v>
      </c>
    </row>
    <row r="663" spans="1:26" x14ac:dyDescent="0.25">
      <c r="A663">
        <v>106872068</v>
      </c>
      <c r="B663" t="s">
        <v>96</v>
      </c>
      <c r="C663" t="s">
        <v>38</v>
      </c>
      <c r="D663">
        <v>20000421</v>
      </c>
      <c r="E663">
        <v>20000421</v>
      </c>
      <c r="F663">
        <v>999.99900000000002</v>
      </c>
      <c r="G663">
        <v>20000074</v>
      </c>
      <c r="H663">
        <v>0</v>
      </c>
      <c r="I663">
        <v>2022</v>
      </c>
      <c r="J663" t="s">
        <v>73</v>
      </c>
      <c r="K663" t="s">
        <v>48</v>
      </c>
      <c r="L663" s="127">
        <v>0.37777777777777777</v>
      </c>
      <c r="M663" t="s">
        <v>28</v>
      </c>
      <c r="N663" t="s">
        <v>49</v>
      </c>
      <c r="P663" t="s">
        <v>31</v>
      </c>
      <c r="Q663" t="s">
        <v>62</v>
      </c>
      <c r="R663" t="s">
        <v>33</v>
      </c>
      <c r="S663" t="s">
        <v>34</v>
      </c>
      <c r="T663" t="s">
        <v>35</v>
      </c>
      <c r="U663" s="1" t="s">
        <v>36</v>
      </c>
      <c r="V663">
        <v>2</v>
      </c>
      <c r="W663">
        <v>0</v>
      </c>
      <c r="X663">
        <v>0</v>
      </c>
      <c r="Y663">
        <v>0</v>
      </c>
      <c r="Z663">
        <v>0</v>
      </c>
    </row>
    <row r="664" spans="1:26" x14ac:dyDescent="0.25">
      <c r="A664">
        <v>106872343</v>
      </c>
      <c r="B664" t="s">
        <v>81</v>
      </c>
      <c r="C664" t="s">
        <v>45</v>
      </c>
      <c r="D664">
        <v>50034576</v>
      </c>
      <c r="E664">
        <v>50034576</v>
      </c>
      <c r="F664">
        <v>999.99900000000002</v>
      </c>
      <c r="G664">
        <v>50031342</v>
      </c>
      <c r="H664">
        <v>0.189</v>
      </c>
      <c r="I664">
        <v>2022</v>
      </c>
      <c r="J664" t="s">
        <v>73</v>
      </c>
      <c r="K664" t="s">
        <v>58</v>
      </c>
      <c r="L664" s="127">
        <v>0.49583333333333335</v>
      </c>
      <c r="M664" t="s">
        <v>28</v>
      </c>
      <c r="N664" t="s">
        <v>49</v>
      </c>
      <c r="O664" t="s">
        <v>30</v>
      </c>
      <c r="P664" t="s">
        <v>68</v>
      </c>
      <c r="Q664" t="s">
        <v>41</v>
      </c>
      <c r="R664" t="s">
        <v>33</v>
      </c>
      <c r="S664" t="s">
        <v>42</v>
      </c>
      <c r="T664" t="s">
        <v>35</v>
      </c>
      <c r="U664" s="1" t="s">
        <v>36</v>
      </c>
      <c r="V664">
        <v>3</v>
      </c>
      <c r="W664">
        <v>0</v>
      </c>
      <c r="X664">
        <v>0</v>
      </c>
      <c r="Y664">
        <v>0</v>
      </c>
      <c r="Z664">
        <v>0</v>
      </c>
    </row>
    <row r="665" spans="1:26" x14ac:dyDescent="0.25">
      <c r="A665">
        <v>106872371</v>
      </c>
      <c r="B665" t="s">
        <v>86</v>
      </c>
      <c r="C665" t="s">
        <v>65</v>
      </c>
      <c r="D665">
        <v>10000026</v>
      </c>
      <c r="E665">
        <v>10000026</v>
      </c>
      <c r="F665">
        <v>26.759</v>
      </c>
      <c r="G665">
        <v>200380</v>
      </c>
      <c r="H665">
        <v>1</v>
      </c>
      <c r="I665">
        <v>2022</v>
      </c>
      <c r="J665" t="s">
        <v>73</v>
      </c>
      <c r="K665" t="s">
        <v>48</v>
      </c>
      <c r="L665" s="127">
        <v>0.40069444444444446</v>
      </c>
      <c r="M665" t="s">
        <v>28</v>
      </c>
      <c r="N665" t="s">
        <v>49</v>
      </c>
      <c r="O665" t="s">
        <v>30</v>
      </c>
      <c r="P665" t="s">
        <v>54</v>
      </c>
      <c r="Q665" t="s">
        <v>62</v>
      </c>
      <c r="S665" t="s">
        <v>34</v>
      </c>
      <c r="T665" t="s">
        <v>35</v>
      </c>
      <c r="U665" s="1" t="s">
        <v>36</v>
      </c>
      <c r="V665">
        <v>1</v>
      </c>
      <c r="W665">
        <v>0</v>
      </c>
      <c r="X665">
        <v>0</v>
      </c>
      <c r="Y665">
        <v>0</v>
      </c>
      <c r="Z665">
        <v>0</v>
      </c>
    </row>
    <row r="666" spans="1:26" x14ac:dyDescent="0.25">
      <c r="A666">
        <v>106872471</v>
      </c>
      <c r="B666" t="s">
        <v>44</v>
      </c>
      <c r="C666" t="s">
        <v>45</v>
      </c>
      <c r="D666">
        <v>50013109</v>
      </c>
      <c r="E666">
        <v>50013109</v>
      </c>
      <c r="F666">
        <v>1.57</v>
      </c>
      <c r="G666">
        <v>50017606</v>
      </c>
      <c r="H666">
        <v>0</v>
      </c>
      <c r="I666">
        <v>2022</v>
      </c>
      <c r="J666" t="s">
        <v>73</v>
      </c>
      <c r="K666" t="s">
        <v>58</v>
      </c>
      <c r="L666" s="127">
        <v>0.22638888888888889</v>
      </c>
      <c r="M666" t="s">
        <v>28</v>
      </c>
      <c r="N666" t="s">
        <v>29</v>
      </c>
      <c r="O666" t="s">
        <v>30</v>
      </c>
      <c r="P666" t="s">
        <v>31</v>
      </c>
      <c r="Q666" t="s">
        <v>32</v>
      </c>
      <c r="R666" t="s">
        <v>33</v>
      </c>
      <c r="S666" t="s">
        <v>42</v>
      </c>
      <c r="T666" t="s">
        <v>35</v>
      </c>
      <c r="U666" s="1" t="s">
        <v>36</v>
      </c>
      <c r="V666">
        <v>2</v>
      </c>
      <c r="W666">
        <v>0</v>
      </c>
      <c r="X666">
        <v>0</v>
      </c>
      <c r="Y666">
        <v>0</v>
      </c>
      <c r="Z666">
        <v>0</v>
      </c>
    </row>
    <row r="667" spans="1:26" x14ac:dyDescent="0.25">
      <c r="A667">
        <v>106872488</v>
      </c>
      <c r="B667" t="s">
        <v>44</v>
      </c>
      <c r="C667" t="s">
        <v>45</v>
      </c>
      <c r="D667">
        <v>50034816</v>
      </c>
      <c r="E667">
        <v>50034816</v>
      </c>
      <c r="F667">
        <v>999.99900000000002</v>
      </c>
      <c r="G667">
        <v>50015195</v>
      </c>
      <c r="H667">
        <v>3.7999999999999999E-2</v>
      </c>
      <c r="I667">
        <v>2022</v>
      </c>
      <c r="J667" t="s">
        <v>73</v>
      </c>
      <c r="K667" t="s">
        <v>58</v>
      </c>
      <c r="L667" s="127">
        <v>0.42083333333333334</v>
      </c>
      <c r="M667" t="s">
        <v>28</v>
      </c>
      <c r="N667" t="s">
        <v>49</v>
      </c>
      <c r="O667" t="s">
        <v>30</v>
      </c>
      <c r="P667" t="s">
        <v>54</v>
      </c>
      <c r="Q667" t="s">
        <v>32</v>
      </c>
      <c r="R667" t="s">
        <v>33</v>
      </c>
      <c r="S667" t="s">
        <v>42</v>
      </c>
      <c r="T667" t="s">
        <v>35</v>
      </c>
      <c r="U667" s="1" t="s">
        <v>36</v>
      </c>
      <c r="V667">
        <v>3</v>
      </c>
      <c r="W667">
        <v>0</v>
      </c>
      <c r="X667">
        <v>0</v>
      </c>
      <c r="Y667">
        <v>0</v>
      </c>
      <c r="Z667">
        <v>0</v>
      </c>
    </row>
    <row r="668" spans="1:26" x14ac:dyDescent="0.25">
      <c r="A668">
        <v>106872651</v>
      </c>
      <c r="B668" t="s">
        <v>106</v>
      </c>
      <c r="C668" t="s">
        <v>65</v>
      </c>
      <c r="D668">
        <v>10000095</v>
      </c>
      <c r="E668">
        <v>10000095</v>
      </c>
      <c r="F668">
        <v>19.318999999999999</v>
      </c>
      <c r="G668">
        <v>200580</v>
      </c>
      <c r="H668">
        <v>0.3</v>
      </c>
      <c r="I668">
        <v>2022</v>
      </c>
      <c r="J668" t="s">
        <v>73</v>
      </c>
      <c r="K668" t="s">
        <v>27</v>
      </c>
      <c r="L668" s="127">
        <v>0.47013888888888888</v>
      </c>
      <c r="M668" t="s">
        <v>28</v>
      </c>
      <c r="N668" t="s">
        <v>49</v>
      </c>
      <c r="O668" t="s">
        <v>30</v>
      </c>
      <c r="P668" t="s">
        <v>31</v>
      </c>
      <c r="Q668" t="s">
        <v>41</v>
      </c>
      <c r="R668" t="s">
        <v>33</v>
      </c>
      <c r="S668" t="s">
        <v>42</v>
      </c>
      <c r="T668" t="s">
        <v>35</v>
      </c>
      <c r="U668" s="1" t="s">
        <v>36</v>
      </c>
      <c r="V668">
        <v>2</v>
      </c>
      <c r="W668">
        <v>0</v>
      </c>
      <c r="X668">
        <v>0</v>
      </c>
      <c r="Y668">
        <v>0</v>
      </c>
      <c r="Z668">
        <v>0</v>
      </c>
    </row>
    <row r="669" spans="1:26" x14ac:dyDescent="0.25">
      <c r="A669">
        <v>106872845</v>
      </c>
      <c r="B669" t="s">
        <v>104</v>
      </c>
      <c r="C669" t="s">
        <v>65</v>
      </c>
      <c r="D669">
        <v>10000026</v>
      </c>
      <c r="E669">
        <v>10000026</v>
      </c>
      <c r="F669">
        <v>4.6180000000000003</v>
      </c>
      <c r="G669">
        <v>200450</v>
      </c>
      <c r="H669">
        <v>0.1</v>
      </c>
      <c r="I669">
        <v>2022</v>
      </c>
      <c r="J669" t="s">
        <v>73</v>
      </c>
      <c r="K669" t="s">
        <v>55</v>
      </c>
      <c r="L669" s="127">
        <v>0.64930555555555558</v>
      </c>
      <c r="M669" t="s">
        <v>28</v>
      </c>
      <c r="N669" t="s">
        <v>49</v>
      </c>
      <c r="O669" t="s">
        <v>30</v>
      </c>
      <c r="P669" t="s">
        <v>31</v>
      </c>
      <c r="Q669" t="s">
        <v>41</v>
      </c>
      <c r="R669" t="s">
        <v>33</v>
      </c>
      <c r="S669" t="s">
        <v>42</v>
      </c>
      <c r="T669" t="s">
        <v>35</v>
      </c>
      <c r="U669" s="1" t="s">
        <v>36</v>
      </c>
      <c r="V669">
        <v>2</v>
      </c>
      <c r="W669">
        <v>0</v>
      </c>
      <c r="X669">
        <v>0</v>
      </c>
      <c r="Y669">
        <v>0</v>
      </c>
      <c r="Z669">
        <v>0</v>
      </c>
    </row>
    <row r="670" spans="1:26" x14ac:dyDescent="0.25">
      <c r="A670">
        <v>106872946</v>
      </c>
      <c r="B670" t="s">
        <v>81</v>
      </c>
      <c r="C670" t="s">
        <v>65</v>
      </c>
      <c r="D670">
        <v>10000485</v>
      </c>
      <c r="E670">
        <v>10800485</v>
      </c>
      <c r="F670">
        <v>35.206000000000003</v>
      </c>
      <c r="G670">
        <v>50028612</v>
      </c>
      <c r="H670">
        <v>0.8</v>
      </c>
      <c r="I670">
        <v>2022</v>
      </c>
      <c r="J670" t="s">
        <v>73</v>
      </c>
      <c r="K670" t="s">
        <v>58</v>
      </c>
      <c r="L670" s="127">
        <v>0.27361111111111108</v>
      </c>
      <c r="M670" t="s">
        <v>28</v>
      </c>
      <c r="N670" t="s">
        <v>49</v>
      </c>
      <c r="O670" t="s">
        <v>30</v>
      </c>
      <c r="P670" t="s">
        <v>54</v>
      </c>
      <c r="Q670" t="s">
        <v>41</v>
      </c>
      <c r="R670" t="s">
        <v>33</v>
      </c>
      <c r="S670" t="s">
        <v>42</v>
      </c>
      <c r="T670" t="s">
        <v>57</v>
      </c>
      <c r="U670" s="1" t="s">
        <v>43</v>
      </c>
      <c r="V670">
        <v>2</v>
      </c>
      <c r="W670">
        <v>0</v>
      </c>
      <c r="X670">
        <v>0</v>
      </c>
      <c r="Y670">
        <v>0</v>
      </c>
      <c r="Z670">
        <v>1</v>
      </c>
    </row>
    <row r="671" spans="1:26" x14ac:dyDescent="0.25">
      <c r="A671">
        <v>106873091</v>
      </c>
      <c r="B671" t="s">
        <v>81</v>
      </c>
      <c r="C671" t="s">
        <v>45</v>
      </c>
      <c r="D671">
        <v>50029513</v>
      </c>
      <c r="E671">
        <v>40002975</v>
      </c>
      <c r="F671">
        <v>0.1</v>
      </c>
      <c r="G671">
        <v>50031062</v>
      </c>
      <c r="H671">
        <v>0.1</v>
      </c>
      <c r="I671">
        <v>2022</v>
      </c>
      <c r="J671" t="s">
        <v>73</v>
      </c>
      <c r="K671" t="s">
        <v>58</v>
      </c>
      <c r="L671" s="127">
        <v>0.53819444444444442</v>
      </c>
      <c r="M671" t="s">
        <v>28</v>
      </c>
      <c r="N671" t="s">
        <v>29</v>
      </c>
      <c r="O671" t="s">
        <v>30</v>
      </c>
      <c r="P671" t="s">
        <v>54</v>
      </c>
      <c r="Q671" t="s">
        <v>41</v>
      </c>
      <c r="R671" t="s">
        <v>33</v>
      </c>
      <c r="S671" t="s">
        <v>42</v>
      </c>
      <c r="T671" t="s">
        <v>35</v>
      </c>
      <c r="U671" s="1" t="s">
        <v>36</v>
      </c>
      <c r="V671">
        <v>2</v>
      </c>
      <c r="W671">
        <v>0</v>
      </c>
      <c r="X671">
        <v>0</v>
      </c>
      <c r="Y671">
        <v>0</v>
      </c>
      <c r="Z671">
        <v>0</v>
      </c>
    </row>
    <row r="672" spans="1:26" x14ac:dyDescent="0.25">
      <c r="A672">
        <v>106873846</v>
      </c>
      <c r="B672" t="s">
        <v>25</v>
      </c>
      <c r="C672" t="s">
        <v>65</v>
      </c>
      <c r="D672">
        <v>10000440</v>
      </c>
      <c r="E672">
        <v>10000440</v>
      </c>
      <c r="F672">
        <v>0.80600000000000005</v>
      </c>
      <c r="G672">
        <v>50015732</v>
      </c>
      <c r="H672">
        <v>3.7999999999999999E-2</v>
      </c>
      <c r="I672">
        <v>2022</v>
      </c>
      <c r="J672" t="s">
        <v>73</v>
      </c>
      <c r="K672" t="s">
        <v>58</v>
      </c>
      <c r="L672" s="127">
        <v>0.51527777777777783</v>
      </c>
      <c r="M672" t="s">
        <v>28</v>
      </c>
      <c r="N672" t="s">
        <v>49</v>
      </c>
      <c r="O672" t="s">
        <v>30</v>
      </c>
      <c r="P672" t="s">
        <v>54</v>
      </c>
      <c r="Q672" t="s">
        <v>41</v>
      </c>
      <c r="R672" t="s">
        <v>33</v>
      </c>
      <c r="S672" t="s">
        <v>42</v>
      </c>
      <c r="T672" t="s">
        <v>35</v>
      </c>
      <c r="U672" s="1" t="s">
        <v>36</v>
      </c>
      <c r="V672">
        <v>1</v>
      </c>
      <c r="W672">
        <v>0</v>
      </c>
      <c r="X672">
        <v>0</v>
      </c>
      <c r="Y672">
        <v>0</v>
      </c>
      <c r="Z672">
        <v>0</v>
      </c>
    </row>
    <row r="673" spans="1:26" x14ac:dyDescent="0.25">
      <c r="A673">
        <v>106873962</v>
      </c>
      <c r="B673" t="s">
        <v>25</v>
      </c>
      <c r="C673" t="s">
        <v>65</v>
      </c>
      <c r="D673">
        <v>10000440</v>
      </c>
      <c r="E673">
        <v>10000440</v>
      </c>
      <c r="F673">
        <v>3.851</v>
      </c>
      <c r="G673">
        <v>50031853</v>
      </c>
      <c r="H673">
        <v>3.7999999999999999E-2</v>
      </c>
      <c r="I673">
        <v>2022</v>
      </c>
      <c r="J673" t="s">
        <v>73</v>
      </c>
      <c r="K673" t="s">
        <v>55</v>
      </c>
      <c r="L673" s="127">
        <v>0.83333333333333337</v>
      </c>
      <c r="M673" t="s">
        <v>28</v>
      </c>
      <c r="N673" t="s">
        <v>49</v>
      </c>
      <c r="O673" t="s">
        <v>30</v>
      </c>
      <c r="P673" t="s">
        <v>31</v>
      </c>
      <c r="Q673" t="s">
        <v>41</v>
      </c>
      <c r="R673" t="s">
        <v>76</v>
      </c>
      <c r="S673" t="s">
        <v>42</v>
      </c>
      <c r="T673" t="s">
        <v>57</v>
      </c>
      <c r="U673" s="1" t="s">
        <v>36</v>
      </c>
      <c r="V673">
        <v>1</v>
      </c>
      <c r="W673">
        <v>0</v>
      </c>
      <c r="X673">
        <v>0</v>
      </c>
      <c r="Y673">
        <v>0</v>
      </c>
      <c r="Z673">
        <v>0</v>
      </c>
    </row>
    <row r="674" spans="1:26" x14ac:dyDescent="0.25">
      <c r="A674">
        <v>106874209</v>
      </c>
      <c r="B674" t="s">
        <v>114</v>
      </c>
      <c r="C674" t="s">
        <v>65</v>
      </c>
      <c r="D674">
        <v>10000040</v>
      </c>
      <c r="E674">
        <v>10000040</v>
      </c>
      <c r="F674">
        <v>1.256</v>
      </c>
      <c r="G674">
        <v>203110</v>
      </c>
      <c r="H674">
        <v>0.1</v>
      </c>
      <c r="I674">
        <v>2022</v>
      </c>
      <c r="J674" t="s">
        <v>73</v>
      </c>
      <c r="K674" t="s">
        <v>53</v>
      </c>
      <c r="L674" s="127">
        <v>0.4861111111111111</v>
      </c>
      <c r="M674" t="s">
        <v>40</v>
      </c>
      <c r="N674" t="s">
        <v>49</v>
      </c>
      <c r="O674" t="s">
        <v>30</v>
      </c>
      <c r="P674" t="s">
        <v>31</v>
      </c>
      <c r="Q674" t="s">
        <v>32</v>
      </c>
      <c r="R674" t="s">
        <v>33</v>
      </c>
      <c r="S674" t="s">
        <v>34</v>
      </c>
      <c r="T674" t="s">
        <v>35</v>
      </c>
      <c r="U674" s="1" t="s">
        <v>36</v>
      </c>
      <c r="V674">
        <v>2</v>
      </c>
      <c r="W674">
        <v>0</v>
      </c>
      <c r="X674">
        <v>0</v>
      </c>
      <c r="Y674">
        <v>0</v>
      </c>
      <c r="Z674">
        <v>0</v>
      </c>
    </row>
    <row r="675" spans="1:26" x14ac:dyDescent="0.25">
      <c r="A675">
        <v>106874216</v>
      </c>
      <c r="B675" t="s">
        <v>104</v>
      </c>
      <c r="C675" t="s">
        <v>65</v>
      </c>
      <c r="D675">
        <v>10000026</v>
      </c>
      <c r="E675">
        <v>10000026</v>
      </c>
      <c r="F675">
        <v>14.964</v>
      </c>
      <c r="G675">
        <v>20000025</v>
      </c>
      <c r="H675">
        <v>1.3</v>
      </c>
      <c r="I675">
        <v>2022</v>
      </c>
      <c r="J675" t="s">
        <v>73</v>
      </c>
      <c r="K675" t="s">
        <v>48</v>
      </c>
      <c r="L675" s="127">
        <v>0.44930555555555557</v>
      </c>
      <c r="M675" t="s">
        <v>28</v>
      </c>
      <c r="N675" t="s">
        <v>49</v>
      </c>
      <c r="O675" t="s">
        <v>30</v>
      </c>
      <c r="P675" t="s">
        <v>31</v>
      </c>
      <c r="Q675" t="s">
        <v>41</v>
      </c>
      <c r="R675" t="s">
        <v>33</v>
      </c>
      <c r="S675" t="s">
        <v>42</v>
      </c>
      <c r="T675" t="s">
        <v>35</v>
      </c>
      <c r="U675" s="1" t="s">
        <v>36</v>
      </c>
      <c r="V675">
        <v>5</v>
      </c>
      <c r="W675">
        <v>0</v>
      </c>
      <c r="X675">
        <v>0</v>
      </c>
      <c r="Y675">
        <v>0</v>
      </c>
      <c r="Z675">
        <v>0</v>
      </c>
    </row>
    <row r="676" spans="1:26" x14ac:dyDescent="0.25">
      <c r="A676">
        <v>106874255</v>
      </c>
      <c r="B676" t="s">
        <v>86</v>
      </c>
      <c r="C676" t="s">
        <v>65</v>
      </c>
      <c r="D676">
        <v>10000026</v>
      </c>
      <c r="E676">
        <v>10000026</v>
      </c>
      <c r="F676">
        <v>24.738</v>
      </c>
      <c r="G676">
        <v>30000146</v>
      </c>
      <c r="H676">
        <v>0.4</v>
      </c>
      <c r="I676">
        <v>2022</v>
      </c>
      <c r="J676" t="s">
        <v>73</v>
      </c>
      <c r="K676" t="s">
        <v>55</v>
      </c>
      <c r="L676" s="127">
        <v>0.37291666666666662</v>
      </c>
      <c r="M676" t="s">
        <v>28</v>
      </c>
      <c r="N676" t="s">
        <v>49</v>
      </c>
      <c r="O676" t="s">
        <v>30</v>
      </c>
      <c r="P676" t="s">
        <v>31</v>
      </c>
      <c r="Q676" t="s">
        <v>62</v>
      </c>
      <c r="R676" t="s">
        <v>33</v>
      </c>
      <c r="S676" t="s">
        <v>34</v>
      </c>
      <c r="T676" t="s">
        <v>35</v>
      </c>
      <c r="U676" s="1" t="s">
        <v>36</v>
      </c>
      <c r="V676">
        <v>1</v>
      </c>
      <c r="W676">
        <v>0</v>
      </c>
      <c r="X676">
        <v>0</v>
      </c>
      <c r="Y676">
        <v>0</v>
      </c>
      <c r="Z676">
        <v>0</v>
      </c>
    </row>
    <row r="677" spans="1:26" x14ac:dyDescent="0.25">
      <c r="A677">
        <v>106874318</v>
      </c>
      <c r="B677" t="s">
        <v>114</v>
      </c>
      <c r="C677" t="s">
        <v>38</v>
      </c>
      <c r="D677">
        <v>29000070</v>
      </c>
      <c r="E677">
        <v>29000070</v>
      </c>
      <c r="F677">
        <v>11.452999999999999</v>
      </c>
      <c r="G677">
        <v>40001501</v>
      </c>
      <c r="H677">
        <v>0.2</v>
      </c>
      <c r="I677">
        <v>2022</v>
      </c>
      <c r="J677" t="s">
        <v>73</v>
      </c>
      <c r="K677" t="s">
        <v>48</v>
      </c>
      <c r="L677" s="127">
        <v>0.7055555555555556</v>
      </c>
      <c r="M677" t="s">
        <v>77</v>
      </c>
      <c r="N677" t="s">
        <v>49</v>
      </c>
      <c r="O677" t="s">
        <v>30</v>
      </c>
      <c r="P677" t="s">
        <v>31</v>
      </c>
      <c r="Q677" t="s">
        <v>41</v>
      </c>
      <c r="R677" t="s">
        <v>33</v>
      </c>
      <c r="S677" t="s">
        <v>42</v>
      </c>
      <c r="T677" t="s">
        <v>35</v>
      </c>
      <c r="U677" s="1" t="s">
        <v>36</v>
      </c>
      <c r="V677">
        <v>4</v>
      </c>
      <c r="W677">
        <v>0</v>
      </c>
      <c r="X677">
        <v>0</v>
      </c>
      <c r="Y677">
        <v>0</v>
      </c>
      <c r="Z677">
        <v>0</v>
      </c>
    </row>
    <row r="678" spans="1:26" x14ac:dyDescent="0.25">
      <c r="A678">
        <v>106874388</v>
      </c>
      <c r="B678" t="s">
        <v>25</v>
      </c>
      <c r="C678" t="s">
        <v>65</v>
      </c>
      <c r="D678">
        <v>10000040</v>
      </c>
      <c r="E678">
        <v>10000040</v>
      </c>
      <c r="F678">
        <v>25.460999999999999</v>
      </c>
      <c r="G678">
        <v>20000070</v>
      </c>
      <c r="H678">
        <v>1</v>
      </c>
      <c r="I678">
        <v>2022</v>
      </c>
      <c r="J678" t="s">
        <v>73</v>
      </c>
      <c r="K678" t="s">
        <v>60</v>
      </c>
      <c r="L678" s="127">
        <v>0.68819444444444444</v>
      </c>
      <c r="M678" t="s">
        <v>28</v>
      </c>
      <c r="N678" t="s">
        <v>29</v>
      </c>
      <c r="O678" t="s">
        <v>30</v>
      </c>
      <c r="P678" t="s">
        <v>31</v>
      </c>
      <c r="Q678" t="s">
        <v>41</v>
      </c>
      <c r="R678" t="s">
        <v>33</v>
      </c>
      <c r="S678" t="s">
        <v>42</v>
      </c>
      <c r="T678" t="s">
        <v>35</v>
      </c>
      <c r="U678" s="1" t="s">
        <v>36</v>
      </c>
      <c r="V678">
        <v>3</v>
      </c>
      <c r="W678">
        <v>0</v>
      </c>
      <c r="X678">
        <v>0</v>
      </c>
      <c r="Y678">
        <v>0</v>
      </c>
      <c r="Z678">
        <v>0</v>
      </c>
    </row>
    <row r="679" spans="1:26" x14ac:dyDescent="0.25">
      <c r="A679">
        <v>106874405</v>
      </c>
      <c r="B679" t="s">
        <v>106</v>
      </c>
      <c r="C679" t="s">
        <v>65</v>
      </c>
      <c r="D679">
        <v>10000095</v>
      </c>
      <c r="E679">
        <v>10000095</v>
      </c>
      <c r="F679">
        <v>26.367999999999999</v>
      </c>
      <c r="G679">
        <v>30000082</v>
      </c>
      <c r="H679">
        <v>0.2</v>
      </c>
      <c r="I679">
        <v>2022</v>
      </c>
      <c r="J679" t="s">
        <v>73</v>
      </c>
      <c r="K679" t="s">
        <v>58</v>
      </c>
      <c r="L679" s="127">
        <v>0.49722222222222223</v>
      </c>
      <c r="M679" t="s">
        <v>28</v>
      </c>
      <c r="N679" t="s">
        <v>49</v>
      </c>
      <c r="O679" t="s">
        <v>30</v>
      </c>
      <c r="P679" t="s">
        <v>54</v>
      </c>
      <c r="Q679" t="s">
        <v>41</v>
      </c>
      <c r="R679" t="s">
        <v>33</v>
      </c>
      <c r="S679" t="s">
        <v>42</v>
      </c>
      <c r="T679" t="s">
        <v>35</v>
      </c>
      <c r="U679" s="1" t="s">
        <v>36</v>
      </c>
      <c r="V679">
        <v>4</v>
      </c>
      <c r="W679">
        <v>0</v>
      </c>
      <c r="X679">
        <v>0</v>
      </c>
      <c r="Y679">
        <v>0</v>
      </c>
      <c r="Z679">
        <v>0</v>
      </c>
    </row>
    <row r="680" spans="1:26" x14ac:dyDescent="0.25">
      <c r="A680">
        <v>106874407</v>
      </c>
      <c r="B680" t="s">
        <v>144</v>
      </c>
      <c r="C680" t="s">
        <v>65</v>
      </c>
      <c r="D680">
        <v>10000077</v>
      </c>
      <c r="E680">
        <v>10000077</v>
      </c>
      <c r="F680">
        <v>13.066000000000001</v>
      </c>
      <c r="G680">
        <v>30000067</v>
      </c>
      <c r="H680">
        <v>0.1</v>
      </c>
      <c r="I680">
        <v>2022</v>
      </c>
      <c r="J680" t="s">
        <v>73</v>
      </c>
      <c r="K680" t="s">
        <v>58</v>
      </c>
      <c r="L680" s="127">
        <v>0.49722222222222223</v>
      </c>
      <c r="M680" t="s">
        <v>28</v>
      </c>
      <c r="N680" t="s">
        <v>49</v>
      </c>
      <c r="O680" t="s">
        <v>30</v>
      </c>
      <c r="P680" t="s">
        <v>31</v>
      </c>
      <c r="Q680" t="s">
        <v>41</v>
      </c>
      <c r="R680" t="s">
        <v>33</v>
      </c>
      <c r="S680" t="s">
        <v>42</v>
      </c>
      <c r="T680" t="s">
        <v>35</v>
      </c>
      <c r="U680" s="1" t="s">
        <v>36</v>
      </c>
      <c r="V680">
        <v>4</v>
      </c>
      <c r="W680">
        <v>0</v>
      </c>
      <c r="X680">
        <v>0</v>
      </c>
      <c r="Y680">
        <v>0</v>
      </c>
      <c r="Z680">
        <v>0</v>
      </c>
    </row>
    <row r="681" spans="1:26" x14ac:dyDescent="0.25">
      <c r="A681">
        <v>106874526</v>
      </c>
      <c r="B681" t="s">
        <v>25</v>
      </c>
      <c r="C681" t="s">
        <v>65</v>
      </c>
      <c r="D681">
        <v>10000040</v>
      </c>
      <c r="E681">
        <v>10000040</v>
      </c>
      <c r="F681">
        <v>23.238</v>
      </c>
      <c r="G681">
        <v>29000070</v>
      </c>
      <c r="H681">
        <v>0.25</v>
      </c>
      <c r="I681">
        <v>2022</v>
      </c>
      <c r="J681" t="s">
        <v>73</v>
      </c>
      <c r="K681" t="s">
        <v>55</v>
      </c>
      <c r="L681" s="127">
        <v>0.90763888888888899</v>
      </c>
      <c r="M681" t="s">
        <v>28</v>
      </c>
      <c r="N681" t="s">
        <v>49</v>
      </c>
      <c r="O681" t="s">
        <v>30</v>
      </c>
      <c r="P681" t="s">
        <v>31</v>
      </c>
      <c r="Q681" t="s">
        <v>41</v>
      </c>
      <c r="R681" t="s">
        <v>33</v>
      </c>
      <c r="S681" t="s">
        <v>42</v>
      </c>
      <c r="T681" t="s">
        <v>57</v>
      </c>
      <c r="U681" s="1" t="s">
        <v>36</v>
      </c>
      <c r="V681">
        <v>2</v>
      </c>
      <c r="W681">
        <v>0</v>
      </c>
      <c r="X681">
        <v>0</v>
      </c>
      <c r="Y681">
        <v>0</v>
      </c>
      <c r="Z681">
        <v>0</v>
      </c>
    </row>
    <row r="682" spans="1:26" x14ac:dyDescent="0.25">
      <c r="A682">
        <v>106874549</v>
      </c>
      <c r="B682" t="s">
        <v>25</v>
      </c>
      <c r="C682" t="s">
        <v>65</v>
      </c>
      <c r="D682">
        <v>10000040</v>
      </c>
      <c r="E682">
        <v>10000040</v>
      </c>
      <c r="F682">
        <v>25.888000000000002</v>
      </c>
      <c r="G682">
        <v>29000070</v>
      </c>
      <c r="H682">
        <v>2.9</v>
      </c>
      <c r="I682">
        <v>2022</v>
      </c>
      <c r="J682" t="s">
        <v>73</v>
      </c>
      <c r="K682" t="s">
        <v>55</v>
      </c>
      <c r="L682" s="127">
        <v>0.60138888888888886</v>
      </c>
      <c r="M682" t="s">
        <v>28</v>
      </c>
      <c r="N682" t="s">
        <v>49</v>
      </c>
      <c r="O682" t="s">
        <v>30</v>
      </c>
      <c r="P682" t="s">
        <v>54</v>
      </c>
      <c r="Q682" t="s">
        <v>41</v>
      </c>
      <c r="R682" t="s">
        <v>33</v>
      </c>
      <c r="S682" t="s">
        <v>42</v>
      </c>
      <c r="T682" t="s">
        <v>35</v>
      </c>
      <c r="U682" s="1" t="s">
        <v>36</v>
      </c>
      <c r="V682">
        <v>3</v>
      </c>
      <c r="W682">
        <v>0</v>
      </c>
      <c r="X682">
        <v>0</v>
      </c>
      <c r="Y682">
        <v>0</v>
      </c>
      <c r="Z682">
        <v>0</v>
      </c>
    </row>
    <row r="683" spans="1:26" x14ac:dyDescent="0.25">
      <c r="A683">
        <v>106874557</v>
      </c>
      <c r="B683" t="s">
        <v>149</v>
      </c>
      <c r="C683" t="s">
        <v>38</v>
      </c>
      <c r="D683">
        <v>20000074</v>
      </c>
      <c r="E683">
        <v>20000074</v>
      </c>
      <c r="F683">
        <v>0.69599999999999995</v>
      </c>
      <c r="G683">
        <v>40001506</v>
      </c>
      <c r="H683">
        <v>2.8000000000000001E-2</v>
      </c>
      <c r="I683">
        <v>2022</v>
      </c>
      <c r="J683" t="s">
        <v>73</v>
      </c>
      <c r="K683" t="s">
        <v>55</v>
      </c>
      <c r="L683" s="127">
        <v>0.47986111111111113</v>
      </c>
      <c r="M683" t="s">
        <v>28</v>
      </c>
      <c r="N683" t="s">
        <v>49</v>
      </c>
      <c r="O683" t="s">
        <v>30</v>
      </c>
      <c r="P683" t="s">
        <v>54</v>
      </c>
      <c r="Q683" t="s">
        <v>41</v>
      </c>
      <c r="R683" t="s">
        <v>50</v>
      </c>
      <c r="S683" t="s">
        <v>42</v>
      </c>
      <c r="T683" t="s">
        <v>35</v>
      </c>
      <c r="U683" s="1" t="s">
        <v>43</v>
      </c>
      <c r="V683">
        <v>4</v>
      </c>
      <c r="W683">
        <v>0</v>
      </c>
      <c r="X683">
        <v>0</v>
      </c>
      <c r="Y683">
        <v>0</v>
      </c>
      <c r="Z683">
        <v>3</v>
      </c>
    </row>
    <row r="684" spans="1:26" x14ac:dyDescent="0.25">
      <c r="A684">
        <v>106874576</v>
      </c>
      <c r="B684" t="s">
        <v>114</v>
      </c>
      <c r="C684" t="s">
        <v>67</v>
      </c>
      <c r="D684">
        <v>30000042</v>
      </c>
      <c r="E684">
        <v>30000042</v>
      </c>
      <c r="F684">
        <v>3.0990000000000002</v>
      </c>
      <c r="G684">
        <v>10000040</v>
      </c>
      <c r="H684">
        <v>0</v>
      </c>
      <c r="I684">
        <v>2022</v>
      </c>
      <c r="J684" t="s">
        <v>73</v>
      </c>
      <c r="K684" t="s">
        <v>55</v>
      </c>
      <c r="L684" s="127">
        <v>0.58819444444444446</v>
      </c>
      <c r="M684" t="s">
        <v>28</v>
      </c>
      <c r="N684" t="s">
        <v>49</v>
      </c>
      <c r="O684" t="s">
        <v>30</v>
      </c>
      <c r="P684" t="s">
        <v>31</v>
      </c>
      <c r="Q684" t="s">
        <v>41</v>
      </c>
      <c r="R684" t="s">
        <v>75</v>
      </c>
      <c r="S684" t="s">
        <v>42</v>
      </c>
      <c r="T684" t="s">
        <v>35</v>
      </c>
      <c r="U684" s="1" t="s">
        <v>36</v>
      </c>
      <c r="V684">
        <v>2</v>
      </c>
      <c r="W684">
        <v>0</v>
      </c>
      <c r="X684">
        <v>0</v>
      </c>
      <c r="Y684">
        <v>0</v>
      </c>
      <c r="Z684">
        <v>0</v>
      </c>
    </row>
    <row r="685" spans="1:26" x14ac:dyDescent="0.25">
      <c r="A685">
        <v>106874597</v>
      </c>
      <c r="B685" t="s">
        <v>104</v>
      </c>
      <c r="C685" t="s">
        <v>65</v>
      </c>
      <c r="D685">
        <v>10000026</v>
      </c>
      <c r="E685">
        <v>10000026</v>
      </c>
      <c r="F685">
        <v>14.664</v>
      </c>
      <c r="G685">
        <v>20000025</v>
      </c>
      <c r="H685">
        <v>1</v>
      </c>
      <c r="I685">
        <v>2022</v>
      </c>
      <c r="J685" t="s">
        <v>73</v>
      </c>
      <c r="K685" t="s">
        <v>60</v>
      </c>
      <c r="L685" s="127">
        <v>0.48819444444444443</v>
      </c>
      <c r="M685" t="s">
        <v>28</v>
      </c>
      <c r="N685" t="s">
        <v>49</v>
      </c>
      <c r="O685" t="s">
        <v>30</v>
      </c>
      <c r="P685" t="s">
        <v>31</v>
      </c>
      <c r="Q685" t="s">
        <v>62</v>
      </c>
      <c r="R685" t="s">
        <v>33</v>
      </c>
      <c r="S685" t="s">
        <v>34</v>
      </c>
      <c r="T685" t="s">
        <v>35</v>
      </c>
      <c r="U685" s="1" t="s">
        <v>64</v>
      </c>
      <c r="V685">
        <v>8</v>
      </c>
      <c r="W685">
        <v>0</v>
      </c>
      <c r="X685">
        <v>0</v>
      </c>
      <c r="Y685">
        <v>1</v>
      </c>
      <c r="Z685">
        <v>2</v>
      </c>
    </row>
    <row r="686" spans="1:26" x14ac:dyDescent="0.25">
      <c r="A686">
        <v>106874599</v>
      </c>
      <c r="B686" t="s">
        <v>86</v>
      </c>
      <c r="C686" t="s">
        <v>65</v>
      </c>
      <c r="D686">
        <v>10000026</v>
      </c>
      <c r="E686">
        <v>10000026</v>
      </c>
      <c r="F686">
        <v>26.866</v>
      </c>
      <c r="G686">
        <v>200390</v>
      </c>
      <c r="H686">
        <v>0.1</v>
      </c>
      <c r="I686">
        <v>2022</v>
      </c>
      <c r="J686" t="s">
        <v>73</v>
      </c>
      <c r="K686" t="s">
        <v>60</v>
      </c>
      <c r="L686" s="127">
        <v>0.42430555555555555</v>
      </c>
      <c r="M686" t="s">
        <v>28</v>
      </c>
      <c r="N686" t="s">
        <v>29</v>
      </c>
      <c r="O686" t="s">
        <v>30</v>
      </c>
      <c r="P686" t="s">
        <v>54</v>
      </c>
      <c r="Q686" t="s">
        <v>62</v>
      </c>
      <c r="R686" t="s">
        <v>33</v>
      </c>
      <c r="S686" t="s">
        <v>34</v>
      </c>
      <c r="T686" t="s">
        <v>35</v>
      </c>
      <c r="U686" s="1" t="s">
        <v>36</v>
      </c>
      <c r="V686">
        <v>2</v>
      </c>
      <c r="W686">
        <v>0</v>
      </c>
      <c r="X686">
        <v>0</v>
      </c>
      <c r="Y686">
        <v>0</v>
      </c>
      <c r="Z686">
        <v>0</v>
      </c>
    </row>
    <row r="687" spans="1:26" x14ac:dyDescent="0.25">
      <c r="A687">
        <v>106874622</v>
      </c>
      <c r="B687" t="s">
        <v>25</v>
      </c>
      <c r="C687" t="s">
        <v>65</v>
      </c>
      <c r="D687">
        <v>10000040</v>
      </c>
      <c r="E687">
        <v>10000040</v>
      </c>
      <c r="F687">
        <v>20.106999999999999</v>
      </c>
      <c r="G687">
        <v>40002542</v>
      </c>
      <c r="H687">
        <v>1</v>
      </c>
      <c r="I687">
        <v>2022</v>
      </c>
      <c r="J687" t="s">
        <v>73</v>
      </c>
      <c r="K687" t="s">
        <v>60</v>
      </c>
      <c r="L687" s="127">
        <v>0.48194444444444445</v>
      </c>
      <c r="M687" t="s">
        <v>28</v>
      </c>
      <c r="N687" t="s">
        <v>29</v>
      </c>
      <c r="O687" t="s">
        <v>30</v>
      </c>
      <c r="P687" t="s">
        <v>31</v>
      </c>
      <c r="Q687" t="s">
        <v>32</v>
      </c>
      <c r="R687" t="s">
        <v>33</v>
      </c>
      <c r="S687" t="s">
        <v>34</v>
      </c>
      <c r="T687" t="s">
        <v>35</v>
      </c>
      <c r="U687" s="1" t="s">
        <v>64</v>
      </c>
      <c r="V687">
        <v>1</v>
      </c>
      <c r="W687">
        <v>0</v>
      </c>
      <c r="X687">
        <v>0</v>
      </c>
      <c r="Y687">
        <v>1</v>
      </c>
      <c r="Z687">
        <v>0</v>
      </c>
    </row>
    <row r="688" spans="1:26" x14ac:dyDescent="0.25">
      <c r="A688">
        <v>106874712</v>
      </c>
      <c r="B688" t="s">
        <v>106</v>
      </c>
      <c r="C688" t="s">
        <v>67</v>
      </c>
      <c r="D688">
        <v>30000082</v>
      </c>
      <c r="E688">
        <v>30000082</v>
      </c>
      <c r="F688">
        <v>4.63</v>
      </c>
      <c r="G688">
        <v>20000301</v>
      </c>
      <c r="H688">
        <v>1.1000000000000001</v>
      </c>
      <c r="I688">
        <v>2022</v>
      </c>
      <c r="J688" t="s">
        <v>73</v>
      </c>
      <c r="K688" t="s">
        <v>27</v>
      </c>
      <c r="L688" s="127">
        <v>3.9583333333333331E-2</v>
      </c>
      <c r="M688" t="s">
        <v>28</v>
      </c>
      <c r="N688" t="s">
        <v>49</v>
      </c>
      <c r="O688" t="s">
        <v>30</v>
      </c>
      <c r="P688" t="s">
        <v>54</v>
      </c>
      <c r="Q688" t="s">
        <v>41</v>
      </c>
      <c r="R688" t="s">
        <v>76</v>
      </c>
      <c r="S688" t="s">
        <v>42</v>
      </c>
      <c r="T688" t="s">
        <v>57</v>
      </c>
      <c r="U688" s="1" t="s">
        <v>64</v>
      </c>
      <c r="V688">
        <v>1</v>
      </c>
      <c r="W688">
        <v>0</v>
      </c>
      <c r="X688">
        <v>0</v>
      </c>
      <c r="Y688">
        <v>1</v>
      </c>
      <c r="Z688">
        <v>0</v>
      </c>
    </row>
    <row r="689" spans="1:26" x14ac:dyDescent="0.25">
      <c r="A689">
        <v>106874785</v>
      </c>
      <c r="B689" t="s">
        <v>25</v>
      </c>
      <c r="C689" t="s">
        <v>122</v>
      </c>
      <c r="D689">
        <v>40003015</v>
      </c>
      <c r="E689">
        <v>40003015</v>
      </c>
      <c r="F689">
        <v>999.99900000000002</v>
      </c>
      <c r="G689">
        <v>50047458</v>
      </c>
      <c r="H689">
        <v>1.4E-2</v>
      </c>
      <c r="I689">
        <v>2022</v>
      </c>
      <c r="J689" t="s">
        <v>73</v>
      </c>
      <c r="K689" t="s">
        <v>27</v>
      </c>
      <c r="L689" s="127">
        <v>0.63055555555555554</v>
      </c>
      <c r="M689" t="s">
        <v>28</v>
      </c>
      <c r="N689" t="s">
        <v>49</v>
      </c>
      <c r="O689" t="s">
        <v>30</v>
      </c>
      <c r="P689" t="s">
        <v>31</v>
      </c>
      <c r="Q689" t="s">
        <v>62</v>
      </c>
      <c r="R689" t="s">
        <v>33</v>
      </c>
      <c r="S689" t="s">
        <v>34</v>
      </c>
      <c r="T689" t="s">
        <v>35</v>
      </c>
      <c r="U689" s="1" t="s">
        <v>36</v>
      </c>
      <c r="V689">
        <v>2</v>
      </c>
      <c r="W689">
        <v>0</v>
      </c>
      <c r="X689">
        <v>0</v>
      </c>
      <c r="Y689">
        <v>0</v>
      </c>
      <c r="Z689">
        <v>0</v>
      </c>
    </row>
    <row r="690" spans="1:26" x14ac:dyDescent="0.25">
      <c r="A690">
        <v>106874936</v>
      </c>
      <c r="B690" t="s">
        <v>107</v>
      </c>
      <c r="C690" t="s">
        <v>45</v>
      </c>
      <c r="D690">
        <v>50017774</v>
      </c>
      <c r="E690">
        <v>40001131</v>
      </c>
      <c r="F690">
        <v>4.4640000000000004</v>
      </c>
      <c r="G690">
        <v>50000803</v>
      </c>
      <c r="H690">
        <v>1.9E-2</v>
      </c>
      <c r="I690">
        <v>2022</v>
      </c>
      <c r="J690" t="s">
        <v>73</v>
      </c>
      <c r="K690" t="s">
        <v>53</v>
      </c>
      <c r="L690" s="127">
        <v>0.58750000000000002</v>
      </c>
      <c r="M690" t="s">
        <v>51</v>
      </c>
      <c r="N690" t="s">
        <v>49</v>
      </c>
      <c r="O690" t="s">
        <v>30</v>
      </c>
      <c r="P690" t="s">
        <v>68</v>
      </c>
      <c r="Q690" t="s">
        <v>41</v>
      </c>
      <c r="R690" t="s">
        <v>33</v>
      </c>
      <c r="S690" t="s">
        <v>42</v>
      </c>
      <c r="T690" t="s">
        <v>35</v>
      </c>
      <c r="U690" s="1" t="s">
        <v>36</v>
      </c>
      <c r="V690">
        <v>1</v>
      </c>
      <c r="W690">
        <v>0</v>
      </c>
      <c r="X690">
        <v>0</v>
      </c>
      <c r="Y690">
        <v>0</v>
      </c>
      <c r="Z690">
        <v>0</v>
      </c>
    </row>
    <row r="691" spans="1:26" x14ac:dyDescent="0.25">
      <c r="A691">
        <v>106875446</v>
      </c>
      <c r="B691" t="s">
        <v>107</v>
      </c>
      <c r="C691" t="s">
        <v>45</v>
      </c>
      <c r="D691">
        <v>50000112</v>
      </c>
      <c r="E691">
        <v>50000112</v>
      </c>
      <c r="F691">
        <v>999.99900000000002</v>
      </c>
      <c r="H691">
        <v>0.25</v>
      </c>
      <c r="I691">
        <v>2022</v>
      </c>
      <c r="J691" t="s">
        <v>73</v>
      </c>
      <c r="K691" t="s">
        <v>48</v>
      </c>
      <c r="L691" s="127">
        <v>0.47847222222222219</v>
      </c>
      <c r="M691" t="s">
        <v>51</v>
      </c>
      <c r="N691" t="s">
        <v>49</v>
      </c>
      <c r="O691" t="s">
        <v>30</v>
      </c>
      <c r="P691" t="s">
        <v>54</v>
      </c>
      <c r="Q691" t="s">
        <v>32</v>
      </c>
      <c r="R691" t="s">
        <v>33</v>
      </c>
      <c r="S691" t="s">
        <v>42</v>
      </c>
      <c r="T691" t="s">
        <v>35</v>
      </c>
      <c r="U691" s="1" t="s">
        <v>36</v>
      </c>
      <c r="V691">
        <v>1</v>
      </c>
      <c r="W691">
        <v>0</v>
      </c>
      <c r="X691">
        <v>0</v>
      </c>
      <c r="Y691">
        <v>0</v>
      </c>
      <c r="Z691">
        <v>0</v>
      </c>
    </row>
    <row r="692" spans="1:26" x14ac:dyDescent="0.25">
      <c r="A692">
        <v>106875461</v>
      </c>
      <c r="B692" t="s">
        <v>25</v>
      </c>
      <c r="C692" t="s">
        <v>65</v>
      </c>
      <c r="D692">
        <v>10000440</v>
      </c>
      <c r="E692">
        <v>10000440</v>
      </c>
      <c r="F692">
        <v>4.3760000000000003</v>
      </c>
      <c r="G692">
        <v>50016800</v>
      </c>
      <c r="H692">
        <v>0.28000000000000003</v>
      </c>
      <c r="I692">
        <v>2022</v>
      </c>
      <c r="J692" t="s">
        <v>89</v>
      </c>
      <c r="K692" t="s">
        <v>39</v>
      </c>
      <c r="L692" s="127">
        <v>0.32708333333333334</v>
      </c>
      <c r="M692" t="s">
        <v>28</v>
      </c>
      <c r="N692" t="s">
        <v>49</v>
      </c>
      <c r="O692" t="s">
        <v>30</v>
      </c>
      <c r="P692" t="s">
        <v>31</v>
      </c>
      <c r="Q692" t="s">
        <v>41</v>
      </c>
      <c r="R692" t="s">
        <v>33</v>
      </c>
      <c r="S692" t="s">
        <v>42</v>
      </c>
      <c r="T692" t="s">
        <v>35</v>
      </c>
      <c r="U692" s="1" t="s">
        <v>36</v>
      </c>
      <c r="V692">
        <v>3</v>
      </c>
      <c r="W692">
        <v>0</v>
      </c>
      <c r="X692">
        <v>0</v>
      </c>
      <c r="Y692">
        <v>0</v>
      </c>
      <c r="Z692">
        <v>0</v>
      </c>
    </row>
    <row r="693" spans="1:26" x14ac:dyDescent="0.25">
      <c r="A693">
        <v>106875522</v>
      </c>
      <c r="B693" t="s">
        <v>104</v>
      </c>
      <c r="C693" t="s">
        <v>65</v>
      </c>
      <c r="D693">
        <v>10000026</v>
      </c>
      <c r="E693">
        <v>10000026</v>
      </c>
      <c r="F693">
        <v>6.4189999999999996</v>
      </c>
      <c r="G693">
        <v>200470</v>
      </c>
      <c r="H693">
        <v>0.1</v>
      </c>
      <c r="I693">
        <v>2022</v>
      </c>
      <c r="J693" t="s">
        <v>73</v>
      </c>
      <c r="K693" t="s">
        <v>55</v>
      </c>
      <c r="L693" s="127">
        <v>0.6645833333333333</v>
      </c>
      <c r="M693" t="s">
        <v>28</v>
      </c>
      <c r="N693" t="s">
        <v>49</v>
      </c>
      <c r="O693" t="s">
        <v>30</v>
      </c>
      <c r="P693" t="s">
        <v>31</v>
      </c>
      <c r="Q693" t="s">
        <v>41</v>
      </c>
      <c r="R693" t="s">
        <v>33</v>
      </c>
      <c r="S693" t="s">
        <v>42</v>
      </c>
      <c r="T693" t="s">
        <v>35</v>
      </c>
      <c r="U693" s="1" t="s">
        <v>43</v>
      </c>
      <c r="V693">
        <v>5</v>
      </c>
      <c r="W693">
        <v>0</v>
      </c>
      <c r="X693">
        <v>0</v>
      </c>
      <c r="Y693">
        <v>0</v>
      </c>
      <c r="Z693">
        <v>1</v>
      </c>
    </row>
    <row r="694" spans="1:26" x14ac:dyDescent="0.25">
      <c r="A694">
        <v>106875580</v>
      </c>
      <c r="B694" t="s">
        <v>104</v>
      </c>
      <c r="C694" t="s">
        <v>65</v>
      </c>
      <c r="D694">
        <v>10000026</v>
      </c>
      <c r="E694">
        <v>10000026</v>
      </c>
      <c r="F694">
        <v>15.664</v>
      </c>
      <c r="G694">
        <v>20000025</v>
      </c>
      <c r="H694">
        <v>2</v>
      </c>
      <c r="I694">
        <v>2022</v>
      </c>
      <c r="J694" t="s">
        <v>73</v>
      </c>
      <c r="K694" t="s">
        <v>48</v>
      </c>
      <c r="L694" s="127">
        <v>0.86597222222222225</v>
      </c>
      <c r="M694" t="s">
        <v>28</v>
      </c>
      <c r="N694" t="s">
        <v>49</v>
      </c>
      <c r="O694" t="s">
        <v>30</v>
      </c>
      <c r="P694" t="s">
        <v>31</v>
      </c>
      <c r="Q694" t="s">
        <v>41</v>
      </c>
      <c r="R694" t="s">
        <v>33</v>
      </c>
      <c r="S694" t="s">
        <v>42</v>
      </c>
      <c r="T694" t="s">
        <v>57</v>
      </c>
      <c r="U694" s="1" t="s">
        <v>85</v>
      </c>
      <c r="V694">
        <v>2</v>
      </c>
      <c r="W694">
        <v>0</v>
      </c>
      <c r="X694">
        <v>1</v>
      </c>
      <c r="Y694">
        <v>0</v>
      </c>
      <c r="Z694">
        <v>0</v>
      </c>
    </row>
    <row r="695" spans="1:26" x14ac:dyDescent="0.25">
      <c r="A695">
        <v>106875604</v>
      </c>
      <c r="B695" t="s">
        <v>112</v>
      </c>
      <c r="C695" t="s">
        <v>65</v>
      </c>
      <c r="D695">
        <v>10000095</v>
      </c>
      <c r="E695">
        <v>10000095</v>
      </c>
      <c r="F695">
        <v>2.177</v>
      </c>
      <c r="G695">
        <v>40001002</v>
      </c>
      <c r="H695">
        <v>0.43</v>
      </c>
      <c r="I695">
        <v>2022</v>
      </c>
      <c r="J695" t="s">
        <v>73</v>
      </c>
      <c r="K695" t="s">
        <v>55</v>
      </c>
      <c r="L695" s="127">
        <v>0.88680555555555562</v>
      </c>
      <c r="M695" t="s">
        <v>28</v>
      </c>
      <c r="N695" t="s">
        <v>49</v>
      </c>
      <c r="O695" t="s">
        <v>30</v>
      </c>
      <c r="P695" t="s">
        <v>68</v>
      </c>
      <c r="Q695" t="s">
        <v>41</v>
      </c>
      <c r="R695" t="s">
        <v>33</v>
      </c>
      <c r="S695" t="s">
        <v>42</v>
      </c>
      <c r="T695" t="s">
        <v>57</v>
      </c>
      <c r="U695" s="1" t="s">
        <v>43</v>
      </c>
      <c r="V695">
        <v>2</v>
      </c>
      <c r="W695">
        <v>0</v>
      </c>
      <c r="X695">
        <v>0</v>
      </c>
      <c r="Y695">
        <v>0</v>
      </c>
      <c r="Z695">
        <v>1</v>
      </c>
    </row>
    <row r="696" spans="1:26" x14ac:dyDescent="0.25">
      <c r="A696">
        <v>106875687</v>
      </c>
      <c r="B696" t="s">
        <v>25</v>
      </c>
      <c r="C696" t="s">
        <v>65</v>
      </c>
      <c r="D696">
        <v>10000040</v>
      </c>
      <c r="E696">
        <v>10000040</v>
      </c>
      <c r="F696">
        <v>20.928000000000001</v>
      </c>
      <c r="G696">
        <v>40005220</v>
      </c>
      <c r="H696">
        <v>1.6E-2</v>
      </c>
      <c r="I696">
        <v>2022</v>
      </c>
      <c r="J696" t="s">
        <v>73</v>
      </c>
      <c r="K696" t="s">
        <v>60</v>
      </c>
      <c r="L696" s="127">
        <v>0.86041666666666661</v>
      </c>
      <c r="M696" t="s">
        <v>28</v>
      </c>
      <c r="N696" t="s">
        <v>49</v>
      </c>
      <c r="O696" t="s">
        <v>30</v>
      </c>
      <c r="P696" t="s">
        <v>54</v>
      </c>
      <c r="Q696" t="s">
        <v>41</v>
      </c>
      <c r="R696" t="s">
        <v>33</v>
      </c>
      <c r="S696" t="s">
        <v>42</v>
      </c>
      <c r="T696" t="s">
        <v>57</v>
      </c>
      <c r="U696" s="1" t="s">
        <v>64</v>
      </c>
      <c r="V696">
        <v>1</v>
      </c>
      <c r="W696">
        <v>0</v>
      </c>
      <c r="X696">
        <v>0</v>
      </c>
      <c r="Y696">
        <v>1</v>
      </c>
      <c r="Z696">
        <v>0</v>
      </c>
    </row>
    <row r="697" spans="1:26" x14ac:dyDescent="0.25">
      <c r="A697">
        <v>106875703</v>
      </c>
      <c r="B697" t="s">
        <v>25</v>
      </c>
      <c r="C697" t="s">
        <v>65</v>
      </c>
      <c r="D697">
        <v>10000040</v>
      </c>
      <c r="E697">
        <v>10000040</v>
      </c>
      <c r="F697">
        <v>27.419</v>
      </c>
      <c r="G697">
        <v>20000070</v>
      </c>
      <c r="H697">
        <v>0.28000000000000003</v>
      </c>
      <c r="I697">
        <v>2022</v>
      </c>
      <c r="J697" t="s">
        <v>73</v>
      </c>
      <c r="K697" t="s">
        <v>60</v>
      </c>
      <c r="L697" s="127">
        <v>0.12013888888888889</v>
      </c>
      <c r="M697" t="s">
        <v>28</v>
      </c>
      <c r="N697" t="s">
        <v>29</v>
      </c>
      <c r="O697" t="s">
        <v>30</v>
      </c>
      <c r="P697" t="s">
        <v>31</v>
      </c>
      <c r="Q697" t="s">
        <v>41</v>
      </c>
      <c r="R697" t="s">
        <v>33</v>
      </c>
      <c r="S697" t="s">
        <v>42</v>
      </c>
      <c r="T697" t="s">
        <v>57</v>
      </c>
      <c r="U697" s="1" t="s">
        <v>43</v>
      </c>
      <c r="V697">
        <v>1</v>
      </c>
      <c r="W697">
        <v>0</v>
      </c>
      <c r="X697">
        <v>0</v>
      </c>
      <c r="Y697">
        <v>0</v>
      </c>
      <c r="Z697">
        <v>1</v>
      </c>
    </row>
    <row r="698" spans="1:26" x14ac:dyDescent="0.25">
      <c r="A698">
        <v>106875746</v>
      </c>
      <c r="B698" t="s">
        <v>25</v>
      </c>
      <c r="C698" t="s">
        <v>65</v>
      </c>
      <c r="D698">
        <v>10000040</v>
      </c>
      <c r="E698">
        <v>10000040</v>
      </c>
      <c r="F698">
        <v>18.968</v>
      </c>
      <c r="G698">
        <v>10000440</v>
      </c>
      <c r="H698">
        <v>0.49</v>
      </c>
      <c r="I698">
        <v>2022</v>
      </c>
      <c r="J698" t="s">
        <v>73</v>
      </c>
      <c r="K698" t="s">
        <v>55</v>
      </c>
      <c r="L698" s="127">
        <v>0.69930555555555562</v>
      </c>
      <c r="M698" t="s">
        <v>28</v>
      </c>
      <c r="N698" t="s">
        <v>49</v>
      </c>
      <c r="O698" t="s">
        <v>30</v>
      </c>
      <c r="P698" t="s">
        <v>31</v>
      </c>
      <c r="Q698" t="s">
        <v>41</v>
      </c>
      <c r="R698" t="s">
        <v>33</v>
      </c>
      <c r="S698" t="s">
        <v>42</v>
      </c>
      <c r="T698" t="s">
        <v>35</v>
      </c>
      <c r="U698" s="1" t="s">
        <v>36</v>
      </c>
      <c r="V698">
        <v>4</v>
      </c>
      <c r="W698">
        <v>0</v>
      </c>
      <c r="X698">
        <v>0</v>
      </c>
      <c r="Y698">
        <v>0</v>
      </c>
      <c r="Z698">
        <v>0</v>
      </c>
    </row>
    <row r="699" spans="1:26" x14ac:dyDescent="0.25">
      <c r="A699">
        <v>106875752</v>
      </c>
      <c r="B699" t="s">
        <v>25</v>
      </c>
      <c r="C699" t="s">
        <v>65</v>
      </c>
      <c r="D699">
        <v>10000040</v>
      </c>
      <c r="E699">
        <v>10000040</v>
      </c>
      <c r="F699">
        <v>21.352</v>
      </c>
      <c r="G699">
        <v>40005220</v>
      </c>
      <c r="H699">
        <v>0.44</v>
      </c>
      <c r="I699">
        <v>2022</v>
      </c>
      <c r="J699" t="s">
        <v>73</v>
      </c>
      <c r="K699" t="s">
        <v>55</v>
      </c>
      <c r="L699" s="127">
        <v>0.91666666666666663</v>
      </c>
      <c r="M699" t="s">
        <v>28</v>
      </c>
      <c r="N699" t="s">
        <v>49</v>
      </c>
      <c r="O699" t="s">
        <v>30</v>
      </c>
      <c r="P699" t="s">
        <v>31</v>
      </c>
      <c r="Q699" t="s">
        <v>41</v>
      </c>
      <c r="R699" t="s">
        <v>33</v>
      </c>
      <c r="S699" t="s">
        <v>42</v>
      </c>
      <c r="T699" t="s">
        <v>47</v>
      </c>
      <c r="U699" s="1" t="s">
        <v>43</v>
      </c>
      <c r="V699">
        <v>3</v>
      </c>
      <c r="W699">
        <v>0</v>
      </c>
      <c r="X699">
        <v>0</v>
      </c>
      <c r="Y699">
        <v>0</v>
      </c>
      <c r="Z699">
        <v>1</v>
      </c>
    </row>
    <row r="700" spans="1:26" x14ac:dyDescent="0.25">
      <c r="A700">
        <v>106875792</v>
      </c>
      <c r="B700" t="s">
        <v>114</v>
      </c>
      <c r="C700" t="s">
        <v>67</v>
      </c>
      <c r="D700">
        <v>30000042</v>
      </c>
      <c r="E700">
        <v>30000042</v>
      </c>
      <c r="F700">
        <v>13.43</v>
      </c>
      <c r="G700">
        <v>40002670</v>
      </c>
      <c r="H700">
        <v>8.9999999999999993E-3</v>
      </c>
      <c r="I700">
        <v>2022</v>
      </c>
      <c r="J700" t="s">
        <v>73</v>
      </c>
      <c r="K700" t="s">
        <v>27</v>
      </c>
      <c r="L700" s="127">
        <v>0.36388888888888887</v>
      </c>
      <c r="M700" t="s">
        <v>28</v>
      </c>
      <c r="N700" t="s">
        <v>49</v>
      </c>
      <c r="O700" t="s">
        <v>30</v>
      </c>
      <c r="P700" t="s">
        <v>31</v>
      </c>
      <c r="Q700" t="s">
        <v>41</v>
      </c>
      <c r="R700" t="s">
        <v>33</v>
      </c>
      <c r="S700" t="s">
        <v>42</v>
      </c>
      <c r="T700" t="s">
        <v>35</v>
      </c>
      <c r="U700" s="1" t="s">
        <v>36</v>
      </c>
      <c r="V700">
        <v>4</v>
      </c>
      <c r="W700">
        <v>0</v>
      </c>
      <c r="X700">
        <v>0</v>
      </c>
      <c r="Y700">
        <v>0</v>
      </c>
      <c r="Z700">
        <v>0</v>
      </c>
    </row>
    <row r="701" spans="1:26" x14ac:dyDescent="0.25">
      <c r="A701">
        <v>106875817</v>
      </c>
      <c r="B701" t="s">
        <v>100</v>
      </c>
      <c r="C701" t="s">
        <v>67</v>
      </c>
      <c r="D701">
        <v>30000016</v>
      </c>
      <c r="E701">
        <v>30000016</v>
      </c>
      <c r="F701">
        <v>7.2949999999999999</v>
      </c>
      <c r="G701">
        <v>40001810</v>
      </c>
      <c r="H701">
        <v>0</v>
      </c>
      <c r="I701">
        <v>2022</v>
      </c>
      <c r="J701" t="s">
        <v>73</v>
      </c>
      <c r="K701" t="s">
        <v>55</v>
      </c>
      <c r="L701" s="127">
        <v>0.49374999999999997</v>
      </c>
      <c r="M701" t="s">
        <v>28</v>
      </c>
      <c r="N701" t="s">
        <v>49</v>
      </c>
      <c r="O701" t="s">
        <v>30</v>
      </c>
      <c r="P701" t="s">
        <v>31</v>
      </c>
      <c r="Q701" t="s">
        <v>41</v>
      </c>
      <c r="R701" t="s">
        <v>61</v>
      </c>
      <c r="S701" t="s">
        <v>42</v>
      </c>
      <c r="T701" t="s">
        <v>35</v>
      </c>
      <c r="U701" s="1" t="s">
        <v>36</v>
      </c>
      <c r="V701">
        <v>2</v>
      </c>
      <c r="W701">
        <v>0</v>
      </c>
      <c r="X701">
        <v>0</v>
      </c>
      <c r="Y701">
        <v>0</v>
      </c>
      <c r="Z701">
        <v>0</v>
      </c>
    </row>
    <row r="702" spans="1:26" x14ac:dyDescent="0.25">
      <c r="A702">
        <v>106875860</v>
      </c>
      <c r="B702" t="s">
        <v>144</v>
      </c>
      <c r="C702" t="s">
        <v>65</v>
      </c>
      <c r="D702">
        <v>10000077</v>
      </c>
      <c r="E702">
        <v>10000077</v>
      </c>
      <c r="F702">
        <v>10.319000000000001</v>
      </c>
      <c r="G702">
        <v>200790</v>
      </c>
      <c r="H702">
        <v>0</v>
      </c>
      <c r="I702">
        <v>2022</v>
      </c>
      <c r="J702" t="s">
        <v>73</v>
      </c>
      <c r="K702" t="s">
        <v>55</v>
      </c>
      <c r="L702" s="127">
        <v>0.52222222222222225</v>
      </c>
      <c r="M702" t="s">
        <v>28</v>
      </c>
      <c r="N702" t="s">
        <v>49</v>
      </c>
      <c r="O702" t="s">
        <v>30</v>
      </c>
      <c r="P702" t="s">
        <v>68</v>
      </c>
      <c r="Q702" t="s">
        <v>41</v>
      </c>
      <c r="R702" t="s">
        <v>33</v>
      </c>
      <c r="S702" t="s">
        <v>42</v>
      </c>
      <c r="T702" t="s">
        <v>35</v>
      </c>
      <c r="U702" s="1" t="s">
        <v>36</v>
      </c>
      <c r="V702">
        <v>3</v>
      </c>
      <c r="W702">
        <v>0</v>
      </c>
      <c r="X702">
        <v>0</v>
      </c>
      <c r="Y702">
        <v>0</v>
      </c>
      <c r="Z702">
        <v>0</v>
      </c>
    </row>
    <row r="703" spans="1:26" x14ac:dyDescent="0.25">
      <c r="A703">
        <v>106875993</v>
      </c>
      <c r="B703" t="s">
        <v>81</v>
      </c>
      <c r="C703" t="s">
        <v>45</v>
      </c>
      <c r="D703">
        <v>50016130</v>
      </c>
      <c r="E703">
        <v>50016130</v>
      </c>
      <c r="F703">
        <v>0.99299999999999999</v>
      </c>
      <c r="G703">
        <v>50020528</v>
      </c>
      <c r="H703">
        <v>0.114</v>
      </c>
      <c r="I703">
        <v>2022</v>
      </c>
      <c r="J703" t="s">
        <v>89</v>
      </c>
      <c r="K703" t="s">
        <v>39</v>
      </c>
      <c r="L703" s="127">
        <v>0.36805555555555558</v>
      </c>
      <c r="M703" t="s">
        <v>28</v>
      </c>
      <c r="N703" t="s">
        <v>29</v>
      </c>
      <c r="O703" t="s">
        <v>30</v>
      </c>
      <c r="P703" t="s">
        <v>68</v>
      </c>
      <c r="Q703" t="s">
        <v>41</v>
      </c>
      <c r="R703" t="s">
        <v>33</v>
      </c>
      <c r="S703" t="s">
        <v>42</v>
      </c>
      <c r="T703" t="s">
        <v>35</v>
      </c>
      <c r="U703" s="1" t="s">
        <v>36</v>
      </c>
      <c r="V703">
        <v>2</v>
      </c>
      <c r="W703">
        <v>0</v>
      </c>
      <c r="X703">
        <v>0</v>
      </c>
      <c r="Y703">
        <v>0</v>
      </c>
      <c r="Z703">
        <v>0</v>
      </c>
    </row>
    <row r="704" spans="1:26" x14ac:dyDescent="0.25">
      <c r="A704">
        <v>106876018</v>
      </c>
      <c r="B704" t="s">
        <v>157</v>
      </c>
      <c r="C704" t="s">
        <v>45</v>
      </c>
      <c r="D704">
        <v>50012213</v>
      </c>
      <c r="E704">
        <v>50012213</v>
      </c>
      <c r="F704">
        <v>999.99900000000002</v>
      </c>
      <c r="G704">
        <v>50005850</v>
      </c>
      <c r="H704">
        <v>0.25</v>
      </c>
      <c r="I704">
        <v>2022</v>
      </c>
      <c r="J704" t="s">
        <v>73</v>
      </c>
      <c r="K704" t="s">
        <v>27</v>
      </c>
      <c r="L704" s="127">
        <v>0.42499999999999999</v>
      </c>
      <c r="M704" t="s">
        <v>77</v>
      </c>
      <c r="N704" t="s">
        <v>49</v>
      </c>
      <c r="O704" t="s">
        <v>30</v>
      </c>
      <c r="P704" t="s">
        <v>68</v>
      </c>
      <c r="Q704" t="s">
        <v>41</v>
      </c>
      <c r="R704" t="s">
        <v>33</v>
      </c>
      <c r="S704" t="s">
        <v>42</v>
      </c>
      <c r="T704" t="s">
        <v>35</v>
      </c>
      <c r="U704" s="1" t="s">
        <v>36</v>
      </c>
      <c r="V704">
        <v>1</v>
      </c>
      <c r="W704">
        <v>0</v>
      </c>
      <c r="X704">
        <v>0</v>
      </c>
      <c r="Y704">
        <v>0</v>
      </c>
      <c r="Z704">
        <v>0</v>
      </c>
    </row>
    <row r="705" spans="1:26" x14ac:dyDescent="0.25">
      <c r="A705">
        <v>106876040</v>
      </c>
      <c r="B705" t="s">
        <v>97</v>
      </c>
      <c r="C705" t="s">
        <v>45</v>
      </c>
      <c r="D705">
        <v>50029592</v>
      </c>
      <c r="E705">
        <v>50029592</v>
      </c>
      <c r="F705">
        <v>11.116</v>
      </c>
      <c r="G705">
        <v>50033806</v>
      </c>
      <c r="H705">
        <v>0</v>
      </c>
      <c r="I705">
        <v>2022</v>
      </c>
      <c r="J705" t="s">
        <v>89</v>
      </c>
      <c r="K705" t="s">
        <v>39</v>
      </c>
      <c r="L705" s="127">
        <v>0.46249999999999997</v>
      </c>
      <c r="M705" t="s">
        <v>28</v>
      </c>
      <c r="N705" t="s">
        <v>49</v>
      </c>
      <c r="P705" t="s">
        <v>31</v>
      </c>
      <c r="Q705" t="s">
        <v>41</v>
      </c>
      <c r="R705" t="s">
        <v>61</v>
      </c>
      <c r="S705" t="s">
        <v>42</v>
      </c>
      <c r="T705" t="s">
        <v>35</v>
      </c>
      <c r="U705" s="1" t="s">
        <v>43</v>
      </c>
      <c r="V705">
        <v>2</v>
      </c>
      <c r="W705">
        <v>0</v>
      </c>
      <c r="X705">
        <v>0</v>
      </c>
      <c r="Y705">
        <v>0</v>
      </c>
      <c r="Z705">
        <v>2</v>
      </c>
    </row>
    <row r="706" spans="1:26" x14ac:dyDescent="0.25">
      <c r="A706">
        <v>106876059</v>
      </c>
      <c r="B706" t="s">
        <v>44</v>
      </c>
      <c r="C706" t="s">
        <v>45</v>
      </c>
      <c r="D706">
        <v>50026600</v>
      </c>
      <c r="E706">
        <v>29000501</v>
      </c>
      <c r="F706">
        <v>7.4290000000000003</v>
      </c>
      <c r="G706">
        <v>50020912</v>
      </c>
      <c r="H706">
        <v>5.7000000000000002E-2</v>
      </c>
      <c r="I706">
        <v>2022</v>
      </c>
      <c r="J706" t="s">
        <v>89</v>
      </c>
      <c r="K706" t="s">
        <v>39</v>
      </c>
      <c r="L706" s="127">
        <v>0.61597222222222225</v>
      </c>
      <c r="M706" t="s">
        <v>28</v>
      </c>
      <c r="N706" t="s">
        <v>49</v>
      </c>
      <c r="O706" t="s">
        <v>30</v>
      </c>
      <c r="P706" t="s">
        <v>54</v>
      </c>
      <c r="Q706" t="s">
        <v>41</v>
      </c>
      <c r="R706" t="s">
        <v>33</v>
      </c>
      <c r="S706" t="s">
        <v>42</v>
      </c>
      <c r="T706" t="s">
        <v>35</v>
      </c>
      <c r="U706" s="1" t="s">
        <v>36</v>
      </c>
      <c r="V706">
        <v>2</v>
      </c>
      <c r="W706">
        <v>0</v>
      </c>
      <c r="X706">
        <v>0</v>
      </c>
      <c r="Y706">
        <v>0</v>
      </c>
      <c r="Z706">
        <v>0</v>
      </c>
    </row>
    <row r="707" spans="1:26" x14ac:dyDescent="0.25">
      <c r="A707">
        <v>106876099</v>
      </c>
      <c r="B707" t="s">
        <v>81</v>
      </c>
      <c r="C707" t="s">
        <v>45</v>
      </c>
      <c r="D707">
        <v>50031288</v>
      </c>
      <c r="E707">
        <v>50031288</v>
      </c>
      <c r="F707">
        <v>2.6120000000000001</v>
      </c>
      <c r="G707">
        <v>10000077</v>
      </c>
      <c r="H707">
        <v>3.7999999999999999E-2</v>
      </c>
      <c r="I707">
        <v>2022</v>
      </c>
      <c r="J707" t="s">
        <v>89</v>
      </c>
      <c r="K707" t="s">
        <v>39</v>
      </c>
      <c r="L707" s="127">
        <v>0.50763888888888886</v>
      </c>
      <c r="M707" t="s">
        <v>28</v>
      </c>
      <c r="N707" t="s">
        <v>49</v>
      </c>
      <c r="O707" t="s">
        <v>30</v>
      </c>
      <c r="P707" t="s">
        <v>54</v>
      </c>
      <c r="Q707" t="s">
        <v>41</v>
      </c>
      <c r="R707" t="s">
        <v>33</v>
      </c>
      <c r="S707" t="s">
        <v>42</v>
      </c>
      <c r="T707" t="s">
        <v>35</v>
      </c>
      <c r="U707" s="1" t="s">
        <v>36</v>
      </c>
      <c r="V707">
        <v>2</v>
      </c>
      <c r="W707">
        <v>0</v>
      </c>
      <c r="X707">
        <v>0</v>
      </c>
      <c r="Y707">
        <v>0</v>
      </c>
      <c r="Z707">
        <v>0</v>
      </c>
    </row>
    <row r="708" spans="1:26" x14ac:dyDescent="0.25">
      <c r="A708">
        <v>106876100</v>
      </c>
      <c r="B708" t="s">
        <v>81</v>
      </c>
      <c r="C708" t="s">
        <v>45</v>
      </c>
      <c r="D708">
        <v>50016130</v>
      </c>
      <c r="E708">
        <v>50016130</v>
      </c>
      <c r="F708">
        <v>999.99900000000002</v>
      </c>
      <c r="G708">
        <v>50003039</v>
      </c>
      <c r="H708">
        <v>8.9999999999999993E-3</v>
      </c>
      <c r="I708">
        <v>2022</v>
      </c>
      <c r="J708" t="s">
        <v>73</v>
      </c>
      <c r="K708" t="s">
        <v>60</v>
      </c>
      <c r="L708" s="127">
        <v>0.55277777777777781</v>
      </c>
      <c r="M708" t="s">
        <v>28</v>
      </c>
      <c r="N708" t="s">
        <v>29</v>
      </c>
      <c r="O708" t="s">
        <v>30</v>
      </c>
      <c r="P708" t="s">
        <v>68</v>
      </c>
      <c r="Q708" t="s">
        <v>41</v>
      </c>
      <c r="R708" t="s">
        <v>33</v>
      </c>
      <c r="S708" t="s">
        <v>42</v>
      </c>
      <c r="T708" t="s">
        <v>35</v>
      </c>
      <c r="U708" s="1" t="s">
        <v>36</v>
      </c>
      <c r="V708">
        <v>2</v>
      </c>
      <c r="W708">
        <v>0</v>
      </c>
      <c r="X708">
        <v>0</v>
      </c>
      <c r="Y708">
        <v>0</v>
      </c>
      <c r="Z708">
        <v>0</v>
      </c>
    </row>
    <row r="709" spans="1:26" x14ac:dyDescent="0.25">
      <c r="A709">
        <v>106876135</v>
      </c>
      <c r="B709" t="s">
        <v>81</v>
      </c>
      <c r="C709" t="s">
        <v>45</v>
      </c>
      <c r="D709">
        <v>50024238</v>
      </c>
      <c r="E709">
        <v>30000051</v>
      </c>
      <c r="F709">
        <v>7.1440000000000001</v>
      </c>
      <c r="G709">
        <v>50027571</v>
      </c>
      <c r="H709">
        <v>0.379</v>
      </c>
      <c r="I709">
        <v>2022</v>
      </c>
      <c r="J709" t="s">
        <v>73</v>
      </c>
      <c r="K709" t="s">
        <v>27</v>
      </c>
      <c r="L709" s="127">
        <v>0.67708333333333337</v>
      </c>
      <c r="M709" t="s">
        <v>28</v>
      </c>
      <c r="N709" t="s">
        <v>49</v>
      </c>
      <c r="O709" t="s">
        <v>30</v>
      </c>
      <c r="P709" t="s">
        <v>54</v>
      </c>
      <c r="Q709" t="s">
        <v>41</v>
      </c>
      <c r="R709" t="s">
        <v>33</v>
      </c>
      <c r="S709" t="s">
        <v>42</v>
      </c>
      <c r="T709" t="s">
        <v>35</v>
      </c>
      <c r="U709" s="1" t="s">
        <v>36</v>
      </c>
      <c r="V709">
        <v>2</v>
      </c>
      <c r="W709">
        <v>0</v>
      </c>
      <c r="X709">
        <v>0</v>
      </c>
      <c r="Y709">
        <v>0</v>
      </c>
      <c r="Z709">
        <v>0</v>
      </c>
    </row>
    <row r="710" spans="1:26" x14ac:dyDescent="0.25">
      <c r="A710">
        <v>106876208</v>
      </c>
      <c r="B710" t="s">
        <v>96</v>
      </c>
      <c r="C710" t="s">
        <v>45</v>
      </c>
      <c r="D710">
        <v>50013446</v>
      </c>
      <c r="E710">
        <v>50013446</v>
      </c>
      <c r="F710">
        <v>1.512</v>
      </c>
      <c r="G710">
        <v>50020108</v>
      </c>
      <c r="H710">
        <v>6.8000000000000005E-2</v>
      </c>
      <c r="I710">
        <v>2022</v>
      </c>
      <c r="J710" t="s">
        <v>73</v>
      </c>
      <c r="K710" t="s">
        <v>27</v>
      </c>
      <c r="L710" s="127">
        <v>0.37291666666666662</v>
      </c>
      <c r="M710" t="s">
        <v>77</v>
      </c>
      <c r="N710" t="s">
        <v>29</v>
      </c>
      <c r="O710" t="s">
        <v>30</v>
      </c>
      <c r="P710" t="s">
        <v>31</v>
      </c>
      <c r="Q710" t="s">
        <v>41</v>
      </c>
      <c r="R710" t="s">
        <v>33</v>
      </c>
      <c r="S710" t="s">
        <v>42</v>
      </c>
      <c r="T710" t="s">
        <v>35</v>
      </c>
      <c r="U710" s="1" t="s">
        <v>36</v>
      </c>
      <c r="V710">
        <v>2</v>
      </c>
      <c r="W710">
        <v>0</v>
      </c>
      <c r="X710">
        <v>0</v>
      </c>
      <c r="Y710">
        <v>0</v>
      </c>
      <c r="Z710">
        <v>0</v>
      </c>
    </row>
    <row r="711" spans="1:26" x14ac:dyDescent="0.25">
      <c r="A711">
        <v>106876236</v>
      </c>
      <c r="B711" t="s">
        <v>96</v>
      </c>
      <c r="C711" t="s">
        <v>45</v>
      </c>
      <c r="D711">
        <v>50004482</v>
      </c>
      <c r="E711">
        <v>50004482</v>
      </c>
      <c r="F711">
        <v>999.99900000000002</v>
      </c>
      <c r="G711">
        <v>50030878</v>
      </c>
      <c r="H711">
        <v>0.14000000000000001</v>
      </c>
      <c r="I711">
        <v>2022</v>
      </c>
      <c r="J711" t="s">
        <v>89</v>
      </c>
      <c r="K711" t="s">
        <v>39</v>
      </c>
      <c r="L711" s="127">
        <v>0.66041666666666665</v>
      </c>
      <c r="M711" t="s">
        <v>92</v>
      </c>
      <c r="Q711" t="s">
        <v>41</v>
      </c>
      <c r="R711" t="s">
        <v>33</v>
      </c>
      <c r="S711" t="s">
        <v>42</v>
      </c>
      <c r="T711" t="s">
        <v>35</v>
      </c>
      <c r="U711" s="1" t="s">
        <v>36</v>
      </c>
      <c r="V711">
        <v>4</v>
      </c>
      <c r="W711">
        <v>0</v>
      </c>
      <c r="X711">
        <v>0</v>
      </c>
      <c r="Y711">
        <v>0</v>
      </c>
      <c r="Z711">
        <v>0</v>
      </c>
    </row>
    <row r="712" spans="1:26" x14ac:dyDescent="0.25">
      <c r="A712">
        <v>106876314</v>
      </c>
      <c r="B712" t="s">
        <v>81</v>
      </c>
      <c r="C712" t="s">
        <v>45</v>
      </c>
      <c r="D712">
        <v>50025330</v>
      </c>
      <c r="E712">
        <v>50025330</v>
      </c>
      <c r="F712">
        <v>1.9</v>
      </c>
      <c r="G712">
        <v>50019329</v>
      </c>
      <c r="H712">
        <v>0</v>
      </c>
      <c r="I712">
        <v>2022</v>
      </c>
      <c r="J712" t="s">
        <v>89</v>
      </c>
      <c r="K712" t="s">
        <v>53</v>
      </c>
      <c r="L712" s="127">
        <v>0.1673611111111111</v>
      </c>
      <c r="M712" t="s">
        <v>40</v>
      </c>
      <c r="N712" t="s">
        <v>29</v>
      </c>
      <c r="O712" t="s">
        <v>30</v>
      </c>
      <c r="P712" t="s">
        <v>54</v>
      </c>
      <c r="Q712" t="s">
        <v>41</v>
      </c>
      <c r="R712" t="s">
        <v>61</v>
      </c>
      <c r="S712" t="s">
        <v>42</v>
      </c>
      <c r="T712" t="s">
        <v>47</v>
      </c>
      <c r="U712" s="1" t="s">
        <v>36</v>
      </c>
      <c r="V712">
        <v>1</v>
      </c>
      <c r="W712">
        <v>0</v>
      </c>
      <c r="X712">
        <v>0</v>
      </c>
      <c r="Y712">
        <v>0</v>
      </c>
      <c r="Z712">
        <v>0</v>
      </c>
    </row>
    <row r="713" spans="1:26" x14ac:dyDescent="0.25">
      <c r="A713">
        <v>106876639</v>
      </c>
      <c r="B713" t="s">
        <v>81</v>
      </c>
      <c r="C713" t="s">
        <v>65</v>
      </c>
      <c r="D713">
        <v>10000485</v>
      </c>
      <c r="E713">
        <v>10800485</v>
      </c>
      <c r="F713">
        <v>29.521999999999998</v>
      </c>
      <c r="G713">
        <v>50009618</v>
      </c>
      <c r="H713">
        <v>0.2</v>
      </c>
      <c r="I713">
        <v>2022</v>
      </c>
      <c r="J713" t="s">
        <v>73</v>
      </c>
      <c r="K713" t="s">
        <v>60</v>
      </c>
      <c r="L713" s="127">
        <v>0.46180555555555558</v>
      </c>
      <c r="M713" t="s">
        <v>28</v>
      </c>
      <c r="N713" t="s">
        <v>49</v>
      </c>
      <c r="O713" t="s">
        <v>30</v>
      </c>
      <c r="P713" t="s">
        <v>54</v>
      </c>
      <c r="Q713" t="s">
        <v>62</v>
      </c>
      <c r="R713" t="s">
        <v>33</v>
      </c>
      <c r="S713" t="s">
        <v>34</v>
      </c>
      <c r="T713" t="s">
        <v>35</v>
      </c>
      <c r="U713" s="1" t="s">
        <v>36</v>
      </c>
      <c r="V713">
        <v>2</v>
      </c>
      <c r="W713">
        <v>0</v>
      </c>
      <c r="X713">
        <v>0</v>
      </c>
      <c r="Y713">
        <v>0</v>
      </c>
      <c r="Z713">
        <v>0</v>
      </c>
    </row>
    <row r="714" spans="1:26" x14ac:dyDescent="0.25">
      <c r="A714">
        <v>106876746</v>
      </c>
      <c r="B714" t="s">
        <v>134</v>
      </c>
      <c r="C714" t="s">
        <v>65</v>
      </c>
      <c r="D714">
        <v>10000040</v>
      </c>
      <c r="E714">
        <v>10000040</v>
      </c>
      <c r="F714">
        <v>17.451000000000001</v>
      </c>
      <c r="G714">
        <v>201100</v>
      </c>
      <c r="H714">
        <v>0.6</v>
      </c>
      <c r="I714">
        <v>2022</v>
      </c>
      <c r="J714" t="s">
        <v>73</v>
      </c>
      <c r="K714" t="s">
        <v>27</v>
      </c>
      <c r="L714" s="127">
        <v>0.79791666666666661</v>
      </c>
      <c r="M714" t="s">
        <v>28</v>
      </c>
      <c r="N714" t="s">
        <v>29</v>
      </c>
      <c r="O714" t="s">
        <v>30</v>
      </c>
      <c r="P714" t="s">
        <v>68</v>
      </c>
      <c r="Q714" t="s">
        <v>41</v>
      </c>
      <c r="R714" t="s">
        <v>33</v>
      </c>
      <c r="S714" t="s">
        <v>42</v>
      </c>
      <c r="T714" t="s">
        <v>57</v>
      </c>
      <c r="U714" s="1" t="s">
        <v>43</v>
      </c>
      <c r="V714">
        <v>3</v>
      </c>
      <c r="W714">
        <v>0</v>
      </c>
      <c r="X714">
        <v>0</v>
      </c>
      <c r="Y714">
        <v>0</v>
      </c>
      <c r="Z714">
        <v>2</v>
      </c>
    </row>
    <row r="715" spans="1:26" x14ac:dyDescent="0.25">
      <c r="A715">
        <v>106876774</v>
      </c>
      <c r="B715" t="s">
        <v>106</v>
      </c>
      <c r="C715" t="s">
        <v>65</v>
      </c>
      <c r="D715">
        <v>10000095</v>
      </c>
      <c r="E715">
        <v>10000095</v>
      </c>
      <c r="F715">
        <v>20.414999999999999</v>
      </c>
      <c r="G715">
        <v>40001815</v>
      </c>
      <c r="H715">
        <v>2.1</v>
      </c>
      <c r="I715">
        <v>2022</v>
      </c>
      <c r="J715" t="s">
        <v>73</v>
      </c>
      <c r="K715" t="s">
        <v>58</v>
      </c>
      <c r="L715" s="127">
        <v>0.72499999999999998</v>
      </c>
      <c r="M715" t="s">
        <v>28</v>
      </c>
      <c r="N715" t="s">
        <v>29</v>
      </c>
      <c r="O715" t="s">
        <v>30</v>
      </c>
      <c r="P715" t="s">
        <v>31</v>
      </c>
      <c r="Q715" t="s">
        <v>41</v>
      </c>
      <c r="R715" t="s">
        <v>33</v>
      </c>
      <c r="S715" t="s">
        <v>42</v>
      </c>
      <c r="T715" t="s">
        <v>35</v>
      </c>
      <c r="U715" s="1" t="s">
        <v>36</v>
      </c>
      <c r="V715">
        <v>2</v>
      </c>
      <c r="W715">
        <v>0</v>
      </c>
      <c r="X715">
        <v>0</v>
      </c>
      <c r="Y715">
        <v>0</v>
      </c>
      <c r="Z715">
        <v>0</v>
      </c>
    </row>
    <row r="716" spans="1:26" x14ac:dyDescent="0.25">
      <c r="A716">
        <v>106876810</v>
      </c>
      <c r="B716" t="s">
        <v>25</v>
      </c>
      <c r="C716" t="s">
        <v>122</v>
      </c>
      <c r="D716">
        <v>40001370</v>
      </c>
      <c r="E716">
        <v>40001370</v>
      </c>
      <c r="F716">
        <v>0.90300000000000002</v>
      </c>
      <c r="G716">
        <v>20000401</v>
      </c>
      <c r="H716">
        <v>1</v>
      </c>
      <c r="I716">
        <v>2022</v>
      </c>
      <c r="J716" t="s">
        <v>73</v>
      </c>
      <c r="K716" t="s">
        <v>60</v>
      </c>
      <c r="L716" s="127">
        <v>0.61041666666666672</v>
      </c>
      <c r="M716" t="s">
        <v>28</v>
      </c>
      <c r="N716" t="s">
        <v>49</v>
      </c>
      <c r="O716" t="s">
        <v>30</v>
      </c>
      <c r="P716" t="s">
        <v>68</v>
      </c>
      <c r="Q716" t="s">
        <v>62</v>
      </c>
      <c r="R716" t="s">
        <v>33</v>
      </c>
      <c r="S716" t="s">
        <v>34</v>
      </c>
      <c r="T716" t="s">
        <v>35</v>
      </c>
      <c r="U716" s="1" t="s">
        <v>36</v>
      </c>
      <c r="V716">
        <v>2</v>
      </c>
      <c r="W716">
        <v>0</v>
      </c>
      <c r="X716">
        <v>0</v>
      </c>
      <c r="Y716">
        <v>0</v>
      </c>
      <c r="Z716">
        <v>0</v>
      </c>
    </row>
    <row r="717" spans="1:26" x14ac:dyDescent="0.25">
      <c r="A717">
        <v>106876820</v>
      </c>
      <c r="B717" t="s">
        <v>104</v>
      </c>
      <c r="C717" t="s">
        <v>65</v>
      </c>
      <c r="D717">
        <v>10000026</v>
      </c>
      <c r="E717">
        <v>10000026</v>
      </c>
      <c r="F717">
        <v>3.4249999999999998</v>
      </c>
      <c r="G717">
        <v>200440</v>
      </c>
      <c r="H717">
        <v>0.1</v>
      </c>
      <c r="I717">
        <v>2022</v>
      </c>
      <c r="J717" t="s">
        <v>89</v>
      </c>
      <c r="K717" t="s">
        <v>39</v>
      </c>
      <c r="L717" s="127">
        <v>0.32916666666666666</v>
      </c>
      <c r="M717" t="s">
        <v>28</v>
      </c>
      <c r="N717" t="s">
        <v>49</v>
      </c>
      <c r="O717" t="s">
        <v>30</v>
      </c>
      <c r="P717" t="s">
        <v>54</v>
      </c>
      <c r="Q717" t="s">
        <v>41</v>
      </c>
      <c r="R717" t="s">
        <v>33</v>
      </c>
      <c r="S717" t="s">
        <v>42</v>
      </c>
      <c r="T717" t="s">
        <v>35</v>
      </c>
      <c r="U717" s="1" t="s">
        <v>36</v>
      </c>
      <c r="V717">
        <v>1</v>
      </c>
      <c r="W717">
        <v>0</v>
      </c>
      <c r="X717">
        <v>0</v>
      </c>
      <c r="Y717">
        <v>0</v>
      </c>
      <c r="Z717">
        <v>0</v>
      </c>
    </row>
    <row r="718" spans="1:26" x14ac:dyDescent="0.25">
      <c r="A718">
        <v>106876836</v>
      </c>
      <c r="B718" t="s">
        <v>25</v>
      </c>
      <c r="C718" t="s">
        <v>65</v>
      </c>
      <c r="D718">
        <v>10000040</v>
      </c>
      <c r="E718">
        <v>10000040</v>
      </c>
      <c r="F718">
        <v>21.007000000000001</v>
      </c>
      <c r="G718">
        <v>40005220</v>
      </c>
      <c r="H718">
        <v>9.5000000000000001E-2</v>
      </c>
      <c r="I718">
        <v>2022</v>
      </c>
      <c r="J718" t="s">
        <v>89</v>
      </c>
      <c r="K718" t="s">
        <v>39</v>
      </c>
      <c r="L718" s="127">
        <v>0.36736111111111108</v>
      </c>
      <c r="M718" t="s">
        <v>28</v>
      </c>
      <c r="N718" t="s">
        <v>49</v>
      </c>
      <c r="O718" t="s">
        <v>30</v>
      </c>
      <c r="P718" t="s">
        <v>31</v>
      </c>
      <c r="Q718" t="s">
        <v>41</v>
      </c>
      <c r="R718" t="s">
        <v>33</v>
      </c>
      <c r="S718" t="s">
        <v>42</v>
      </c>
      <c r="T718" t="s">
        <v>35</v>
      </c>
      <c r="U718" s="1" t="s">
        <v>36</v>
      </c>
      <c r="V718">
        <v>3</v>
      </c>
      <c r="W718">
        <v>0</v>
      </c>
      <c r="X718">
        <v>0</v>
      </c>
      <c r="Y718">
        <v>0</v>
      </c>
      <c r="Z718">
        <v>0</v>
      </c>
    </row>
    <row r="719" spans="1:26" x14ac:dyDescent="0.25">
      <c r="A719">
        <v>106876838</v>
      </c>
      <c r="B719" t="s">
        <v>86</v>
      </c>
      <c r="C719" t="s">
        <v>65</v>
      </c>
      <c r="D719">
        <v>10000026</v>
      </c>
      <c r="E719">
        <v>10000026</v>
      </c>
      <c r="F719">
        <v>23.254999999999999</v>
      </c>
      <c r="G719">
        <v>200360</v>
      </c>
      <c r="H719">
        <v>0.5</v>
      </c>
      <c r="I719">
        <v>2022</v>
      </c>
      <c r="J719" t="s">
        <v>89</v>
      </c>
      <c r="K719" t="s">
        <v>39</v>
      </c>
      <c r="L719" s="127">
        <v>0.3298611111111111</v>
      </c>
      <c r="M719" t="s">
        <v>28</v>
      </c>
      <c r="N719" t="s">
        <v>49</v>
      </c>
      <c r="O719" t="s">
        <v>30</v>
      </c>
      <c r="P719" t="s">
        <v>54</v>
      </c>
      <c r="Q719" t="s">
        <v>41</v>
      </c>
      <c r="R719" t="s">
        <v>33</v>
      </c>
      <c r="S719" t="s">
        <v>42</v>
      </c>
      <c r="T719" t="s">
        <v>35</v>
      </c>
      <c r="U719" s="1" t="s">
        <v>36</v>
      </c>
      <c r="V719">
        <v>2</v>
      </c>
      <c r="W719">
        <v>0</v>
      </c>
      <c r="X719">
        <v>0</v>
      </c>
      <c r="Y719">
        <v>0</v>
      </c>
      <c r="Z719">
        <v>0</v>
      </c>
    </row>
    <row r="720" spans="1:26" x14ac:dyDescent="0.25">
      <c r="A720">
        <v>106876856</v>
      </c>
      <c r="B720" t="s">
        <v>104</v>
      </c>
      <c r="C720" t="s">
        <v>65</v>
      </c>
      <c r="D720">
        <v>10000026</v>
      </c>
      <c r="E720">
        <v>10000026</v>
      </c>
      <c r="F720">
        <v>0</v>
      </c>
      <c r="G720">
        <v>200400</v>
      </c>
      <c r="H720">
        <v>0.5</v>
      </c>
      <c r="I720">
        <v>2022</v>
      </c>
      <c r="J720" t="s">
        <v>89</v>
      </c>
      <c r="K720" t="s">
        <v>39</v>
      </c>
      <c r="L720" s="127">
        <v>0.33124999999999999</v>
      </c>
      <c r="M720" t="s">
        <v>28</v>
      </c>
      <c r="N720" t="s">
        <v>49</v>
      </c>
      <c r="O720" t="s">
        <v>30</v>
      </c>
      <c r="P720" t="s">
        <v>31</v>
      </c>
      <c r="Q720" t="s">
        <v>41</v>
      </c>
      <c r="R720" t="s">
        <v>33</v>
      </c>
      <c r="S720" t="s">
        <v>42</v>
      </c>
      <c r="T720" t="s">
        <v>35</v>
      </c>
      <c r="U720" s="1" t="s">
        <v>36</v>
      </c>
      <c r="V720">
        <v>2</v>
      </c>
      <c r="W720">
        <v>0</v>
      </c>
      <c r="X720">
        <v>0</v>
      </c>
      <c r="Y720">
        <v>0</v>
      </c>
      <c r="Z720">
        <v>0</v>
      </c>
    </row>
    <row r="721" spans="1:26" x14ac:dyDescent="0.25">
      <c r="A721">
        <v>106877019</v>
      </c>
      <c r="B721" t="s">
        <v>44</v>
      </c>
      <c r="C721" t="s">
        <v>45</v>
      </c>
      <c r="D721">
        <v>50026600</v>
      </c>
      <c r="E721">
        <v>29000501</v>
      </c>
      <c r="F721">
        <v>7.4139999999999997</v>
      </c>
      <c r="G721">
        <v>50008186</v>
      </c>
      <c r="H721">
        <v>3.7999999999999999E-2</v>
      </c>
      <c r="I721">
        <v>2022</v>
      </c>
      <c r="J721" t="s">
        <v>89</v>
      </c>
      <c r="K721" t="s">
        <v>39</v>
      </c>
      <c r="L721" s="127">
        <v>0.56666666666666665</v>
      </c>
      <c r="M721" t="s">
        <v>40</v>
      </c>
      <c r="N721" t="s">
        <v>49</v>
      </c>
      <c r="O721" t="s">
        <v>30</v>
      </c>
      <c r="P721" t="s">
        <v>54</v>
      </c>
      <c r="Q721" t="s">
        <v>41</v>
      </c>
      <c r="R721" t="s">
        <v>33</v>
      </c>
      <c r="S721" t="s">
        <v>42</v>
      </c>
      <c r="T721" t="s">
        <v>35</v>
      </c>
      <c r="U721" s="1" t="s">
        <v>36</v>
      </c>
      <c r="V721">
        <v>3</v>
      </c>
      <c r="W721">
        <v>0</v>
      </c>
      <c r="X721">
        <v>0</v>
      </c>
      <c r="Y721">
        <v>0</v>
      </c>
      <c r="Z721">
        <v>0</v>
      </c>
    </row>
    <row r="722" spans="1:26" x14ac:dyDescent="0.25">
      <c r="A722">
        <v>106877113</v>
      </c>
      <c r="B722" t="s">
        <v>81</v>
      </c>
      <c r="C722" t="s">
        <v>45</v>
      </c>
      <c r="D722">
        <v>50025620</v>
      </c>
      <c r="E722">
        <v>40002620</v>
      </c>
      <c r="F722">
        <v>0</v>
      </c>
      <c r="G722">
        <v>50029513</v>
      </c>
      <c r="H722">
        <v>0</v>
      </c>
      <c r="I722">
        <v>2022</v>
      </c>
      <c r="J722" t="s">
        <v>89</v>
      </c>
      <c r="K722" t="s">
        <v>53</v>
      </c>
      <c r="L722" s="127">
        <v>0.41666666666666669</v>
      </c>
      <c r="M722" t="s">
        <v>40</v>
      </c>
      <c r="N722" t="s">
        <v>49</v>
      </c>
      <c r="O722" t="s">
        <v>30</v>
      </c>
      <c r="P722" t="s">
        <v>54</v>
      </c>
      <c r="Q722" t="s">
        <v>41</v>
      </c>
      <c r="R722" t="s">
        <v>61</v>
      </c>
      <c r="S722" t="s">
        <v>42</v>
      </c>
      <c r="T722" t="s">
        <v>35</v>
      </c>
      <c r="U722" s="1" t="s">
        <v>116</v>
      </c>
      <c r="V722">
        <v>2</v>
      </c>
      <c r="W722">
        <v>0</v>
      </c>
      <c r="X722">
        <v>0</v>
      </c>
      <c r="Y722">
        <v>0</v>
      </c>
      <c r="Z722">
        <v>0</v>
      </c>
    </row>
    <row r="723" spans="1:26" x14ac:dyDescent="0.25">
      <c r="A723">
        <v>106877141</v>
      </c>
      <c r="B723" t="s">
        <v>97</v>
      </c>
      <c r="C723" t="s">
        <v>45</v>
      </c>
      <c r="D723">
        <v>50028840</v>
      </c>
      <c r="E723">
        <v>50028840</v>
      </c>
      <c r="F723">
        <v>2.88</v>
      </c>
      <c r="G723">
        <v>50005647</v>
      </c>
      <c r="H723">
        <v>0</v>
      </c>
      <c r="I723">
        <v>2022</v>
      </c>
      <c r="J723" t="s">
        <v>89</v>
      </c>
      <c r="K723" t="s">
        <v>53</v>
      </c>
      <c r="L723" s="127">
        <v>0.53888888888888886</v>
      </c>
      <c r="M723" t="s">
        <v>77</v>
      </c>
      <c r="N723" t="s">
        <v>49</v>
      </c>
      <c r="P723" t="s">
        <v>68</v>
      </c>
      <c r="Q723" t="s">
        <v>41</v>
      </c>
      <c r="R723" t="s">
        <v>33</v>
      </c>
      <c r="S723" t="s">
        <v>42</v>
      </c>
      <c r="T723" t="s">
        <v>35</v>
      </c>
      <c r="U723" s="1" t="s">
        <v>36</v>
      </c>
      <c r="V723">
        <v>2</v>
      </c>
      <c r="W723">
        <v>0</v>
      </c>
      <c r="X723">
        <v>0</v>
      </c>
      <c r="Y723">
        <v>0</v>
      </c>
      <c r="Z723">
        <v>0</v>
      </c>
    </row>
    <row r="724" spans="1:26" x14ac:dyDescent="0.25">
      <c r="A724">
        <v>106877248</v>
      </c>
      <c r="B724" t="s">
        <v>81</v>
      </c>
      <c r="C724" t="s">
        <v>67</v>
      </c>
      <c r="D724">
        <v>30000115</v>
      </c>
      <c r="E724">
        <v>30000115</v>
      </c>
      <c r="F724">
        <v>7.181</v>
      </c>
      <c r="G724">
        <v>50025360</v>
      </c>
      <c r="H724">
        <v>8.9999999999999993E-3</v>
      </c>
      <c r="I724">
        <v>2022</v>
      </c>
      <c r="J724" t="s">
        <v>89</v>
      </c>
      <c r="K724" t="s">
        <v>53</v>
      </c>
      <c r="L724" s="127">
        <v>0.40277777777777773</v>
      </c>
      <c r="M724" t="s">
        <v>28</v>
      </c>
      <c r="N724" t="s">
        <v>49</v>
      </c>
      <c r="O724" t="s">
        <v>30</v>
      </c>
      <c r="P724" t="s">
        <v>68</v>
      </c>
      <c r="Q724" t="s">
        <v>41</v>
      </c>
      <c r="R724" t="s">
        <v>33</v>
      </c>
      <c r="S724" t="s">
        <v>42</v>
      </c>
      <c r="T724" t="s">
        <v>35</v>
      </c>
      <c r="U724" s="1" t="s">
        <v>36</v>
      </c>
      <c r="V724">
        <v>3</v>
      </c>
      <c r="W724">
        <v>0</v>
      </c>
      <c r="X724">
        <v>0</v>
      </c>
      <c r="Y724">
        <v>0</v>
      </c>
      <c r="Z724">
        <v>0</v>
      </c>
    </row>
    <row r="725" spans="1:26" x14ac:dyDescent="0.25">
      <c r="A725">
        <v>106877369</v>
      </c>
      <c r="B725" t="s">
        <v>86</v>
      </c>
      <c r="C725" t="s">
        <v>65</v>
      </c>
      <c r="D725">
        <v>10000026</v>
      </c>
      <c r="E725">
        <v>10000026</v>
      </c>
      <c r="F725">
        <v>24.254999999999999</v>
      </c>
      <c r="G725">
        <v>200370</v>
      </c>
      <c r="H725">
        <v>0.5</v>
      </c>
      <c r="I725">
        <v>2022</v>
      </c>
      <c r="J725" t="s">
        <v>73</v>
      </c>
      <c r="K725" t="s">
        <v>48</v>
      </c>
      <c r="L725" s="127">
        <v>0.68194444444444446</v>
      </c>
      <c r="M725" t="s">
        <v>28</v>
      </c>
      <c r="N725" t="s">
        <v>49</v>
      </c>
      <c r="O725" t="s">
        <v>30</v>
      </c>
      <c r="P725" t="s">
        <v>31</v>
      </c>
      <c r="Q725" t="s">
        <v>41</v>
      </c>
      <c r="S725" t="s">
        <v>42</v>
      </c>
      <c r="T725" t="s">
        <v>35</v>
      </c>
      <c r="U725" s="1" t="s">
        <v>36</v>
      </c>
      <c r="V725">
        <v>1</v>
      </c>
      <c r="W725">
        <v>0</v>
      </c>
      <c r="X725">
        <v>0</v>
      </c>
      <c r="Y725">
        <v>0</v>
      </c>
      <c r="Z725">
        <v>0</v>
      </c>
    </row>
    <row r="726" spans="1:26" x14ac:dyDescent="0.25">
      <c r="A726">
        <v>106877370</v>
      </c>
      <c r="B726" t="s">
        <v>112</v>
      </c>
      <c r="C726" t="s">
        <v>45</v>
      </c>
      <c r="D726">
        <v>10000095</v>
      </c>
      <c r="E726">
        <v>10000095</v>
      </c>
      <c r="F726">
        <v>5.9820000000000002</v>
      </c>
      <c r="G726">
        <v>40001808</v>
      </c>
      <c r="H726">
        <v>0.1</v>
      </c>
      <c r="I726">
        <v>2022</v>
      </c>
      <c r="J726" t="s">
        <v>73</v>
      </c>
      <c r="K726" t="s">
        <v>53</v>
      </c>
      <c r="L726" s="127">
        <v>0.85555555555555562</v>
      </c>
      <c r="M726" t="s">
        <v>28</v>
      </c>
      <c r="N726" t="s">
        <v>49</v>
      </c>
      <c r="O726" t="s">
        <v>30</v>
      </c>
      <c r="P726" t="s">
        <v>54</v>
      </c>
      <c r="Q726" t="s">
        <v>41</v>
      </c>
      <c r="S726" t="s">
        <v>42</v>
      </c>
      <c r="T726" t="s">
        <v>47</v>
      </c>
      <c r="U726" s="1" t="s">
        <v>36</v>
      </c>
      <c r="V726">
        <v>1</v>
      </c>
      <c r="W726">
        <v>0</v>
      </c>
      <c r="X726">
        <v>0</v>
      </c>
      <c r="Y726">
        <v>0</v>
      </c>
      <c r="Z726">
        <v>0</v>
      </c>
    </row>
    <row r="727" spans="1:26" x14ac:dyDescent="0.25">
      <c r="A727">
        <v>106877468</v>
      </c>
      <c r="B727" t="s">
        <v>25</v>
      </c>
      <c r="C727" t="s">
        <v>65</v>
      </c>
      <c r="D727">
        <v>10000440</v>
      </c>
      <c r="E727">
        <v>10000440</v>
      </c>
      <c r="F727">
        <v>3.7040000000000002</v>
      </c>
      <c r="G727">
        <v>50031853</v>
      </c>
      <c r="H727">
        <v>0.109</v>
      </c>
      <c r="I727">
        <v>2022</v>
      </c>
      <c r="J727" t="s">
        <v>89</v>
      </c>
      <c r="K727" t="s">
        <v>39</v>
      </c>
      <c r="L727" s="127">
        <v>0.875</v>
      </c>
      <c r="M727" t="s">
        <v>28</v>
      </c>
      <c r="N727" t="s">
        <v>49</v>
      </c>
      <c r="O727" t="s">
        <v>30</v>
      </c>
      <c r="P727" t="s">
        <v>54</v>
      </c>
      <c r="Q727" t="s">
        <v>41</v>
      </c>
      <c r="R727" t="s">
        <v>33</v>
      </c>
      <c r="S727" t="s">
        <v>42</v>
      </c>
      <c r="T727" t="s">
        <v>141</v>
      </c>
      <c r="U727" s="1" t="s">
        <v>36</v>
      </c>
      <c r="V727">
        <v>1</v>
      </c>
      <c r="W727">
        <v>0</v>
      </c>
      <c r="X727">
        <v>0</v>
      </c>
      <c r="Y727">
        <v>0</v>
      </c>
      <c r="Z727">
        <v>0</v>
      </c>
    </row>
    <row r="728" spans="1:26" x14ac:dyDescent="0.25">
      <c r="A728">
        <v>106877656</v>
      </c>
      <c r="B728" t="s">
        <v>25</v>
      </c>
      <c r="C728" t="s">
        <v>45</v>
      </c>
      <c r="D728">
        <v>50032207</v>
      </c>
      <c r="E728">
        <v>40001319</v>
      </c>
      <c r="F728">
        <v>2.4079999999999999</v>
      </c>
      <c r="G728">
        <v>50015732</v>
      </c>
      <c r="H728">
        <v>0</v>
      </c>
      <c r="I728">
        <v>2022</v>
      </c>
      <c r="J728" t="s">
        <v>89</v>
      </c>
      <c r="K728" t="s">
        <v>53</v>
      </c>
      <c r="L728" s="127">
        <v>0.69444444444444453</v>
      </c>
      <c r="M728" t="s">
        <v>28</v>
      </c>
      <c r="N728" t="s">
        <v>49</v>
      </c>
      <c r="O728" t="s">
        <v>30</v>
      </c>
      <c r="P728" t="s">
        <v>31</v>
      </c>
      <c r="Q728" t="s">
        <v>41</v>
      </c>
      <c r="R728" t="s">
        <v>33</v>
      </c>
      <c r="S728" t="s">
        <v>42</v>
      </c>
      <c r="T728" t="s">
        <v>35</v>
      </c>
      <c r="U728" s="1" t="s">
        <v>36</v>
      </c>
      <c r="V728">
        <v>4</v>
      </c>
      <c r="W728">
        <v>0</v>
      </c>
      <c r="X728">
        <v>0</v>
      </c>
      <c r="Y728">
        <v>0</v>
      </c>
      <c r="Z728">
        <v>0</v>
      </c>
    </row>
    <row r="729" spans="1:26" x14ac:dyDescent="0.25">
      <c r="A729">
        <v>106878095</v>
      </c>
      <c r="B729" t="s">
        <v>44</v>
      </c>
      <c r="C729" t="s">
        <v>38</v>
      </c>
      <c r="D729">
        <v>20000070</v>
      </c>
      <c r="E729">
        <v>20000070</v>
      </c>
      <c r="F729">
        <v>10.394</v>
      </c>
      <c r="G729">
        <v>50017759</v>
      </c>
      <c r="H729">
        <v>0</v>
      </c>
      <c r="I729">
        <v>2022</v>
      </c>
      <c r="J729" t="s">
        <v>89</v>
      </c>
      <c r="K729" t="s">
        <v>53</v>
      </c>
      <c r="L729" s="127">
        <v>0.77777777777777779</v>
      </c>
      <c r="M729" t="s">
        <v>40</v>
      </c>
      <c r="N729" t="s">
        <v>29</v>
      </c>
      <c r="O729" t="s">
        <v>30</v>
      </c>
      <c r="P729" t="s">
        <v>54</v>
      </c>
      <c r="Q729" t="s">
        <v>41</v>
      </c>
      <c r="R729" t="s">
        <v>33</v>
      </c>
      <c r="S729" t="s">
        <v>42</v>
      </c>
      <c r="T729" t="s">
        <v>52</v>
      </c>
      <c r="U729" s="1" t="s">
        <v>36</v>
      </c>
      <c r="V729">
        <v>2</v>
      </c>
      <c r="W729">
        <v>0</v>
      </c>
      <c r="X729">
        <v>0</v>
      </c>
      <c r="Y729">
        <v>0</v>
      </c>
      <c r="Z729">
        <v>0</v>
      </c>
    </row>
    <row r="730" spans="1:26" x14ac:dyDescent="0.25">
      <c r="A730">
        <v>106878097</v>
      </c>
      <c r="B730" t="s">
        <v>44</v>
      </c>
      <c r="C730" t="s">
        <v>45</v>
      </c>
      <c r="D730">
        <v>50000512</v>
      </c>
      <c r="E730">
        <v>50000512</v>
      </c>
      <c r="F730">
        <v>999.99900000000002</v>
      </c>
      <c r="G730">
        <v>50014232</v>
      </c>
      <c r="H730">
        <v>8.9999999999999993E-3</v>
      </c>
      <c r="I730">
        <v>2022</v>
      </c>
      <c r="J730" t="s">
        <v>89</v>
      </c>
      <c r="K730" t="s">
        <v>48</v>
      </c>
      <c r="L730" s="127">
        <v>0.20555555555555557</v>
      </c>
      <c r="M730" t="s">
        <v>40</v>
      </c>
      <c r="N730" t="s">
        <v>49</v>
      </c>
      <c r="O730" t="s">
        <v>30</v>
      </c>
      <c r="P730" t="s">
        <v>54</v>
      </c>
      <c r="Q730" t="s">
        <v>41</v>
      </c>
      <c r="R730" t="s">
        <v>33</v>
      </c>
      <c r="S730" t="s">
        <v>42</v>
      </c>
      <c r="T730" t="s">
        <v>47</v>
      </c>
      <c r="U730" s="1" t="s">
        <v>36</v>
      </c>
      <c r="V730">
        <v>1</v>
      </c>
      <c r="W730">
        <v>0</v>
      </c>
      <c r="X730">
        <v>0</v>
      </c>
      <c r="Y730">
        <v>0</v>
      </c>
      <c r="Z730">
        <v>0</v>
      </c>
    </row>
    <row r="731" spans="1:26" x14ac:dyDescent="0.25">
      <c r="A731">
        <v>106878169</v>
      </c>
      <c r="B731" t="s">
        <v>44</v>
      </c>
      <c r="C731" t="s">
        <v>45</v>
      </c>
      <c r="D731">
        <v>50012703</v>
      </c>
      <c r="E731">
        <v>50012703</v>
      </c>
      <c r="F731">
        <v>10.474</v>
      </c>
      <c r="G731">
        <v>50027494</v>
      </c>
      <c r="H731">
        <v>0</v>
      </c>
      <c r="I731">
        <v>2022</v>
      </c>
      <c r="J731" t="s">
        <v>89</v>
      </c>
      <c r="K731" t="s">
        <v>39</v>
      </c>
      <c r="L731" s="127">
        <v>0.83611111111111114</v>
      </c>
      <c r="M731" t="s">
        <v>28</v>
      </c>
      <c r="N731" t="s">
        <v>49</v>
      </c>
      <c r="O731" t="s">
        <v>30</v>
      </c>
      <c r="P731" t="s">
        <v>31</v>
      </c>
      <c r="Q731" t="s">
        <v>41</v>
      </c>
      <c r="R731" t="s">
        <v>61</v>
      </c>
      <c r="S731" t="s">
        <v>42</v>
      </c>
      <c r="T731" t="s">
        <v>47</v>
      </c>
      <c r="U731" s="1" t="s">
        <v>36</v>
      </c>
      <c r="V731">
        <v>2</v>
      </c>
      <c r="W731">
        <v>0</v>
      </c>
      <c r="X731">
        <v>0</v>
      </c>
      <c r="Y731">
        <v>0</v>
      </c>
      <c r="Z731">
        <v>0</v>
      </c>
    </row>
    <row r="732" spans="1:26" x14ac:dyDescent="0.25">
      <c r="A732">
        <v>106878301</v>
      </c>
      <c r="B732" t="s">
        <v>25</v>
      </c>
      <c r="C732" t="s">
        <v>38</v>
      </c>
      <c r="D732">
        <v>20000001</v>
      </c>
      <c r="E732">
        <v>10000440</v>
      </c>
      <c r="F732">
        <v>2.7010000000000001</v>
      </c>
      <c r="G732">
        <v>50014055</v>
      </c>
      <c r="H732">
        <v>0.53</v>
      </c>
      <c r="I732">
        <v>2022</v>
      </c>
      <c r="J732" t="s">
        <v>89</v>
      </c>
      <c r="K732" t="s">
        <v>48</v>
      </c>
      <c r="L732" s="127">
        <v>0.6875</v>
      </c>
      <c r="M732" t="s">
        <v>28</v>
      </c>
      <c r="N732" t="s">
        <v>49</v>
      </c>
      <c r="O732" t="s">
        <v>30</v>
      </c>
      <c r="P732" t="s">
        <v>31</v>
      </c>
      <c r="Q732" t="s">
        <v>41</v>
      </c>
      <c r="R732" t="s">
        <v>33</v>
      </c>
      <c r="S732" t="s">
        <v>42</v>
      </c>
      <c r="T732" t="s">
        <v>35</v>
      </c>
      <c r="U732" s="1" t="s">
        <v>36</v>
      </c>
      <c r="V732">
        <v>2</v>
      </c>
      <c r="W732">
        <v>0</v>
      </c>
      <c r="X732">
        <v>0</v>
      </c>
      <c r="Y732">
        <v>0</v>
      </c>
      <c r="Z732">
        <v>0</v>
      </c>
    </row>
    <row r="733" spans="1:26" x14ac:dyDescent="0.25">
      <c r="A733">
        <v>106878410</v>
      </c>
      <c r="B733" t="s">
        <v>25</v>
      </c>
      <c r="C733" t="s">
        <v>65</v>
      </c>
      <c r="D733">
        <v>10000440</v>
      </c>
      <c r="E733">
        <v>10000440</v>
      </c>
      <c r="F733">
        <v>3.718</v>
      </c>
      <c r="G733">
        <v>50031853</v>
      </c>
      <c r="H733">
        <v>9.5000000000000001E-2</v>
      </c>
      <c r="I733">
        <v>2022</v>
      </c>
      <c r="J733" t="s">
        <v>89</v>
      </c>
      <c r="K733" t="s">
        <v>48</v>
      </c>
      <c r="L733" s="127">
        <v>2.0833333333333332E-2</v>
      </c>
      <c r="M733" t="s">
        <v>28</v>
      </c>
      <c r="N733" t="s">
        <v>49</v>
      </c>
      <c r="O733" t="s">
        <v>30</v>
      </c>
      <c r="P733" t="s">
        <v>31</v>
      </c>
      <c r="Q733" t="s">
        <v>41</v>
      </c>
      <c r="R733" t="s">
        <v>33</v>
      </c>
      <c r="S733" t="s">
        <v>42</v>
      </c>
      <c r="T733" t="s">
        <v>47</v>
      </c>
      <c r="U733" s="1" t="s">
        <v>36</v>
      </c>
      <c r="V733">
        <v>1</v>
      </c>
      <c r="W733">
        <v>0</v>
      </c>
      <c r="X733">
        <v>0</v>
      </c>
      <c r="Y733">
        <v>0</v>
      </c>
      <c r="Z733">
        <v>0</v>
      </c>
    </row>
    <row r="734" spans="1:26" x14ac:dyDescent="0.25">
      <c r="A734">
        <v>106878638</v>
      </c>
      <c r="B734" t="s">
        <v>25</v>
      </c>
      <c r="C734" t="s">
        <v>65</v>
      </c>
      <c r="D734">
        <v>10000040</v>
      </c>
      <c r="E734">
        <v>10000040</v>
      </c>
      <c r="F734">
        <v>24.988</v>
      </c>
      <c r="G734">
        <v>29000070</v>
      </c>
      <c r="H734">
        <v>2</v>
      </c>
      <c r="I734">
        <v>2022</v>
      </c>
      <c r="J734" t="s">
        <v>73</v>
      </c>
      <c r="K734" t="s">
        <v>60</v>
      </c>
      <c r="L734" s="127">
        <v>0.56874999999999998</v>
      </c>
      <c r="M734" t="s">
        <v>28</v>
      </c>
      <c r="N734" t="s">
        <v>29</v>
      </c>
      <c r="O734" t="s">
        <v>30</v>
      </c>
      <c r="P734" t="s">
        <v>54</v>
      </c>
      <c r="Q734" t="s">
        <v>62</v>
      </c>
      <c r="R734" t="s">
        <v>33</v>
      </c>
      <c r="S734" t="s">
        <v>34</v>
      </c>
      <c r="T734" t="s">
        <v>35</v>
      </c>
      <c r="U734" s="1" t="s">
        <v>36</v>
      </c>
      <c r="V734">
        <v>2</v>
      </c>
      <c r="W734">
        <v>0</v>
      </c>
      <c r="X734">
        <v>0</v>
      </c>
      <c r="Y734">
        <v>0</v>
      </c>
      <c r="Z734">
        <v>0</v>
      </c>
    </row>
    <row r="735" spans="1:26" x14ac:dyDescent="0.25">
      <c r="A735">
        <v>106878673</v>
      </c>
      <c r="B735" t="s">
        <v>106</v>
      </c>
      <c r="C735" t="s">
        <v>65</v>
      </c>
      <c r="D735">
        <v>10000095</v>
      </c>
      <c r="E735">
        <v>10000095</v>
      </c>
      <c r="F735">
        <v>24.515000000000001</v>
      </c>
      <c r="G735">
        <v>40001815</v>
      </c>
      <c r="H735">
        <v>2</v>
      </c>
      <c r="I735">
        <v>2022</v>
      </c>
      <c r="J735" t="s">
        <v>73</v>
      </c>
      <c r="K735" t="s">
        <v>27</v>
      </c>
      <c r="L735" s="127">
        <v>0.12083333333333333</v>
      </c>
      <c r="M735" t="s">
        <v>28</v>
      </c>
      <c r="N735" t="s">
        <v>49</v>
      </c>
      <c r="O735" t="s">
        <v>30</v>
      </c>
      <c r="P735" t="s">
        <v>54</v>
      </c>
      <c r="Q735" t="s">
        <v>41</v>
      </c>
      <c r="R735" t="s">
        <v>33</v>
      </c>
      <c r="S735" t="s">
        <v>42</v>
      </c>
      <c r="T735" t="s">
        <v>35</v>
      </c>
      <c r="U735" s="1" t="s">
        <v>43</v>
      </c>
      <c r="V735">
        <v>8</v>
      </c>
      <c r="W735">
        <v>0</v>
      </c>
      <c r="X735">
        <v>0</v>
      </c>
      <c r="Y735">
        <v>0</v>
      </c>
      <c r="Z735">
        <v>1</v>
      </c>
    </row>
    <row r="736" spans="1:26" x14ac:dyDescent="0.25">
      <c r="A736">
        <v>106878684</v>
      </c>
      <c r="B736" t="s">
        <v>114</v>
      </c>
      <c r="C736" t="s">
        <v>65</v>
      </c>
      <c r="D736">
        <v>10000095</v>
      </c>
      <c r="E736">
        <v>10000095</v>
      </c>
      <c r="F736">
        <v>1.56</v>
      </c>
      <c r="G736">
        <v>30000050</v>
      </c>
      <c r="H736">
        <v>0</v>
      </c>
      <c r="I736">
        <v>2022</v>
      </c>
      <c r="J736" t="s">
        <v>89</v>
      </c>
      <c r="K736" t="s">
        <v>39</v>
      </c>
      <c r="L736" s="127">
        <v>2.4999999999999998E-2</v>
      </c>
      <c r="M736" t="s">
        <v>28</v>
      </c>
      <c r="N736" t="s">
        <v>49</v>
      </c>
      <c r="O736" t="s">
        <v>30</v>
      </c>
      <c r="P736" t="s">
        <v>31</v>
      </c>
      <c r="Q736" t="s">
        <v>41</v>
      </c>
      <c r="R736" t="s">
        <v>33</v>
      </c>
      <c r="S736" t="s">
        <v>42</v>
      </c>
      <c r="T736" t="s">
        <v>57</v>
      </c>
      <c r="U736" s="1" t="s">
        <v>85</v>
      </c>
      <c r="V736">
        <v>3</v>
      </c>
      <c r="W736">
        <v>0</v>
      </c>
      <c r="X736">
        <v>2</v>
      </c>
      <c r="Y736">
        <v>1</v>
      </c>
      <c r="Z736">
        <v>0</v>
      </c>
    </row>
    <row r="737" spans="1:26" x14ac:dyDescent="0.25">
      <c r="A737">
        <v>106878699</v>
      </c>
      <c r="B737" t="s">
        <v>25</v>
      </c>
      <c r="C737" t="s">
        <v>65</v>
      </c>
      <c r="D737">
        <v>10000040</v>
      </c>
      <c r="E737">
        <v>10000040</v>
      </c>
      <c r="F737">
        <v>23.908999999999999</v>
      </c>
      <c r="G737">
        <v>203060</v>
      </c>
      <c r="H737">
        <v>0.5</v>
      </c>
      <c r="I737">
        <v>2022</v>
      </c>
      <c r="J737" t="s">
        <v>89</v>
      </c>
      <c r="K737" t="s">
        <v>39</v>
      </c>
      <c r="L737" s="127">
        <v>0.35000000000000003</v>
      </c>
      <c r="M737" t="s">
        <v>28</v>
      </c>
      <c r="N737" t="s">
        <v>49</v>
      </c>
      <c r="O737" t="s">
        <v>30</v>
      </c>
      <c r="P737" t="s">
        <v>31</v>
      </c>
      <c r="Q737" t="s">
        <v>41</v>
      </c>
      <c r="R737" t="s">
        <v>33</v>
      </c>
      <c r="S737" t="s">
        <v>42</v>
      </c>
      <c r="T737" t="s">
        <v>35</v>
      </c>
      <c r="U737" s="1" t="s">
        <v>36</v>
      </c>
      <c r="V737">
        <v>3</v>
      </c>
      <c r="W737">
        <v>0</v>
      </c>
      <c r="X737">
        <v>0</v>
      </c>
      <c r="Y737">
        <v>0</v>
      </c>
      <c r="Z737">
        <v>0</v>
      </c>
    </row>
    <row r="738" spans="1:26" x14ac:dyDescent="0.25">
      <c r="A738">
        <v>106878713</v>
      </c>
      <c r="B738" t="s">
        <v>106</v>
      </c>
      <c r="C738" t="s">
        <v>65</v>
      </c>
      <c r="D738">
        <v>10000095</v>
      </c>
      <c r="E738">
        <v>10000095</v>
      </c>
      <c r="F738">
        <v>17.736999999999998</v>
      </c>
      <c r="G738">
        <v>200570</v>
      </c>
      <c r="H738">
        <v>0.1</v>
      </c>
      <c r="I738">
        <v>2022</v>
      </c>
      <c r="J738" t="s">
        <v>89</v>
      </c>
      <c r="K738" t="s">
        <v>39</v>
      </c>
      <c r="L738" s="127">
        <v>0.33819444444444446</v>
      </c>
      <c r="M738" t="s">
        <v>28</v>
      </c>
      <c r="N738" t="s">
        <v>49</v>
      </c>
      <c r="O738" t="s">
        <v>30</v>
      </c>
      <c r="P738" t="s">
        <v>31</v>
      </c>
      <c r="Q738" t="s">
        <v>41</v>
      </c>
      <c r="R738" t="s">
        <v>33</v>
      </c>
      <c r="S738" t="s">
        <v>42</v>
      </c>
      <c r="T738" t="s">
        <v>35</v>
      </c>
      <c r="U738" s="1" t="s">
        <v>43</v>
      </c>
      <c r="V738">
        <v>1</v>
      </c>
      <c r="W738">
        <v>0</v>
      </c>
      <c r="X738">
        <v>0</v>
      </c>
      <c r="Y738">
        <v>0</v>
      </c>
      <c r="Z738">
        <v>1</v>
      </c>
    </row>
    <row r="739" spans="1:26" x14ac:dyDescent="0.25">
      <c r="A739">
        <v>106878760</v>
      </c>
      <c r="B739" t="s">
        <v>96</v>
      </c>
      <c r="C739" t="s">
        <v>122</v>
      </c>
      <c r="D739">
        <v>40004427</v>
      </c>
      <c r="E739">
        <v>40004427</v>
      </c>
      <c r="F739">
        <v>0.38500000000000001</v>
      </c>
      <c r="G739">
        <v>40004448</v>
      </c>
      <c r="H739">
        <v>0</v>
      </c>
      <c r="I739">
        <v>2022</v>
      </c>
      <c r="J739" t="s">
        <v>73</v>
      </c>
      <c r="K739" t="s">
        <v>27</v>
      </c>
      <c r="L739" s="127">
        <v>0.34652777777777777</v>
      </c>
      <c r="M739" t="s">
        <v>77</v>
      </c>
      <c r="N739" t="s">
        <v>49</v>
      </c>
      <c r="O739" t="s">
        <v>30</v>
      </c>
      <c r="P739" t="s">
        <v>68</v>
      </c>
      <c r="Q739" t="s">
        <v>41</v>
      </c>
      <c r="R739" t="s">
        <v>50</v>
      </c>
      <c r="S739" t="s">
        <v>42</v>
      </c>
      <c r="T739" t="s">
        <v>35</v>
      </c>
      <c r="U739" s="1" t="s">
        <v>36</v>
      </c>
      <c r="V739">
        <v>2</v>
      </c>
      <c r="W739">
        <v>0</v>
      </c>
      <c r="X739">
        <v>0</v>
      </c>
      <c r="Y739">
        <v>0</v>
      </c>
      <c r="Z739">
        <v>0</v>
      </c>
    </row>
    <row r="740" spans="1:26" x14ac:dyDescent="0.25">
      <c r="A740">
        <v>106878789</v>
      </c>
      <c r="B740" t="s">
        <v>106</v>
      </c>
      <c r="C740" t="s">
        <v>65</v>
      </c>
      <c r="D740">
        <v>10000095</v>
      </c>
      <c r="E740">
        <v>10000095</v>
      </c>
      <c r="F740">
        <v>24.515000000000001</v>
      </c>
      <c r="G740">
        <v>40001815</v>
      </c>
      <c r="H740">
        <v>2</v>
      </c>
      <c r="I740">
        <v>2022</v>
      </c>
      <c r="J740" t="s">
        <v>73</v>
      </c>
      <c r="K740" t="s">
        <v>27</v>
      </c>
      <c r="L740" s="127">
        <v>0.62083333333333335</v>
      </c>
      <c r="M740" t="s">
        <v>28</v>
      </c>
      <c r="N740" t="s">
        <v>29</v>
      </c>
      <c r="O740" t="s">
        <v>30</v>
      </c>
      <c r="P740" t="s">
        <v>54</v>
      </c>
      <c r="Q740" t="s">
        <v>41</v>
      </c>
      <c r="R740" t="s">
        <v>33</v>
      </c>
      <c r="S740" t="s">
        <v>42</v>
      </c>
      <c r="T740" t="s">
        <v>35</v>
      </c>
      <c r="U740" s="1" t="s">
        <v>64</v>
      </c>
      <c r="V740">
        <v>18</v>
      </c>
      <c r="W740">
        <v>0</v>
      </c>
      <c r="X740">
        <v>0</v>
      </c>
      <c r="Y740">
        <v>2</v>
      </c>
      <c r="Z740">
        <v>1</v>
      </c>
    </row>
    <row r="741" spans="1:26" x14ac:dyDescent="0.25">
      <c r="A741">
        <v>106878807</v>
      </c>
      <c r="B741" t="s">
        <v>114</v>
      </c>
      <c r="C741" t="s">
        <v>67</v>
      </c>
      <c r="D741">
        <v>30000042</v>
      </c>
      <c r="E741">
        <v>30000042</v>
      </c>
      <c r="F741">
        <v>15.494999999999999</v>
      </c>
      <c r="G741">
        <v>40001704</v>
      </c>
      <c r="H741">
        <v>0.1</v>
      </c>
      <c r="I741">
        <v>2022</v>
      </c>
      <c r="J741" t="s">
        <v>89</v>
      </c>
      <c r="K741" t="s">
        <v>53</v>
      </c>
      <c r="L741" s="127">
        <v>0.16111111111111112</v>
      </c>
      <c r="M741" t="s">
        <v>28</v>
      </c>
      <c r="N741" t="s">
        <v>29</v>
      </c>
      <c r="O741" t="s">
        <v>30</v>
      </c>
      <c r="P741" t="s">
        <v>31</v>
      </c>
      <c r="Q741" t="s">
        <v>41</v>
      </c>
      <c r="R741" t="s">
        <v>33</v>
      </c>
      <c r="S741" t="s">
        <v>42</v>
      </c>
      <c r="T741" t="s">
        <v>57</v>
      </c>
      <c r="U741" s="1" t="s">
        <v>36</v>
      </c>
      <c r="V741">
        <v>1</v>
      </c>
      <c r="W741">
        <v>0</v>
      </c>
      <c r="X741">
        <v>0</v>
      </c>
      <c r="Y741">
        <v>0</v>
      </c>
      <c r="Z741">
        <v>0</v>
      </c>
    </row>
    <row r="742" spans="1:26" x14ac:dyDescent="0.25">
      <c r="A742">
        <v>106878827</v>
      </c>
      <c r="B742" t="s">
        <v>25</v>
      </c>
      <c r="C742" t="s">
        <v>65</v>
      </c>
      <c r="D742">
        <v>10000040</v>
      </c>
      <c r="E742">
        <v>10000040</v>
      </c>
      <c r="F742">
        <v>19.498000000000001</v>
      </c>
      <c r="G742">
        <v>10000440</v>
      </c>
      <c r="H742">
        <v>1.02</v>
      </c>
      <c r="I742">
        <v>2022</v>
      </c>
      <c r="J742" t="s">
        <v>89</v>
      </c>
      <c r="K742" t="s">
        <v>53</v>
      </c>
      <c r="L742" s="127">
        <v>0.26319444444444445</v>
      </c>
      <c r="M742" t="s">
        <v>28</v>
      </c>
      <c r="N742" t="s">
        <v>29</v>
      </c>
      <c r="O742" t="s">
        <v>30</v>
      </c>
      <c r="P742" t="s">
        <v>31</v>
      </c>
      <c r="Q742" t="s">
        <v>41</v>
      </c>
      <c r="R742" t="s">
        <v>33</v>
      </c>
      <c r="S742" t="s">
        <v>42</v>
      </c>
      <c r="T742" t="s">
        <v>35</v>
      </c>
      <c r="U742" s="1" t="s">
        <v>36</v>
      </c>
      <c r="V742">
        <v>2</v>
      </c>
      <c r="W742">
        <v>0</v>
      </c>
      <c r="X742">
        <v>0</v>
      </c>
      <c r="Y742">
        <v>0</v>
      </c>
      <c r="Z742">
        <v>0</v>
      </c>
    </row>
    <row r="743" spans="1:26" x14ac:dyDescent="0.25">
      <c r="A743">
        <v>106878903</v>
      </c>
      <c r="B743" t="s">
        <v>148</v>
      </c>
      <c r="C743" t="s">
        <v>65</v>
      </c>
      <c r="D743">
        <v>10000040</v>
      </c>
      <c r="E743">
        <v>10000040</v>
      </c>
      <c r="F743">
        <v>31.765999999999998</v>
      </c>
      <c r="G743">
        <v>40001582</v>
      </c>
      <c r="H743">
        <v>0.5</v>
      </c>
      <c r="I743">
        <v>2022</v>
      </c>
      <c r="J743" t="s">
        <v>89</v>
      </c>
      <c r="K743" t="s">
        <v>39</v>
      </c>
      <c r="L743" s="127">
        <v>0.37847222222222227</v>
      </c>
      <c r="M743" t="s">
        <v>28</v>
      </c>
      <c r="N743" t="s">
        <v>49</v>
      </c>
      <c r="O743" t="s">
        <v>30</v>
      </c>
      <c r="P743" t="s">
        <v>54</v>
      </c>
      <c r="Q743" t="s">
        <v>41</v>
      </c>
      <c r="R743" t="s">
        <v>33</v>
      </c>
      <c r="S743" t="s">
        <v>42</v>
      </c>
      <c r="T743" t="s">
        <v>35</v>
      </c>
      <c r="U743" s="1" t="s">
        <v>36</v>
      </c>
      <c r="V743">
        <v>3</v>
      </c>
      <c r="W743">
        <v>0</v>
      </c>
      <c r="X743">
        <v>0</v>
      </c>
      <c r="Y743">
        <v>0</v>
      </c>
      <c r="Z743">
        <v>0</v>
      </c>
    </row>
    <row r="744" spans="1:26" x14ac:dyDescent="0.25">
      <c r="A744">
        <v>106878943</v>
      </c>
      <c r="B744" t="s">
        <v>104</v>
      </c>
      <c r="C744" t="s">
        <v>65</v>
      </c>
      <c r="D744">
        <v>10000026</v>
      </c>
      <c r="E744">
        <v>10000026</v>
      </c>
      <c r="F744">
        <v>9.0190000000000001</v>
      </c>
      <c r="G744">
        <v>200480</v>
      </c>
      <c r="H744">
        <v>1.5</v>
      </c>
      <c r="I744">
        <v>2022</v>
      </c>
      <c r="J744" t="s">
        <v>73</v>
      </c>
      <c r="K744" t="s">
        <v>55</v>
      </c>
      <c r="L744" s="127">
        <v>0.68541666666666667</v>
      </c>
      <c r="M744" t="s">
        <v>28</v>
      </c>
      <c r="N744" t="s">
        <v>49</v>
      </c>
      <c r="O744" t="s">
        <v>30</v>
      </c>
      <c r="P744" t="s">
        <v>54</v>
      </c>
      <c r="Q744" t="s">
        <v>41</v>
      </c>
      <c r="R744" t="s">
        <v>33</v>
      </c>
      <c r="S744" t="s">
        <v>42</v>
      </c>
      <c r="T744" t="s">
        <v>35</v>
      </c>
      <c r="U744" s="1" t="s">
        <v>36</v>
      </c>
      <c r="V744">
        <v>3</v>
      </c>
      <c r="W744">
        <v>0</v>
      </c>
      <c r="X744">
        <v>0</v>
      </c>
      <c r="Y744">
        <v>0</v>
      </c>
      <c r="Z744">
        <v>0</v>
      </c>
    </row>
    <row r="745" spans="1:26" x14ac:dyDescent="0.25">
      <c r="A745">
        <v>106878951</v>
      </c>
      <c r="B745" t="s">
        <v>86</v>
      </c>
      <c r="C745" t="s">
        <v>65</v>
      </c>
      <c r="D745">
        <v>10000026</v>
      </c>
      <c r="E745">
        <v>10000026</v>
      </c>
      <c r="F745">
        <v>24.754999999999999</v>
      </c>
      <c r="G745">
        <v>200360</v>
      </c>
      <c r="H745">
        <v>1</v>
      </c>
      <c r="I745">
        <v>2022</v>
      </c>
      <c r="J745" t="s">
        <v>73</v>
      </c>
      <c r="K745" t="s">
        <v>55</v>
      </c>
      <c r="L745" s="127">
        <v>0.75624999999999998</v>
      </c>
      <c r="M745" t="s">
        <v>28</v>
      </c>
      <c r="N745" t="s">
        <v>49</v>
      </c>
      <c r="O745" t="s">
        <v>30</v>
      </c>
      <c r="P745" t="s">
        <v>54</v>
      </c>
      <c r="Q745" t="s">
        <v>41</v>
      </c>
      <c r="R745" t="s">
        <v>33</v>
      </c>
      <c r="S745" t="s">
        <v>42</v>
      </c>
      <c r="T745" t="s">
        <v>52</v>
      </c>
      <c r="U745" s="1" t="s">
        <v>36</v>
      </c>
      <c r="V745">
        <v>3</v>
      </c>
      <c r="W745">
        <v>0</v>
      </c>
      <c r="X745">
        <v>0</v>
      </c>
      <c r="Y745">
        <v>0</v>
      </c>
      <c r="Z745">
        <v>0</v>
      </c>
    </row>
    <row r="746" spans="1:26" x14ac:dyDescent="0.25">
      <c r="A746">
        <v>106878952</v>
      </c>
      <c r="B746" t="s">
        <v>104</v>
      </c>
      <c r="C746" t="s">
        <v>65</v>
      </c>
      <c r="D746">
        <v>10000026</v>
      </c>
      <c r="E746">
        <v>10000026</v>
      </c>
      <c r="F746">
        <v>5.5190000000000001</v>
      </c>
      <c r="G746">
        <v>200470</v>
      </c>
      <c r="H746">
        <v>1</v>
      </c>
      <c r="I746">
        <v>2022</v>
      </c>
      <c r="J746" t="s">
        <v>89</v>
      </c>
      <c r="K746" t="s">
        <v>39</v>
      </c>
      <c r="L746" s="127">
        <v>0.74861111111111101</v>
      </c>
      <c r="M746" t="s">
        <v>28</v>
      </c>
      <c r="N746" t="s">
        <v>29</v>
      </c>
      <c r="O746" t="s">
        <v>30</v>
      </c>
      <c r="P746" t="s">
        <v>54</v>
      </c>
      <c r="Q746" t="s">
        <v>41</v>
      </c>
      <c r="R746" t="s">
        <v>33</v>
      </c>
      <c r="S746" t="s">
        <v>42</v>
      </c>
      <c r="T746" t="s">
        <v>35</v>
      </c>
      <c r="U746" s="1" t="s">
        <v>36</v>
      </c>
      <c r="V746">
        <v>4</v>
      </c>
      <c r="W746">
        <v>0</v>
      </c>
      <c r="X746">
        <v>0</v>
      </c>
      <c r="Y746">
        <v>0</v>
      </c>
      <c r="Z746">
        <v>0</v>
      </c>
    </row>
    <row r="747" spans="1:26" x14ac:dyDescent="0.25">
      <c r="A747">
        <v>106878968</v>
      </c>
      <c r="B747" t="s">
        <v>81</v>
      </c>
      <c r="C747" t="s">
        <v>65</v>
      </c>
      <c r="D747">
        <v>10000485</v>
      </c>
      <c r="E747">
        <v>10800485</v>
      </c>
      <c r="F747">
        <v>26.484000000000002</v>
      </c>
      <c r="G747">
        <v>30000016</v>
      </c>
      <c r="H747">
        <v>0.1</v>
      </c>
      <c r="I747">
        <v>2022</v>
      </c>
      <c r="J747" t="s">
        <v>89</v>
      </c>
      <c r="K747" t="s">
        <v>53</v>
      </c>
      <c r="L747" s="127">
        <v>0.66527777777777775</v>
      </c>
      <c r="M747" t="s">
        <v>28</v>
      </c>
      <c r="N747" t="s">
        <v>49</v>
      </c>
      <c r="O747" t="s">
        <v>30</v>
      </c>
      <c r="P747" t="s">
        <v>31</v>
      </c>
      <c r="Q747" t="s">
        <v>41</v>
      </c>
      <c r="R747" t="s">
        <v>33</v>
      </c>
      <c r="S747" t="s">
        <v>42</v>
      </c>
      <c r="T747" t="s">
        <v>35</v>
      </c>
      <c r="U747" s="1" t="s">
        <v>36</v>
      </c>
      <c r="V747">
        <v>2</v>
      </c>
      <c r="W747">
        <v>0</v>
      </c>
      <c r="X747">
        <v>0</v>
      </c>
      <c r="Y747">
        <v>0</v>
      </c>
      <c r="Z747">
        <v>0</v>
      </c>
    </row>
    <row r="748" spans="1:26" x14ac:dyDescent="0.25">
      <c r="A748">
        <v>106879040</v>
      </c>
      <c r="B748" t="s">
        <v>86</v>
      </c>
      <c r="C748" t="s">
        <v>65</v>
      </c>
      <c r="D748">
        <v>10000026</v>
      </c>
      <c r="E748">
        <v>10000026</v>
      </c>
      <c r="F748">
        <v>24.754999999999999</v>
      </c>
      <c r="G748">
        <v>200360</v>
      </c>
      <c r="H748">
        <v>1</v>
      </c>
      <c r="I748">
        <v>2022</v>
      </c>
      <c r="J748" t="s">
        <v>73</v>
      </c>
      <c r="K748" t="s">
        <v>55</v>
      </c>
      <c r="L748" s="127">
        <v>0.81874999999999998</v>
      </c>
      <c r="M748" t="s">
        <v>28</v>
      </c>
      <c r="N748" t="s">
        <v>49</v>
      </c>
      <c r="O748" t="s">
        <v>30</v>
      </c>
      <c r="P748" t="s">
        <v>54</v>
      </c>
      <c r="Q748" t="s">
        <v>41</v>
      </c>
      <c r="R748" t="s">
        <v>33</v>
      </c>
      <c r="S748" t="s">
        <v>42</v>
      </c>
      <c r="T748" t="s">
        <v>52</v>
      </c>
      <c r="U748" s="1" t="s">
        <v>36</v>
      </c>
      <c r="V748">
        <v>2</v>
      </c>
      <c r="W748">
        <v>0</v>
      </c>
      <c r="X748">
        <v>0</v>
      </c>
      <c r="Y748">
        <v>0</v>
      </c>
      <c r="Z748">
        <v>0</v>
      </c>
    </row>
    <row r="749" spans="1:26" x14ac:dyDescent="0.25">
      <c r="A749">
        <v>106879066</v>
      </c>
      <c r="B749" t="s">
        <v>114</v>
      </c>
      <c r="C749" t="s">
        <v>65</v>
      </c>
      <c r="D749">
        <v>10000040</v>
      </c>
      <c r="E749">
        <v>10000040</v>
      </c>
      <c r="F749">
        <v>2.3849999999999998</v>
      </c>
      <c r="G749">
        <v>40001010</v>
      </c>
      <c r="H749">
        <v>0.2</v>
      </c>
      <c r="I749">
        <v>2022</v>
      </c>
      <c r="J749" t="s">
        <v>89</v>
      </c>
      <c r="K749" t="s">
        <v>53</v>
      </c>
      <c r="L749" s="127">
        <v>0.91736111111111107</v>
      </c>
      <c r="M749" t="s">
        <v>28</v>
      </c>
      <c r="N749" t="s">
        <v>29</v>
      </c>
      <c r="O749" t="s">
        <v>30</v>
      </c>
      <c r="P749" t="s">
        <v>31</v>
      </c>
      <c r="Q749" t="s">
        <v>41</v>
      </c>
      <c r="R749" t="s">
        <v>33</v>
      </c>
      <c r="S749" t="s">
        <v>42</v>
      </c>
      <c r="T749" t="s">
        <v>57</v>
      </c>
      <c r="U749" s="1" t="s">
        <v>36</v>
      </c>
      <c r="V749">
        <v>2</v>
      </c>
      <c r="W749">
        <v>0</v>
      </c>
      <c r="X749">
        <v>0</v>
      </c>
      <c r="Y749">
        <v>0</v>
      </c>
      <c r="Z749">
        <v>0</v>
      </c>
    </row>
    <row r="750" spans="1:26" x14ac:dyDescent="0.25">
      <c r="A750">
        <v>106879160</v>
      </c>
      <c r="B750" t="s">
        <v>114</v>
      </c>
      <c r="C750" t="s">
        <v>65</v>
      </c>
      <c r="D750">
        <v>10000040</v>
      </c>
      <c r="E750">
        <v>10000040</v>
      </c>
      <c r="F750">
        <v>1.645</v>
      </c>
      <c r="G750">
        <v>30000042</v>
      </c>
      <c r="H750">
        <v>0.1</v>
      </c>
      <c r="I750">
        <v>2022</v>
      </c>
      <c r="J750" t="s">
        <v>89</v>
      </c>
      <c r="K750" t="s">
        <v>48</v>
      </c>
      <c r="L750" s="127">
        <v>0.44097222222222227</v>
      </c>
      <c r="M750" t="s">
        <v>28</v>
      </c>
      <c r="N750" t="s">
        <v>49</v>
      </c>
      <c r="O750" t="s">
        <v>30</v>
      </c>
      <c r="P750" t="s">
        <v>31</v>
      </c>
      <c r="Q750" t="s">
        <v>41</v>
      </c>
      <c r="R750" t="s">
        <v>33</v>
      </c>
      <c r="S750" t="s">
        <v>42</v>
      </c>
      <c r="T750" t="s">
        <v>35</v>
      </c>
      <c r="U750" s="1" t="s">
        <v>36</v>
      </c>
      <c r="V750">
        <v>2</v>
      </c>
      <c r="W750">
        <v>0</v>
      </c>
      <c r="X750">
        <v>0</v>
      </c>
      <c r="Y750">
        <v>0</v>
      </c>
      <c r="Z750">
        <v>0</v>
      </c>
    </row>
    <row r="751" spans="1:26" x14ac:dyDescent="0.25">
      <c r="A751">
        <v>106879169</v>
      </c>
      <c r="B751" t="s">
        <v>86</v>
      </c>
      <c r="C751" t="s">
        <v>65</v>
      </c>
      <c r="D751">
        <v>10000026</v>
      </c>
      <c r="E751">
        <v>10000026</v>
      </c>
      <c r="F751">
        <v>21.962</v>
      </c>
      <c r="G751">
        <v>200340</v>
      </c>
      <c r="H751">
        <v>0.2</v>
      </c>
      <c r="I751">
        <v>2022</v>
      </c>
      <c r="J751" t="s">
        <v>89</v>
      </c>
      <c r="K751" t="s">
        <v>48</v>
      </c>
      <c r="L751" s="127">
        <v>0.32847222222222222</v>
      </c>
      <c r="M751" t="s">
        <v>28</v>
      </c>
      <c r="N751" t="s">
        <v>49</v>
      </c>
      <c r="O751" t="s">
        <v>30</v>
      </c>
      <c r="P751" t="s">
        <v>31</v>
      </c>
      <c r="Q751" t="s">
        <v>41</v>
      </c>
      <c r="R751" t="s">
        <v>33</v>
      </c>
      <c r="S751" t="s">
        <v>42</v>
      </c>
      <c r="T751" t="s">
        <v>35</v>
      </c>
      <c r="U751" s="1" t="s">
        <v>36</v>
      </c>
      <c r="V751">
        <v>2</v>
      </c>
      <c r="W751">
        <v>0</v>
      </c>
      <c r="X751">
        <v>0</v>
      </c>
      <c r="Y751">
        <v>0</v>
      </c>
      <c r="Z751">
        <v>0</v>
      </c>
    </row>
    <row r="752" spans="1:26" x14ac:dyDescent="0.25">
      <c r="A752">
        <v>106879191</v>
      </c>
      <c r="B752" t="s">
        <v>148</v>
      </c>
      <c r="C752" t="s">
        <v>65</v>
      </c>
      <c r="D752">
        <v>10000040</v>
      </c>
      <c r="E752">
        <v>10000040</v>
      </c>
      <c r="F752">
        <v>7.1</v>
      </c>
      <c r="G752">
        <v>200070</v>
      </c>
      <c r="H752">
        <v>0.1</v>
      </c>
      <c r="I752">
        <v>2022</v>
      </c>
      <c r="J752" t="s">
        <v>89</v>
      </c>
      <c r="K752" t="s">
        <v>53</v>
      </c>
      <c r="L752" s="127">
        <v>0.28055555555555556</v>
      </c>
      <c r="M752" t="s">
        <v>28</v>
      </c>
      <c r="N752" t="s">
        <v>49</v>
      </c>
      <c r="O752" t="s">
        <v>30</v>
      </c>
      <c r="P752" t="s">
        <v>31</v>
      </c>
      <c r="Q752" t="s">
        <v>41</v>
      </c>
      <c r="R752" t="s">
        <v>33</v>
      </c>
      <c r="S752" t="s">
        <v>42</v>
      </c>
      <c r="T752" t="s">
        <v>74</v>
      </c>
      <c r="U752" s="1" t="s">
        <v>36</v>
      </c>
      <c r="V752">
        <v>1</v>
      </c>
      <c r="W752">
        <v>0</v>
      </c>
      <c r="X752">
        <v>0</v>
      </c>
      <c r="Y752">
        <v>0</v>
      </c>
      <c r="Z752">
        <v>0</v>
      </c>
    </row>
    <row r="753" spans="1:26" x14ac:dyDescent="0.25">
      <c r="A753">
        <v>106879193</v>
      </c>
      <c r="B753" t="s">
        <v>114</v>
      </c>
      <c r="C753" t="s">
        <v>65</v>
      </c>
      <c r="D753">
        <v>10000040</v>
      </c>
      <c r="E753">
        <v>10000040</v>
      </c>
      <c r="F753">
        <v>17.702000000000002</v>
      </c>
      <c r="G753">
        <v>10000095</v>
      </c>
      <c r="H753">
        <v>0.1</v>
      </c>
      <c r="I753">
        <v>2022</v>
      </c>
      <c r="J753" t="s">
        <v>89</v>
      </c>
      <c r="K753" t="s">
        <v>48</v>
      </c>
      <c r="L753" s="127">
        <v>0.63402777777777775</v>
      </c>
      <c r="M753" t="s">
        <v>28</v>
      </c>
      <c r="N753" t="s">
        <v>29</v>
      </c>
      <c r="O753" t="s">
        <v>30</v>
      </c>
      <c r="P753" t="s">
        <v>68</v>
      </c>
      <c r="Q753" t="s">
        <v>41</v>
      </c>
      <c r="R753" t="s">
        <v>75</v>
      </c>
      <c r="S753" t="s">
        <v>42</v>
      </c>
      <c r="T753" t="s">
        <v>35</v>
      </c>
      <c r="U753" s="1" t="s">
        <v>36</v>
      </c>
      <c r="V753">
        <v>4</v>
      </c>
      <c r="W753">
        <v>0</v>
      </c>
      <c r="X753">
        <v>0</v>
      </c>
      <c r="Y753">
        <v>0</v>
      </c>
      <c r="Z753">
        <v>0</v>
      </c>
    </row>
    <row r="754" spans="1:26" x14ac:dyDescent="0.25">
      <c r="A754">
        <v>106879198</v>
      </c>
      <c r="B754" t="s">
        <v>104</v>
      </c>
      <c r="C754" t="s">
        <v>65</v>
      </c>
      <c r="D754">
        <v>10000026</v>
      </c>
      <c r="E754">
        <v>10000026</v>
      </c>
      <c r="F754">
        <v>6.0190000000000001</v>
      </c>
      <c r="G754">
        <v>200470</v>
      </c>
      <c r="H754">
        <v>0.5</v>
      </c>
      <c r="I754">
        <v>2022</v>
      </c>
      <c r="J754" t="s">
        <v>89</v>
      </c>
      <c r="K754" t="s">
        <v>48</v>
      </c>
      <c r="L754" s="127">
        <v>0.52777777777777779</v>
      </c>
      <c r="M754" t="s">
        <v>28</v>
      </c>
      <c r="N754" t="s">
        <v>49</v>
      </c>
      <c r="O754" t="s">
        <v>30</v>
      </c>
      <c r="P754" t="s">
        <v>31</v>
      </c>
      <c r="Q754" t="s">
        <v>41</v>
      </c>
      <c r="R754" t="s">
        <v>33</v>
      </c>
      <c r="S754" t="s">
        <v>42</v>
      </c>
      <c r="T754" t="s">
        <v>35</v>
      </c>
      <c r="U754" s="1" t="s">
        <v>36</v>
      </c>
      <c r="V754">
        <v>2</v>
      </c>
      <c r="W754">
        <v>0</v>
      </c>
      <c r="X754">
        <v>0</v>
      </c>
      <c r="Y754">
        <v>0</v>
      </c>
      <c r="Z754">
        <v>0</v>
      </c>
    </row>
    <row r="755" spans="1:26" x14ac:dyDescent="0.25">
      <c r="A755">
        <v>106879330</v>
      </c>
      <c r="B755" t="s">
        <v>81</v>
      </c>
      <c r="C755" t="s">
        <v>45</v>
      </c>
      <c r="D755">
        <v>50031288</v>
      </c>
      <c r="E755">
        <v>50031288</v>
      </c>
      <c r="F755">
        <v>2.35</v>
      </c>
      <c r="G755">
        <v>50035033</v>
      </c>
      <c r="H755">
        <v>0</v>
      </c>
      <c r="I755">
        <v>2022</v>
      </c>
      <c r="J755" t="s">
        <v>89</v>
      </c>
      <c r="K755" t="s">
        <v>39</v>
      </c>
      <c r="L755" s="127">
        <v>0.27847222222222223</v>
      </c>
      <c r="M755" t="s">
        <v>28</v>
      </c>
      <c r="N755" t="s">
        <v>29</v>
      </c>
      <c r="O755" t="s">
        <v>30</v>
      </c>
      <c r="P755" t="s">
        <v>31</v>
      </c>
      <c r="Q755" t="s">
        <v>41</v>
      </c>
      <c r="R755" t="s">
        <v>33</v>
      </c>
      <c r="S755" t="s">
        <v>42</v>
      </c>
      <c r="T755" t="s">
        <v>52</v>
      </c>
      <c r="U755" s="1" t="s">
        <v>36</v>
      </c>
      <c r="V755">
        <v>4</v>
      </c>
      <c r="W755">
        <v>0</v>
      </c>
      <c r="X755">
        <v>0</v>
      </c>
      <c r="Y755">
        <v>0</v>
      </c>
      <c r="Z755">
        <v>0</v>
      </c>
    </row>
    <row r="756" spans="1:26" x14ac:dyDescent="0.25">
      <c r="A756">
        <v>106879389</v>
      </c>
      <c r="B756" t="s">
        <v>97</v>
      </c>
      <c r="C756" t="s">
        <v>45</v>
      </c>
      <c r="D756">
        <v>50005883</v>
      </c>
      <c r="E756">
        <v>20000070</v>
      </c>
      <c r="F756">
        <v>5.3029999999999999</v>
      </c>
      <c r="G756">
        <v>50005884</v>
      </c>
      <c r="H756">
        <v>1.4E-2</v>
      </c>
      <c r="I756">
        <v>2022</v>
      </c>
      <c r="J756" t="s">
        <v>89</v>
      </c>
      <c r="K756" t="s">
        <v>48</v>
      </c>
      <c r="L756" s="127">
        <v>0.47916666666666669</v>
      </c>
      <c r="M756" t="s">
        <v>40</v>
      </c>
      <c r="N756" t="s">
        <v>49</v>
      </c>
      <c r="O756" t="s">
        <v>30</v>
      </c>
      <c r="P756" t="s">
        <v>31</v>
      </c>
      <c r="Q756" t="s">
        <v>41</v>
      </c>
      <c r="R756" t="s">
        <v>33</v>
      </c>
      <c r="S756" t="s">
        <v>42</v>
      </c>
      <c r="T756" t="s">
        <v>35</v>
      </c>
      <c r="U756" s="1" t="s">
        <v>43</v>
      </c>
      <c r="V756">
        <v>5</v>
      </c>
      <c r="W756">
        <v>0</v>
      </c>
      <c r="X756">
        <v>0</v>
      </c>
      <c r="Y756">
        <v>0</v>
      </c>
      <c r="Z756">
        <v>1</v>
      </c>
    </row>
    <row r="757" spans="1:26" x14ac:dyDescent="0.25">
      <c r="A757">
        <v>106879523</v>
      </c>
      <c r="B757" t="s">
        <v>44</v>
      </c>
      <c r="C757" t="s">
        <v>38</v>
      </c>
      <c r="D757">
        <v>20000070</v>
      </c>
      <c r="E757">
        <v>20000070</v>
      </c>
      <c r="F757">
        <v>10.32</v>
      </c>
      <c r="G757">
        <v>50009195</v>
      </c>
      <c r="H757">
        <v>0.5</v>
      </c>
      <c r="I757">
        <v>2022</v>
      </c>
      <c r="J757" t="s">
        <v>89</v>
      </c>
      <c r="K757" t="s">
        <v>55</v>
      </c>
      <c r="L757" s="127">
        <v>0.56180555555555556</v>
      </c>
      <c r="M757" t="s">
        <v>28</v>
      </c>
      <c r="N757" t="s">
        <v>29</v>
      </c>
      <c r="O757" t="s">
        <v>30</v>
      </c>
      <c r="P757" t="s">
        <v>54</v>
      </c>
      <c r="Q757" t="s">
        <v>41</v>
      </c>
      <c r="R757" t="s">
        <v>33</v>
      </c>
      <c r="S757" t="s">
        <v>42</v>
      </c>
      <c r="T757" t="s">
        <v>35</v>
      </c>
      <c r="U757" s="1" t="s">
        <v>36</v>
      </c>
      <c r="V757">
        <v>2</v>
      </c>
      <c r="W757">
        <v>0</v>
      </c>
      <c r="X757">
        <v>0</v>
      </c>
      <c r="Y757">
        <v>0</v>
      </c>
      <c r="Z757">
        <v>0</v>
      </c>
    </row>
    <row r="758" spans="1:26" x14ac:dyDescent="0.25">
      <c r="A758">
        <v>106879716</v>
      </c>
      <c r="B758" t="s">
        <v>44</v>
      </c>
      <c r="C758" t="s">
        <v>38</v>
      </c>
      <c r="D758">
        <v>29000015</v>
      </c>
      <c r="E758">
        <v>29000015</v>
      </c>
      <c r="F758">
        <v>1.59</v>
      </c>
      <c r="G758">
        <v>30000751</v>
      </c>
      <c r="H758">
        <v>0</v>
      </c>
      <c r="I758">
        <v>2022</v>
      </c>
      <c r="J758" t="s">
        <v>89</v>
      </c>
      <c r="K758" t="s">
        <v>48</v>
      </c>
      <c r="L758" s="127">
        <v>0.64861111111111114</v>
      </c>
      <c r="M758" t="s">
        <v>92</v>
      </c>
      <c r="Q758" t="s">
        <v>41</v>
      </c>
      <c r="R758" t="s">
        <v>33</v>
      </c>
      <c r="S758" t="s">
        <v>42</v>
      </c>
      <c r="T758" t="s">
        <v>35</v>
      </c>
      <c r="U758" s="1" t="s">
        <v>36</v>
      </c>
      <c r="V758">
        <v>2</v>
      </c>
      <c r="W758">
        <v>0</v>
      </c>
      <c r="X758">
        <v>0</v>
      </c>
      <c r="Y758">
        <v>0</v>
      </c>
      <c r="Z758">
        <v>0</v>
      </c>
    </row>
    <row r="759" spans="1:26" x14ac:dyDescent="0.25">
      <c r="A759">
        <v>106879797</v>
      </c>
      <c r="B759" t="s">
        <v>96</v>
      </c>
      <c r="C759" t="s">
        <v>65</v>
      </c>
      <c r="D759">
        <v>10000040</v>
      </c>
      <c r="E759">
        <v>10000040</v>
      </c>
      <c r="F759">
        <v>11.526</v>
      </c>
      <c r="G759">
        <v>20000052</v>
      </c>
      <c r="H759">
        <v>0.4</v>
      </c>
      <c r="I759">
        <v>2022</v>
      </c>
      <c r="J759" t="s">
        <v>89</v>
      </c>
      <c r="K759" t="s">
        <v>48</v>
      </c>
      <c r="L759" s="127">
        <v>0.90763888888888899</v>
      </c>
      <c r="M759" t="s">
        <v>51</v>
      </c>
      <c r="N759" t="s">
        <v>49</v>
      </c>
      <c r="O759" t="s">
        <v>30</v>
      </c>
      <c r="P759" t="s">
        <v>54</v>
      </c>
      <c r="Q759" t="s">
        <v>41</v>
      </c>
      <c r="R759" t="s">
        <v>33</v>
      </c>
      <c r="S759" t="s">
        <v>42</v>
      </c>
      <c r="T759" t="s">
        <v>57</v>
      </c>
      <c r="U759" s="1" t="s">
        <v>36</v>
      </c>
      <c r="V759">
        <v>5</v>
      </c>
      <c r="W759">
        <v>0</v>
      </c>
      <c r="X759">
        <v>0</v>
      </c>
      <c r="Y759">
        <v>0</v>
      </c>
      <c r="Z759">
        <v>0</v>
      </c>
    </row>
    <row r="760" spans="1:26" x14ac:dyDescent="0.25">
      <c r="A760">
        <v>106879870</v>
      </c>
      <c r="B760" t="s">
        <v>81</v>
      </c>
      <c r="C760" t="s">
        <v>45</v>
      </c>
      <c r="D760">
        <v>50031288</v>
      </c>
      <c r="E760">
        <v>40001577</v>
      </c>
      <c r="F760">
        <v>4.4999999999999998E-2</v>
      </c>
      <c r="G760">
        <v>50023409</v>
      </c>
      <c r="H760">
        <v>9.5000000000000001E-2</v>
      </c>
      <c r="I760">
        <v>2022</v>
      </c>
      <c r="J760" t="s">
        <v>73</v>
      </c>
      <c r="K760" t="s">
        <v>55</v>
      </c>
      <c r="L760" s="127">
        <v>0.79583333333333339</v>
      </c>
      <c r="M760" t="s">
        <v>28</v>
      </c>
      <c r="N760" t="s">
        <v>29</v>
      </c>
      <c r="O760" t="s">
        <v>30</v>
      </c>
      <c r="P760" t="s">
        <v>31</v>
      </c>
      <c r="Q760" t="s">
        <v>32</v>
      </c>
      <c r="R760" t="s">
        <v>33</v>
      </c>
      <c r="S760" t="s">
        <v>42</v>
      </c>
      <c r="T760" t="s">
        <v>47</v>
      </c>
      <c r="U760" s="1" t="s">
        <v>36</v>
      </c>
      <c r="V760">
        <v>2</v>
      </c>
      <c r="W760">
        <v>0</v>
      </c>
      <c r="X760">
        <v>0</v>
      </c>
      <c r="Y760">
        <v>0</v>
      </c>
      <c r="Z760">
        <v>0</v>
      </c>
    </row>
    <row r="761" spans="1:26" x14ac:dyDescent="0.25">
      <c r="A761">
        <v>106879904</v>
      </c>
      <c r="B761" t="s">
        <v>117</v>
      </c>
      <c r="C761" t="s">
        <v>45</v>
      </c>
      <c r="F761">
        <v>999.99900000000002</v>
      </c>
      <c r="G761">
        <v>50023409</v>
      </c>
      <c r="H761">
        <v>0.21</v>
      </c>
      <c r="I761">
        <v>2022</v>
      </c>
      <c r="J761" t="s">
        <v>89</v>
      </c>
      <c r="K761" t="s">
        <v>55</v>
      </c>
      <c r="L761" s="127">
        <v>0.23402777777777781</v>
      </c>
      <c r="M761" t="s">
        <v>28</v>
      </c>
      <c r="N761" t="s">
        <v>49</v>
      </c>
      <c r="O761" t="s">
        <v>30</v>
      </c>
      <c r="P761" t="s">
        <v>31</v>
      </c>
      <c r="Q761" t="s">
        <v>41</v>
      </c>
      <c r="R761" t="s">
        <v>33</v>
      </c>
      <c r="S761" t="s">
        <v>42</v>
      </c>
      <c r="T761" t="s">
        <v>57</v>
      </c>
      <c r="U761" s="1" t="s">
        <v>36</v>
      </c>
      <c r="V761">
        <v>1</v>
      </c>
      <c r="W761">
        <v>0</v>
      </c>
      <c r="X761">
        <v>0</v>
      </c>
      <c r="Y761">
        <v>0</v>
      </c>
      <c r="Z761">
        <v>0</v>
      </c>
    </row>
    <row r="762" spans="1:26" x14ac:dyDescent="0.25">
      <c r="A762">
        <v>106879914</v>
      </c>
      <c r="B762" t="s">
        <v>81</v>
      </c>
      <c r="C762" t="s">
        <v>45</v>
      </c>
      <c r="D762">
        <v>50028612</v>
      </c>
      <c r="E762">
        <v>50028612</v>
      </c>
      <c r="F762">
        <v>8.7360000000000007</v>
      </c>
      <c r="G762">
        <v>50002894</v>
      </c>
      <c r="H762">
        <v>8.9999999999999993E-3</v>
      </c>
      <c r="I762">
        <v>2022</v>
      </c>
      <c r="J762" t="s">
        <v>89</v>
      </c>
      <c r="K762" t="s">
        <v>55</v>
      </c>
      <c r="L762" s="127">
        <v>0.78472222222222221</v>
      </c>
      <c r="M762" t="s">
        <v>28</v>
      </c>
      <c r="N762" t="s">
        <v>29</v>
      </c>
      <c r="O762" t="s">
        <v>30</v>
      </c>
      <c r="P762" t="s">
        <v>54</v>
      </c>
      <c r="Q762" t="s">
        <v>41</v>
      </c>
      <c r="R762" t="s">
        <v>33</v>
      </c>
      <c r="S762" t="s">
        <v>42</v>
      </c>
      <c r="T762" t="s">
        <v>74</v>
      </c>
      <c r="U762" s="1" t="s">
        <v>43</v>
      </c>
      <c r="V762">
        <v>4</v>
      </c>
      <c r="W762">
        <v>0</v>
      </c>
      <c r="X762">
        <v>0</v>
      </c>
      <c r="Y762">
        <v>0</v>
      </c>
      <c r="Z762">
        <v>1</v>
      </c>
    </row>
    <row r="763" spans="1:26" x14ac:dyDescent="0.25">
      <c r="A763">
        <v>106880119</v>
      </c>
      <c r="B763" t="s">
        <v>97</v>
      </c>
      <c r="C763" t="s">
        <v>45</v>
      </c>
      <c r="D763">
        <v>50033806</v>
      </c>
      <c r="E763">
        <v>50033806</v>
      </c>
      <c r="F763">
        <v>0.22</v>
      </c>
      <c r="G763">
        <v>50029592</v>
      </c>
      <c r="H763">
        <v>0</v>
      </c>
      <c r="I763">
        <v>2022</v>
      </c>
      <c r="J763" t="s">
        <v>89</v>
      </c>
      <c r="K763" t="s">
        <v>60</v>
      </c>
      <c r="L763" s="127">
        <v>0.59722222222222221</v>
      </c>
      <c r="M763" t="s">
        <v>40</v>
      </c>
      <c r="N763" t="s">
        <v>29</v>
      </c>
      <c r="O763" t="s">
        <v>30</v>
      </c>
      <c r="P763" t="s">
        <v>68</v>
      </c>
      <c r="Q763" t="s">
        <v>41</v>
      </c>
      <c r="R763" t="s">
        <v>33</v>
      </c>
      <c r="S763" t="s">
        <v>42</v>
      </c>
      <c r="T763" t="s">
        <v>35</v>
      </c>
      <c r="U763" s="1" t="s">
        <v>43</v>
      </c>
      <c r="V763">
        <v>2</v>
      </c>
      <c r="W763">
        <v>0</v>
      </c>
      <c r="X763">
        <v>0</v>
      </c>
      <c r="Y763">
        <v>0</v>
      </c>
      <c r="Z763">
        <v>1</v>
      </c>
    </row>
    <row r="764" spans="1:26" x14ac:dyDescent="0.25">
      <c r="A764">
        <v>106880157</v>
      </c>
      <c r="B764" t="s">
        <v>239</v>
      </c>
      <c r="C764" t="s">
        <v>67</v>
      </c>
      <c r="D764">
        <v>30000069</v>
      </c>
      <c r="E764">
        <v>30000069</v>
      </c>
      <c r="F764">
        <v>1.1299999999999999</v>
      </c>
      <c r="G764">
        <v>40001115</v>
      </c>
      <c r="H764">
        <v>0.5</v>
      </c>
      <c r="I764">
        <v>2022</v>
      </c>
      <c r="J764" t="s">
        <v>73</v>
      </c>
      <c r="K764" t="s">
        <v>58</v>
      </c>
      <c r="L764" s="127">
        <v>0.9145833333333333</v>
      </c>
      <c r="M764" t="s">
        <v>28</v>
      </c>
      <c r="N764" t="s">
        <v>29</v>
      </c>
      <c r="O764" t="s">
        <v>30</v>
      </c>
      <c r="P764" t="s">
        <v>31</v>
      </c>
      <c r="Q764" t="s">
        <v>62</v>
      </c>
      <c r="R764" t="s">
        <v>46</v>
      </c>
      <c r="S764" t="s">
        <v>34</v>
      </c>
      <c r="T764" t="s">
        <v>57</v>
      </c>
      <c r="U764" s="1" t="s">
        <v>36</v>
      </c>
      <c r="V764">
        <v>1</v>
      </c>
      <c r="W764">
        <v>0</v>
      </c>
      <c r="X764">
        <v>0</v>
      </c>
      <c r="Y764">
        <v>0</v>
      </c>
      <c r="Z764">
        <v>0</v>
      </c>
    </row>
    <row r="765" spans="1:26" x14ac:dyDescent="0.25">
      <c r="A765">
        <v>106880189</v>
      </c>
      <c r="B765" t="s">
        <v>175</v>
      </c>
      <c r="C765" t="s">
        <v>65</v>
      </c>
      <c r="D765">
        <v>10000095</v>
      </c>
      <c r="E765">
        <v>10000095</v>
      </c>
      <c r="F765">
        <v>16.2</v>
      </c>
      <c r="G765">
        <v>30000903</v>
      </c>
      <c r="H765">
        <v>0.5</v>
      </c>
      <c r="I765">
        <v>2022</v>
      </c>
      <c r="J765" t="s">
        <v>73</v>
      </c>
      <c r="K765" t="s">
        <v>39</v>
      </c>
      <c r="L765" s="127">
        <v>0.62986111111111109</v>
      </c>
      <c r="M765" t="s">
        <v>28</v>
      </c>
      <c r="N765" t="s">
        <v>49</v>
      </c>
      <c r="O765" t="s">
        <v>30</v>
      </c>
      <c r="P765" t="s">
        <v>54</v>
      </c>
      <c r="Q765" t="s">
        <v>32</v>
      </c>
      <c r="R765" t="s">
        <v>33</v>
      </c>
      <c r="S765" t="s">
        <v>42</v>
      </c>
      <c r="T765" t="s">
        <v>35</v>
      </c>
      <c r="U765" s="1" t="s">
        <v>36</v>
      </c>
      <c r="V765">
        <v>3</v>
      </c>
      <c r="W765">
        <v>0</v>
      </c>
      <c r="X765">
        <v>0</v>
      </c>
      <c r="Y765">
        <v>0</v>
      </c>
      <c r="Z765">
        <v>0</v>
      </c>
    </row>
    <row r="766" spans="1:26" x14ac:dyDescent="0.25">
      <c r="A766">
        <v>106880242</v>
      </c>
      <c r="B766" t="s">
        <v>25</v>
      </c>
      <c r="C766" t="s">
        <v>65</v>
      </c>
      <c r="D766">
        <v>10000040</v>
      </c>
      <c r="E766">
        <v>10000040</v>
      </c>
      <c r="F766">
        <v>18.678000000000001</v>
      </c>
      <c r="G766">
        <v>10000440</v>
      </c>
      <c r="H766">
        <v>0.2</v>
      </c>
      <c r="I766">
        <v>2022</v>
      </c>
      <c r="J766" t="s">
        <v>73</v>
      </c>
      <c r="K766" t="s">
        <v>60</v>
      </c>
      <c r="L766" s="127">
        <v>0.43472222222222223</v>
      </c>
      <c r="M766" t="s">
        <v>28</v>
      </c>
      <c r="N766" t="s">
        <v>29</v>
      </c>
      <c r="O766" t="s">
        <v>30</v>
      </c>
      <c r="P766" t="s">
        <v>54</v>
      </c>
      <c r="Q766" t="s">
        <v>62</v>
      </c>
      <c r="R766" t="s">
        <v>33</v>
      </c>
      <c r="S766" t="s">
        <v>34</v>
      </c>
      <c r="T766" t="s">
        <v>35</v>
      </c>
      <c r="U766" s="1" t="s">
        <v>36</v>
      </c>
      <c r="V766">
        <v>2</v>
      </c>
      <c r="W766">
        <v>0</v>
      </c>
      <c r="X766">
        <v>0</v>
      </c>
      <c r="Y766">
        <v>0</v>
      </c>
      <c r="Z766">
        <v>0</v>
      </c>
    </row>
    <row r="767" spans="1:26" x14ac:dyDescent="0.25">
      <c r="A767">
        <v>106880263</v>
      </c>
      <c r="B767" t="s">
        <v>25</v>
      </c>
      <c r="C767" t="s">
        <v>65</v>
      </c>
      <c r="D767">
        <v>10000040</v>
      </c>
      <c r="E767">
        <v>10000040</v>
      </c>
      <c r="F767">
        <v>0.56999999999999995</v>
      </c>
      <c r="G767">
        <v>30000540</v>
      </c>
      <c r="H767">
        <v>0.66</v>
      </c>
      <c r="I767">
        <v>2022</v>
      </c>
      <c r="J767" t="s">
        <v>89</v>
      </c>
      <c r="K767" t="s">
        <v>39</v>
      </c>
      <c r="L767" s="127">
        <v>0.75486111111111109</v>
      </c>
      <c r="M767" t="s">
        <v>28</v>
      </c>
      <c r="N767" t="s">
        <v>29</v>
      </c>
      <c r="O767" t="s">
        <v>30</v>
      </c>
      <c r="P767" t="s">
        <v>31</v>
      </c>
      <c r="Q767" t="s">
        <v>41</v>
      </c>
      <c r="R767" t="s">
        <v>33</v>
      </c>
      <c r="S767" t="s">
        <v>42</v>
      </c>
      <c r="T767" t="s">
        <v>57</v>
      </c>
      <c r="U767" s="1" t="s">
        <v>36</v>
      </c>
      <c r="V767">
        <v>4</v>
      </c>
      <c r="W767">
        <v>0</v>
      </c>
      <c r="X767">
        <v>0</v>
      </c>
      <c r="Y767">
        <v>0</v>
      </c>
      <c r="Z767">
        <v>0</v>
      </c>
    </row>
    <row r="768" spans="1:26" x14ac:dyDescent="0.25">
      <c r="A768">
        <v>106880279</v>
      </c>
      <c r="B768" t="s">
        <v>25</v>
      </c>
      <c r="C768" t="s">
        <v>65</v>
      </c>
      <c r="D768">
        <v>10000040</v>
      </c>
      <c r="E768">
        <v>10000040</v>
      </c>
      <c r="F768">
        <v>21.641999999999999</v>
      </c>
      <c r="G768">
        <v>40005220</v>
      </c>
      <c r="H768">
        <v>0.73</v>
      </c>
      <c r="I768">
        <v>2022</v>
      </c>
      <c r="J768" t="s">
        <v>89</v>
      </c>
      <c r="K768" t="s">
        <v>53</v>
      </c>
      <c r="L768" s="127">
        <v>0.3520833333333333</v>
      </c>
      <c r="M768" t="s">
        <v>28</v>
      </c>
      <c r="N768" t="s">
        <v>29</v>
      </c>
      <c r="O768" t="s">
        <v>30</v>
      </c>
      <c r="P768" t="s">
        <v>31</v>
      </c>
      <c r="Q768" t="s">
        <v>41</v>
      </c>
      <c r="R768" t="s">
        <v>33</v>
      </c>
      <c r="S768" t="s">
        <v>42</v>
      </c>
      <c r="T768" t="s">
        <v>35</v>
      </c>
      <c r="U768" s="1" t="s">
        <v>36</v>
      </c>
      <c r="V768">
        <v>2</v>
      </c>
      <c r="W768">
        <v>0</v>
      </c>
      <c r="X768">
        <v>0</v>
      </c>
      <c r="Y768">
        <v>0</v>
      </c>
      <c r="Z768">
        <v>0</v>
      </c>
    </row>
    <row r="769" spans="1:26" x14ac:dyDescent="0.25">
      <c r="A769">
        <v>106880319</v>
      </c>
      <c r="B769" t="s">
        <v>86</v>
      </c>
      <c r="C769" t="s">
        <v>65</v>
      </c>
      <c r="D769">
        <v>10000040</v>
      </c>
      <c r="E769">
        <v>10000040</v>
      </c>
      <c r="F769">
        <v>23.56</v>
      </c>
      <c r="G769">
        <v>200600</v>
      </c>
      <c r="H769">
        <v>0.4</v>
      </c>
      <c r="I769">
        <v>2022</v>
      </c>
      <c r="J769" t="s">
        <v>89</v>
      </c>
      <c r="K769" t="s">
        <v>39</v>
      </c>
      <c r="L769" s="127">
        <v>0.87986111111111109</v>
      </c>
      <c r="M769" t="s">
        <v>28</v>
      </c>
      <c r="N769" t="s">
        <v>49</v>
      </c>
      <c r="O769" t="s">
        <v>30</v>
      </c>
      <c r="P769" t="s">
        <v>31</v>
      </c>
      <c r="Q769" t="s">
        <v>41</v>
      </c>
      <c r="R769" t="s">
        <v>33</v>
      </c>
      <c r="S769" t="s">
        <v>42</v>
      </c>
      <c r="T769" t="s">
        <v>57</v>
      </c>
      <c r="U769" s="1" t="s">
        <v>36</v>
      </c>
      <c r="V769">
        <v>2</v>
      </c>
      <c r="W769">
        <v>0</v>
      </c>
      <c r="X769">
        <v>0</v>
      </c>
      <c r="Y769">
        <v>0</v>
      </c>
      <c r="Z769">
        <v>0</v>
      </c>
    </row>
    <row r="770" spans="1:26" x14ac:dyDescent="0.25">
      <c r="A770">
        <v>106880355</v>
      </c>
      <c r="B770" t="s">
        <v>104</v>
      </c>
      <c r="C770" t="s">
        <v>65</v>
      </c>
      <c r="D770">
        <v>10000026</v>
      </c>
      <c r="E770">
        <v>10000026</v>
      </c>
      <c r="F770">
        <v>3.3860000000000001</v>
      </c>
      <c r="G770">
        <v>20000025</v>
      </c>
      <c r="H770">
        <v>9.5000000000000001E-2</v>
      </c>
      <c r="I770">
        <v>2022</v>
      </c>
      <c r="J770" t="s">
        <v>89</v>
      </c>
      <c r="K770" t="s">
        <v>39</v>
      </c>
      <c r="L770" s="127">
        <v>0.46458333333333335</v>
      </c>
      <c r="M770" t="s">
        <v>28</v>
      </c>
      <c r="N770" t="s">
        <v>49</v>
      </c>
      <c r="O770" t="s">
        <v>30</v>
      </c>
      <c r="P770" t="s">
        <v>54</v>
      </c>
      <c r="Q770" t="s">
        <v>41</v>
      </c>
      <c r="R770" t="s">
        <v>76</v>
      </c>
      <c r="S770" t="s">
        <v>42</v>
      </c>
      <c r="T770" t="s">
        <v>35</v>
      </c>
      <c r="U770" s="1" t="s">
        <v>36</v>
      </c>
      <c r="V770">
        <v>2</v>
      </c>
      <c r="W770">
        <v>0</v>
      </c>
      <c r="X770">
        <v>0</v>
      </c>
      <c r="Y770">
        <v>0</v>
      </c>
      <c r="Z770">
        <v>0</v>
      </c>
    </row>
    <row r="771" spans="1:26" x14ac:dyDescent="0.25">
      <c r="A771">
        <v>106880395</v>
      </c>
      <c r="B771" t="s">
        <v>25</v>
      </c>
      <c r="C771" t="s">
        <v>65</v>
      </c>
      <c r="D771">
        <v>10000040</v>
      </c>
      <c r="E771">
        <v>10000040</v>
      </c>
      <c r="F771">
        <v>19.207000000000001</v>
      </c>
      <c r="G771">
        <v>40002542</v>
      </c>
      <c r="H771">
        <v>0.1</v>
      </c>
      <c r="I771">
        <v>2022</v>
      </c>
      <c r="J771" t="s">
        <v>89</v>
      </c>
      <c r="K771" t="s">
        <v>48</v>
      </c>
      <c r="L771" s="127">
        <v>0.65486111111111112</v>
      </c>
      <c r="M771" t="s">
        <v>28</v>
      </c>
      <c r="N771" t="s">
        <v>29</v>
      </c>
      <c r="O771" t="s">
        <v>30</v>
      </c>
      <c r="P771" t="s">
        <v>31</v>
      </c>
      <c r="Q771" t="s">
        <v>41</v>
      </c>
      <c r="R771" t="s">
        <v>33</v>
      </c>
      <c r="S771" t="s">
        <v>42</v>
      </c>
      <c r="T771" t="s">
        <v>35</v>
      </c>
      <c r="U771" s="1" t="s">
        <v>36</v>
      </c>
      <c r="V771">
        <v>2</v>
      </c>
      <c r="W771">
        <v>0</v>
      </c>
      <c r="X771">
        <v>0</v>
      </c>
      <c r="Y771">
        <v>0</v>
      </c>
      <c r="Z771">
        <v>0</v>
      </c>
    </row>
    <row r="772" spans="1:26" x14ac:dyDescent="0.25">
      <c r="A772">
        <v>106880582</v>
      </c>
      <c r="B772" t="s">
        <v>86</v>
      </c>
      <c r="C772" t="s">
        <v>65</v>
      </c>
      <c r="D772">
        <v>10000026</v>
      </c>
      <c r="E772">
        <v>10000026</v>
      </c>
      <c r="F772">
        <v>27.366</v>
      </c>
      <c r="G772">
        <v>200400</v>
      </c>
      <c r="H772">
        <v>0.4</v>
      </c>
      <c r="I772">
        <v>2022</v>
      </c>
      <c r="J772" t="s">
        <v>89</v>
      </c>
      <c r="K772" t="s">
        <v>48</v>
      </c>
      <c r="L772" s="127">
        <v>0.67083333333333339</v>
      </c>
      <c r="M772" t="s">
        <v>28</v>
      </c>
      <c r="N772" t="s">
        <v>49</v>
      </c>
      <c r="O772" t="s">
        <v>30</v>
      </c>
      <c r="P772" t="s">
        <v>31</v>
      </c>
      <c r="Q772" t="s">
        <v>41</v>
      </c>
      <c r="R772" t="s">
        <v>33</v>
      </c>
      <c r="S772" t="s">
        <v>42</v>
      </c>
      <c r="T772" t="s">
        <v>35</v>
      </c>
      <c r="U772" s="1" t="s">
        <v>64</v>
      </c>
      <c r="V772">
        <v>2</v>
      </c>
      <c r="W772">
        <v>0</v>
      </c>
      <c r="X772">
        <v>0</v>
      </c>
      <c r="Y772">
        <v>1</v>
      </c>
      <c r="Z772">
        <v>0</v>
      </c>
    </row>
    <row r="773" spans="1:26" x14ac:dyDescent="0.25">
      <c r="A773">
        <v>106880642</v>
      </c>
      <c r="B773" t="s">
        <v>127</v>
      </c>
      <c r="C773" t="s">
        <v>38</v>
      </c>
      <c r="D773">
        <v>20000401</v>
      </c>
      <c r="E773">
        <v>20000401</v>
      </c>
      <c r="F773">
        <v>2.4870000000000001</v>
      </c>
      <c r="G773">
        <v>40001100</v>
      </c>
      <c r="H773">
        <v>0.1</v>
      </c>
      <c r="I773">
        <v>2022</v>
      </c>
      <c r="J773" t="s">
        <v>89</v>
      </c>
      <c r="K773" t="s">
        <v>55</v>
      </c>
      <c r="L773" s="127">
        <v>0.6020833333333333</v>
      </c>
      <c r="M773" t="s">
        <v>28</v>
      </c>
      <c r="N773" t="s">
        <v>49</v>
      </c>
      <c r="O773" t="s">
        <v>30</v>
      </c>
      <c r="P773" t="s">
        <v>31</v>
      </c>
      <c r="Q773" t="s">
        <v>41</v>
      </c>
      <c r="R773" t="s">
        <v>130</v>
      </c>
      <c r="S773" t="s">
        <v>42</v>
      </c>
      <c r="T773" t="s">
        <v>35</v>
      </c>
      <c r="U773" s="1" t="s">
        <v>43</v>
      </c>
      <c r="V773">
        <v>4</v>
      </c>
      <c r="W773">
        <v>0</v>
      </c>
      <c r="X773">
        <v>0</v>
      </c>
      <c r="Y773">
        <v>0</v>
      </c>
      <c r="Z773">
        <v>2</v>
      </c>
    </row>
    <row r="774" spans="1:26" x14ac:dyDescent="0.25">
      <c r="A774">
        <v>106880728</v>
      </c>
      <c r="B774" t="s">
        <v>25</v>
      </c>
      <c r="C774" t="s">
        <v>65</v>
      </c>
      <c r="D774">
        <v>10000040</v>
      </c>
      <c r="E774">
        <v>10000040</v>
      </c>
      <c r="F774">
        <v>22.478000000000002</v>
      </c>
      <c r="G774">
        <v>20000070</v>
      </c>
      <c r="H774">
        <v>0.51</v>
      </c>
      <c r="I774">
        <v>2022</v>
      </c>
      <c r="J774" t="s">
        <v>89</v>
      </c>
      <c r="K774" t="s">
        <v>55</v>
      </c>
      <c r="L774" s="127">
        <v>0.85972222222222217</v>
      </c>
      <c r="M774" t="s">
        <v>28</v>
      </c>
      <c r="N774" t="s">
        <v>49</v>
      </c>
      <c r="O774" t="s">
        <v>30</v>
      </c>
      <c r="P774" t="s">
        <v>31</v>
      </c>
      <c r="Q774" t="s">
        <v>41</v>
      </c>
      <c r="R774" t="s">
        <v>33</v>
      </c>
      <c r="S774" t="s">
        <v>42</v>
      </c>
      <c r="T774" t="s">
        <v>47</v>
      </c>
      <c r="U774" s="1" t="s">
        <v>64</v>
      </c>
      <c r="V774">
        <v>5</v>
      </c>
      <c r="W774">
        <v>0</v>
      </c>
      <c r="X774">
        <v>0</v>
      </c>
      <c r="Y774">
        <v>1</v>
      </c>
      <c r="Z774">
        <v>2</v>
      </c>
    </row>
    <row r="775" spans="1:26" x14ac:dyDescent="0.25">
      <c r="A775">
        <v>106880732</v>
      </c>
      <c r="B775" t="s">
        <v>127</v>
      </c>
      <c r="C775" t="s">
        <v>38</v>
      </c>
      <c r="D775">
        <v>20000401</v>
      </c>
      <c r="E775">
        <v>20000401</v>
      </c>
      <c r="F775">
        <v>5.1529999999999996</v>
      </c>
      <c r="G775">
        <v>40001986</v>
      </c>
      <c r="H775">
        <v>1.5</v>
      </c>
      <c r="I775">
        <v>2022</v>
      </c>
      <c r="J775" t="s">
        <v>89</v>
      </c>
      <c r="K775" t="s">
        <v>53</v>
      </c>
      <c r="L775" s="127">
        <v>0.75208333333333333</v>
      </c>
      <c r="M775" t="s">
        <v>28</v>
      </c>
      <c r="N775" t="s">
        <v>29</v>
      </c>
      <c r="O775" t="s">
        <v>30</v>
      </c>
      <c r="P775" t="s">
        <v>31</v>
      </c>
      <c r="Q775" t="s">
        <v>41</v>
      </c>
      <c r="R775" t="s">
        <v>33</v>
      </c>
      <c r="S775" t="s">
        <v>42</v>
      </c>
      <c r="T775" t="s">
        <v>35</v>
      </c>
      <c r="U775" s="1" t="s">
        <v>36</v>
      </c>
      <c r="V775">
        <v>2</v>
      </c>
      <c r="W775">
        <v>0</v>
      </c>
      <c r="X775">
        <v>0</v>
      </c>
      <c r="Y775">
        <v>0</v>
      </c>
      <c r="Z775">
        <v>0</v>
      </c>
    </row>
    <row r="776" spans="1:26" x14ac:dyDescent="0.25">
      <c r="A776">
        <v>106880795</v>
      </c>
      <c r="B776" t="s">
        <v>25</v>
      </c>
      <c r="C776" t="s">
        <v>65</v>
      </c>
      <c r="D776">
        <v>10000040</v>
      </c>
      <c r="E776">
        <v>10000040</v>
      </c>
      <c r="F776">
        <v>999.99900000000002</v>
      </c>
      <c r="G776">
        <v>40002542</v>
      </c>
      <c r="H776">
        <v>0.3</v>
      </c>
      <c r="I776">
        <v>2022</v>
      </c>
      <c r="J776" t="s">
        <v>89</v>
      </c>
      <c r="K776" t="s">
        <v>55</v>
      </c>
      <c r="L776" s="127">
        <v>0.44513888888888892</v>
      </c>
      <c r="M776" t="s">
        <v>28</v>
      </c>
      <c r="N776" t="s">
        <v>49</v>
      </c>
      <c r="O776" t="s">
        <v>30</v>
      </c>
      <c r="P776" t="s">
        <v>54</v>
      </c>
      <c r="Q776" t="s">
        <v>41</v>
      </c>
      <c r="R776" t="s">
        <v>33</v>
      </c>
      <c r="S776" t="s">
        <v>42</v>
      </c>
      <c r="T776" t="s">
        <v>35</v>
      </c>
      <c r="U776" s="1" t="s">
        <v>36</v>
      </c>
      <c r="V776">
        <v>2</v>
      </c>
      <c r="W776">
        <v>0</v>
      </c>
      <c r="X776">
        <v>0</v>
      </c>
      <c r="Y776">
        <v>0</v>
      </c>
      <c r="Z776">
        <v>0</v>
      </c>
    </row>
    <row r="777" spans="1:26" x14ac:dyDescent="0.25">
      <c r="A777">
        <v>106880801</v>
      </c>
      <c r="B777" t="s">
        <v>86</v>
      </c>
      <c r="C777" t="s">
        <v>65</v>
      </c>
      <c r="D777">
        <v>10000026</v>
      </c>
      <c r="E777">
        <v>10000026</v>
      </c>
      <c r="F777">
        <v>21.457000000000001</v>
      </c>
      <c r="G777">
        <v>200330</v>
      </c>
      <c r="H777">
        <v>0.7</v>
      </c>
      <c r="I777">
        <v>2022</v>
      </c>
      <c r="J777" t="s">
        <v>89</v>
      </c>
      <c r="K777" t="s">
        <v>58</v>
      </c>
      <c r="L777" s="127">
        <v>0.49861111111111112</v>
      </c>
      <c r="M777" t="s">
        <v>28</v>
      </c>
      <c r="N777" t="s">
        <v>49</v>
      </c>
      <c r="O777" t="s">
        <v>30</v>
      </c>
      <c r="P777" t="s">
        <v>31</v>
      </c>
      <c r="Q777" t="s">
        <v>41</v>
      </c>
      <c r="R777" t="s">
        <v>33</v>
      </c>
      <c r="S777" t="s">
        <v>42</v>
      </c>
      <c r="T777" t="s">
        <v>35</v>
      </c>
      <c r="U777" s="1" t="s">
        <v>36</v>
      </c>
      <c r="V777">
        <v>2</v>
      </c>
      <c r="W777">
        <v>0</v>
      </c>
      <c r="X777">
        <v>0</v>
      </c>
      <c r="Y777">
        <v>0</v>
      </c>
      <c r="Z777">
        <v>0</v>
      </c>
    </row>
    <row r="778" spans="1:26" x14ac:dyDescent="0.25">
      <c r="A778">
        <v>106880835</v>
      </c>
      <c r="B778" t="s">
        <v>25</v>
      </c>
      <c r="C778" t="s">
        <v>65</v>
      </c>
      <c r="D778">
        <v>10000040</v>
      </c>
      <c r="E778">
        <v>10000040</v>
      </c>
      <c r="F778">
        <v>20.661999999999999</v>
      </c>
      <c r="G778">
        <v>40005220</v>
      </c>
      <c r="H778">
        <v>0.25</v>
      </c>
      <c r="I778">
        <v>2022</v>
      </c>
      <c r="J778" t="s">
        <v>89</v>
      </c>
      <c r="K778" t="s">
        <v>58</v>
      </c>
      <c r="L778" s="127">
        <v>0.60902777777777783</v>
      </c>
      <c r="M778" t="s">
        <v>28</v>
      </c>
      <c r="N778" t="s">
        <v>29</v>
      </c>
      <c r="O778" t="s">
        <v>30</v>
      </c>
      <c r="P778" t="s">
        <v>31</v>
      </c>
      <c r="Q778" t="s">
        <v>41</v>
      </c>
      <c r="R778" t="s">
        <v>33</v>
      </c>
      <c r="S778" t="s">
        <v>42</v>
      </c>
      <c r="T778" t="s">
        <v>35</v>
      </c>
      <c r="U778" s="1" t="s">
        <v>36</v>
      </c>
      <c r="V778">
        <v>3</v>
      </c>
      <c r="W778">
        <v>0</v>
      </c>
      <c r="X778">
        <v>0</v>
      </c>
      <c r="Y778">
        <v>0</v>
      </c>
      <c r="Z778">
        <v>0</v>
      </c>
    </row>
    <row r="779" spans="1:26" x14ac:dyDescent="0.25">
      <c r="A779">
        <v>106880856</v>
      </c>
      <c r="B779" t="s">
        <v>25</v>
      </c>
      <c r="C779" t="s">
        <v>65</v>
      </c>
      <c r="D779">
        <v>10000040</v>
      </c>
      <c r="E779">
        <v>10000040</v>
      </c>
      <c r="F779">
        <v>999.99900000000002</v>
      </c>
      <c r="G779">
        <v>40002542</v>
      </c>
      <c r="H779">
        <v>5.7000000000000002E-2</v>
      </c>
      <c r="I779">
        <v>2022</v>
      </c>
      <c r="J779" t="s">
        <v>89</v>
      </c>
      <c r="K779" t="s">
        <v>58</v>
      </c>
      <c r="L779" s="127">
        <v>0.53263888888888888</v>
      </c>
      <c r="M779" t="s">
        <v>28</v>
      </c>
      <c r="N779" t="s">
        <v>29</v>
      </c>
      <c r="O779" t="s">
        <v>30</v>
      </c>
      <c r="P779" t="s">
        <v>31</v>
      </c>
      <c r="Q779" t="s">
        <v>41</v>
      </c>
      <c r="R779" t="s">
        <v>33</v>
      </c>
      <c r="S779" t="s">
        <v>42</v>
      </c>
      <c r="T779" t="s">
        <v>35</v>
      </c>
      <c r="U779" s="1" t="s">
        <v>36</v>
      </c>
      <c r="V779">
        <v>3</v>
      </c>
      <c r="W779">
        <v>0</v>
      </c>
      <c r="X779">
        <v>0</v>
      </c>
      <c r="Y779">
        <v>0</v>
      </c>
      <c r="Z779">
        <v>0</v>
      </c>
    </row>
    <row r="780" spans="1:26" x14ac:dyDescent="0.25">
      <c r="A780">
        <v>106880897</v>
      </c>
      <c r="B780" t="s">
        <v>25</v>
      </c>
      <c r="C780" t="s">
        <v>65</v>
      </c>
      <c r="D780">
        <v>10000040</v>
      </c>
      <c r="E780">
        <v>10000040</v>
      </c>
      <c r="F780">
        <v>19.978000000000002</v>
      </c>
      <c r="G780">
        <v>10000440</v>
      </c>
      <c r="H780">
        <v>1.5</v>
      </c>
      <c r="I780">
        <v>2022</v>
      </c>
      <c r="J780" t="s">
        <v>89</v>
      </c>
      <c r="K780" t="s">
        <v>55</v>
      </c>
      <c r="L780" s="127">
        <v>0.67152777777777783</v>
      </c>
      <c r="M780" t="s">
        <v>28</v>
      </c>
      <c r="N780" t="s">
        <v>49</v>
      </c>
      <c r="O780" t="s">
        <v>30</v>
      </c>
      <c r="P780" t="s">
        <v>31</v>
      </c>
      <c r="Q780" t="s">
        <v>41</v>
      </c>
      <c r="R780" t="s">
        <v>33</v>
      </c>
      <c r="S780" t="s">
        <v>42</v>
      </c>
      <c r="T780" t="s">
        <v>35</v>
      </c>
      <c r="U780" s="1" t="s">
        <v>36</v>
      </c>
      <c r="V780">
        <v>2</v>
      </c>
      <c r="W780">
        <v>0</v>
      </c>
      <c r="X780">
        <v>0</v>
      </c>
      <c r="Y780">
        <v>0</v>
      </c>
      <c r="Z780">
        <v>0</v>
      </c>
    </row>
    <row r="781" spans="1:26" x14ac:dyDescent="0.25">
      <c r="A781">
        <v>106880900</v>
      </c>
      <c r="B781" t="s">
        <v>25</v>
      </c>
      <c r="C781" t="s">
        <v>65</v>
      </c>
      <c r="D781">
        <v>10000040</v>
      </c>
      <c r="E781">
        <v>10000040</v>
      </c>
      <c r="F781">
        <v>999.99900000000002</v>
      </c>
      <c r="G781">
        <v>40002542</v>
      </c>
      <c r="H781">
        <v>1</v>
      </c>
      <c r="I781">
        <v>2022</v>
      </c>
      <c r="J781" t="s">
        <v>89</v>
      </c>
      <c r="K781" t="s">
        <v>55</v>
      </c>
      <c r="L781" s="127">
        <v>0.70416666666666661</v>
      </c>
      <c r="M781" t="s">
        <v>28</v>
      </c>
      <c r="N781" t="s">
        <v>49</v>
      </c>
      <c r="O781" t="s">
        <v>30</v>
      </c>
      <c r="P781" t="s">
        <v>68</v>
      </c>
      <c r="Q781" t="s">
        <v>41</v>
      </c>
      <c r="R781" t="s">
        <v>76</v>
      </c>
      <c r="S781" t="s">
        <v>42</v>
      </c>
      <c r="T781" t="s">
        <v>35</v>
      </c>
      <c r="U781" s="1" t="s">
        <v>43</v>
      </c>
      <c r="V781">
        <v>2</v>
      </c>
      <c r="W781">
        <v>0</v>
      </c>
      <c r="X781">
        <v>0</v>
      </c>
      <c r="Y781">
        <v>0</v>
      </c>
      <c r="Z781">
        <v>2</v>
      </c>
    </row>
    <row r="782" spans="1:26" x14ac:dyDescent="0.25">
      <c r="A782">
        <v>106880982</v>
      </c>
      <c r="B782" t="s">
        <v>117</v>
      </c>
      <c r="C782" t="s">
        <v>65</v>
      </c>
      <c r="D782">
        <v>10000077</v>
      </c>
      <c r="E782">
        <v>10000077</v>
      </c>
      <c r="F782">
        <v>19.477</v>
      </c>
      <c r="G782">
        <v>40002321</v>
      </c>
      <c r="H782">
        <v>0.17</v>
      </c>
      <c r="I782">
        <v>2022</v>
      </c>
      <c r="J782" t="s">
        <v>89</v>
      </c>
      <c r="K782" t="s">
        <v>60</v>
      </c>
      <c r="L782" s="127">
        <v>0.49236111111111108</v>
      </c>
      <c r="M782" t="s">
        <v>28</v>
      </c>
      <c r="N782" t="s">
        <v>29</v>
      </c>
      <c r="O782" t="s">
        <v>30</v>
      </c>
      <c r="P782" t="s">
        <v>54</v>
      </c>
      <c r="Q782" t="s">
        <v>41</v>
      </c>
      <c r="R782" t="s">
        <v>33</v>
      </c>
      <c r="S782" t="s">
        <v>42</v>
      </c>
      <c r="T782" t="s">
        <v>35</v>
      </c>
      <c r="U782" s="1" t="s">
        <v>36</v>
      </c>
      <c r="V782">
        <v>1</v>
      </c>
      <c r="W782">
        <v>0</v>
      </c>
      <c r="X782">
        <v>0</v>
      </c>
      <c r="Y782">
        <v>0</v>
      </c>
      <c r="Z782">
        <v>0</v>
      </c>
    </row>
    <row r="783" spans="1:26" x14ac:dyDescent="0.25">
      <c r="A783">
        <v>106881269</v>
      </c>
      <c r="B783" t="s">
        <v>25</v>
      </c>
      <c r="C783" t="s">
        <v>45</v>
      </c>
      <c r="D783">
        <v>50031853</v>
      </c>
      <c r="E783">
        <v>40001728</v>
      </c>
      <c r="F783">
        <v>3.3</v>
      </c>
      <c r="G783">
        <v>50002997</v>
      </c>
      <c r="H783">
        <v>0.33</v>
      </c>
      <c r="I783">
        <v>2022</v>
      </c>
      <c r="J783" t="s">
        <v>89</v>
      </c>
      <c r="K783" t="s">
        <v>60</v>
      </c>
      <c r="L783" s="127">
        <v>0.9375</v>
      </c>
      <c r="M783" t="s">
        <v>51</v>
      </c>
      <c r="N783" t="s">
        <v>49</v>
      </c>
      <c r="O783" t="s">
        <v>30</v>
      </c>
      <c r="P783" t="s">
        <v>54</v>
      </c>
      <c r="Q783" t="s">
        <v>41</v>
      </c>
      <c r="R783" t="s">
        <v>33</v>
      </c>
      <c r="S783" t="s">
        <v>42</v>
      </c>
      <c r="T783" t="s">
        <v>47</v>
      </c>
      <c r="U783" s="1" t="s">
        <v>36</v>
      </c>
      <c r="V783">
        <v>5</v>
      </c>
      <c r="W783">
        <v>0</v>
      </c>
      <c r="X783">
        <v>0</v>
      </c>
      <c r="Y783">
        <v>0</v>
      </c>
      <c r="Z783">
        <v>0</v>
      </c>
    </row>
    <row r="784" spans="1:26" x14ac:dyDescent="0.25">
      <c r="A784">
        <v>106881284</v>
      </c>
      <c r="B784" t="s">
        <v>25</v>
      </c>
      <c r="C784" t="s">
        <v>65</v>
      </c>
      <c r="D784">
        <v>10000440</v>
      </c>
      <c r="E784">
        <v>10000440</v>
      </c>
      <c r="F784">
        <v>4.5609999999999999</v>
      </c>
      <c r="G784">
        <v>50016800</v>
      </c>
      <c r="H784">
        <v>9.5000000000000001E-2</v>
      </c>
      <c r="I784">
        <v>2022</v>
      </c>
      <c r="J784" t="s">
        <v>89</v>
      </c>
      <c r="K784" t="s">
        <v>55</v>
      </c>
      <c r="L784" s="127">
        <v>0.9770833333333333</v>
      </c>
      <c r="M784" t="s">
        <v>28</v>
      </c>
      <c r="N784" t="s">
        <v>49</v>
      </c>
      <c r="O784" t="s">
        <v>30</v>
      </c>
      <c r="P784" t="s">
        <v>68</v>
      </c>
      <c r="Q784" t="s">
        <v>41</v>
      </c>
      <c r="R784" t="s">
        <v>33</v>
      </c>
      <c r="S784" t="s">
        <v>42</v>
      </c>
      <c r="T784" t="s">
        <v>47</v>
      </c>
      <c r="U784" s="1" t="s">
        <v>36</v>
      </c>
      <c r="V784">
        <v>1</v>
      </c>
      <c r="W784">
        <v>0</v>
      </c>
      <c r="X784">
        <v>0</v>
      </c>
      <c r="Y784">
        <v>0</v>
      </c>
      <c r="Z784">
        <v>0</v>
      </c>
    </row>
    <row r="785" spans="1:26" x14ac:dyDescent="0.25">
      <c r="A785">
        <v>106881460</v>
      </c>
      <c r="B785" t="s">
        <v>25</v>
      </c>
      <c r="C785" t="s">
        <v>65</v>
      </c>
      <c r="D785">
        <v>10000440</v>
      </c>
      <c r="E785">
        <v>10000440</v>
      </c>
      <c r="F785">
        <v>1.5129999999999999</v>
      </c>
      <c r="G785">
        <v>50019763</v>
      </c>
      <c r="H785">
        <v>0.152</v>
      </c>
      <c r="I785">
        <v>2022</v>
      </c>
      <c r="J785" t="s">
        <v>89</v>
      </c>
      <c r="K785" t="s">
        <v>55</v>
      </c>
      <c r="L785" s="127">
        <v>0.66666666666666663</v>
      </c>
      <c r="M785" t="s">
        <v>28</v>
      </c>
      <c r="N785" t="s">
        <v>29</v>
      </c>
      <c r="O785" t="s">
        <v>30</v>
      </c>
      <c r="P785" t="s">
        <v>31</v>
      </c>
      <c r="Q785" t="s">
        <v>41</v>
      </c>
      <c r="R785" t="s">
        <v>33</v>
      </c>
      <c r="S785" t="s">
        <v>42</v>
      </c>
      <c r="T785" t="s">
        <v>35</v>
      </c>
      <c r="U785" s="1" t="s">
        <v>36</v>
      </c>
      <c r="V785">
        <v>8</v>
      </c>
      <c r="W785">
        <v>0</v>
      </c>
      <c r="X785">
        <v>0</v>
      </c>
      <c r="Y785">
        <v>0</v>
      </c>
      <c r="Z785">
        <v>0</v>
      </c>
    </row>
    <row r="786" spans="1:26" x14ac:dyDescent="0.25">
      <c r="A786">
        <v>106881733</v>
      </c>
      <c r="B786" t="s">
        <v>144</v>
      </c>
      <c r="C786" t="s">
        <v>65</v>
      </c>
      <c r="D786">
        <v>10000077</v>
      </c>
      <c r="E786">
        <v>10000077</v>
      </c>
      <c r="F786">
        <v>12.866</v>
      </c>
      <c r="G786">
        <v>30000067</v>
      </c>
      <c r="H786">
        <v>0.1</v>
      </c>
      <c r="I786">
        <v>2022</v>
      </c>
      <c r="J786" t="s">
        <v>73</v>
      </c>
      <c r="K786" t="s">
        <v>27</v>
      </c>
      <c r="L786" s="127">
        <v>0.59444444444444444</v>
      </c>
      <c r="M786" t="s">
        <v>28</v>
      </c>
      <c r="N786" t="s">
        <v>49</v>
      </c>
      <c r="O786" t="s">
        <v>30</v>
      </c>
      <c r="P786" t="s">
        <v>54</v>
      </c>
      <c r="Q786" t="s">
        <v>41</v>
      </c>
      <c r="R786" t="s">
        <v>33</v>
      </c>
      <c r="S786" t="s">
        <v>42</v>
      </c>
      <c r="T786" t="s">
        <v>35</v>
      </c>
      <c r="U786" s="1" t="s">
        <v>43</v>
      </c>
      <c r="V786">
        <v>4</v>
      </c>
      <c r="W786">
        <v>0</v>
      </c>
      <c r="X786">
        <v>0</v>
      </c>
      <c r="Y786">
        <v>0</v>
      </c>
      <c r="Z786">
        <v>1</v>
      </c>
    </row>
    <row r="787" spans="1:26" x14ac:dyDescent="0.25">
      <c r="A787">
        <v>106881757</v>
      </c>
      <c r="B787" t="s">
        <v>25</v>
      </c>
      <c r="C787" t="s">
        <v>65</v>
      </c>
      <c r="D787">
        <v>10000040</v>
      </c>
      <c r="E787">
        <v>10000040</v>
      </c>
      <c r="F787">
        <v>21.212</v>
      </c>
      <c r="G787">
        <v>40002547</v>
      </c>
      <c r="H787">
        <v>0.3</v>
      </c>
      <c r="I787">
        <v>2022</v>
      </c>
      <c r="J787" t="s">
        <v>73</v>
      </c>
      <c r="K787" t="s">
        <v>27</v>
      </c>
      <c r="L787" s="127">
        <v>0.35902777777777778</v>
      </c>
      <c r="M787" t="s">
        <v>28</v>
      </c>
      <c r="N787" t="s">
        <v>49</v>
      </c>
      <c r="O787" t="s">
        <v>30</v>
      </c>
      <c r="P787" t="s">
        <v>31</v>
      </c>
      <c r="Q787" t="s">
        <v>41</v>
      </c>
      <c r="R787" t="s">
        <v>33</v>
      </c>
      <c r="S787" t="s">
        <v>42</v>
      </c>
      <c r="T787" t="s">
        <v>35</v>
      </c>
      <c r="U787" s="1" t="s">
        <v>36</v>
      </c>
      <c r="V787">
        <v>3</v>
      </c>
      <c r="W787">
        <v>0</v>
      </c>
      <c r="X787">
        <v>0</v>
      </c>
      <c r="Y787">
        <v>0</v>
      </c>
      <c r="Z787">
        <v>0</v>
      </c>
    </row>
    <row r="788" spans="1:26" x14ac:dyDescent="0.25">
      <c r="A788">
        <v>106881795</v>
      </c>
      <c r="B788" t="s">
        <v>86</v>
      </c>
      <c r="C788" t="s">
        <v>65</v>
      </c>
      <c r="D788">
        <v>10000026</v>
      </c>
      <c r="E788">
        <v>10000026</v>
      </c>
      <c r="F788">
        <v>24.838000000000001</v>
      </c>
      <c r="G788">
        <v>30000146</v>
      </c>
      <c r="H788">
        <v>0.3</v>
      </c>
      <c r="I788">
        <v>2022</v>
      </c>
      <c r="J788" t="s">
        <v>89</v>
      </c>
      <c r="K788" t="s">
        <v>55</v>
      </c>
      <c r="L788" s="127">
        <v>0.37638888888888888</v>
      </c>
      <c r="M788" t="s">
        <v>28</v>
      </c>
      <c r="N788" t="s">
        <v>49</v>
      </c>
      <c r="O788" t="s">
        <v>30</v>
      </c>
      <c r="P788" t="s">
        <v>31</v>
      </c>
      <c r="Q788" t="s">
        <v>41</v>
      </c>
      <c r="R788" t="s">
        <v>33</v>
      </c>
      <c r="S788" t="s">
        <v>42</v>
      </c>
      <c r="T788" t="s">
        <v>35</v>
      </c>
      <c r="U788" s="1" t="s">
        <v>36</v>
      </c>
      <c r="V788">
        <v>3</v>
      </c>
      <c r="W788">
        <v>0</v>
      </c>
      <c r="X788">
        <v>0</v>
      </c>
      <c r="Y788">
        <v>0</v>
      </c>
      <c r="Z788">
        <v>0</v>
      </c>
    </row>
    <row r="789" spans="1:26" x14ac:dyDescent="0.25">
      <c r="A789">
        <v>106881908</v>
      </c>
      <c r="B789" t="s">
        <v>144</v>
      </c>
      <c r="C789" t="s">
        <v>65</v>
      </c>
      <c r="D789">
        <v>10000077</v>
      </c>
      <c r="E789">
        <v>10000077</v>
      </c>
      <c r="F789">
        <v>13.066000000000001</v>
      </c>
      <c r="G789">
        <v>30000067</v>
      </c>
      <c r="H789">
        <v>0.1</v>
      </c>
      <c r="I789">
        <v>2022</v>
      </c>
      <c r="J789" t="s">
        <v>89</v>
      </c>
      <c r="K789" t="s">
        <v>55</v>
      </c>
      <c r="L789" s="127">
        <v>0.43472222222222223</v>
      </c>
      <c r="M789" t="s">
        <v>40</v>
      </c>
      <c r="N789" t="s">
        <v>49</v>
      </c>
      <c r="O789" t="s">
        <v>30</v>
      </c>
      <c r="P789" t="s">
        <v>54</v>
      </c>
      <c r="Q789" t="s">
        <v>41</v>
      </c>
      <c r="R789" t="s">
        <v>33</v>
      </c>
      <c r="S789" t="s">
        <v>42</v>
      </c>
      <c r="T789" t="s">
        <v>35</v>
      </c>
      <c r="U789" s="1" t="s">
        <v>43</v>
      </c>
      <c r="V789">
        <v>3</v>
      </c>
      <c r="W789">
        <v>0</v>
      </c>
      <c r="X789">
        <v>0</v>
      </c>
      <c r="Y789">
        <v>0</v>
      </c>
      <c r="Z789">
        <v>1</v>
      </c>
    </row>
    <row r="790" spans="1:26" x14ac:dyDescent="0.25">
      <c r="A790">
        <v>106881925</v>
      </c>
      <c r="B790" t="s">
        <v>25</v>
      </c>
      <c r="C790" t="s">
        <v>65</v>
      </c>
      <c r="D790">
        <v>10000040</v>
      </c>
      <c r="E790">
        <v>10000040</v>
      </c>
      <c r="F790">
        <v>22.105</v>
      </c>
      <c r="G790">
        <v>40001004</v>
      </c>
      <c r="H790">
        <v>0.2</v>
      </c>
      <c r="I790">
        <v>2022</v>
      </c>
      <c r="J790" t="s">
        <v>89</v>
      </c>
      <c r="K790" t="s">
        <v>60</v>
      </c>
      <c r="L790" s="127">
        <v>0.73819444444444438</v>
      </c>
      <c r="M790" t="s">
        <v>28</v>
      </c>
      <c r="N790" t="s">
        <v>29</v>
      </c>
      <c r="O790" t="s">
        <v>30</v>
      </c>
      <c r="P790" t="s">
        <v>31</v>
      </c>
      <c r="Q790" t="s">
        <v>41</v>
      </c>
      <c r="R790" t="s">
        <v>33</v>
      </c>
      <c r="S790" t="s">
        <v>42</v>
      </c>
      <c r="T790" t="s">
        <v>35</v>
      </c>
      <c r="U790" s="1" t="s">
        <v>36</v>
      </c>
      <c r="V790">
        <v>3</v>
      </c>
      <c r="W790">
        <v>0</v>
      </c>
      <c r="X790">
        <v>0</v>
      </c>
      <c r="Y790">
        <v>0</v>
      </c>
      <c r="Z790">
        <v>0</v>
      </c>
    </row>
    <row r="791" spans="1:26" x14ac:dyDescent="0.25">
      <c r="A791">
        <v>106881927</v>
      </c>
      <c r="B791" t="s">
        <v>25</v>
      </c>
      <c r="C791" t="s">
        <v>65</v>
      </c>
      <c r="D791">
        <v>10000040</v>
      </c>
      <c r="E791">
        <v>10000040</v>
      </c>
      <c r="F791">
        <v>27.638999999999999</v>
      </c>
      <c r="G791">
        <v>20000070</v>
      </c>
      <c r="H791">
        <v>0.5</v>
      </c>
      <c r="I791">
        <v>2022</v>
      </c>
      <c r="J791" t="s">
        <v>89</v>
      </c>
      <c r="K791" t="s">
        <v>60</v>
      </c>
      <c r="L791" s="127">
        <v>0.6743055555555556</v>
      </c>
      <c r="M791" t="s">
        <v>28</v>
      </c>
      <c r="N791" t="s">
        <v>29</v>
      </c>
      <c r="O791" t="s">
        <v>30</v>
      </c>
      <c r="P791" t="s">
        <v>31</v>
      </c>
      <c r="Q791" t="s">
        <v>41</v>
      </c>
      <c r="R791" t="s">
        <v>33</v>
      </c>
      <c r="S791" t="s">
        <v>42</v>
      </c>
      <c r="T791" t="s">
        <v>35</v>
      </c>
      <c r="U791" s="1" t="s">
        <v>43</v>
      </c>
      <c r="V791">
        <v>6</v>
      </c>
      <c r="W791">
        <v>0</v>
      </c>
      <c r="X791">
        <v>0</v>
      </c>
      <c r="Y791">
        <v>0</v>
      </c>
      <c r="Z791">
        <v>1</v>
      </c>
    </row>
    <row r="792" spans="1:26" x14ac:dyDescent="0.25">
      <c r="A792">
        <v>106882169</v>
      </c>
      <c r="B792" t="s">
        <v>25</v>
      </c>
      <c r="C792" t="s">
        <v>65</v>
      </c>
      <c r="D792">
        <v>10000040</v>
      </c>
      <c r="E792">
        <v>10000040</v>
      </c>
      <c r="F792">
        <v>22.488</v>
      </c>
      <c r="G792">
        <v>20000070</v>
      </c>
      <c r="H792">
        <v>0.5</v>
      </c>
      <c r="I792">
        <v>2022</v>
      </c>
      <c r="J792" t="s">
        <v>89</v>
      </c>
      <c r="K792" t="s">
        <v>48</v>
      </c>
      <c r="L792" s="127">
        <v>0.36874999999999997</v>
      </c>
      <c r="M792" t="s">
        <v>28</v>
      </c>
      <c r="N792" t="s">
        <v>49</v>
      </c>
      <c r="O792" t="s">
        <v>30</v>
      </c>
      <c r="P792" t="s">
        <v>31</v>
      </c>
      <c r="Q792" t="s">
        <v>41</v>
      </c>
      <c r="R792" t="s">
        <v>33</v>
      </c>
      <c r="S792" t="s">
        <v>42</v>
      </c>
      <c r="T792" t="s">
        <v>35</v>
      </c>
      <c r="U792" s="1" t="s">
        <v>36</v>
      </c>
      <c r="V792">
        <v>2</v>
      </c>
      <c r="W792">
        <v>0</v>
      </c>
      <c r="X792">
        <v>0</v>
      </c>
      <c r="Y792">
        <v>0</v>
      </c>
      <c r="Z792">
        <v>0</v>
      </c>
    </row>
    <row r="793" spans="1:26" x14ac:dyDescent="0.25">
      <c r="A793">
        <v>106882188</v>
      </c>
      <c r="B793" t="s">
        <v>112</v>
      </c>
      <c r="C793" t="s">
        <v>65</v>
      </c>
      <c r="D793">
        <v>10000095</v>
      </c>
      <c r="E793">
        <v>10000095</v>
      </c>
      <c r="F793">
        <v>5.891</v>
      </c>
      <c r="G793">
        <v>40001808</v>
      </c>
      <c r="H793">
        <v>8.9999999999999993E-3</v>
      </c>
      <c r="I793">
        <v>2022</v>
      </c>
      <c r="J793" t="s">
        <v>89</v>
      </c>
      <c r="K793" t="s">
        <v>27</v>
      </c>
      <c r="L793" s="127">
        <v>0.46249999999999997</v>
      </c>
      <c r="M793" t="s">
        <v>28</v>
      </c>
      <c r="N793" t="s">
        <v>49</v>
      </c>
      <c r="O793" t="s">
        <v>30</v>
      </c>
      <c r="P793" t="s">
        <v>54</v>
      </c>
      <c r="Q793" t="s">
        <v>41</v>
      </c>
      <c r="R793" t="s">
        <v>33</v>
      </c>
      <c r="S793" t="s">
        <v>42</v>
      </c>
      <c r="T793" t="s">
        <v>35</v>
      </c>
      <c r="U793" s="1" t="s">
        <v>43</v>
      </c>
      <c r="V793">
        <v>3</v>
      </c>
      <c r="W793">
        <v>0</v>
      </c>
      <c r="X793">
        <v>0</v>
      </c>
      <c r="Y793">
        <v>0</v>
      </c>
      <c r="Z793">
        <v>1</v>
      </c>
    </row>
    <row r="794" spans="1:26" x14ac:dyDescent="0.25">
      <c r="A794">
        <v>106882189</v>
      </c>
      <c r="B794" t="s">
        <v>112</v>
      </c>
      <c r="C794" t="s">
        <v>65</v>
      </c>
      <c r="D794">
        <v>10000095</v>
      </c>
      <c r="E794">
        <v>10000095</v>
      </c>
      <c r="F794">
        <v>4.4960000000000004</v>
      </c>
      <c r="G794">
        <v>20000421</v>
      </c>
      <c r="H794">
        <v>0.5</v>
      </c>
      <c r="I794">
        <v>2022</v>
      </c>
      <c r="J794" t="s">
        <v>89</v>
      </c>
      <c r="K794" t="s">
        <v>27</v>
      </c>
      <c r="L794" s="127">
        <v>0.56319444444444444</v>
      </c>
      <c r="M794" t="s">
        <v>28</v>
      </c>
      <c r="N794" t="s">
        <v>49</v>
      </c>
      <c r="O794" t="s">
        <v>30</v>
      </c>
      <c r="P794" t="s">
        <v>54</v>
      </c>
      <c r="Q794" t="s">
        <v>41</v>
      </c>
      <c r="R794" t="s">
        <v>33</v>
      </c>
      <c r="S794" t="s">
        <v>42</v>
      </c>
      <c r="T794" t="s">
        <v>35</v>
      </c>
      <c r="U794" s="1" t="s">
        <v>43</v>
      </c>
      <c r="V794">
        <v>3</v>
      </c>
      <c r="W794">
        <v>0</v>
      </c>
      <c r="X794">
        <v>0</v>
      </c>
      <c r="Y794">
        <v>0</v>
      </c>
      <c r="Z794">
        <v>2</v>
      </c>
    </row>
    <row r="795" spans="1:26" x14ac:dyDescent="0.25">
      <c r="A795">
        <v>106882219</v>
      </c>
      <c r="B795" t="s">
        <v>96</v>
      </c>
      <c r="C795" t="s">
        <v>65</v>
      </c>
      <c r="D795">
        <v>10000040</v>
      </c>
      <c r="E795">
        <v>10000040</v>
      </c>
      <c r="F795">
        <v>22.268000000000001</v>
      </c>
      <c r="G795">
        <v>30000066</v>
      </c>
      <c r="H795">
        <v>0.34</v>
      </c>
      <c r="I795">
        <v>2022</v>
      </c>
      <c r="J795" t="s">
        <v>89</v>
      </c>
      <c r="K795" t="s">
        <v>55</v>
      </c>
      <c r="L795" s="127">
        <v>0.86041666666666661</v>
      </c>
      <c r="M795" t="s">
        <v>40</v>
      </c>
      <c r="N795" t="s">
        <v>49</v>
      </c>
      <c r="O795" t="s">
        <v>30</v>
      </c>
      <c r="P795" t="s">
        <v>31</v>
      </c>
      <c r="Q795" t="s">
        <v>41</v>
      </c>
      <c r="R795" t="s">
        <v>33</v>
      </c>
      <c r="S795" t="s">
        <v>42</v>
      </c>
      <c r="T795" t="s">
        <v>47</v>
      </c>
      <c r="U795" s="1" t="s">
        <v>43</v>
      </c>
      <c r="V795">
        <v>4</v>
      </c>
      <c r="W795">
        <v>0</v>
      </c>
      <c r="X795">
        <v>0</v>
      </c>
      <c r="Y795">
        <v>0</v>
      </c>
      <c r="Z795">
        <v>3</v>
      </c>
    </row>
    <row r="796" spans="1:26" x14ac:dyDescent="0.25">
      <c r="A796">
        <v>106882235</v>
      </c>
      <c r="B796" t="s">
        <v>81</v>
      </c>
      <c r="C796" t="s">
        <v>45</v>
      </c>
      <c r="D796">
        <v>50015564</v>
      </c>
      <c r="E796">
        <v>40001010</v>
      </c>
      <c r="F796">
        <v>1.0409999999999999</v>
      </c>
      <c r="G796">
        <v>10000485</v>
      </c>
      <c r="H796">
        <v>8.9999999999999993E-3</v>
      </c>
      <c r="I796">
        <v>2022</v>
      </c>
      <c r="J796" t="s">
        <v>89</v>
      </c>
      <c r="K796" t="s">
        <v>27</v>
      </c>
      <c r="L796" s="127">
        <v>0.83888888888888891</v>
      </c>
      <c r="M796" t="s">
        <v>28</v>
      </c>
      <c r="N796" t="s">
        <v>29</v>
      </c>
      <c r="O796" t="s">
        <v>30</v>
      </c>
      <c r="P796" t="s">
        <v>31</v>
      </c>
      <c r="Q796" t="s">
        <v>62</v>
      </c>
      <c r="R796" t="s">
        <v>33</v>
      </c>
      <c r="S796" t="s">
        <v>34</v>
      </c>
      <c r="T796" t="s">
        <v>57</v>
      </c>
      <c r="U796" s="1" t="s">
        <v>43</v>
      </c>
      <c r="V796">
        <v>2</v>
      </c>
      <c r="W796">
        <v>0</v>
      </c>
      <c r="X796">
        <v>0</v>
      </c>
      <c r="Y796">
        <v>0</v>
      </c>
      <c r="Z796">
        <v>1</v>
      </c>
    </row>
    <row r="797" spans="1:26" x14ac:dyDescent="0.25">
      <c r="A797">
        <v>106882407</v>
      </c>
      <c r="B797" t="s">
        <v>88</v>
      </c>
      <c r="C797" t="s">
        <v>38</v>
      </c>
      <c r="D797">
        <v>20000074</v>
      </c>
      <c r="E797">
        <v>20000074</v>
      </c>
      <c r="F797">
        <v>3.2410000000000001</v>
      </c>
      <c r="G797">
        <v>50035737</v>
      </c>
      <c r="H797">
        <v>3.7999999999999999E-2</v>
      </c>
      <c r="I797">
        <v>2022</v>
      </c>
      <c r="J797" t="s">
        <v>73</v>
      </c>
      <c r="K797" t="s">
        <v>58</v>
      </c>
      <c r="L797" s="127">
        <v>0.61458333333333337</v>
      </c>
      <c r="M797" t="s">
        <v>40</v>
      </c>
      <c r="N797" t="s">
        <v>49</v>
      </c>
      <c r="O797" t="s">
        <v>30</v>
      </c>
      <c r="P797" t="s">
        <v>68</v>
      </c>
      <c r="Q797" t="s">
        <v>41</v>
      </c>
      <c r="R797" t="s">
        <v>33</v>
      </c>
      <c r="S797" t="s">
        <v>42</v>
      </c>
      <c r="T797" t="s">
        <v>35</v>
      </c>
      <c r="U797" s="1" t="s">
        <v>36</v>
      </c>
      <c r="V797">
        <v>5</v>
      </c>
      <c r="W797">
        <v>0</v>
      </c>
      <c r="X797">
        <v>0</v>
      </c>
      <c r="Y797">
        <v>0</v>
      </c>
      <c r="Z797">
        <v>0</v>
      </c>
    </row>
    <row r="798" spans="1:26" x14ac:dyDescent="0.25">
      <c r="A798">
        <v>106882688</v>
      </c>
      <c r="B798" t="s">
        <v>25</v>
      </c>
      <c r="C798" t="s">
        <v>45</v>
      </c>
      <c r="D798">
        <v>50032558</v>
      </c>
      <c r="E798">
        <v>40001012</v>
      </c>
      <c r="F798">
        <v>0.88800000000000001</v>
      </c>
      <c r="G798">
        <v>50027295</v>
      </c>
      <c r="H798">
        <v>8.9999999999999993E-3</v>
      </c>
      <c r="I798">
        <v>2022</v>
      </c>
      <c r="J798" t="s">
        <v>89</v>
      </c>
      <c r="K798" t="s">
        <v>27</v>
      </c>
      <c r="L798" s="127">
        <v>0.70208333333333339</v>
      </c>
      <c r="M798" t="s">
        <v>28</v>
      </c>
      <c r="N798" t="s">
        <v>49</v>
      </c>
      <c r="O798" t="s">
        <v>30</v>
      </c>
      <c r="P798" t="s">
        <v>54</v>
      </c>
      <c r="Q798" t="s">
        <v>41</v>
      </c>
      <c r="R798" t="s">
        <v>33</v>
      </c>
      <c r="S798" t="s">
        <v>42</v>
      </c>
      <c r="T798" t="s">
        <v>35</v>
      </c>
      <c r="U798" s="1" t="s">
        <v>36</v>
      </c>
      <c r="V798">
        <v>4</v>
      </c>
      <c r="W798">
        <v>0</v>
      </c>
      <c r="X798">
        <v>0</v>
      </c>
      <c r="Y798">
        <v>0</v>
      </c>
      <c r="Z798">
        <v>0</v>
      </c>
    </row>
    <row r="799" spans="1:26" x14ac:dyDescent="0.25">
      <c r="A799">
        <v>106882786</v>
      </c>
      <c r="B799" t="s">
        <v>81</v>
      </c>
      <c r="C799" t="s">
        <v>67</v>
      </c>
      <c r="D799">
        <v>30000115</v>
      </c>
      <c r="E799">
        <v>30000115</v>
      </c>
      <c r="F799">
        <v>7.2510000000000003</v>
      </c>
      <c r="G799">
        <v>50020863</v>
      </c>
      <c r="H799">
        <v>0</v>
      </c>
      <c r="I799">
        <v>2022</v>
      </c>
      <c r="J799" t="s">
        <v>89</v>
      </c>
      <c r="K799" t="s">
        <v>39</v>
      </c>
      <c r="L799" s="127">
        <v>0.71666666666666667</v>
      </c>
      <c r="M799" t="s">
        <v>28</v>
      </c>
      <c r="N799" t="s">
        <v>49</v>
      </c>
      <c r="O799" t="s">
        <v>30</v>
      </c>
      <c r="P799" t="s">
        <v>54</v>
      </c>
      <c r="Q799" t="s">
        <v>41</v>
      </c>
      <c r="R799" t="s">
        <v>61</v>
      </c>
      <c r="S799" t="s">
        <v>42</v>
      </c>
      <c r="T799" t="s">
        <v>35</v>
      </c>
      <c r="U799" s="1" t="s">
        <v>36</v>
      </c>
      <c r="V799">
        <v>3</v>
      </c>
      <c r="W799">
        <v>0</v>
      </c>
      <c r="X799">
        <v>0</v>
      </c>
      <c r="Y799">
        <v>0</v>
      </c>
      <c r="Z799">
        <v>0</v>
      </c>
    </row>
    <row r="800" spans="1:26" x14ac:dyDescent="0.25">
      <c r="A800">
        <v>106882861</v>
      </c>
      <c r="B800" t="s">
        <v>86</v>
      </c>
      <c r="C800" t="s">
        <v>65</v>
      </c>
      <c r="D800">
        <v>10000026</v>
      </c>
      <c r="E800">
        <v>10000026</v>
      </c>
      <c r="F800">
        <v>24.954999999999998</v>
      </c>
      <c r="G800">
        <v>200370</v>
      </c>
      <c r="H800">
        <v>0.2</v>
      </c>
      <c r="I800">
        <v>2022</v>
      </c>
      <c r="J800" t="s">
        <v>89</v>
      </c>
      <c r="K800" t="s">
        <v>27</v>
      </c>
      <c r="L800" s="127">
        <v>0.76250000000000007</v>
      </c>
      <c r="M800" t="s">
        <v>28</v>
      </c>
      <c r="N800" t="s">
        <v>49</v>
      </c>
      <c r="O800" t="s">
        <v>30</v>
      </c>
      <c r="P800" t="s">
        <v>31</v>
      </c>
      <c r="Q800" t="s">
        <v>41</v>
      </c>
      <c r="R800" t="s">
        <v>33</v>
      </c>
      <c r="S800" t="s">
        <v>34</v>
      </c>
      <c r="T800" t="s">
        <v>35</v>
      </c>
      <c r="U800" s="1" t="s">
        <v>36</v>
      </c>
      <c r="V800">
        <v>1</v>
      </c>
      <c r="W800">
        <v>0</v>
      </c>
      <c r="X800">
        <v>0</v>
      </c>
      <c r="Y800">
        <v>0</v>
      </c>
      <c r="Z800">
        <v>0</v>
      </c>
    </row>
    <row r="801" spans="1:26" x14ac:dyDescent="0.25">
      <c r="A801">
        <v>106882892</v>
      </c>
      <c r="B801" t="s">
        <v>114</v>
      </c>
      <c r="C801" t="s">
        <v>45</v>
      </c>
      <c r="D801">
        <v>50033208</v>
      </c>
      <c r="E801">
        <v>50033208</v>
      </c>
      <c r="F801">
        <v>999.99900000000002</v>
      </c>
      <c r="G801">
        <v>22000070</v>
      </c>
      <c r="H801">
        <v>0</v>
      </c>
      <c r="I801">
        <v>2022</v>
      </c>
      <c r="J801" t="s">
        <v>89</v>
      </c>
      <c r="K801" t="s">
        <v>53</v>
      </c>
      <c r="L801" s="127">
        <v>0.55972222222222223</v>
      </c>
      <c r="M801" t="s">
        <v>28</v>
      </c>
      <c r="N801" t="s">
        <v>49</v>
      </c>
      <c r="O801" t="s">
        <v>30</v>
      </c>
      <c r="P801" t="s">
        <v>54</v>
      </c>
      <c r="Q801" t="s">
        <v>41</v>
      </c>
      <c r="R801" t="s">
        <v>61</v>
      </c>
      <c r="S801" t="s">
        <v>42</v>
      </c>
      <c r="T801" t="s">
        <v>35</v>
      </c>
      <c r="U801" s="1" t="s">
        <v>36</v>
      </c>
      <c r="V801">
        <v>3</v>
      </c>
      <c r="W801">
        <v>0</v>
      </c>
      <c r="X801">
        <v>0</v>
      </c>
      <c r="Y801">
        <v>0</v>
      </c>
      <c r="Z801">
        <v>0</v>
      </c>
    </row>
    <row r="802" spans="1:26" x14ac:dyDescent="0.25">
      <c r="A802">
        <v>106883065</v>
      </c>
      <c r="B802" t="s">
        <v>44</v>
      </c>
      <c r="C802" t="s">
        <v>38</v>
      </c>
      <c r="D802">
        <v>20000501</v>
      </c>
      <c r="E802">
        <v>20000015</v>
      </c>
      <c r="F802">
        <v>3.6640000000000001</v>
      </c>
      <c r="G802">
        <v>50006971</v>
      </c>
      <c r="H802">
        <v>0</v>
      </c>
      <c r="I802">
        <v>2022</v>
      </c>
      <c r="J802" t="s">
        <v>89</v>
      </c>
      <c r="K802" t="s">
        <v>27</v>
      </c>
      <c r="L802" s="127">
        <v>0.46597222222222223</v>
      </c>
      <c r="M802" t="s">
        <v>28</v>
      </c>
      <c r="N802" t="s">
        <v>49</v>
      </c>
      <c r="O802" t="s">
        <v>30</v>
      </c>
      <c r="P802" t="s">
        <v>68</v>
      </c>
      <c r="Q802" t="s">
        <v>41</v>
      </c>
      <c r="R802" t="s">
        <v>33</v>
      </c>
      <c r="S802" t="s">
        <v>42</v>
      </c>
      <c r="T802" t="s">
        <v>35</v>
      </c>
      <c r="U802" s="1" t="s">
        <v>36</v>
      </c>
      <c r="V802">
        <v>2</v>
      </c>
      <c r="W802">
        <v>0</v>
      </c>
      <c r="X802">
        <v>0</v>
      </c>
      <c r="Y802">
        <v>0</v>
      </c>
      <c r="Z802">
        <v>0</v>
      </c>
    </row>
    <row r="803" spans="1:26" x14ac:dyDescent="0.25">
      <c r="A803">
        <v>106883312</v>
      </c>
      <c r="B803" t="s">
        <v>120</v>
      </c>
      <c r="C803" t="s">
        <v>45</v>
      </c>
      <c r="D803">
        <v>50033054</v>
      </c>
      <c r="E803">
        <v>29000117</v>
      </c>
      <c r="F803">
        <v>3.7440000000000002</v>
      </c>
      <c r="G803">
        <v>50009511</v>
      </c>
      <c r="H803">
        <v>0</v>
      </c>
      <c r="I803">
        <v>2022</v>
      </c>
      <c r="J803" t="s">
        <v>89</v>
      </c>
      <c r="K803" t="s">
        <v>39</v>
      </c>
      <c r="L803" s="127">
        <v>0.41111111111111115</v>
      </c>
      <c r="M803" t="s">
        <v>28</v>
      </c>
      <c r="N803" t="s">
        <v>49</v>
      </c>
      <c r="O803" t="s">
        <v>30</v>
      </c>
      <c r="P803" t="s">
        <v>31</v>
      </c>
      <c r="Q803" t="s">
        <v>41</v>
      </c>
      <c r="R803" t="s">
        <v>33</v>
      </c>
      <c r="S803" t="s">
        <v>42</v>
      </c>
      <c r="T803" t="s">
        <v>35</v>
      </c>
      <c r="U803" s="1" t="s">
        <v>36</v>
      </c>
      <c r="V803">
        <v>3</v>
      </c>
      <c r="W803">
        <v>0</v>
      </c>
      <c r="X803">
        <v>0</v>
      </c>
      <c r="Y803">
        <v>0</v>
      </c>
      <c r="Z803">
        <v>0</v>
      </c>
    </row>
    <row r="804" spans="1:26" x14ac:dyDescent="0.25">
      <c r="A804">
        <v>106883342</v>
      </c>
      <c r="B804" t="s">
        <v>25</v>
      </c>
      <c r="C804" t="s">
        <v>45</v>
      </c>
      <c r="F804">
        <v>999.99900000000002</v>
      </c>
      <c r="H804">
        <v>0.1</v>
      </c>
      <c r="I804">
        <v>2022</v>
      </c>
      <c r="J804" t="s">
        <v>73</v>
      </c>
      <c r="K804" t="s">
        <v>55</v>
      </c>
      <c r="L804" s="127">
        <v>0.39166666666666666</v>
      </c>
      <c r="M804" t="s">
        <v>28</v>
      </c>
      <c r="N804" t="s">
        <v>49</v>
      </c>
      <c r="O804" t="s">
        <v>30</v>
      </c>
      <c r="P804" t="s">
        <v>31</v>
      </c>
      <c r="Q804" t="s">
        <v>41</v>
      </c>
      <c r="S804" t="s">
        <v>93</v>
      </c>
      <c r="T804" t="s">
        <v>35</v>
      </c>
      <c r="U804" s="1" t="s">
        <v>36</v>
      </c>
      <c r="V804">
        <v>1</v>
      </c>
      <c r="W804">
        <v>0</v>
      </c>
      <c r="X804">
        <v>0</v>
      </c>
      <c r="Y804">
        <v>0</v>
      </c>
      <c r="Z804">
        <v>0</v>
      </c>
    </row>
    <row r="805" spans="1:26" x14ac:dyDescent="0.25">
      <c r="A805">
        <v>106883616</v>
      </c>
      <c r="B805" t="s">
        <v>25</v>
      </c>
      <c r="C805" t="s">
        <v>65</v>
      </c>
      <c r="D805">
        <v>10000040</v>
      </c>
      <c r="E805">
        <v>10000040</v>
      </c>
      <c r="F805">
        <v>27.209</v>
      </c>
      <c r="G805">
        <v>30000042</v>
      </c>
      <c r="H805">
        <v>2</v>
      </c>
      <c r="I805">
        <v>2022</v>
      </c>
      <c r="J805" t="s">
        <v>73</v>
      </c>
      <c r="K805" t="s">
        <v>60</v>
      </c>
      <c r="L805" s="127">
        <v>0.48541666666666666</v>
      </c>
      <c r="M805" t="s">
        <v>28</v>
      </c>
      <c r="N805" t="s">
        <v>29</v>
      </c>
      <c r="O805" t="s">
        <v>30</v>
      </c>
      <c r="P805" t="s">
        <v>31</v>
      </c>
      <c r="Q805" t="s">
        <v>62</v>
      </c>
      <c r="R805" t="s">
        <v>33</v>
      </c>
      <c r="S805" t="s">
        <v>34</v>
      </c>
      <c r="T805" t="s">
        <v>35</v>
      </c>
      <c r="U805" s="1" t="s">
        <v>43</v>
      </c>
      <c r="V805">
        <v>1</v>
      </c>
      <c r="W805">
        <v>0</v>
      </c>
      <c r="X805">
        <v>0</v>
      </c>
      <c r="Y805">
        <v>0</v>
      </c>
      <c r="Z805">
        <v>1</v>
      </c>
    </row>
    <row r="806" spans="1:26" x14ac:dyDescent="0.25">
      <c r="A806">
        <v>106883656</v>
      </c>
      <c r="B806" t="s">
        <v>114</v>
      </c>
      <c r="C806" t="s">
        <v>65</v>
      </c>
      <c r="D806">
        <v>10000040</v>
      </c>
      <c r="E806">
        <v>10000040</v>
      </c>
      <c r="F806">
        <v>0</v>
      </c>
      <c r="G806">
        <v>203090</v>
      </c>
      <c r="H806">
        <v>0</v>
      </c>
      <c r="I806">
        <v>2022</v>
      </c>
      <c r="J806" t="s">
        <v>73</v>
      </c>
      <c r="K806" t="s">
        <v>27</v>
      </c>
      <c r="L806" s="127">
        <v>0.4597222222222222</v>
      </c>
      <c r="M806" t="s">
        <v>28</v>
      </c>
      <c r="N806" t="s">
        <v>49</v>
      </c>
      <c r="O806" t="s">
        <v>30</v>
      </c>
      <c r="P806" t="s">
        <v>31</v>
      </c>
      <c r="Q806" t="s">
        <v>41</v>
      </c>
      <c r="R806" t="s">
        <v>33</v>
      </c>
      <c r="S806" t="s">
        <v>42</v>
      </c>
      <c r="T806" t="s">
        <v>35</v>
      </c>
      <c r="U806" s="1" t="s">
        <v>36</v>
      </c>
      <c r="V806">
        <v>3</v>
      </c>
      <c r="W806">
        <v>0</v>
      </c>
      <c r="X806">
        <v>0</v>
      </c>
      <c r="Y806">
        <v>0</v>
      </c>
      <c r="Z806">
        <v>0</v>
      </c>
    </row>
    <row r="807" spans="1:26" x14ac:dyDescent="0.25">
      <c r="A807">
        <v>106883740</v>
      </c>
      <c r="B807" t="s">
        <v>25</v>
      </c>
      <c r="C807" t="s">
        <v>122</v>
      </c>
      <c r="D807">
        <v>40001007</v>
      </c>
      <c r="E807">
        <v>40001007</v>
      </c>
      <c r="F807">
        <v>10.888999999999999</v>
      </c>
      <c r="G807">
        <v>40002608</v>
      </c>
      <c r="H807">
        <v>2.8000000000000001E-2</v>
      </c>
      <c r="I807">
        <v>2022</v>
      </c>
      <c r="J807" t="s">
        <v>89</v>
      </c>
      <c r="K807" t="s">
        <v>48</v>
      </c>
      <c r="L807" s="127">
        <v>0.42569444444444443</v>
      </c>
      <c r="M807" t="s">
        <v>28</v>
      </c>
      <c r="N807" t="s">
        <v>49</v>
      </c>
      <c r="O807" t="s">
        <v>30</v>
      </c>
      <c r="P807" t="s">
        <v>68</v>
      </c>
      <c r="Q807" t="s">
        <v>41</v>
      </c>
      <c r="R807" t="s">
        <v>33</v>
      </c>
      <c r="S807" t="s">
        <v>42</v>
      </c>
      <c r="T807" t="s">
        <v>35</v>
      </c>
      <c r="U807" s="1" t="s">
        <v>36</v>
      </c>
      <c r="V807">
        <v>1</v>
      </c>
      <c r="W807">
        <v>0</v>
      </c>
      <c r="X807">
        <v>0</v>
      </c>
      <c r="Y807">
        <v>0</v>
      </c>
      <c r="Z807">
        <v>0</v>
      </c>
    </row>
    <row r="808" spans="1:26" x14ac:dyDescent="0.25">
      <c r="A808">
        <v>106883750</v>
      </c>
      <c r="B808" t="s">
        <v>114</v>
      </c>
      <c r="C808" t="s">
        <v>122</v>
      </c>
      <c r="D808">
        <v>40001902</v>
      </c>
      <c r="E808">
        <v>40001902</v>
      </c>
      <c r="F808">
        <v>1E-3</v>
      </c>
      <c r="G808">
        <v>30000042</v>
      </c>
      <c r="H808">
        <v>1E-3</v>
      </c>
      <c r="I808">
        <v>2022</v>
      </c>
      <c r="J808" t="s">
        <v>89</v>
      </c>
      <c r="K808" t="s">
        <v>48</v>
      </c>
      <c r="L808" s="127">
        <v>0.74722222222222223</v>
      </c>
      <c r="M808" t="s">
        <v>28</v>
      </c>
      <c r="N808" t="s">
        <v>49</v>
      </c>
      <c r="O808" t="s">
        <v>30</v>
      </c>
      <c r="P808" t="s">
        <v>68</v>
      </c>
      <c r="Q808" t="s">
        <v>41</v>
      </c>
      <c r="R808" t="s">
        <v>50</v>
      </c>
      <c r="S808" t="s">
        <v>42</v>
      </c>
      <c r="T808" t="s">
        <v>52</v>
      </c>
      <c r="U808" s="1" t="s">
        <v>36</v>
      </c>
      <c r="V808">
        <v>4</v>
      </c>
      <c r="W808">
        <v>0</v>
      </c>
      <c r="X808">
        <v>0</v>
      </c>
      <c r="Y808">
        <v>0</v>
      </c>
      <c r="Z808">
        <v>0</v>
      </c>
    </row>
    <row r="809" spans="1:26" x14ac:dyDescent="0.25">
      <c r="A809">
        <v>106883761</v>
      </c>
      <c r="B809" t="s">
        <v>104</v>
      </c>
      <c r="C809" t="s">
        <v>65</v>
      </c>
      <c r="D809">
        <v>10000026</v>
      </c>
      <c r="E809">
        <v>10000026</v>
      </c>
      <c r="F809">
        <v>2.9910000000000001</v>
      </c>
      <c r="G809">
        <v>20000025</v>
      </c>
      <c r="H809">
        <v>0.3</v>
      </c>
      <c r="I809">
        <v>2022</v>
      </c>
      <c r="J809" t="s">
        <v>89</v>
      </c>
      <c r="K809" t="s">
        <v>27</v>
      </c>
      <c r="L809" s="127">
        <v>0.51527777777777783</v>
      </c>
      <c r="M809" t="s">
        <v>28</v>
      </c>
      <c r="N809" t="s">
        <v>49</v>
      </c>
      <c r="O809" t="s">
        <v>30</v>
      </c>
      <c r="P809" t="s">
        <v>31</v>
      </c>
      <c r="Q809" t="s">
        <v>41</v>
      </c>
      <c r="R809" t="s">
        <v>33</v>
      </c>
      <c r="S809" t="s">
        <v>42</v>
      </c>
      <c r="T809" t="s">
        <v>35</v>
      </c>
      <c r="U809" s="1" t="s">
        <v>36</v>
      </c>
      <c r="V809">
        <v>1</v>
      </c>
      <c r="W809">
        <v>0</v>
      </c>
      <c r="X809">
        <v>0</v>
      </c>
      <c r="Y809">
        <v>0</v>
      </c>
      <c r="Z809">
        <v>0</v>
      </c>
    </row>
    <row r="810" spans="1:26" x14ac:dyDescent="0.25">
      <c r="A810">
        <v>106883762</v>
      </c>
      <c r="B810" t="s">
        <v>104</v>
      </c>
      <c r="C810" t="s">
        <v>65</v>
      </c>
      <c r="D810">
        <v>10000026</v>
      </c>
      <c r="E810">
        <v>10000026</v>
      </c>
      <c r="F810">
        <v>7.8170000000000002</v>
      </c>
      <c r="G810">
        <v>20000064</v>
      </c>
      <c r="H810">
        <v>1.2</v>
      </c>
      <c r="I810">
        <v>2022</v>
      </c>
      <c r="J810" t="s">
        <v>89</v>
      </c>
      <c r="K810" t="s">
        <v>27</v>
      </c>
      <c r="L810" s="127">
        <v>0.4826388888888889</v>
      </c>
      <c r="M810" t="s">
        <v>28</v>
      </c>
      <c r="N810" t="s">
        <v>29</v>
      </c>
      <c r="O810" t="s">
        <v>30</v>
      </c>
      <c r="P810" t="s">
        <v>31</v>
      </c>
      <c r="Q810" t="s">
        <v>41</v>
      </c>
      <c r="R810" t="s">
        <v>33</v>
      </c>
      <c r="S810" t="s">
        <v>42</v>
      </c>
      <c r="T810" t="s">
        <v>35</v>
      </c>
      <c r="U810" s="1" t="s">
        <v>36</v>
      </c>
      <c r="V810">
        <v>1</v>
      </c>
      <c r="W810">
        <v>0</v>
      </c>
      <c r="X810">
        <v>0</v>
      </c>
      <c r="Y810">
        <v>0</v>
      </c>
      <c r="Z810">
        <v>0</v>
      </c>
    </row>
    <row r="811" spans="1:26" x14ac:dyDescent="0.25">
      <c r="A811">
        <v>106883772</v>
      </c>
      <c r="B811" t="s">
        <v>114</v>
      </c>
      <c r="C811" t="s">
        <v>65</v>
      </c>
      <c r="D811">
        <v>10000095</v>
      </c>
      <c r="E811">
        <v>10000095</v>
      </c>
      <c r="F811">
        <v>0.46</v>
      </c>
      <c r="G811">
        <v>30000050</v>
      </c>
      <c r="H811">
        <v>1.1000000000000001</v>
      </c>
      <c r="I811">
        <v>2022</v>
      </c>
      <c r="J811" t="s">
        <v>89</v>
      </c>
      <c r="K811" t="s">
        <v>27</v>
      </c>
      <c r="L811" s="127">
        <v>0.55069444444444449</v>
      </c>
      <c r="M811" t="s">
        <v>28</v>
      </c>
      <c r="N811" t="s">
        <v>49</v>
      </c>
      <c r="O811" t="s">
        <v>30</v>
      </c>
      <c r="P811" t="s">
        <v>31</v>
      </c>
      <c r="Q811" t="s">
        <v>41</v>
      </c>
      <c r="R811" t="s">
        <v>33</v>
      </c>
      <c r="S811" t="s">
        <v>42</v>
      </c>
      <c r="T811" t="s">
        <v>35</v>
      </c>
      <c r="U811" s="1" t="s">
        <v>36</v>
      </c>
      <c r="V811">
        <v>2</v>
      </c>
      <c r="W811">
        <v>0</v>
      </c>
      <c r="X811">
        <v>0</v>
      </c>
      <c r="Y811">
        <v>0</v>
      </c>
      <c r="Z811">
        <v>0</v>
      </c>
    </row>
    <row r="812" spans="1:26" x14ac:dyDescent="0.25">
      <c r="A812">
        <v>106883801</v>
      </c>
      <c r="B812" t="s">
        <v>25</v>
      </c>
      <c r="C812" t="s">
        <v>65</v>
      </c>
      <c r="D812">
        <v>10000040</v>
      </c>
      <c r="E812">
        <v>10000040</v>
      </c>
      <c r="F812">
        <v>27.579000000000001</v>
      </c>
      <c r="G812">
        <v>20000070</v>
      </c>
      <c r="H812">
        <v>0.44</v>
      </c>
      <c r="I812">
        <v>2022</v>
      </c>
      <c r="J812" t="s">
        <v>89</v>
      </c>
      <c r="K812" t="s">
        <v>27</v>
      </c>
      <c r="L812" s="127">
        <v>0.9194444444444444</v>
      </c>
      <c r="M812" t="s">
        <v>28</v>
      </c>
      <c r="N812" t="s">
        <v>49</v>
      </c>
      <c r="O812" t="s">
        <v>30</v>
      </c>
      <c r="P812" t="s">
        <v>31</v>
      </c>
      <c r="Q812" t="s">
        <v>62</v>
      </c>
      <c r="R812" t="s">
        <v>33</v>
      </c>
      <c r="S812" t="s">
        <v>34</v>
      </c>
      <c r="T812" t="s">
        <v>57</v>
      </c>
      <c r="U812" s="1" t="s">
        <v>36</v>
      </c>
      <c r="V812">
        <v>1</v>
      </c>
      <c r="W812">
        <v>0</v>
      </c>
      <c r="X812">
        <v>0</v>
      </c>
      <c r="Y812">
        <v>0</v>
      </c>
      <c r="Z812">
        <v>0</v>
      </c>
    </row>
    <row r="813" spans="1:26" x14ac:dyDescent="0.25">
      <c r="A813">
        <v>106883834</v>
      </c>
      <c r="B813" t="s">
        <v>81</v>
      </c>
      <c r="C813" t="s">
        <v>65</v>
      </c>
      <c r="D813">
        <v>10000485</v>
      </c>
      <c r="E813">
        <v>10800485</v>
      </c>
      <c r="F813">
        <v>29.509</v>
      </c>
      <c r="G813">
        <v>50025426</v>
      </c>
      <c r="H813">
        <v>0.5</v>
      </c>
      <c r="I813">
        <v>2022</v>
      </c>
      <c r="J813" t="s">
        <v>89</v>
      </c>
      <c r="K813" t="s">
        <v>39</v>
      </c>
      <c r="L813" s="127">
        <v>0.20555555555555557</v>
      </c>
      <c r="M813" t="s">
        <v>28</v>
      </c>
      <c r="N813" t="s">
        <v>29</v>
      </c>
      <c r="O813" t="s">
        <v>30</v>
      </c>
      <c r="P813" t="s">
        <v>31</v>
      </c>
      <c r="Q813" t="s">
        <v>32</v>
      </c>
      <c r="R813" t="s">
        <v>33</v>
      </c>
      <c r="S813" t="s">
        <v>42</v>
      </c>
      <c r="T813" t="s">
        <v>35</v>
      </c>
      <c r="U813" s="1" t="s">
        <v>36</v>
      </c>
      <c r="V813">
        <v>2</v>
      </c>
      <c r="W813">
        <v>0</v>
      </c>
      <c r="X813">
        <v>0</v>
      </c>
      <c r="Y813">
        <v>0</v>
      </c>
      <c r="Z813">
        <v>0</v>
      </c>
    </row>
    <row r="814" spans="1:26" x14ac:dyDescent="0.25">
      <c r="A814">
        <v>106883841</v>
      </c>
      <c r="B814" t="s">
        <v>25</v>
      </c>
      <c r="C814" t="s">
        <v>65</v>
      </c>
      <c r="D814">
        <v>10000040</v>
      </c>
      <c r="E814">
        <v>10000040</v>
      </c>
      <c r="F814">
        <v>26.061</v>
      </c>
      <c r="G814">
        <v>20000070</v>
      </c>
      <c r="H814">
        <v>0.4</v>
      </c>
      <c r="I814">
        <v>2022</v>
      </c>
      <c r="J814" t="s">
        <v>89</v>
      </c>
      <c r="K814" t="s">
        <v>39</v>
      </c>
      <c r="L814" s="127">
        <v>0.25486111111111109</v>
      </c>
      <c r="M814" t="s">
        <v>28</v>
      </c>
      <c r="N814" t="s">
        <v>49</v>
      </c>
      <c r="O814" t="s">
        <v>30</v>
      </c>
      <c r="P814" t="s">
        <v>31</v>
      </c>
      <c r="Q814" t="s">
        <v>41</v>
      </c>
      <c r="R814" t="s">
        <v>33</v>
      </c>
      <c r="S814" t="s">
        <v>42</v>
      </c>
      <c r="T814" t="s">
        <v>35</v>
      </c>
      <c r="U814" s="1" t="s">
        <v>36</v>
      </c>
      <c r="V814">
        <v>3</v>
      </c>
      <c r="W814">
        <v>0</v>
      </c>
      <c r="X814">
        <v>0</v>
      </c>
      <c r="Y814">
        <v>0</v>
      </c>
      <c r="Z814">
        <v>0</v>
      </c>
    </row>
    <row r="815" spans="1:26" x14ac:dyDescent="0.25">
      <c r="A815">
        <v>106883846</v>
      </c>
      <c r="B815" t="s">
        <v>25</v>
      </c>
      <c r="C815" t="s">
        <v>65</v>
      </c>
      <c r="D815">
        <v>10000040</v>
      </c>
      <c r="E815">
        <v>10000040</v>
      </c>
      <c r="F815">
        <v>26.061</v>
      </c>
      <c r="G815">
        <v>20000070</v>
      </c>
      <c r="H815">
        <v>0.4</v>
      </c>
      <c r="I815">
        <v>2022</v>
      </c>
      <c r="J815" t="s">
        <v>89</v>
      </c>
      <c r="K815" t="s">
        <v>39</v>
      </c>
      <c r="L815" s="127">
        <v>0.28333333333333333</v>
      </c>
      <c r="M815" t="s">
        <v>28</v>
      </c>
      <c r="N815" t="s">
        <v>49</v>
      </c>
      <c r="O815" t="s">
        <v>30</v>
      </c>
      <c r="P815" t="s">
        <v>31</v>
      </c>
      <c r="Q815" t="s">
        <v>41</v>
      </c>
      <c r="R815" t="s">
        <v>33</v>
      </c>
      <c r="S815" t="s">
        <v>42</v>
      </c>
      <c r="T815" t="s">
        <v>35</v>
      </c>
      <c r="U815" s="1" t="s">
        <v>36</v>
      </c>
      <c r="V815">
        <v>2</v>
      </c>
      <c r="W815">
        <v>0</v>
      </c>
      <c r="X815">
        <v>0</v>
      </c>
      <c r="Y815">
        <v>0</v>
      </c>
      <c r="Z815">
        <v>0</v>
      </c>
    </row>
    <row r="816" spans="1:26" x14ac:dyDescent="0.25">
      <c r="A816">
        <v>106883852</v>
      </c>
      <c r="B816" t="s">
        <v>106</v>
      </c>
      <c r="C816" t="s">
        <v>65</v>
      </c>
      <c r="D816">
        <v>10000095</v>
      </c>
      <c r="E816">
        <v>10000095</v>
      </c>
      <c r="F816">
        <v>22.082000000000001</v>
      </c>
      <c r="G816">
        <v>200610</v>
      </c>
      <c r="H816">
        <v>0</v>
      </c>
      <c r="I816">
        <v>2022</v>
      </c>
      <c r="J816" t="s">
        <v>89</v>
      </c>
      <c r="K816" t="s">
        <v>39</v>
      </c>
      <c r="L816" s="127">
        <v>0.36736111111111108</v>
      </c>
      <c r="M816" t="s">
        <v>28</v>
      </c>
      <c r="N816" t="s">
        <v>49</v>
      </c>
      <c r="O816" t="s">
        <v>30</v>
      </c>
      <c r="P816" t="s">
        <v>31</v>
      </c>
      <c r="Q816" t="s">
        <v>41</v>
      </c>
      <c r="R816" t="s">
        <v>33</v>
      </c>
      <c r="S816" t="s">
        <v>42</v>
      </c>
      <c r="T816" t="s">
        <v>35</v>
      </c>
      <c r="U816" s="1" t="s">
        <v>36</v>
      </c>
      <c r="V816">
        <v>2</v>
      </c>
      <c r="W816">
        <v>0</v>
      </c>
      <c r="X816">
        <v>0</v>
      </c>
      <c r="Y816">
        <v>0</v>
      </c>
      <c r="Z816">
        <v>0</v>
      </c>
    </row>
    <row r="817" spans="1:26" x14ac:dyDescent="0.25">
      <c r="A817">
        <v>106883896</v>
      </c>
      <c r="B817" t="s">
        <v>81</v>
      </c>
      <c r="C817" t="s">
        <v>45</v>
      </c>
      <c r="D817">
        <v>50031288</v>
      </c>
      <c r="E817">
        <v>50031288</v>
      </c>
      <c r="F817">
        <v>2.5499999999999998</v>
      </c>
      <c r="G817">
        <v>10000077</v>
      </c>
      <c r="H817">
        <v>0.1</v>
      </c>
      <c r="I817">
        <v>2022</v>
      </c>
      <c r="J817" t="s">
        <v>89</v>
      </c>
      <c r="K817" t="s">
        <v>39</v>
      </c>
      <c r="L817" s="127">
        <v>0.61111111111111105</v>
      </c>
      <c r="M817" t="s">
        <v>40</v>
      </c>
      <c r="N817" t="s">
        <v>29</v>
      </c>
      <c r="O817" t="s">
        <v>30</v>
      </c>
      <c r="P817" t="s">
        <v>31</v>
      </c>
      <c r="Q817" t="s">
        <v>32</v>
      </c>
      <c r="R817" t="s">
        <v>33</v>
      </c>
      <c r="S817" t="s">
        <v>42</v>
      </c>
      <c r="T817" t="s">
        <v>35</v>
      </c>
      <c r="U817" s="1" t="s">
        <v>36</v>
      </c>
      <c r="V817">
        <v>4</v>
      </c>
      <c r="W817">
        <v>0</v>
      </c>
      <c r="X817">
        <v>0</v>
      </c>
      <c r="Y817">
        <v>0</v>
      </c>
      <c r="Z817">
        <v>0</v>
      </c>
    </row>
    <row r="818" spans="1:26" x14ac:dyDescent="0.25">
      <c r="A818">
        <v>106883910</v>
      </c>
      <c r="B818" t="s">
        <v>114</v>
      </c>
      <c r="C818" t="s">
        <v>67</v>
      </c>
      <c r="D818">
        <v>30000042</v>
      </c>
      <c r="E818">
        <v>30000042</v>
      </c>
      <c r="F818">
        <v>13.266</v>
      </c>
      <c r="G818">
        <v>40001705</v>
      </c>
      <c r="H818">
        <v>9.5000000000000001E-2</v>
      </c>
      <c r="I818">
        <v>2022</v>
      </c>
      <c r="J818" t="s">
        <v>89</v>
      </c>
      <c r="K818" t="s">
        <v>39</v>
      </c>
      <c r="L818" s="127">
        <v>0.66388888888888886</v>
      </c>
      <c r="M818" t="s">
        <v>28</v>
      </c>
      <c r="N818" t="s">
        <v>49</v>
      </c>
      <c r="O818" t="s">
        <v>30</v>
      </c>
      <c r="P818" t="s">
        <v>68</v>
      </c>
      <c r="Q818" t="s">
        <v>32</v>
      </c>
      <c r="R818" t="s">
        <v>33</v>
      </c>
      <c r="S818" t="s">
        <v>42</v>
      </c>
      <c r="T818" t="s">
        <v>35</v>
      </c>
      <c r="U818" s="1" t="s">
        <v>43</v>
      </c>
      <c r="V818">
        <v>6</v>
      </c>
      <c r="W818">
        <v>0</v>
      </c>
      <c r="X818">
        <v>0</v>
      </c>
      <c r="Y818">
        <v>0</v>
      </c>
      <c r="Z818">
        <v>3</v>
      </c>
    </row>
    <row r="819" spans="1:26" x14ac:dyDescent="0.25">
      <c r="A819">
        <v>106884132</v>
      </c>
      <c r="B819" t="s">
        <v>25</v>
      </c>
      <c r="C819" t="s">
        <v>122</v>
      </c>
      <c r="D819">
        <v>40005220</v>
      </c>
      <c r="E819">
        <v>40005220</v>
      </c>
      <c r="F819">
        <v>1.9359999999999999</v>
      </c>
      <c r="G819">
        <v>50034600</v>
      </c>
      <c r="H819">
        <v>0.34</v>
      </c>
      <c r="I819">
        <v>2022</v>
      </c>
      <c r="J819" t="s">
        <v>89</v>
      </c>
      <c r="K819" t="s">
        <v>39</v>
      </c>
      <c r="L819" s="127">
        <v>0.95624999999999993</v>
      </c>
      <c r="M819" t="s">
        <v>28</v>
      </c>
      <c r="N819" t="s">
        <v>49</v>
      </c>
      <c r="O819" t="s">
        <v>30</v>
      </c>
      <c r="P819" t="s">
        <v>54</v>
      </c>
      <c r="Q819" t="s">
        <v>41</v>
      </c>
      <c r="R819" t="s">
        <v>33</v>
      </c>
      <c r="S819" t="s">
        <v>42</v>
      </c>
      <c r="T819" t="s">
        <v>57</v>
      </c>
      <c r="U819" s="1" t="s">
        <v>43</v>
      </c>
      <c r="V819">
        <v>1</v>
      </c>
      <c r="W819">
        <v>0</v>
      </c>
      <c r="X819">
        <v>0</v>
      </c>
      <c r="Y819">
        <v>0</v>
      </c>
      <c r="Z819">
        <v>1</v>
      </c>
    </row>
    <row r="820" spans="1:26" x14ac:dyDescent="0.25">
      <c r="A820">
        <v>106884150</v>
      </c>
      <c r="B820" t="s">
        <v>112</v>
      </c>
      <c r="C820" t="s">
        <v>65</v>
      </c>
      <c r="D820">
        <v>10000095</v>
      </c>
      <c r="E820">
        <v>10000095</v>
      </c>
      <c r="F820">
        <v>4.5960000000000001</v>
      </c>
      <c r="G820">
        <v>20000421</v>
      </c>
      <c r="H820">
        <v>0.6</v>
      </c>
      <c r="I820">
        <v>2022</v>
      </c>
      <c r="J820" t="s">
        <v>89</v>
      </c>
      <c r="K820" t="s">
        <v>60</v>
      </c>
      <c r="L820" s="127">
        <v>0.70208333333333339</v>
      </c>
      <c r="M820" t="s">
        <v>28</v>
      </c>
      <c r="N820" t="s">
        <v>49</v>
      </c>
      <c r="O820" t="s">
        <v>30</v>
      </c>
      <c r="P820" t="s">
        <v>68</v>
      </c>
      <c r="Q820" t="s">
        <v>41</v>
      </c>
      <c r="R820" t="s">
        <v>33</v>
      </c>
      <c r="S820" t="s">
        <v>42</v>
      </c>
      <c r="T820" t="s">
        <v>35</v>
      </c>
      <c r="U820" s="1" t="s">
        <v>64</v>
      </c>
      <c r="V820">
        <v>7</v>
      </c>
      <c r="W820">
        <v>0</v>
      </c>
      <c r="X820">
        <v>0</v>
      </c>
      <c r="Y820">
        <v>4</v>
      </c>
      <c r="Z820">
        <v>1</v>
      </c>
    </row>
    <row r="821" spans="1:26" x14ac:dyDescent="0.25">
      <c r="A821">
        <v>106884152</v>
      </c>
      <c r="B821" t="s">
        <v>25</v>
      </c>
      <c r="C821" t="s">
        <v>65</v>
      </c>
      <c r="D821">
        <v>10000040</v>
      </c>
      <c r="E821">
        <v>10000040</v>
      </c>
      <c r="F821">
        <v>999.99900000000002</v>
      </c>
      <c r="G821">
        <v>20000070</v>
      </c>
      <c r="H821">
        <v>0.05</v>
      </c>
      <c r="I821">
        <v>2022</v>
      </c>
      <c r="J821" t="s">
        <v>89</v>
      </c>
      <c r="K821" t="s">
        <v>60</v>
      </c>
      <c r="L821" s="127">
        <v>0.56041666666666667</v>
      </c>
      <c r="M821" t="s">
        <v>28</v>
      </c>
      <c r="N821" t="s">
        <v>29</v>
      </c>
      <c r="O821" t="s">
        <v>30</v>
      </c>
      <c r="P821" t="s">
        <v>31</v>
      </c>
      <c r="Q821" t="s">
        <v>41</v>
      </c>
      <c r="R821" t="s">
        <v>33</v>
      </c>
      <c r="S821" t="s">
        <v>42</v>
      </c>
      <c r="T821" t="s">
        <v>35</v>
      </c>
      <c r="U821" s="1" t="s">
        <v>43</v>
      </c>
      <c r="V821">
        <v>6</v>
      </c>
      <c r="W821">
        <v>0</v>
      </c>
      <c r="X821">
        <v>0</v>
      </c>
      <c r="Y821">
        <v>0</v>
      </c>
      <c r="Z821">
        <v>1</v>
      </c>
    </row>
    <row r="822" spans="1:26" x14ac:dyDescent="0.25">
      <c r="A822">
        <v>106884154</v>
      </c>
      <c r="B822" t="s">
        <v>25</v>
      </c>
      <c r="C822" t="s">
        <v>65</v>
      </c>
      <c r="D822">
        <v>10000040</v>
      </c>
      <c r="E822">
        <v>10000040</v>
      </c>
      <c r="F822">
        <v>999.99900000000002</v>
      </c>
      <c r="G822">
        <v>20000070</v>
      </c>
      <c r="H822">
        <v>9.5000000000000001E-2</v>
      </c>
      <c r="I822">
        <v>2022</v>
      </c>
      <c r="J822" t="s">
        <v>89</v>
      </c>
      <c r="K822" t="s">
        <v>60</v>
      </c>
      <c r="L822" s="127">
        <v>0.55972222222222223</v>
      </c>
      <c r="M822" t="s">
        <v>28</v>
      </c>
      <c r="N822" t="s">
        <v>29</v>
      </c>
      <c r="O822" t="s">
        <v>30</v>
      </c>
      <c r="P822" t="s">
        <v>31</v>
      </c>
      <c r="Q822" t="s">
        <v>41</v>
      </c>
      <c r="R822" t="s">
        <v>33</v>
      </c>
      <c r="S822" t="s">
        <v>42</v>
      </c>
      <c r="T822" t="s">
        <v>35</v>
      </c>
      <c r="U822" s="1" t="s">
        <v>64</v>
      </c>
      <c r="V822">
        <v>6</v>
      </c>
      <c r="W822">
        <v>0</v>
      </c>
      <c r="X822">
        <v>0</v>
      </c>
      <c r="Y822">
        <v>1</v>
      </c>
      <c r="Z822">
        <v>1</v>
      </c>
    </row>
    <row r="823" spans="1:26" x14ac:dyDescent="0.25">
      <c r="A823">
        <v>106884174</v>
      </c>
      <c r="B823" t="s">
        <v>112</v>
      </c>
      <c r="C823" t="s">
        <v>65</v>
      </c>
      <c r="D823">
        <v>10000095</v>
      </c>
      <c r="E823">
        <v>10000095</v>
      </c>
      <c r="F823">
        <v>6.0469999999999997</v>
      </c>
      <c r="G823">
        <v>40001709</v>
      </c>
      <c r="H823">
        <v>1.8</v>
      </c>
      <c r="I823">
        <v>2022</v>
      </c>
      <c r="J823" t="s">
        <v>89</v>
      </c>
      <c r="K823" t="s">
        <v>60</v>
      </c>
      <c r="L823" s="127">
        <v>0.7090277777777777</v>
      </c>
      <c r="M823" t="s">
        <v>28</v>
      </c>
      <c r="N823" t="s">
        <v>29</v>
      </c>
      <c r="O823" t="s">
        <v>30</v>
      </c>
      <c r="P823" t="s">
        <v>68</v>
      </c>
      <c r="Q823" t="s">
        <v>41</v>
      </c>
      <c r="R823" t="s">
        <v>33</v>
      </c>
      <c r="S823" t="s">
        <v>42</v>
      </c>
      <c r="T823" t="s">
        <v>35</v>
      </c>
      <c r="U823" s="1" t="s">
        <v>36</v>
      </c>
      <c r="V823">
        <v>2</v>
      </c>
      <c r="W823">
        <v>0</v>
      </c>
      <c r="X823">
        <v>0</v>
      </c>
      <c r="Y823">
        <v>0</v>
      </c>
      <c r="Z823">
        <v>0</v>
      </c>
    </row>
    <row r="824" spans="1:26" x14ac:dyDescent="0.25">
      <c r="A824">
        <v>106884481</v>
      </c>
      <c r="B824" t="s">
        <v>44</v>
      </c>
      <c r="C824" t="s">
        <v>67</v>
      </c>
      <c r="D824">
        <v>30000147</v>
      </c>
      <c r="E824">
        <v>30000147</v>
      </c>
      <c r="F824">
        <v>7.07</v>
      </c>
      <c r="G824">
        <v>50012006</v>
      </c>
      <c r="H824">
        <v>0.5</v>
      </c>
      <c r="I824">
        <v>2022</v>
      </c>
      <c r="J824" t="s">
        <v>89</v>
      </c>
      <c r="K824" t="s">
        <v>27</v>
      </c>
      <c r="L824" s="127">
        <v>0.78472222222222221</v>
      </c>
      <c r="M824" t="s">
        <v>28</v>
      </c>
      <c r="N824" t="s">
        <v>29</v>
      </c>
      <c r="O824" t="s">
        <v>30</v>
      </c>
      <c r="P824" t="s">
        <v>31</v>
      </c>
      <c r="Q824" t="s">
        <v>41</v>
      </c>
      <c r="R824" t="s">
        <v>33</v>
      </c>
      <c r="S824" t="s">
        <v>42</v>
      </c>
      <c r="T824" t="s">
        <v>47</v>
      </c>
      <c r="U824" s="1" t="s">
        <v>43</v>
      </c>
      <c r="V824">
        <v>3</v>
      </c>
      <c r="W824">
        <v>0</v>
      </c>
      <c r="X824">
        <v>0</v>
      </c>
      <c r="Y824">
        <v>0</v>
      </c>
      <c r="Z824">
        <v>2</v>
      </c>
    </row>
    <row r="825" spans="1:26" x14ac:dyDescent="0.25">
      <c r="A825">
        <v>106884576</v>
      </c>
      <c r="B825" t="s">
        <v>44</v>
      </c>
      <c r="C825" t="s">
        <v>45</v>
      </c>
      <c r="D825">
        <v>50000545</v>
      </c>
      <c r="E825">
        <v>30000055</v>
      </c>
      <c r="F825">
        <v>8.1259999999999994</v>
      </c>
      <c r="G825">
        <v>30000147</v>
      </c>
      <c r="H825">
        <v>0</v>
      </c>
      <c r="I825">
        <v>2022</v>
      </c>
      <c r="J825" t="s">
        <v>73</v>
      </c>
      <c r="K825" t="s">
        <v>60</v>
      </c>
      <c r="L825" s="127">
        <v>0.55555555555555558</v>
      </c>
      <c r="M825" t="s">
        <v>28</v>
      </c>
      <c r="N825" t="s">
        <v>29</v>
      </c>
      <c r="O825" t="s">
        <v>30</v>
      </c>
      <c r="P825" t="s">
        <v>31</v>
      </c>
      <c r="Q825" t="s">
        <v>62</v>
      </c>
      <c r="R825" t="s">
        <v>56</v>
      </c>
      <c r="S825" t="s">
        <v>34</v>
      </c>
      <c r="T825" t="s">
        <v>35</v>
      </c>
      <c r="U825" s="1" t="s">
        <v>43</v>
      </c>
      <c r="V825">
        <v>4</v>
      </c>
      <c r="W825">
        <v>0</v>
      </c>
      <c r="X825">
        <v>0</v>
      </c>
      <c r="Y825">
        <v>0</v>
      </c>
      <c r="Z825">
        <v>1</v>
      </c>
    </row>
    <row r="826" spans="1:26" x14ac:dyDescent="0.25">
      <c r="A826">
        <v>106884615</v>
      </c>
      <c r="B826" t="s">
        <v>25</v>
      </c>
      <c r="C826" t="s">
        <v>45</v>
      </c>
      <c r="D826">
        <v>50011228</v>
      </c>
      <c r="E826">
        <v>50011228</v>
      </c>
      <c r="F826">
        <v>999.99900000000002</v>
      </c>
      <c r="G826">
        <v>50039000</v>
      </c>
      <c r="H826">
        <v>8.9999999999999993E-3</v>
      </c>
      <c r="I826">
        <v>2022</v>
      </c>
      <c r="J826" t="s">
        <v>73</v>
      </c>
      <c r="K826" t="s">
        <v>48</v>
      </c>
      <c r="L826" s="127">
        <v>0.46736111111111112</v>
      </c>
      <c r="M826" t="s">
        <v>28</v>
      </c>
      <c r="N826" t="s">
        <v>49</v>
      </c>
      <c r="P826" t="s">
        <v>31</v>
      </c>
      <c r="Q826" t="s">
        <v>32</v>
      </c>
      <c r="S826" t="s">
        <v>93</v>
      </c>
      <c r="T826" t="s">
        <v>35</v>
      </c>
      <c r="U826" s="1" t="s">
        <v>36</v>
      </c>
      <c r="V826">
        <v>1</v>
      </c>
      <c r="W826">
        <v>0</v>
      </c>
      <c r="X826">
        <v>0</v>
      </c>
      <c r="Y826">
        <v>0</v>
      </c>
      <c r="Z826">
        <v>0</v>
      </c>
    </row>
    <row r="827" spans="1:26" x14ac:dyDescent="0.25">
      <c r="A827">
        <v>106884752</v>
      </c>
      <c r="B827" t="s">
        <v>25</v>
      </c>
      <c r="C827" t="s">
        <v>45</v>
      </c>
      <c r="D827">
        <v>50031853</v>
      </c>
      <c r="E827">
        <v>40001728</v>
      </c>
      <c r="F827">
        <v>3.488</v>
      </c>
      <c r="G827">
        <v>50002997</v>
      </c>
      <c r="H827">
        <v>0.14199999999999999</v>
      </c>
      <c r="I827">
        <v>2022</v>
      </c>
      <c r="J827" t="s">
        <v>89</v>
      </c>
      <c r="K827" t="s">
        <v>53</v>
      </c>
      <c r="L827" s="127">
        <v>0.3298611111111111</v>
      </c>
      <c r="M827" t="s">
        <v>28</v>
      </c>
      <c r="N827" t="s">
        <v>49</v>
      </c>
      <c r="O827" t="s">
        <v>30</v>
      </c>
      <c r="P827" t="s">
        <v>31</v>
      </c>
      <c r="Q827" t="s">
        <v>32</v>
      </c>
      <c r="R827" t="s">
        <v>33</v>
      </c>
      <c r="S827" t="s">
        <v>34</v>
      </c>
      <c r="T827" t="s">
        <v>35</v>
      </c>
      <c r="U827" s="1" t="s">
        <v>36</v>
      </c>
      <c r="V827">
        <v>3</v>
      </c>
      <c r="W827">
        <v>0</v>
      </c>
      <c r="X827">
        <v>0</v>
      </c>
      <c r="Y827">
        <v>0</v>
      </c>
      <c r="Z827">
        <v>0</v>
      </c>
    </row>
    <row r="828" spans="1:26" x14ac:dyDescent="0.25">
      <c r="A828">
        <v>106884941</v>
      </c>
      <c r="B828" t="s">
        <v>25</v>
      </c>
      <c r="C828" t="s">
        <v>65</v>
      </c>
      <c r="D828">
        <v>10000040</v>
      </c>
      <c r="E828">
        <v>10000040</v>
      </c>
      <c r="F828">
        <v>20.611999999999998</v>
      </c>
      <c r="G828">
        <v>40005220</v>
      </c>
      <c r="H828">
        <v>0.3</v>
      </c>
      <c r="I828">
        <v>2022</v>
      </c>
      <c r="J828" t="s">
        <v>89</v>
      </c>
      <c r="K828" t="s">
        <v>55</v>
      </c>
      <c r="L828" s="127">
        <v>0.83680555555555547</v>
      </c>
      <c r="M828" t="s">
        <v>28</v>
      </c>
      <c r="N828" t="s">
        <v>49</v>
      </c>
      <c r="O828" t="s">
        <v>30</v>
      </c>
      <c r="P828" t="s">
        <v>31</v>
      </c>
      <c r="Q828" t="s">
        <v>41</v>
      </c>
      <c r="R828" t="s">
        <v>33</v>
      </c>
      <c r="S828" t="s">
        <v>42</v>
      </c>
      <c r="T828" t="s">
        <v>57</v>
      </c>
      <c r="U828" s="1" t="s">
        <v>43</v>
      </c>
      <c r="V828">
        <v>3</v>
      </c>
      <c r="W828">
        <v>0</v>
      </c>
      <c r="X828">
        <v>0</v>
      </c>
      <c r="Y828">
        <v>0</v>
      </c>
      <c r="Z828">
        <v>1</v>
      </c>
    </row>
    <row r="829" spans="1:26" x14ac:dyDescent="0.25">
      <c r="A829">
        <v>106885000</v>
      </c>
      <c r="B829" t="s">
        <v>126</v>
      </c>
      <c r="C829" t="s">
        <v>122</v>
      </c>
      <c r="D829">
        <v>40001332</v>
      </c>
      <c r="E829">
        <v>40001332</v>
      </c>
      <c r="F829">
        <v>1.98</v>
      </c>
      <c r="G829">
        <v>40001324</v>
      </c>
      <c r="H829">
        <v>0.7</v>
      </c>
      <c r="I829">
        <v>2022</v>
      </c>
      <c r="J829" t="s">
        <v>89</v>
      </c>
      <c r="K829" t="s">
        <v>27</v>
      </c>
      <c r="L829" s="127">
        <v>0.49791666666666662</v>
      </c>
      <c r="M829" t="s">
        <v>77</v>
      </c>
      <c r="N829" t="s">
        <v>49</v>
      </c>
      <c r="O829" t="s">
        <v>30</v>
      </c>
      <c r="P829" t="s">
        <v>68</v>
      </c>
      <c r="Q829" t="s">
        <v>41</v>
      </c>
      <c r="R829" t="s">
        <v>33</v>
      </c>
      <c r="S829" t="s">
        <v>42</v>
      </c>
      <c r="T829" t="s">
        <v>35</v>
      </c>
      <c r="U829" s="1" t="s">
        <v>36</v>
      </c>
      <c r="V829">
        <v>1</v>
      </c>
      <c r="W829">
        <v>0</v>
      </c>
      <c r="X829">
        <v>0</v>
      </c>
      <c r="Y829">
        <v>0</v>
      </c>
      <c r="Z829">
        <v>0</v>
      </c>
    </row>
    <row r="830" spans="1:26" x14ac:dyDescent="0.25">
      <c r="A830">
        <v>106885001</v>
      </c>
      <c r="B830" t="s">
        <v>81</v>
      </c>
      <c r="C830" t="s">
        <v>65</v>
      </c>
      <c r="D830">
        <v>10000485</v>
      </c>
      <c r="E830">
        <v>10800485</v>
      </c>
      <c r="F830">
        <v>31.507999999999999</v>
      </c>
      <c r="G830">
        <v>50015657</v>
      </c>
      <c r="H830">
        <v>0.8</v>
      </c>
      <c r="I830">
        <v>2022</v>
      </c>
      <c r="J830" t="s">
        <v>89</v>
      </c>
      <c r="K830" t="s">
        <v>53</v>
      </c>
      <c r="L830" s="127">
        <v>0.26250000000000001</v>
      </c>
      <c r="M830" t="s">
        <v>28</v>
      </c>
      <c r="N830" t="s">
        <v>29</v>
      </c>
      <c r="O830" t="s">
        <v>30</v>
      </c>
      <c r="P830" t="s">
        <v>31</v>
      </c>
      <c r="Q830" t="s">
        <v>62</v>
      </c>
      <c r="R830" t="s">
        <v>33</v>
      </c>
      <c r="S830" t="s">
        <v>34</v>
      </c>
      <c r="T830" t="s">
        <v>35</v>
      </c>
      <c r="U830" s="1" t="s">
        <v>64</v>
      </c>
      <c r="V830">
        <v>8</v>
      </c>
      <c r="W830">
        <v>0</v>
      </c>
      <c r="X830">
        <v>0</v>
      </c>
      <c r="Y830">
        <v>4</v>
      </c>
      <c r="Z830">
        <v>0</v>
      </c>
    </row>
    <row r="831" spans="1:26" x14ac:dyDescent="0.25">
      <c r="A831">
        <v>106885021</v>
      </c>
      <c r="B831" t="s">
        <v>25</v>
      </c>
      <c r="C831" t="s">
        <v>65</v>
      </c>
      <c r="D831">
        <v>10000040</v>
      </c>
      <c r="E831">
        <v>10000040</v>
      </c>
      <c r="F831">
        <v>21.212</v>
      </c>
      <c r="G831">
        <v>40005220</v>
      </c>
      <c r="H831">
        <v>0.3</v>
      </c>
      <c r="I831">
        <v>2022</v>
      </c>
      <c r="J831" t="s">
        <v>89</v>
      </c>
      <c r="K831" t="s">
        <v>60</v>
      </c>
      <c r="L831" s="127">
        <v>0.72777777777777775</v>
      </c>
      <c r="M831" t="s">
        <v>28</v>
      </c>
      <c r="N831" t="s">
        <v>49</v>
      </c>
      <c r="O831" t="s">
        <v>30</v>
      </c>
      <c r="P831" t="s">
        <v>31</v>
      </c>
      <c r="Q831" t="s">
        <v>41</v>
      </c>
      <c r="R831" t="s">
        <v>33</v>
      </c>
      <c r="S831" t="s">
        <v>42</v>
      </c>
      <c r="T831" t="s">
        <v>35</v>
      </c>
      <c r="U831" s="1" t="s">
        <v>43</v>
      </c>
      <c r="V831">
        <v>4</v>
      </c>
      <c r="W831">
        <v>0</v>
      </c>
      <c r="X831">
        <v>0</v>
      </c>
      <c r="Y831">
        <v>0</v>
      </c>
      <c r="Z831">
        <v>1</v>
      </c>
    </row>
    <row r="832" spans="1:26" x14ac:dyDescent="0.25">
      <c r="A832">
        <v>106885449</v>
      </c>
      <c r="B832" t="s">
        <v>25</v>
      </c>
      <c r="C832" t="s">
        <v>45</v>
      </c>
      <c r="D832">
        <v>50041261</v>
      </c>
      <c r="E832">
        <v>30000098</v>
      </c>
      <c r="F832">
        <v>11.526</v>
      </c>
      <c r="G832">
        <v>21000001</v>
      </c>
      <c r="H832">
        <v>0.25</v>
      </c>
      <c r="I832">
        <v>2022</v>
      </c>
      <c r="J832" t="s">
        <v>73</v>
      </c>
      <c r="K832" t="s">
        <v>58</v>
      </c>
      <c r="L832" s="127">
        <v>0.52916666666666667</v>
      </c>
      <c r="M832" t="s">
        <v>28</v>
      </c>
      <c r="N832" t="s">
        <v>29</v>
      </c>
      <c r="O832" t="s">
        <v>30</v>
      </c>
      <c r="P832" t="s">
        <v>68</v>
      </c>
      <c r="Q832" t="s">
        <v>41</v>
      </c>
      <c r="R832" t="s">
        <v>33</v>
      </c>
      <c r="S832" t="s">
        <v>42</v>
      </c>
      <c r="T832" t="s">
        <v>35</v>
      </c>
      <c r="U832" s="1" t="s">
        <v>36</v>
      </c>
      <c r="V832">
        <v>2</v>
      </c>
      <c r="W832">
        <v>0</v>
      </c>
      <c r="X832">
        <v>0</v>
      </c>
      <c r="Y832">
        <v>0</v>
      </c>
      <c r="Z832">
        <v>0</v>
      </c>
    </row>
    <row r="833" spans="1:26" x14ac:dyDescent="0.25">
      <c r="A833">
        <v>106885622</v>
      </c>
      <c r="B833" t="s">
        <v>25</v>
      </c>
      <c r="C833" t="s">
        <v>65</v>
      </c>
      <c r="D833">
        <v>10000440</v>
      </c>
      <c r="E833">
        <v>10000440</v>
      </c>
      <c r="F833">
        <v>999.99900000000002</v>
      </c>
      <c r="G833">
        <v>50015732</v>
      </c>
      <c r="H833">
        <v>0.189</v>
      </c>
      <c r="I833">
        <v>2022</v>
      </c>
      <c r="J833" t="s">
        <v>89</v>
      </c>
      <c r="K833" t="s">
        <v>48</v>
      </c>
      <c r="L833" s="127">
        <v>0.86041666666666661</v>
      </c>
      <c r="M833" t="s">
        <v>28</v>
      </c>
      <c r="N833" t="s">
        <v>29</v>
      </c>
      <c r="O833" t="s">
        <v>30</v>
      </c>
      <c r="P833" t="s">
        <v>31</v>
      </c>
      <c r="Q833" t="s">
        <v>62</v>
      </c>
      <c r="R833" t="s">
        <v>33</v>
      </c>
      <c r="S833" t="s">
        <v>34</v>
      </c>
      <c r="T833" t="s">
        <v>57</v>
      </c>
      <c r="U833" s="1" t="s">
        <v>64</v>
      </c>
      <c r="V833">
        <v>5</v>
      </c>
      <c r="W833">
        <v>0</v>
      </c>
      <c r="X833">
        <v>0</v>
      </c>
      <c r="Y833">
        <v>1</v>
      </c>
      <c r="Z833">
        <v>0</v>
      </c>
    </row>
    <row r="834" spans="1:26" x14ac:dyDescent="0.25">
      <c r="A834">
        <v>106885640</v>
      </c>
      <c r="B834" t="s">
        <v>97</v>
      </c>
      <c r="C834" t="s">
        <v>45</v>
      </c>
      <c r="D834">
        <v>50018682</v>
      </c>
      <c r="E834">
        <v>40001009</v>
      </c>
      <c r="F834">
        <v>1.6220000000000001</v>
      </c>
      <c r="G834">
        <v>50012498</v>
      </c>
      <c r="H834">
        <v>1.4999999999999999E-2</v>
      </c>
      <c r="I834">
        <v>2022</v>
      </c>
      <c r="J834" t="s">
        <v>89</v>
      </c>
      <c r="K834" t="s">
        <v>48</v>
      </c>
      <c r="L834" s="127">
        <v>0.56388888888888888</v>
      </c>
      <c r="M834" t="s">
        <v>28</v>
      </c>
      <c r="N834" t="s">
        <v>49</v>
      </c>
      <c r="O834" t="s">
        <v>30</v>
      </c>
      <c r="P834" t="s">
        <v>54</v>
      </c>
      <c r="Q834" t="s">
        <v>32</v>
      </c>
      <c r="R834" t="s">
        <v>33</v>
      </c>
      <c r="S834" t="s">
        <v>42</v>
      </c>
      <c r="T834" t="s">
        <v>35</v>
      </c>
      <c r="U834" s="1" t="s">
        <v>36</v>
      </c>
      <c r="V834">
        <v>2</v>
      </c>
      <c r="W834">
        <v>0</v>
      </c>
      <c r="X834">
        <v>0</v>
      </c>
      <c r="Y834">
        <v>0</v>
      </c>
      <c r="Z834">
        <v>0</v>
      </c>
    </row>
    <row r="835" spans="1:26" x14ac:dyDescent="0.25">
      <c r="A835">
        <v>106885707</v>
      </c>
      <c r="B835" t="s">
        <v>25</v>
      </c>
      <c r="C835" t="s">
        <v>45</v>
      </c>
      <c r="D835">
        <v>50000279</v>
      </c>
      <c r="E835">
        <v>40003015</v>
      </c>
      <c r="F835">
        <v>1.9930000000000001</v>
      </c>
      <c r="G835">
        <v>50024406</v>
      </c>
      <c r="H835">
        <v>2.7E-2</v>
      </c>
      <c r="I835">
        <v>2022</v>
      </c>
      <c r="J835" t="s">
        <v>89</v>
      </c>
      <c r="K835" t="s">
        <v>39</v>
      </c>
      <c r="L835" s="127">
        <v>0.31319444444444444</v>
      </c>
      <c r="M835" t="s">
        <v>28</v>
      </c>
      <c r="N835" t="s">
        <v>49</v>
      </c>
      <c r="O835" t="s">
        <v>30</v>
      </c>
      <c r="P835" t="s">
        <v>31</v>
      </c>
      <c r="Q835" t="s">
        <v>32</v>
      </c>
      <c r="R835" t="s">
        <v>33</v>
      </c>
      <c r="S835" t="s">
        <v>42</v>
      </c>
      <c r="T835" t="s">
        <v>35</v>
      </c>
      <c r="U835" s="1" t="s">
        <v>64</v>
      </c>
      <c r="V835">
        <v>3</v>
      </c>
      <c r="W835">
        <v>0</v>
      </c>
      <c r="X835">
        <v>0</v>
      </c>
      <c r="Y835">
        <v>1</v>
      </c>
      <c r="Z835">
        <v>0</v>
      </c>
    </row>
    <row r="836" spans="1:26" x14ac:dyDescent="0.25">
      <c r="A836">
        <v>106885776</v>
      </c>
      <c r="B836" t="s">
        <v>25</v>
      </c>
      <c r="C836" t="s">
        <v>45</v>
      </c>
      <c r="D836">
        <v>50014666</v>
      </c>
      <c r="E836">
        <v>40001142</v>
      </c>
      <c r="F836">
        <v>1.0589999999999999</v>
      </c>
      <c r="G836">
        <v>50025849</v>
      </c>
      <c r="H836">
        <v>0</v>
      </c>
      <c r="I836">
        <v>2022</v>
      </c>
      <c r="J836" t="s">
        <v>26</v>
      </c>
      <c r="K836" t="s">
        <v>27</v>
      </c>
      <c r="L836" s="127">
        <v>0.64166666666666672</v>
      </c>
      <c r="M836" t="s">
        <v>28</v>
      </c>
      <c r="N836" t="s">
        <v>49</v>
      </c>
      <c r="O836" t="s">
        <v>30</v>
      </c>
      <c r="P836" t="s">
        <v>31</v>
      </c>
      <c r="Q836" t="s">
        <v>32</v>
      </c>
      <c r="S836" t="s">
        <v>42</v>
      </c>
      <c r="T836" t="s">
        <v>35</v>
      </c>
      <c r="U836" s="1" t="s">
        <v>36</v>
      </c>
      <c r="V836">
        <v>3</v>
      </c>
      <c r="W836">
        <v>0</v>
      </c>
      <c r="X836">
        <v>0</v>
      </c>
      <c r="Y836">
        <v>0</v>
      </c>
      <c r="Z836">
        <v>0</v>
      </c>
    </row>
    <row r="837" spans="1:26" x14ac:dyDescent="0.25">
      <c r="A837">
        <v>106885910</v>
      </c>
      <c r="B837" t="s">
        <v>44</v>
      </c>
      <c r="C837" t="s">
        <v>38</v>
      </c>
      <c r="D837">
        <v>20000501</v>
      </c>
      <c r="E837">
        <v>20000015</v>
      </c>
      <c r="F837">
        <v>3.4140000000000001</v>
      </c>
      <c r="G837">
        <v>50006971</v>
      </c>
      <c r="H837">
        <v>0.25</v>
      </c>
      <c r="I837">
        <v>2022</v>
      </c>
      <c r="J837" t="s">
        <v>89</v>
      </c>
      <c r="K837" t="s">
        <v>55</v>
      </c>
      <c r="L837" s="127">
        <v>0.47916666666666669</v>
      </c>
      <c r="M837" t="s">
        <v>40</v>
      </c>
      <c r="N837" t="s">
        <v>49</v>
      </c>
      <c r="O837" t="s">
        <v>30</v>
      </c>
      <c r="P837" t="s">
        <v>54</v>
      </c>
      <c r="Q837" t="s">
        <v>41</v>
      </c>
      <c r="R837" t="s">
        <v>33</v>
      </c>
      <c r="S837" t="s">
        <v>42</v>
      </c>
      <c r="T837" t="s">
        <v>35</v>
      </c>
      <c r="U837" s="1" t="s">
        <v>36</v>
      </c>
      <c r="V837">
        <v>2</v>
      </c>
      <c r="W837">
        <v>0</v>
      </c>
      <c r="X837">
        <v>0</v>
      </c>
      <c r="Y837">
        <v>0</v>
      </c>
      <c r="Z837">
        <v>0</v>
      </c>
    </row>
    <row r="838" spans="1:26" x14ac:dyDescent="0.25">
      <c r="A838">
        <v>106885960</v>
      </c>
      <c r="B838" t="s">
        <v>81</v>
      </c>
      <c r="C838" t="s">
        <v>45</v>
      </c>
      <c r="D838">
        <v>50023409</v>
      </c>
      <c r="E838">
        <v>50023409</v>
      </c>
      <c r="F838">
        <v>3.6110000000000002</v>
      </c>
      <c r="G838">
        <v>50000896</v>
      </c>
      <c r="H838">
        <v>0.47299999999999998</v>
      </c>
      <c r="I838">
        <v>2022</v>
      </c>
      <c r="J838" t="s">
        <v>89</v>
      </c>
      <c r="K838" t="s">
        <v>48</v>
      </c>
      <c r="L838" s="127">
        <v>0.63472222222222219</v>
      </c>
      <c r="M838" t="s">
        <v>40</v>
      </c>
      <c r="N838" t="s">
        <v>49</v>
      </c>
      <c r="O838" t="s">
        <v>30</v>
      </c>
      <c r="P838" t="s">
        <v>54</v>
      </c>
      <c r="Q838" t="s">
        <v>32</v>
      </c>
      <c r="R838" t="s">
        <v>33</v>
      </c>
      <c r="S838" t="s">
        <v>42</v>
      </c>
      <c r="T838" t="s">
        <v>35</v>
      </c>
      <c r="U838" s="1" t="s">
        <v>43</v>
      </c>
      <c r="V838">
        <v>3</v>
      </c>
      <c r="W838">
        <v>0</v>
      </c>
      <c r="X838">
        <v>0</v>
      </c>
      <c r="Y838">
        <v>0</v>
      </c>
      <c r="Z838">
        <v>1</v>
      </c>
    </row>
    <row r="839" spans="1:26" x14ac:dyDescent="0.25">
      <c r="A839">
        <v>106886148</v>
      </c>
      <c r="B839" t="s">
        <v>81</v>
      </c>
      <c r="C839" t="s">
        <v>45</v>
      </c>
      <c r="D839">
        <v>50018891</v>
      </c>
      <c r="E839">
        <v>40003156</v>
      </c>
      <c r="F839">
        <v>1.141</v>
      </c>
      <c r="G839">
        <v>50041045</v>
      </c>
      <c r="H839">
        <v>1.9E-2</v>
      </c>
      <c r="I839">
        <v>2022</v>
      </c>
      <c r="J839" t="s">
        <v>89</v>
      </c>
      <c r="K839" t="s">
        <v>55</v>
      </c>
      <c r="L839" s="127">
        <v>0.10833333333333334</v>
      </c>
      <c r="M839" t="s">
        <v>28</v>
      </c>
      <c r="N839" t="s">
        <v>49</v>
      </c>
      <c r="O839" t="s">
        <v>30</v>
      </c>
      <c r="P839" t="s">
        <v>31</v>
      </c>
      <c r="Q839" t="s">
        <v>41</v>
      </c>
      <c r="R839" t="s">
        <v>33</v>
      </c>
      <c r="S839" t="s">
        <v>42</v>
      </c>
      <c r="T839" t="s">
        <v>57</v>
      </c>
      <c r="U839" s="1" t="s">
        <v>43</v>
      </c>
      <c r="V839">
        <v>2</v>
      </c>
      <c r="W839">
        <v>0</v>
      </c>
      <c r="X839">
        <v>0</v>
      </c>
      <c r="Y839">
        <v>0</v>
      </c>
      <c r="Z839">
        <v>2</v>
      </c>
    </row>
    <row r="840" spans="1:26" x14ac:dyDescent="0.25">
      <c r="A840">
        <v>106886175</v>
      </c>
      <c r="B840" t="s">
        <v>246</v>
      </c>
      <c r="C840" t="s">
        <v>45</v>
      </c>
      <c r="F840">
        <v>999.99900000000002</v>
      </c>
      <c r="G840">
        <v>50001115</v>
      </c>
      <c r="H840">
        <v>8.9999999999999993E-3</v>
      </c>
      <c r="I840">
        <v>2022</v>
      </c>
      <c r="J840" t="s">
        <v>89</v>
      </c>
      <c r="K840" t="s">
        <v>55</v>
      </c>
      <c r="L840" s="127">
        <v>0.22222222222222221</v>
      </c>
      <c r="M840" t="s">
        <v>28</v>
      </c>
      <c r="N840" t="s">
        <v>49</v>
      </c>
      <c r="O840" t="s">
        <v>30</v>
      </c>
      <c r="P840" t="s">
        <v>31</v>
      </c>
      <c r="Q840" t="s">
        <v>41</v>
      </c>
      <c r="R840" t="s">
        <v>46</v>
      </c>
      <c r="S840" t="s">
        <v>42</v>
      </c>
      <c r="T840" t="s">
        <v>57</v>
      </c>
      <c r="U840" s="1" t="s">
        <v>36</v>
      </c>
      <c r="V840">
        <v>1</v>
      </c>
      <c r="W840">
        <v>0</v>
      </c>
      <c r="X840">
        <v>0</v>
      </c>
      <c r="Y840">
        <v>0</v>
      </c>
      <c r="Z840">
        <v>0</v>
      </c>
    </row>
    <row r="841" spans="1:26" x14ac:dyDescent="0.25">
      <c r="A841">
        <v>106886176</v>
      </c>
      <c r="B841" t="s">
        <v>246</v>
      </c>
      <c r="C841" t="s">
        <v>45</v>
      </c>
      <c r="D841">
        <v>50001115</v>
      </c>
      <c r="E841">
        <v>50001115</v>
      </c>
      <c r="F841">
        <v>999.99900000000002</v>
      </c>
      <c r="H841">
        <v>0</v>
      </c>
      <c r="I841">
        <v>2022</v>
      </c>
      <c r="J841" t="s">
        <v>89</v>
      </c>
      <c r="K841" t="s">
        <v>55</v>
      </c>
      <c r="L841" s="127">
        <v>0.28472222222222221</v>
      </c>
      <c r="M841" t="s">
        <v>28</v>
      </c>
      <c r="N841" t="s">
        <v>29</v>
      </c>
      <c r="O841" t="s">
        <v>30</v>
      </c>
      <c r="P841" t="s">
        <v>54</v>
      </c>
      <c r="Q841" t="s">
        <v>41</v>
      </c>
      <c r="R841" t="s">
        <v>33</v>
      </c>
      <c r="S841" t="s">
        <v>42</v>
      </c>
      <c r="T841" t="s">
        <v>57</v>
      </c>
      <c r="U841" s="1" t="s">
        <v>36</v>
      </c>
      <c r="V841">
        <v>1</v>
      </c>
      <c r="W841">
        <v>0</v>
      </c>
      <c r="X841">
        <v>0</v>
      </c>
      <c r="Y841">
        <v>0</v>
      </c>
      <c r="Z841">
        <v>0</v>
      </c>
    </row>
    <row r="842" spans="1:26" x14ac:dyDescent="0.25">
      <c r="A842">
        <v>106886193</v>
      </c>
      <c r="B842" t="s">
        <v>81</v>
      </c>
      <c r="C842" t="s">
        <v>45</v>
      </c>
      <c r="D842">
        <v>50028612</v>
      </c>
      <c r="E842">
        <v>50028612</v>
      </c>
      <c r="F842">
        <v>7.8170000000000002</v>
      </c>
      <c r="G842">
        <v>50015088</v>
      </c>
      <c r="H842">
        <v>0</v>
      </c>
      <c r="I842">
        <v>2022</v>
      </c>
      <c r="J842" t="s">
        <v>89</v>
      </c>
      <c r="K842" t="s">
        <v>55</v>
      </c>
      <c r="L842" s="127">
        <v>0.65763888888888888</v>
      </c>
      <c r="M842" t="s">
        <v>28</v>
      </c>
      <c r="N842" t="s">
        <v>49</v>
      </c>
      <c r="O842" t="s">
        <v>30</v>
      </c>
      <c r="P842" t="s">
        <v>68</v>
      </c>
      <c r="Q842" t="s">
        <v>32</v>
      </c>
      <c r="R842" t="s">
        <v>61</v>
      </c>
      <c r="S842" t="s">
        <v>42</v>
      </c>
      <c r="T842" t="s">
        <v>35</v>
      </c>
      <c r="U842" s="1" t="s">
        <v>36</v>
      </c>
      <c r="V842">
        <v>2</v>
      </c>
      <c r="W842">
        <v>0</v>
      </c>
      <c r="X842">
        <v>0</v>
      </c>
      <c r="Y842">
        <v>0</v>
      </c>
      <c r="Z842">
        <v>0</v>
      </c>
    </row>
    <row r="843" spans="1:26" x14ac:dyDescent="0.25">
      <c r="A843">
        <v>106886268</v>
      </c>
      <c r="B843" t="s">
        <v>81</v>
      </c>
      <c r="C843" t="s">
        <v>65</v>
      </c>
      <c r="D843">
        <v>10000085</v>
      </c>
      <c r="E843">
        <v>10000085</v>
      </c>
      <c r="F843">
        <v>18.704999999999998</v>
      </c>
      <c r="G843">
        <v>50018713</v>
      </c>
      <c r="H843">
        <v>0.1</v>
      </c>
      <c r="I843">
        <v>2022</v>
      </c>
      <c r="J843" t="s">
        <v>89</v>
      </c>
      <c r="K843" t="s">
        <v>53</v>
      </c>
      <c r="L843" s="127">
        <v>0.93680555555555556</v>
      </c>
      <c r="M843" t="s">
        <v>28</v>
      </c>
      <c r="N843" t="s">
        <v>49</v>
      </c>
      <c r="O843" t="s">
        <v>30</v>
      </c>
      <c r="P843" t="s">
        <v>31</v>
      </c>
      <c r="Q843" t="s">
        <v>41</v>
      </c>
      <c r="R843" t="s">
        <v>33</v>
      </c>
      <c r="S843" t="s">
        <v>42</v>
      </c>
      <c r="T843" t="s">
        <v>47</v>
      </c>
      <c r="U843" s="1" t="s">
        <v>36</v>
      </c>
      <c r="V843">
        <v>3</v>
      </c>
      <c r="W843">
        <v>0</v>
      </c>
      <c r="X843">
        <v>0</v>
      </c>
      <c r="Y843">
        <v>0</v>
      </c>
      <c r="Z843">
        <v>0</v>
      </c>
    </row>
    <row r="844" spans="1:26" x14ac:dyDescent="0.25">
      <c r="A844">
        <v>106886271</v>
      </c>
      <c r="B844" t="s">
        <v>114</v>
      </c>
      <c r="C844" t="s">
        <v>65</v>
      </c>
      <c r="D844">
        <v>10000040</v>
      </c>
      <c r="E844">
        <v>10000040</v>
      </c>
      <c r="F844">
        <v>0.54500000000000004</v>
      </c>
      <c r="G844">
        <v>30000042</v>
      </c>
      <c r="H844">
        <v>1</v>
      </c>
      <c r="I844">
        <v>2022</v>
      </c>
      <c r="J844" t="s">
        <v>89</v>
      </c>
      <c r="K844" t="s">
        <v>60</v>
      </c>
      <c r="L844" s="127">
        <v>0.64374999999999993</v>
      </c>
      <c r="M844" t="s">
        <v>28</v>
      </c>
      <c r="N844" t="s">
        <v>29</v>
      </c>
      <c r="O844" t="s">
        <v>30</v>
      </c>
      <c r="P844" t="s">
        <v>31</v>
      </c>
      <c r="Q844" t="s">
        <v>41</v>
      </c>
      <c r="R844" t="s">
        <v>33</v>
      </c>
      <c r="S844" t="s">
        <v>42</v>
      </c>
      <c r="T844" t="s">
        <v>35</v>
      </c>
      <c r="U844" s="1" t="s">
        <v>36</v>
      </c>
      <c r="V844">
        <v>2</v>
      </c>
      <c r="W844">
        <v>0</v>
      </c>
      <c r="X844">
        <v>0</v>
      </c>
      <c r="Y844">
        <v>0</v>
      </c>
      <c r="Z844">
        <v>0</v>
      </c>
    </row>
    <row r="845" spans="1:26" x14ac:dyDescent="0.25">
      <c r="A845">
        <v>106886343</v>
      </c>
      <c r="B845" t="s">
        <v>117</v>
      </c>
      <c r="C845" t="s">
        <v>65</v>
      </c>
      <c r="D845">
        <v>10000077</v>
      </c>
      <c r="E845">
        <v>10000077</v>
      </c>
      <c r="F845">
        <v>18.710999999999999</v>
      </c>
      <c r="G845">
        <v>40002735</v>
      </c>
      <c r="H845">
        <v>0.2</v>
      </c>
      <c r="I845">
        <v>2022</v>
      </c>
      <c r="J845" t="s">
        <v>89</v>
      </c>
      <c r="K845" t="s">
        <v>60</v>
      </c>
      <c r="L845" s="127">
        <v>0.41736111111111113</v>
      </c>
      <c r="M845" t="s">
        <v>28</v>
      </c>
      <c r="N845" t="s">
        <v>29</v>
      </c>
      <c r="O845" t="s">
        <v>30</v>
      </c>
      <c r="P845" t="s">
        <v>31</v>
      </c>
      <c r="Q845" t="s">
        <v>41</v>
      </c>
      <c r="R845" t="s">
        <v>33</v>
      </c>
      <c r="S845" t="s">
        <v>42</v>
      </c>
      <c r="T845" t="s">
        <v>35</v>
      </c>
      <c r="U845" s="1" t="s">
        <v>36</v>
      </c>
      <c r="V845">
        <v>2</v>
      </c>
      <c r="W845">
        <v>0</v>
      </c>
      <c r="X845">
        <v>0</v>
      </c>
      <c r="Y845">
        <v>0</v>
      </c>
      <c r="Z845">
        <v>0</v>
      </c>
    </row>
    <row r="846" spans="1:26" x14ac:dyDescent="0.25">
      <c r="A846">
        <v>106886387</v>
      </c>
      <c r="B846" t="s">
        <v>240</v>
      </c>
      <c r="C846" t="s">
        <v>67</v>
      </c>
      <c r="D846">
        <v>30000086</v>
      </c>
      <c r="E846">
        <v>30000086</v>
      </c>
      <c r="F846">
        <v>7.0739999999999998</v>
      </c>
      <c r="G846">
        <v>30000119</v>
      </c>
      <c r="H846">
        <v>0</v>
      </c>
      <c r="I846">
        <v>2022</v>
      </c>
      <c r="J846" t="s">
        <v>89</v>
      </c>
      <c r="K846" t="s">
        <v>27</v>
      </c>
      <c r="L846" s="127">
        <v>0.56805555555555554</v>
      </c>
      <c r="M846" t="s">
        <v>40</v>
      </c>
      <c r="N846" t="s">
        <v>49</v>
      </c>
      <c r="O846" t="s">
        <v>30</v>
      </c>
      <c r="P846" t="s">
        <v>68</v>
      </c>
      <c r="Q846" t="s">
        <v>32</v>
      </c>
      <c r="R846" t="s">
        <v>61</v>
      </c>
      <c r="S846" t="s">
        <v>42</v>
      </c>
      <c r="T846" t="s">
        <v>35</v>
      </c>
      <c r="U846" s="1" t="s">
        <v>43</v>
      </c>
      <c r="V846">
        <v>2</v>
      </c>
      <c r="W846">
        <v>0</v>
      </c>
      <c r="X846">
        <v>0</v>
      </c>
      <c r="Y846">
        <v>0</v>
      </c>
      <c r="Z846">
        <v>2</v>
      </c>
    </row>
    <row r="847" spans="1:26" x14ac:dyDescent="0.25">
      <c r="A847">
        <v>106886424</v>
      </c>
      <c r="B847" t="s">
        <v>106</v>
      </c>
      <c r="C847" t="s">
        <v>65</v>
      </c>
      <c r="D847">
        <v>10000095</v>
      </c>
      <c r="E847">
        <v>10000095</v>
      </c>
      <c r="F847">
        <v>19.119</v>
      </c>
      <c r="G847">
        <v>200580</v>
      </c>
      <c r="H847">
        <v>0.1</v>
      </c>
      <c r="I847">
        <v>2022</v>
      </c>
      <c r="J847" t="s">
        <v>89</v>
      </c>
      <c r="K847" t="s">
        <v>53</v>
      </c>
      <c r="L847" s="127">
        <v>0.34027777777777773</v>
      </c>
      <c r="M847" t="s">
        <v>28</v>
      </c>
      <c r="N847" t="s">
        <v>49</v>
      </c>
      <c r="O847" t="s">
        <v>30</v>
      </c>
      <c r="P847" t="s">
        <v>54</v>
      </c>
      <c r="Q847" t="s">
        <v>41</v>
      </c>
      <c r="R847" t="s">
        <v>33</v>
      </c>
      <c r="S847" t="s">
        <v>42</v>
      </c>
      <c r="T847" t="s">
        <v>35</v>
      </c>
      <c r="U847" s="1" t="s">
        <v>36</v>
      </c>
      <c r="V847">
        <v>2</v>
      </c>
      <c r="W847">
        <v>0</v>
      </c>
      <c r="X847">
        <v>0</v>
      </c>
      <c r="Y847">
        <v>0</v>
      </c>
      <c r="Z847">
        <v>0</v>
      </c>
    </row>
    <row r="848" spans="1:26" x14ac:dyDescent="0.25">
      <c r="A848">
        <v>106886432</v>
      </c>
      <c r="B848" t="s">
        <v>112</v>
      </c>
      <c r="C848" t="s">
        <v>65</v>
      </c>
      <c r="D848">
        <v>10000095</v>
      </c>
      <c r="E848">
        <v>10000095</v>
      </c>
      <c r="F848">
        <v>8.3469999999999995</v>
      </c>
      <c r="G848">
        <v>40001709</v>
      </c>
      <c r="H848">
        <v>0.5</v>
      </c>
      <c r="I848">
        <v>2022</v>
      </c>
      <c r="J848" t="s">
        <v>89</v>
      </c>
      <c r="K848" t="s">
        <v>55</v>
      </c>
      <c r="L848" s="127">
        <v>0.53333333333333333</v>
      </c>
      <c r="M848" t="s">
        <v>28</v>
      </c>
      <c r="N848" t="s">
        <v>49</v>
      </c>
      <c r="O848" t="s">
        <v>30</v>
      </c>
      <c r="P848" t="s">
        <v>54</v>
      </c>
      <c r="Q848" t="s">
        <v>41</v>
      </c>
      <c r="R848" t="s">
        <v>33</v>
      </c>
      <c r="S848" t="s">
        <v>42</v>
      </c>
      <c r="T848" t="s">
        <v>35</v>
      </c>
      <c r="U848" s="1" t="s">
        <v>36</v>
      </c>
      <c r="V848">
        <v>2</v>
      </c>
      <c r="W848">
        <v>0</v>
      </c>
      <c r="X848">
        <v>0</v>
      </c>
      <c r="Y848">
        <v>0</v>
      </c>
      <c r="Z848">
        <v>0</v>
      </c>
    </row>
    <row r="849" spans="1:26" x14ac:dyDescent="0.25">
      <c r="A849">
        <v>106886466</v>
      </c>
      <c r="B849" t="s">
        <v>25</v>
      </c>
      <c r="C849" t="s">
        <v>65</v>
      </c>
      <c r="D849">
        <v>10000040</v>
      </c>
      <c r="E849">
        <v>10000040</v>
      </c>
      <c r="F849">
        <v>18.978000000000002</v>
      </c>
      <c r="G849">
        <v>10000440</v>
      </c>
      <c r="H849">
        <v>0.5</v>
      </c>
      <c r="I849">
        <v>2022</v>
      </c>
      <c r="J849" t="s">
        <v>89</v>
      </c>
      <c r="K849" t="s">
        <v>39</v>
      </c>
      <c r="L849" s="127">
        <v>0.9375</v>
      </c>
      <c r="M849" t="s">
        <v>28</v>
      </c>
      <c r="N849" t="s">
        <v>29</v>
      </c>
      <c r="O849" t="s">
        <v>30</v>
      </c>
      <c r="P849" t="s">
        <v>31</v>
      </c>
      <c r="Q849" t="s">
        <v>32</v>
      </c>
      <c r="R849" t="s">
        <v>33</v>
      </c>
      <c r="S849" t="s">
        <v>34</v>
      </c>
      <c r="T849" t="s">
        <v>57</v>
      </c>
      <c r="U849" s="1" t="s">
        <v>43</v>
      </c>
      <c r="V849">
        <v>3</v>
      </c>
      <c r="W849">
        <v>0</v>
      </c>
      <c r="X849">
        <v>0</v>
      </c>
      <c r="Y849">
        <v>0</v>
      </c>
      <c r="Z849">
        <v>2</v>
      </c>
    </row>
    <row r="850" spans="1:26" x14ac:dyDescent="0.25">
      <c r="A850">
        <v>106886507</v>
      </c>
      <c r="B850" t="s">
        <v>104</v>
      </c>
      <c r="C850" t="s">
        <v>65</v>
      </c>
      <c r="D850">
        <v>10000026</v>
      </c>
      <c r="E850">
        <v>10000026</v>
      </c>
      <c r="F850">
        <v>8.5280000000000005</v>
      </c>
      <c r="G850">
        <v>200490</v>
      </c>
      <c r="H850">
        <v>0</v>
      </c>
      <c r="I850">
        <v>2022</v>
      </c>
      <c r="J850" t="s">
        <v>89</v>
      </c>
      <c r="K850" t="s">
        <v>53</v>
      </c>
      <c r="L850" s="127">
        <v>0.57361111111111118</v>
      </c>
      <c r="M850" t="s">
        <v>28</v>
      </c>
      <c r="N850" t="s">
        <v>49</v>
      </c>
      <c r="O850" t="s">
        <v>30</v>
      </c>
      <c r="P850" t="s">
        <v>31</v>
      </c>
      <c r="Q850" t="s">
        <v>32</v>
      </c>
      <c r="R850" t="s">
        <v>84</v>
      </c>
      <c r="S850" t="s">
        <v>42</v>
      </c>
      <c r="T850" t="s">
        <v>35</v>
      </c>
      <c r="U850" s="1" t="s">
        <v>36</v>
      </c>
      <c r="V850">
        <v>3</v>
      </c>
      <c r="W850">
        <v>0</v>
      </c>
      <c r="X850">
        <v>0</v>
      </c>
      <c r="Y850">
        <v>0</v>
      </c>
      <c r="Z850">
        <v>0</v>
      </c>
    </row>
    <row r="851" spans="1:26" x14ac:dyDescent="0.25">
      <c r="A851">
        <v>106886533</v>
      </c>
      <c r="B851" t="s">
        <v>117</v>
      </c>
      <c r="C851" t="s">
        <v>65</v>
      </c>
      <c r="D851">
        <v>10000077</v>
      </c>
      <c r="E851">
        <v>10000077</v>
      </c>
      <c r="F851">
        <v>21.05</v>
      </c>
      <c r="G851">
        <v>200510</v>
      </c>
      <c r="H851">
        <v>0.3</v>
      </c>
      <c r="I851">
        <v>2022</v>
      </c>
      <c r="J851" t="s">
        <v>89</v>
      </c>
      <c r="K851" t="s">
        <v>60</v>
      </c>
      <c r="L851" s="127">
        <v>0.9291666666666667</v>
      </c>
      <c r="M851" t="s">
        <v>28</v>
      </c>
      <c r="N851" t="s">
        <v>49</v>
      </c>
      <c r="O851" t="s">
        <v>30</v>
      </c>
      <c r="P851" t="s">
        <v>31</v>
      </c>
      <c r="Q851" t="s">
        <v>41</v>
      </c>
      <c r="R851" t="s">
        <v>76</v>
      </c>
      <c r="S851" t="s">
        <v>42</v>
      </c>
      <c r="T851" t="s">
        <v>57</v>
      </c>
      <c r="U851" s="1" t="s">
        <v>36</v>
      </c>
      <c r="V851">
        <v>1</v>
      </c>
      <c r="W851">
        <v>0</v>
      </c>
      <c r="X851">
        <v>0</v>
      </c>
      <c r="Y851">
        <v>0</v>
      </c>
      <c r="Z851">
        <v>0</v>
      </c>
    </row>
    <row r="852" spans="1:26" x14ac:dyDescent="0.25">
      <c r="A852">
        <v>106886541</v>
      </c>
      <c r="B852" t="s">
        <v>106</v>
      </c>
      <c r="C852" t="s">
        <v>65</v>
      </c>
      <c r="D852">
        <v>10000095</v>
      </c>
      <c r="E852">
        <v>10000095</v>
      </c>
      <c r="F852">
        <v>26.448</v>
      </c>
      <c r="G852">
        <v>200650</v>
      </c>
      <c r="H852">
        <v>0.4</v>
      </c>
      <c r="I852">
        <v>2022</v>
      </c>
      <c r="J852" t="s">
        <v>89</v>
      </c>
      <c r="K852" t="s">
        <v>48</v>
      </c>
      <c r="L852" s="127">
        <v>0.2388888888888889</v>
      </c>
      <c r="M852" t="s">
        <v>28</v>
      </c>
      <c r="N852" t="s">
        <v>49</v>
      </c>
      <c r="O852" t="s">
        <v>30</v>
      </c>
      <c r="P852" t="s">
        <v>54</v>
      </c>
      <c r="Q852" t="s">
        <v>41</v>
      </c>
      <c r="R852" t="s">
        <v>33</v>
      </c>
      <c r="S852" t="s">
        <v>42</v>
      </c>
      <c r="T852" t="s">
        <v>35</v>
      </c>
      <c r="U852" s="1" t="s">
        <v>36</v>
      </c>
      <c r="V852">
        <v>2</v>
      </c>
      <c r="W852">
        <v>0</v>
      </c>
      <c r="X852">
        <v>0</v>
      </c>
      <c r="Y852">
        <v>0</v>
      </c>
      <c r="Z852">
        <v>0</v>
      </c>
    </row>
    <row r="853" spans="1:26" x14ac:dyDescent="0.25">
      <c r="A853">
        <v>106886596</v>
      </c>
      <c r="B853" t="s">
        <v>114</v>
      </c>
      <c r="C853" t="s">
        <v>65</v>
      </c>
      <c r="D853">
        <v>10000040</v>
      </c>
      <c r="E853">
        <v>10000040</v>
      </c>
      <c r="F853">
        <v>3.585</v>
      </c>
      <c r="G853">
        <v>40001010</v>
      </c>
      <c r="H853">
        <v>1.4</v>
      </c>
      <c r="I853">
        <v>2022</v>
      </c>
      <c r="J853" t="s">
        <v>89</v>
      </c>
      <c r="K853" t="s">
        <v>53</v>
      </c>
      <c r="L853" s="127">
        <v>0.90625</v>
      </c>
      <c r="M853" t="s">
        <v>28</v>
      </c>
      <c r="N853" t="s">
        <v>29</v>
      </c>
      <c r="O853" t="s">
        <v>30</v>
      </c>
      <c r="P853" t="s">
        <v>68</v>
      </c>
      <c r="Q853" t="s">
        <v>41</v>
      </c>
      <c r="R853" t="s">
        <v>33</v>
      </c>
      <c r="S853" t="s">
        <v>42</v>
      </c>
      <c r="T853" t="s">
        <v>57</v>
      </c>
      <c r="U853" s="1" t="s">
        <v>36</v>
      </c>
      <c r="V853">
        <v>1</v>
      </c>
      <c r="W853">
        <v>0</v>
      </c>
      <c r="X853">
        <v>0</v>
      </c>
      <c r="Y853">
        <v>0</v>
      </c>
      <c r="Z853">
        <v>0</v>
      </c>
    </row>
    <row r="854" spans="1:26" x14ac:dyDescent="0.25">
      <c r="A854">
        <v>106886641</v>
      </c>
      <c r="B854" t="s">
        <v>114</v>
      </c>
      <c r="C854" t="s">
        <v>65</v>
      </c>
      <c r="D854">
        <v>10000040</v>
      </c>
      <c r="E854">
        <v>10000040</v>
      </c>
      <c r="F854">
        <v>0</v>
      </c>
      <c r="G854">
        <v>203100</v>
      </c>
      <c r="H854">
        <v>0.4</v>
      </c>
      <c r="I854">
        <v>2022</v>
      </c>
      <c r="J854" t="s">
        <v>89</v>
      </c>
      <c r="K854" t="s">
        <v>48</v>
      </c>
      <c r="L854" s="127">
        <v>0.26527777777777778</v>
      </c>
      <c r="M854" t="s">
        <v>28</v>
      </c>
      <c r="N854" t="s">
        <v>49</v>
      </c>
      <c r="O854" t="s">
        <v>30</v>
      </c>
      <c r="P854" t="s">
        <v>31</v>
      </c>
      <c r="Q854" t="s">
        <v>41</v>
      </c>
      <c r="R854" t="s">
        <v>33</v>
      </c>
      <c r="S854" t="s">
        <v>42</v>
      </c>
      <c r="T854" t="s">
        <v>35</v>
      </c>
      <c r="U854" s="1" t="s">
        <v>36</v>
      </c>
      <c r="V854">
        <v>7</v>
      </c>
      <c r="W854">
        <v>0</v>
      </c>
      <c r="X854">
        <v>0</v>
      </c>
      <c r="Y854">
        <v>0</v>
      </c>
      <c r="Z854">
        <v>0</v>
      </c>
    </row>
    <row r="855" spans="1:26" x14ac:dyDescent="0.25">
      <c r="A855">
        <v>106886649</v>
      </c>
      <c r="B855" t="s">
        <v>81</v>
      </c>
      <c r="C855" t="s">
        <v>65</v>
      </c>
      <c r="D855">
        <v>10000485</v>
      </c>
      <c r="E855">
        <v>10800485</v>
      </c>
      <c r="F855">
        <v>35.405999999999999</v>
      </c>
      <c r="G855">
        <v>50028612</v>
      </c>
      <c r="H855">
        <v>1</v>
      </c>
      <c r="I855">
        <v>2022</v>
      </c>
      <c r="J855" t="s">
        <v>89</v>
      </c>
      <c r="K855" t="s">
        <v>48</v>
      </c>
      <c r="L855" s="127">
        <v>0.36805555555555558</v>
      </c>
      <c r="M855" t="s">
        <v>28</v>
      </c>
      <c r="N855" t="s">
        <v>29</v>
      </c>
      <c r="O855" t="s">
        <v>30</v>
      </c>
      <c r="P855" t="s">
        <v>31</v>
      </c>
      <c r="Q855" t="s">
        <v>32</v>
      </c>
      <c r="R855" t="s">
        <v>33</v>
      </c>
      <c r="S855" t="s">
        <v>42</v>
      </c>
      <c r="T855" t="s">
        <v>35</v>
      </c>
      <c r="U855" s="1" t="s">
        <v>36</v>
      </c>
      <c r="V855">
        <v>1</v>
      </c>
      <c r="W855">
        <v>0</v>
      </c>
      <c r="X855">
        <v>0</v>
      </c>
      <c r="Y855">
        <v>0</v>
      </c>
      <c r="Z855">
        <v>0</v>
      </c>
    </row>
    <row r="856" spans="1:26" x14ac:dyDescent="0.25">
      <c r="A856">
        <v>106886673</v>
      </c>
      <c r="B856" t="s">
        <v>114</v>
      </c>
      <c r="C856" t="s">
        <v>65</v>
      </c>
      <c r="D856">
        <v>10000040</v>
      </c>
      <c r="E856">
        <v>10000040</v>
      </c>
      <c r="F856">
        <v>1.9550000000000001</v>
      </c>
      <c r="G856">
        <v>203120</v>
      </c>
      <c r="H856">
        <v>0.2</v>
      </c>
      <c r="I856">
        <v>2022</v>
      </c>
      <c r="J856" t="s">
        <v>89</v>
      </c>
      <c r="K856" t="s">
        <v>48</v>
      </c>
      <c r="L856" s="127">
        <v>0.27847222222222223</v>
      </c>
      <c r="M856" t="s">
        <v>28</v>
      </c>
      <c r="N856" t="s">
        <v>49</v>
      </c>
      <c r="O856" t="s">
        <v>30</v>
      </c>
      <c r="P856" t="s">
        <v>31</v>
      </c>
      <c r="Q856" t="s">
        <v>41</v>
      </c>
      <c r="R856" t="s">
        <v>128</v>
      </c>
      <c r="S856" t="s">
        <v>42</v>
      </c>
      <c r="T856" t="s">
        <v>35</v>
      </c>
      <c r="U856" s="1" t="s">
        <v>36</v>
      </c>
      <c r="V856">
        <v>4</v>
      </c>
      <c r="W856">
        <v>0</v>
      </c>
      <c r="X856">
        <v>0</v>
      </c>
      <c r="Y856">
        <v>0</v>
      </c>
      <c r="Z856">
        <v>0</v>
      </c>
    </row>
    <row r="857" spans="1:26" x14ac:dyDescent="0.25">
      <c r="A857">
        <v>106886678</v>
      </c>
      <c r="B857" t="s">
        <v>112</v>
      </c>
      <c r="C857" t="s">
        <v>65</v>
      </c>
      <c r="D857">
        <v>10000095</v>
      </c>
      <c r="E857">
        <v>10000095</v>
      </c>
      <c r="F857">
        <v>4.1959999999999997</v>
      </c>
      <c r="G857">
        <v>20000421</v>
      </c>
      <c r="H857">
        <v>0.2</v>
      </c>
      <c r="I857">
        <v>2022</v>
      </c>
      <c r="J857" t="s">
        <v>89</v>
      </c>
      <c r="K857" t="s">
        <v>48</v>
      </c>
      <c r="L857" s="127">
        <v>0.34166666666666662</v>
      </c>
      <c r="M857" t="s">
        <v>28</v>
      </c>
      <c r="N857" t="s">
        <v>29</v>
      </c>
      <c r="O857" t="s">
        <v>30</v>
      </c>
      <c r="P857" t="s">
        <v>54</v>
      </c>
      <c r="Q857" t="s">
        <v>62</v>
      </c>
      <c r="R857" t="s">
        <v>33</v>
      </c>
      <c r="S857" t="s">
        <v>34</v>
      </c>
      <c r="T857" t="s">
        <v>35</v>
      </c>
      <c r="U857" s="1" t="s">
        <v>43</v>
      </c>
      <c r="V857">
        <v>3</v>
      </c>
      <c r="W857">
        <v>0</v>
      </c>
      <c r="X857">
        <v>0</v>
      </c>
      <c r="Y857">
        <v>0</v>
      </c>
      <c r="Z857">
        <v>1</v>
      </c>
    </row>
    <row r="858" spans="1:26" x14ac:dyDescent="0.25">
      <c r="A858">
        <v>106886690</v>
      </c>
      <c r="B858" t="s">
        <v>149</v>
      </c>
      <c r="C858" t="s">
        <v>38</v>
      </c>
      <c r="D858">
        <v>20000701</v>
      </c>
      <c r="E858">
        <v>20000701</v>
      </c>
      <c r="F858">
        <v>10.196</v>
      </c>
      <c r="G858">
        <v>40001179</v>
      </c>
      <c r="H858">
        <v>0.3</v>
      </c>
      <c r="I858">
        <v>2022</v>
      </c>
      <c r="J858" t="s">
        <v>89</v>
      </c>
      <c r="K858" t="s">
        <v>48</v>
      </c>
      <c r="L858" s="127">
        <v>0.5805555555555556</v>
      </c>
      <c r="M858" t="s">
        <v>40</v>
      </c>
      <c r="N858" t="s">
        <v>49</v>
      </c>
      <c r="O858" t="s">
        <v>30</v>
      </c>
      <c r="P858" t="s">
        <v>54</v>
      </c>
      <c r="Q858" t="s">
        <v>41</v>
      </c>
      <c r="R858" t="s">
        <v>33</v>
      </c>
      <c r="S858" t="s">
        <v>42</v>
      </c>
      <c r="T858" t="s">
        <v>35</v>
      </c>
      <c r="U858" s="1" t="s">
        <v>36</v>
      </c>
      <c r="V858">
        <v>2</v>
      </c>
      <c r="W858">
        <v>0</v>
      </c>
      <c r="X858">
        <v>0</v>
      </c>
      <c r="Y858">
        <v>0</v>
      </c>
      <c r="Z858">
        <v>0</v>
      </c>
    </row>
    <row r="859" spans="1:26" x14ac:dyDescent="0.25">
      <c r="A859">
        <v>106886699</v>
      </c>
      <c r="B859" t="s">
        <v>144</v>
      </c>
      <c r="C859" t="s">
        <v>65</v>
      </c>
      <c r="D859">
        <v>10000077</v>
      </c>
      <c r="E859">
        <v>10000077</v>
      </c>
      <c r="F859">
        <v>999.99900000000002</v>
      </c>
      <c r="G859">
        <v>200830</v>
      </c>
      <c r="H859">
        <v>0.2</v>
      </c>
      <c r="I859">
        <v>2022</v>
      </c>
      <c r="J859" t="s">
        <v>89</v>
      </c>
      <c r="K859" t="s">
        <v>48</v>
      </c>
      <c r="L859" s="127">
        <v>0.27430555555555552</v>
      </c>
      <c r="M859" t="s">
        <v>28</v>
      </c>
      <c r="N859" t="s">
        <v>49</v>
      </c>
      <c r="O859" t="s">
        <v>30</v>
      </c>
      <c r="P859" t="s">
        <v>54</v>
      </c>
      <c r="Q859" t="s">
        <v>32</v>
      </c>
      <c r="R859" t="s">
        <v>75</v>
      </c>
      <c r="S859" t="s">
        <v>42</v>
      </c>
      <c r="T859" t="s">
        <v>35</v>
      </c>
      <c r="U859" s="1" t="s">
        <v>36</v>
      </c>
      <c r="V859">
        <v>5</v>
      </c>
      <c r="W859">
        <v>0</v>
      </c>
      <c r="X859">
        <v>0</v>
      </c>
      <c r="Y859">
        <v>0</v>
      </c>
      <c r="Z859">
        <v>0</v>
      </c>
    </row>
    <row r="860" spans="1:26" x14ac:dyDescent="0.25">
      <c r="A860">
        <v>106886728</v>
      </c>
      <c r="B860" t="s">
        <v>104</v>
      </c>
      <c r="C860" t="s">
        <v>65</v>
      </c>
      <c r="D860">
        <v>10000026</v>
      </c>
      <c r="E860">
        <v>10000026</v>
      </c>
      <c r="F860">
        <v>6.4189999999999996</v>
      </c>
      <c r="G860">
        <v>200470</v>
      </c>
      <c r="H860">
        <v>0.1</v>
      </c>
      <c r="I860">
        <v>2022</v>
      </c>
      <c r="J860" t="s">
        <v>89</v>
      </c>
      <c r="K860" t="s">
        <v>48</v>
      </c>
      <c r="L860" s="127">
        <v>0.53333333333333333</v>
      </c>
      <c r="M860" t="s">
        <v>28</v>
      </c>
      <c r="N860" t="s">
        <v>49</v>
      </c>
      <c r="O860" t="s">
        <v>30</v>
      </c>
      <c r="P860" t="s">
        <v>31</v>
      </c>
      <c r="Q860" t="s">
        <v>32</v>
      </c>
      <c r="R860" t="s">
        <v>33</v>
      </c>
      <c r="S860" t="s">
        <v>42</v>
      </c>
      <c r="T860" t="s">
        <v>35</v>
      </c>
      <c r="U860" s="1" t="s">
        <v>36</v>
      </c>
      <c r="V860">
        <v>1</v>
      </c>
      <c r="W860">
        <v>0</v>
      </c>
      <c r="X860">
        <v>0</v>
      </c>
      <c r="Y860">
        <v>0</v>
      </c>
      <c r="Z860">
        <v>0</v>
      </c>
    </row>
    <row r="861" spans="1:26" x14ac:dyDescent="0.25">
      <c r="A861">
        <v>106886762</v>
      </c>
      <c r="B861" t="s">
        <v>114</v>
      </c>
      <c r="C861" t="s">
        <v>65</v>
      </c>
      <c r="D861">
        <v>10000040</v>
      </c>
      <c r="E861">
        <v>10000040</v>
      </c>
      <c r="F861">
        <v>5.1639999999999997</v>
      </c>
      <c r="G861">
        <v>203140</v>
      </c>
      <c r="H861">
        <v>1</v>
      </c>
      <c r="I861">
        <v>2022</v>
      </c>
      <c r="J861" t="s">
        <v>89</v>
      </c>
      <c r="K861" t="s">
        <v>48</v>
      </c>
      <c r="L861" s="127">
        <v>0.30138888888888887</v>
      </c>
      <c r="M861" t="s">
        <v>28</v>
      </c>
      <c r="N861" t="s">
        <v>49</v>
      </c>
      <c r="O861" t="s">
        <v>30</v>
      </c>
      <c r="P861" t="s">
        <v>31</v>
      </c>
      <c r="Q861" t="s">
        <v>32</v>
      </c>
      <c r="R861" t="s">
        <v>33</v>
      </c>
      <c r="S861" t="s">
        <v>42</v>
      </c>
      <c r="T861" t="s">
        <v>35</v>
      </c>
      <c r="U861" s="1" t="s">
        <v>36</v>
      </c>
      <c r="V861">
        <v>3</v>
      </c>
      <c r="W861">
        <v>0</v>
      </c>
      <c r="X861">
        <v>0</v>
      </c>
      <c r="Y861">
        <v>0</v>
      </c>
      <c r="Z861">
        <v>0</v>
      </c>
    </row>
    <row r="862" spans="1:26" x14ac:dyDescent="0.25">
      <c r="A862">
        <v>106886773</v>
      </c>
      <c r="B862" t="s">
        <v>117</v>
      </c>
      <c r="C862" t="s">
        <v>65</v>
      </c>
      <c r="D862">
        <v>10000040</v>
      </c>
      <c r="E862">
        <v>10000040</v>
      </c>
      <c r="F862">
        <v>10.459</v>
      </c>
      <c r="G862">
        <v>30000115</v>
      </c>
      <c r="H862">
        <v>0.1</v>
      </c>
      <c r="I862">
        <v>2022</v>
      </c>
      <c r="J862" t="s">
        <v>89</v>
      </c>
      <c r="K862" t="s">
        <v>60</v>
      </c>
      <c r="L862" s="127">
        <v>0.99236111111111114</v>
      </c>
      <c r="M862" t="s">
        <v>28</v>
      </c>
      <c r="N862" t="s">
        <v>49</v>
      </c>
      <c r="O862" t="s">
        <v>30</v>
      </c>
      <c r="P862" t="s">
        <v>31</v>
      </c>
      <c r="Q862" t="s">
        <v>41</v>
      </c>
      <c r="R862" t="s">
        <v>33</v>
      </c>
      <c r="S862" t="s">
        <v>42</v>
      </c>
      <c r="T862" t="s">
        <v>57</v>
      </c>
      <c r="U862" s="1" t="s">
        <v>36</v>
      </c>
      <c r="V862">
        <v>2</v>
      </c>
      <c r="W862">
        <v>0</v>
      </c>
      <c r="X862">
        <v>0</v>
      </c>
      <c r="Y862">
        <v>0</v>
      </c>
      <c r="Z862">
        <v>0</v>
      </c>
    </row>
    <row r="863" spans="1:26" x14ac:dyDescent="0.25">
      <c r="A863">
        <v>106886855</v>
      </c>
      <c r="B863" t="s">
        <v>81</v>
      </c>
      <c r="C863" t="s">
        <v>65</v>
      </c>
      <c r="D863">
        <v>10000085</v>
      </c>
      <c r="E863">
        <v>10000085</v>
      </c>
      <c r="F863">
        <v>11.208</v>
      </c>
      <c r="G863">
        <v>50029112</v>
      </c>
      <c r="H863">
        <v>2E-3</v>
      </c>
      <c r="I863">
        <v>2022</v>
      </c>
      <c r="J863" t="s">
        <v>89</v>
      </c>
      <c r="K863" t="s">
        <v>53</v>
      </c>
      <c r="L863" s="127">
        <v>0.98263888888888884</v>
      </c>
      <c r="M863" t="s">
        <v>40</v>
      </c>
      <c r="N863" t="s">
        <v>49</v>
      </c>
      <c r="O863" t="s">
        <v>30</v>
      </c>
      <c r="P863" t="s">
        <v>31</v>
      </c>
      <c r="Q863" t="s">
        <v>41</v>
      </c>
      <c r="R863" t="s">
        <v>76</v>
      </c>
      <c r="S863" t="s">
        <v>42</v>
      </c>
      <c r="T863" t="s">
        <v>47</v>
      </c>
      <c r="U863" s="1" t="s">
        <v>36</v>
      </c>
      <c r="V863">
        <v>2</v>
      </c>
      <c r="W863">
        <v>0</v>
      </c>
      <c r="X863">
        <v>0</v>
      </c>
      <c r="Y863">
        <v>0</v>
      </c>
      <c r="Z863">
        <v>0</v>
      </c>
    </row>
    <row r="864" spans="1:26" x14ac:dyDescent="0.25">
      <c r="A864">
        <v>106886922</v>
      </c>
      <c r="B864" t="s">
        <v>106</v>
      </c>
      <c r="C864" t="s">
        <v>65</v>
      </c>
      <c r="D864">
        <v>10000095</v>
      </c>
      <c r="E864">
        <v>10000095</v>
      </c>
      <c r="F864">
        <v>22.082000000000001</v>
      </c>
      <c r="G864">
        <v>200610</v>
      </c>
      <c r="H864">
        <v>0</v>
      </c>
      <c r="I864">
        <v>2022</v>
      </c>
      <c r="J864" t="s">
        <v>89</v>
      </c>
      <c r="K864" t="s">
        <v>55</v>
      </c>
      <c r="L864" s="127">
        <v>0.3354166666666667</v>
      </c>
      <c r="M864" t="s">
        <v>28</v>
      </c>
      <c r="N864" t="s">
        <v>49</v>
      </c>
      <c r="O864" t="s">
        <v>30</v>
      </c>
      <c r="P864" t="s">
        <v>31</v>
      </c>
      <c r="Q864" t="s">
        <v>41</v>
      </c>
      <c r="R864" t="s">
        <v>33</v>
      </c>
      <c r="S864" t="s">
        <v>42</v>
      </c>
      <c r="T864" t="s">
        <v>35</v>
      </c>
      <c r="U864" s="1" t="s">
        <v>36</v>
      </c>
      <c r="V864">
        <v>3</v>
      </c>
      <c r="W864">
        <v>0</v>
      </c>
      <c r="X864">
        <v>0</v>
      </c>
      <c r="Y864">
        <v>0</v>
      </c>
      <c r="Z864">
        <v>0</v>
      </c>
    </row>
    <row r="865" spans="1:26" x14ac:dyDescent="0.25">
      <c r="A865">
        <v>106886963</v>
      </c>
      <c r="B865" t="s">
        <v>114</v>
      </c>
      <c r="C865" t="s">
        <v>38</v>
      </c>
      <c r="D865">
        <v>20000070</v>
      </c>
      <c r="E865">
        <v>29000070</v>
      </c>
      <c r="F865">
        <v>7.2439999999999998</v>
      </c>
      <c r="G865">
        <v>40001913</v>
      </c>
      <c r="H865">
        <v>0.12</v>
      </c>
      <c r="I865">
        <v>2022</v>
      </c>
      <c r="J865" t="s">
        <v>89</v>
      </c>
      <c r="K865" t="s">
        <v>55</v>
      </c>
      <c r="L865" s="127">
        <v>0.48541666666666666</v>
      </c>
      <c r="M865" t="s">
        <v>28</v>
      </c>
      <c r="N865" t="s">
        <v>49</v>
      </c>
      <c r="O865" t="s">
        <v>30</v>
      </c>
      <c r="P865" t="s">
        <v>31</v>
      </c>
      <c r="Q865" t="s">
        <v>32</v>
      </c>
      <c r="R865" t="s">
        <v>33</v>
      </c>
      <c r="S865" t="s">
        <v>42</v>
      </c>
      <c r="T865" t="s">
        <v>35</v>
      </c>
      <c r="U865" s="1" t="s">
        <v>43</v>
      </c>
      <c r="V865">
        <v>6</v>
      </c>
      <c r="W865">
        <v>0</v>
      </c>
      <c r="X865">
        <v>0</v>
      </c>
      <c r="Y865">
        <v>0</v>
      </c>
      <c r="Z865">
        <v>1</v>
      </c>
    </row>
    <row r="866" spans="1:26" x14ac:dyDescent="0.25">
      <c r="A866">
        <v>106887024</v>
      </c>
      <c r="B866" t="s">
        <v>117</v>
      </c>
      <c r="C866" t="s">
        <v>65</v>
      </c>
      <c r="D866">
        <v>10000077</v>
      </c>
      <c r="E866">
        <v>10000077</v>
      </c>
      <c r="F866">
        <v>20.798999999999999</v>
      </c>
      <c r="G866">
        <v>10000040</v>
      </c>
      <c r="H866">
        <v>0.13</v>
      </c>
      <c r="I866">
        <v>2022</v>
      </c>
      <c r="J866" t="s">
        <v>89</v>
      </c>
      <c r="K866" t="s">
        <v>55</v>
      </c>
      <c r="L866" s="127">
        <v>0.67986111111111114</v>
      </c>
      <c r="M866" t="s">
        <v>28</v>
      </c>
      <c r="N866" t="s">
        <v>49</v>
      </c>
      <c r="O866" t="s">
        <v>30</v>
      </c>
      <c r="P866" t="s">
        <v>54</v>
      </c>
      <c r="Q866" t="s">
        <v>41</v>
      </c>
      <c r="R866" t="s">
        <v>33</v>
      </c>
      <c r="S866" t="s">
        <v>42</v>
      </c>
      <c r="T866" t="s">
        <v>35</v>
      </c>
      <c r="U866" s="1" t="s">
        <v>36</v>
      </c>
      <c r="V866">
        <v>2</v>
      </c>
      <c r="W866">
        <v>0</v>
      </c>
      <c r="X866">
        <v>0</v>
      </c>
      <c r="Y866">
        <v>0</v>
      </c>
      <c r="Z866">
        <v>0</v>
      </c>
    </row>
    <row r="867" spans="1:26" x14ac:dyDescent="0.25">
      <c r="A867">
        <v>106887036</v>
      </c>
      <c r="B867" t="s">
        <v>25</v>
      </c>
      <c r="C867" t="s">
        <v>65</v>
      </c>
      <c r="D867">
        <v>10000040</v>
      </c>
      <c r="E867">
        <v>10000040</v>
      </c>
      <c r="F867">
        <v>27.439</v>
      </c>
      <c r="G867">
        <v>20000070</v>
      </c>
      <c r="H867">
        <v>0.3</v>
      </c>
      <c r="I867">
        <v>2022</v>
      </c>
      <c r="J867" t="s">
        <v>89</v>
      </c>
      <c r="K867" t="s">
        <v>55</v>
      </c>
      <c r="L867" s="127">
        <v>0.74722222222222223</v>
      </c>
      <c r="M867" t="s">
        <v>28</v>
      </c>
      <c r="N867" t="s">
        <v>29</v>
      </c>
      <c r="O867" t="s">
        <v>30</v>
      </c>
      <c r="P867" t="s">
        <v>31</v>
      </c>
      <c r="Q867" t="s">
        <v>32</v>
      </c>
      <c r="R867" t="s">
        <v>33</v>
      </c>
      <c r="S867" t="s">
        <v>42</v>
      </c>
      <c r="T867" t="s">
        <v>52</v>
      </c>
      <c r="U867" s="1" t="s">
        <v>43</v>
      </c>
      <c r="V867">
        <v>7</v>
      </c>
      <c r="W867">
        <v>0</v>
      </c>
      <c r="X867">
        <v>0</v>
      </c>
      <c r="Y867">
        <v>0</v>
      </c>
      <c r="Z867">
        <v>2</v>
      </c>
    </row>
    <row r="868" spans="1:26" x14ac:dyDescent="0.25">
      <c r="A868">
        <v>106887040</v>
      </c>
      <c r="B868" t="s">
        <v>25</v>
      </c>
      <c r="C868" t="s">
        <v>65</v>
      </c>
      <c r="D868">
        <v>10000040</v>
      </c>
      <c r="E868">
        <v>10000040</v>
      </c>
      <c r="F868">
        <v>24.788</v>
      </c>
      <c r="G868">
        <v>20000070</v>
      </c>
      <c r="H868">
        <v>1.8</v>
      </c>
      <c r="I868">
        <v>2022</v>
      </c>
      <c r="J868" t="s">
        <v>89</v>
      </c>
      <c r="K868" t="s">
        <v>55</v>
      </c>
      <c r="L868" s="127">
        <v>0.91319444444444453</v>
      </c>
      <c r="M868" t="s">
        <v>28</v>
      </c>
      <c r="N868" t="s">
        <v>29</v>
      </c>
      <c r="O868" t="s">
        <v>30</v>
      </c>
      <c r="P868" t="s">
        <v>31</v>
      </c>
      <c r="Q868" t="s">
        <v>32</v>
      </c>
      <c r="R868" t="s">
        <v>33</v>
      </c>
      <c r="S868" t="s">
        <v>34</v>
      </c>
      <c r="T868" t="s">
        <v>57</v>
      </c>
      <c r="U868" s="1" t="s">
        <v>36</v>
      </c>
      <c r="V868">
        <v>5</v>
      </c>
      <c r="W868">
        <v>0</v>
      </c>
      <c r="X868">
        <v>0</v>
      </c>
      <c r="Y868">
        <v>0</v>
      </c>
      <c r="Z868">
        <v>0</v>
      </c>
    </row>
    <row r="869" spans="1:26" x14ac:dyDescent="0.25">
      <c r="A869">
        <v>106887176</v>
      </c>
      <c r="B869" t="s">
        <v>112</v>
      </c>
      <c r="C869" t="s">
        <v>65</v>
      </c>
      <c r="D869">
        <v>10000095</v>
      </c>
      <c r="E869">
        <v>10000095</v>
      </c>
      <c r="F869">
        <v>5.3819999999999997</v>
      </c>
      <c r="G869">
        <v>40001808</v>
      </c>
      <c r="H869">
        <v>0.5</v>
      </c>
      <c r="I869">
        <v>2022</v>
      </c>
      <c r="J869" t="s">
        <v>89</v>
      </c>
      <c r="K869" t="s">
        <v>55</v>
      </c>
      <c r="L869" s="127">
        <v>0.36180555555555555</v>
      </c>
      <c r="M869" t="s">
        <v>28</v>
      </c>
      <c r="N869" t="s">
        <v>49</v>
      </c>
      <c r="O869" t="s">
        <v>30</v>
      </c>
      <c r="P869" t="s">
        <v>54</v>
      </c>
      <c r="Q869" t="s">
        <v>32</v>
      </c>
      <c r="R869" t="s">
        <v>33</v>
      </c>
      <c r="S869" t="s">
        <v>42</v>
      </c>
      <c r="T869" t="s">
        <v>35</v>
      </c>
      <c r="U869" s="1" t="s">
        <v>36</v>
      </c>
      <c r="V869">
        <v>2</v>
      </c>
      <c r="W869">
        <v>0</v>
      </c>
      <c r="X869">
        <v>0</v>
      </c>
      <c r="Y869">
        <v>0</v>
      </c>
      <c r="Z869">
        <v>0</v>
      </c>
    </row>
    <row r="870" spans="1:26" x14ac:dyDescent="0.25">
      <c r="A870">
        <v>106887196</v>
      </c>
      <c r="B870" t="s">
        <v>112</v>
      </c>
      <c r="C870" t="s">
        <v>65</v>
      </c>
      <c r="D870">
        <v>10000095</v>
      </c>
      <c r="E870">
        <v>10000095</v>
      </c>
      <c r="F870">
        <v>5.9820000000000002</v>
      </c>
      <c r="G870">
        <v>40001808</v>
      </c>
      <c r="H870">
        <v>0.1</v>
      </c>
      <c r="I870">
        <v>2022</v>
      </c>
      <c r="J870" t="s">
        <v>89</v>
      </c>
      <c r="K870" t="s">
        <v>55</v>
      </c>
      <c r="L870" s="127">
        <v>0.58750000000000002</v>
      </c>
      <c r="M870" t="s">
        <v>28</v>
      </c>
      <c r="N870" t="s">
        <v>49</v>
      </c>
      <c r="O870" t="s">
        <v>30</v>
      </c>
      <c r="P870" t="s">
        <v>54</v>
      </c>
      <c r="Q870" t="s">
        <v>41</v>
      </c>
      <c r="R870" t="s">
        <v>33</v>
      </c>
      <c r="S870" t="s">
        <v>42</v>
      </c>
      <c r="T870" t="s">
        <v>35</v>
      </c>
      <c r="U870" s="1" t="s">
        <v>43</v>
      </c>
      <c r="V870">
        <v>6</v>
      </c>
      <c r="W870">
        <v>0</v>
      </c>
      <c r="X870">
        <v>0</v>
      </c>
      <c r="Y870">
        <v>0</v>
      </c>
      <c r="Z870">
        <v>2</v>
      </c>
    </row>
    <row r="871" spans="1:26" x14ac:dyDescent="0.25">
      <c r="A871">
        <v>106887198</v>
      </c>
      <c r="B871" t="s">
        <v>86</v>
      </c>
      <c r="C871" t="s">
        <v>65</v>
      </c>
      <c r="D871">
        <v>10000026</v>
      </c>
      <c r="E871">
        <v>10000026</v>
      </c>
      <c r="F871">
        <v>22.262</v>
      </c>
      <c r="G871">
        <v>200340</v>
      </c>
      <c r="H871">
        <v>0.5</v>
      </c>
      <c r="I871">
        <v>2022</v>
      </c>
      <c r="J871" t="s">
        <v>89</v>
      </c>
      <c r="K871" t="s">
        <v>48</v>
      </c>
      <c r="L871" s="127">
        <v>0.87361111111111101</v>
      </c>
      <c r="M871" t="s">
        <v>28</v>
      </c>
      <c r="N871" t="s">
        <v>29</v>
      </c>
      <c r="O871" t="s">
        <v>30</v>
      </c>
      <c r="P871" t="s">
        <v>54</v>
      </c>
      <c r="Q871" t="s">
        <v>41</v>
      </c>
      <c r="R871" t="s">
        <v>33</v>
      </c>
      <c r="S871" t="s">
        <v>42</v>
      </c>
      <c r="T871" t="s">
        <v>57</v>
      </c>
      <c r="U871" s="1" t="s">
        <v>43</v>
      </c>
      <c r="V871">
        <v>3</v>
      </c>
      <c r="W871">
        <v>0</v>
      </c>
      <c r="X871">
        <v>0</v>
      </c>
      <c r="Y871">
        <v>0</v>
      </c>
      <c r="Z871">
        <v>1</v>
      </c>
    </row>
    <row r="872" spans="1:26" x14ac:dyDescent="0.25">
      <c r="A872">
        <v>106887266</v>
      </c>
      <c r="B872" t="s">
        <v>25</v>
      </c>
      <c r="C872" t="s">
        <v>45</v>
      </c>
      <c r="D872">
        <v>50005219</v>
      </c>
      <c r="E872">
        <v>50005219</v>
      </c>
      <c r="F872">
        <v>999.99900000000002</v>
      </c>
      <c r="G872">
        <v>50030972</v>
      </c>
      <c r="H872">
        <v>0</v>
      </c>
      <c r="I872">
        <v>2022</v>
      </c>
      <c r="J872" t="s">
        <v>73</v>
      </c>
      <c r="K872" t="s">
        <v>53</v>
      </c>
      <c r="L872" s="127">
        <v>0.64236111111111105</v>
      </c>
      <c r="M872" t="s">
        <v>28</v>
      </c>
      <c r="N872" t="s">
        <v>49</v>
      </c>
      <c r="O872" t="s">
        <v>30</v>
      </c>
      <c r="P872" t="s">
        <v>54</v>
      </c>
      <c r="Q872" t="s">
        <v>41</v>
      </c>
      <c r="R872" t="s">
        <v>61</v>
      </c>
      <c r="S872" t="s">
        <v>42</v>
      </c>
      <c r="T872" t="s">
        <v>35</v>
      </c>
      <c r="U872" s="1" t="s">
        <v>43</v>
      </c>
      <c r="V872">
        <v>6</v>
      </c>
      <c r="W872">
        <v>0</v>
      </c>
      <c r="X872">
        <v>0</v>
      </c>
      <c r="Y872">
        <v>0</v>
      </c>
      <c r="Z872">
        <v>1</v>
      </c>
    </row>
    <row r="873" spans="1:26" x14ac:dyDescent="0.25">
      <c r="A873">
        <v>106887327</v>
      </c>
      <c r="B873" t="s">
        <v>25</v>
      </c>
      <c r="C873" t="s">
        <v>67</v>
      </c>
      <c r="D873">
        <v>30000050</v>
      </c>
      <c r="E873">
        <v>30000050</v>
      </c>
      <c r="F873">
        <v>1.3620000000000001</v>
      </c>
      <c r="G873">
        <v>40001010</v>
      </c>
      <c r="H873">
        <v>0.4</v>
      </c>
      <c r="I873">
        <v>2022</v>
      </c>
      <c r="J873" t="s">
        <v>89</v>
      </c>
      <c r="K873" t="s">
        <v>53</v>
      </c>
      <c r="L873" s="127">
        <v>0.65069444444444446</v>
      </c>
      <c r="M873" t="s">
        <v>28</v>
      </c>
      <c r="N873" t="s">
        <v>49</v>
      </c>
      <c r="O873" t="s">
        <v>30</v>
      </c>
      <c r="P873" t="s">
        <v>31</v>
      </c>
      <c r="Q873" t="s">
        <v>62</v>
      </c>
      <c r="R873" t="s">
        <v>33</v>
      </c>
      <c r="S873" t="s">
        <v>42</v>
      </c>
      <c r="T873" t="s">
        <v>35</v>
      </c>
      <c r="U873" s="1" t="s">
        <v>36</v>
      </c>
      <c r="V873">
        <v>2</v>
      </c>
      <c r="W873">
        <v>0</v>
      </c>
      <c r="X873">
        <v>0</v>
      </c>
      <c r="Y873">
        <v>0</v>
      </c>
      <c r="Z873">
        <v>0</v>
      </c>
    </row>
    <row r="874" spans="1:26" x14ac:dyDescent="0.25">
      <c r="A874">
        <v>106887333</v>
      </c>
      <c r="B874" t="s">
        <v>25</v>
      </c>
      <c r="C874" t="s">
        <v>122</v>
      </c>
      <c r="D874">
        <v>40001371</v>
      </c>
      <c r="E874">
        <v>40001375</v>
      </c>
      <c r="F874">
        <v>4.66</v>
      </c>
      <c r="G874">
        <v>40001390</v>
      </c>
      <c r="H874">
        <v>0</v>
      </c>
      <c r="I874">
        <v>2022</v>
      </c>
      <c r="J874" t="s">
        <v>89</v>
      </c>
      <c r="K874" t="s">
        <v>55</v>
      </c>
      <c r="L874" s="127">
        <v>0.3576388888888889</v>
      </c>
      <c r="M874" t="s">
        <v>28</v>
      </c>
      <c r="N874" t="s">
        <v>49</v>
      </c>
      <c r="O874" t="s">
        <v>30</v>
      </c>
      <c r="P874" t="s">
        <v>31</v>
      </c>
      <c r="Q874" t="s">
        <v>32</v>
      </c>
      <c r="R874" t="s">
        <v>61</v>
      </c>
      <c r="S874" t="s">
        <v>42</v>
      </c>
      <c r="T874" t="s">
        <v>35</v>
      </c>
      <c r="U874" s="1" t="s">
        <v>43</v>
      </c>
      <c r="V874">
        <v>2</v>
      </c>
      <c r="W874">
        <v>0</v>
      </c>
      <c r="X874">
        <v>0</v>
      </c>
      <c r="Y874">
        <v>0</v>
      </c>
      <c r="Z874">
        <v>1</v>
      </c>
    </row>
    <row r="875" spans="1:26" x14ac:dyDescent="0.25">
      <c r="A875">
        <v>106887365</v>
      </c>
      <c r="B875" t="s">
        <v>25</v>
      </c>
      <c r="C875" t="s">
        <v>65</v>
      </c>
      <c r="D875">
        <v>10000040</v>
      </c>
      <c r="E875">
        <v>10000040</v>
      </c>
      <c r="F875">
        <v>999.99900000000002</v>
      </c>
      <c r="G875">
        <v>20000070</v>
      </c>
      <c r="H875">
        <v>0.2</v>
      </c>
      <c r="I875">
        <v>2022</v>
      </c>
      <c r="J875" t="s">
        <v>89</v>
      </c>
      <c r="K875" t="s">
        <v>55</v>
      </c>
      <c r="L875" s="127">
        <v>0.40347222222222223</v>
      </c>
      <c r="M875" t="s">
        <v>28</v>
      </c>
      <c r="N875" t="s">
        <v>49</v>
      </c>
      <c r="O875" t="s">
        <v>30</v>
      </c>
      <c r="P875" t="s">
        <v>31</v>
      </c>
      <c r="Q875" t="s">
        <v>32</v>
      </c>
      <c r="R875" t="s">
        <v>33</v>
      </c>
      <c r="S875" t="s">
        <v>42</v>
      </c>
      <c r="T875" t="s">
        <v>35</v>
      </c>
      <c r="U875" s="1" t="s">
        <v>36</v>
      </c>
      <c r="V875">
        <v>5</v>
      </c>
      <c r="W875">
        <v>0</v>
      </c>
      <c r="X875">
        <v>0</v>
      </c>
      <c r="Y875">
        <v>0</v>
      </c>
      <c r="Z875">
        <v>0</v>
      </c>
    </row>
    <row r="876" spans="1:26" x14ac:dyDescent="0.25">
      <c r="A876">
        <v>106887366</v>
      </c>
      <c r="B876" t="s">
        <v>25</v>
      </c>
      <c r="C876" t="s">
        <v>65</v>
      </c>
      <c r="D876">
        <v>10000040</v>
      </c>
      <c r="E876">
        <v>10000040</v>
      </c>
      <c r="F876">
        <v>999.99900000000002</v>
      </c>
      <c r="G876">
        <v>20000070</v>
      </c>
      <c r="H876">
        <v>0.2</v>
      </c>
      <c r="I876">
        <v>2022</v>
      </c>
      <c r="J876" t="s">
        <v>89</v>
      </c>
      <c r="K876" t="s">
        <v>55</v>
      </c>
      <c r="L876" s="127">
        <v>0.40277777777777773</v>
      </c>
      <c r="M876" t="s">
        <v>28</v>
      </c>
      <c r="N876" t="s">
        <v>49</v>
      </c>
      <c r="O876" t="s">
        <v>30</v>
      </c>
      <c r="P876" t="s">
        <v>31</v>
      </c>
      <c r="Q876" t="s">
        <v>32</v>
      </c>
      <c r="R876" t="s">
        <v>33</v>
      </c>
      <c r="S876" t="s">
        <v>42</v>
      </c>
      <c r="T876" t="s">
        <v>35</v>
      </c>
      <c r="U876" s="1" t="s">
        <v>36</v>
      </c>
      <c r="V876">
        <v>4</v>
      </c>
      <c r="W876">
        <v>0</v>
      </c>
      <c r="X876">
        <v>0</v>
      </c>
      <c r="Y876">
        <v>0</v>
      </c>
      <c r="Z876">
        <v>0</v>
      </c>
    </row>
    <row r="877" spans="1:26" x14ac:dyDescent="0.25">
      <c r="A877">
        <v>106887370</v>
      </c>
      <c r="B877" t="s">
        <v>25</v>
      </c>
      <c r="C877" t="s">
        <v>65</v>
      </c>
      <c r="D877">
        <v>10000040</v>
      </c>
      <c r="E877">
        <v>10000040</v>
      </c>
      <c r="F877">
        <v>0.998</v>
      </c>
      <c r="G877">
        <v>40003015</v>
      </c>
      <c r="H877">
        <v>2E-3</v>
      </c>
      <c r="I877">
        <v>2022</v>
      </c>
      <c r="J877" t="s">
        <v>89</v>
      </c>
      <c r="K877" t="s">
        <v>55</v>
      </c>
      <c r="L877" s="127">
        <v>0.66805555555555562</v>
      </c>
      <c r="M877" t="s">
        <v>28</v>
      </c>
      <c r="N877" t="s">
        <v>49</v>
      </c>
      <c r="O877" t="s">
        <v>30</v>
      </c>
      <c r="P877" t="s">
        <v>54</v>
      </c>
      <c r="Q877" t="s">
        <v>41</v>
      </c>
      <c r="R877" t="s">
        <v>76</v>
      </c>
      <c r="S877" t="s">
        <v>42</v>
      </c>
      <c r="T877" t="s">
        <v>35</v>
      </c>
      <c r="U877" s="1" t="s">
        <v>36</v>
      </c>
      <c r="V877">
        <v>2</v>
      </c>
      <c r="W877">
        <v>0</v>
      </c>
      <c r="X877">
        <v>0</v>
      </c>
      <c r="Y877">
        <v>0</v>
      </c>
      <c r="Z877">
        <v>0</v>
      </c>
    </row>
    <row r="878" spans="1:26" x14ac:dyDescent="0.25">
      <c r="A878">
        <v>106887392</v>
      </c>
      <c r="B878" t="s">
        <v>97</v>
      </c>
      <c r="C878" t="s">
        <v>38</v>
      </c>
      <c r="D878">
        <v>20000070</v>
      </c>
      <c r="E878">
        <v>20000070</v>
      </c>
      <c r="F878">
        <v>28.050999999999998</v>
      </c>
      <c r="G878">
        <v>40002826</v>
      </c>
      <c r="H878">
        <v>0.3</v>
      </c>
      <c r="I878">
        <v>2022</v>
      </c>
      <c r="J878" t="s">
        <v>89</v>
      </c>
      <c r="K878" t="s">
        <v>58</v>
      </c>
      <c r="L878" s="127">
        <v>0.65555555555555556</v>
      </c>
      <c r="M878" t="s">
        <v>28</v>
      </c>
      <c r="N878" t="s">
        <v>29</v>
      </c>
      <c r="O878" t="s">
        <v>30</v>
      </c>
      <c r="P878" t="s">
        <v>31</v>
      </c>
      <c r="Q878" t="s">
        <v>217</v>
      </c>
      <c r="R878" t="s">
        <v>33</v>
      </c>
      <c r="S878" t="s">
        <v>42</v>
      </c>
      <c r="T878" t="s">
        <v>35</v>
      </c>
      <c r="U878" s="1" t="s">
        <v>36</v>
      </c>
      <c r="V878">
        <v>1</v>
      </c>
      <c r="W878">
        <v>0</v>
      </c>
      <c r="X878">
        <v>0</v>
      </c>
      <c r="Y878">
        <v>0</v>
      </c>
      <c r="Z878">
        <v>0</v>
      </c>
    </row>
    <row r="879" spans="1:26" x14ac:dyDescent="0.25">
      <c r="A879">
        <v>106887962</v>
      </c>
      <c r="B879" t="s">
        <v>97</v>
      </c>
      <c r="C879" t="s">
        <v>45</v>
      </c>
      <c r="D879">
        <v>50009777</v>
      </c>
      <c r="E879">
        <v>40001988</v>
      </c>
      <c r="F879">
        <v>0.14199999999999999</v>
      </c>
      <c r="G879">
        <v>50009618</v>
      </c>
      <c r="H879">
        <v>0</v>
      </c>
      <c r="I879">
        <v>2022</v>
      </c>
      <c r="J879" t="s">
        <v>89</v>
      </c>
      <c r="K879" t="s">
        <v>55</v>
      </c>
      <c r="L879" s="127">
        <v>0.73749999999999993</v>
      </c>
      <c r="M879" t="s">
        <v>28</v>
      </c>
      <c r="N879" t="s">
        <v>29</v>
      </c>
      <c r="O879" t="s">
        <v>30</v>
      </c>
      <c r="P879" t="s">
        <v>54</v>
      </c>
      <c r="Q879" t="s">
        <v>32</v>
      </c>
      <c r="R879" t="s">
        <v>33</v>
      </c>
      <c r="S879" t="s">
        <v>42</v>
      </c>
      <c r="T879" t="s">
        <v>35</v>
      </c>
      <c r="U879" s="1" t="s">
        <v>36</v>
      </c>
      <c r="V879">
        <v>3</v>
      </c>
      <c r="W879">
        <v>0</v>
      </c>
      <c r="X879">
        <v>0</v>
      </c>
      <c r="Y879">
        <v>0</v>
      </c>
      <c r="Z879">
        <v>0</v>
      </c>
    </row>
    <row r="880" spans="1:26" x14ac:dyDescent="0.25">
      <c r="A880">
        <v>106887985</v>
      </c>
      <c r="B880" t="s">
        <v>25</v>
      </c>
      <c r="C880" t="s">
        <v>65</v>
      </c>
      <c r="D880">
        <v>10000040</v>
      </c>
      <c r="E880">
        <v>10000040</v>
      </c>
      <c r="F880">
        <v>20.722999999999999</v>
      </c>
      <c r="G880">
        <v>50015741</v>
      </c>
      <c r="H880">
        <v>0.189</v>
      </c>
      <c r="I880">
        <v>2022</v>
      </c>
      <c r="J880" t="s">
        <v>89</v>
      </c>
      <c r="K880" t="s">
        <v>58</v>
      </c>
      <c r="L880" s="127">
        <v>0.31458333333333333</v>
      </c>
      <c r="M880" t="s">
        <v>28</v>
      </c>
      <c r="N880" t="s">
        <v>29</v>
      </c>
      <c r="O880" t="s">
        <v>30</v>
      </c>
      <c r="P880" t="s">
        <v>54</v>
      </c>
      <c r="Q880" t="s">
        <v>62</v>
      </c>
      <c r="R880" t="s">
        <v>33</v>
      </c>
      <c r="S880" t="s">
        <v>34</v>
      </c>
      <c r="T880" t="s">
        <v>35</v>
      </c>
      <c r="U880" s="1" t="s">
        <v>43</v>
      </c>
      <c r="V880">
        <v>2</v>
      </c>
      <c r="W880">
        <v>0</v>
      </c>
      <c r="X880">
        <v>0</v>
      </c>
      <c r="Y880">
        <v>0</v>
      </c>
      <c r="Z880">
        <v>2</v>
      </c>
    </row>
    <row r="881" spans="1:26" x14ac:dyDescent="0.25">
      <c r="A881">
        <v>106888005</v>
      </c>
      <c r="B881" t="s">
        <v>87</v>
      </c>
      <c r="C881" t="s">
        <v>45</v>
      </c>
      <c r="D881">
        <v>50019253</v>
      </c>
      <c r="E881">
        <v>50019253</v>
      </c>
      <c r="F881">
        <v>999.99900000000002</v>
      </c>
      <c r="G881">
        <v>50013457</v>
      </c>
      <c r="H881">
        <v>4.7E-2</v>
      </c>
      <c r="I881">
        <v>2022</v>
      </c>
      <c r="J881" t="s">
        <v>26</v>
      </c>
      <c r="K881" t="s">
        <v>55</v>
      </c>
      <c r="L881" s="127">
        <v>0.58680555555555558</v>
      </c>
      <c r="M881" t="s">
        <v>28</v>
      </c>
      <c r="N881" t="s">
        <v>49</v>
      </c>
      <c r="O881" t="s">
        <v>30</v>
      </c>
      <c r="P881" t="s">
        <v>31</v>
      </c>
      <c r="Q881" t="s">
        <v>41</v>
      </c>
      <c r="S881" t="s">
        <v>42</v>
      </c>
      <c r="T881" t="s">
        <v>35</v>
      </c>
      <c r="U881" s="1" t="s">
        <v>36</v>
      </c>
      <c r="V881">
        <v>2</v>
      </c>
      <c r="W881">
        <v>0</v>
      </c>
      <c r="X881">
        <v>0</v>
      </c>
      <c r="Y881">
        <v>0</v>
      </c>
      <c r="Z881">
        <v>0</v>
      </c>
    </row>
    <row r="882" spans="1:26" x14ac:dyDescent="0.25">
      <c r="A882">
        <v>106888055</v>
      </c>
      <c r="B882" t="s">
        <v>101</v>
      </c>
      <c r="C882" t="s">
        <v>45</v>
      </c>
      <c r="D882">
        <v>50018682</v>
      </c>
      <c r="E882">
        <v>50018682</v>
      </c>
      <c r="F882">
        <v>999.99900000000002</v>
      </c>
      <c r="G882">
        <v>50014004</v>
      </c>
      <c r="H882">
        <v>4.0000000000000001E-3</v>
      </c>
      <c r="I882">
        <v>2022</v>
      </c>
      <c r="J882" t="s">
        <v>26</v>
      </c>
      <c r="K882" t="s">
        <v>55</v>
      </c>
      <c r="L882" s="127">
        <v>0.32500000000000001</v>
      </c>
      <c r="M882" t="s">
        <v>28</v>
      </c>
      <c r="N882" t="s">
        <v>49</v>
      </c>
      <c r="O882" t="s">
        <v>30</v>
      </c>
      <c r="P882" t="s">
        <v>31</v>
      </c>
      <c r="Q882" t="s">
        <v>41</v>
      </c>
      <c r="S882" t="s">
        <v>42</v>
      </c>
      <c r="T882" t="s">
        <v>35</v>
      </c>
      <c r="U882" s="1" t="s">
        <v>36</v>
      </c>
      <c r="V882">
        <v>2</v>
      </c>
      <c r="W882">
        <v>0</v>
      </c>
      <c r="X882">
        <v>0</v>
      </c>
      <c r="Y882">
        <v>0</v>
      </c>
      <c r="Z882">
        <v>0</v>
      </c>
    </row>
    <row r="883" spans="1:26" x14ac:dyDescent="0.25">
      <c r="A883">
        <v>106888072</v>
      </c>
      <c r="B883" t="s">
        <v>25</v>
      </c>
      <c r="C883" t="s">
        <v>45</v>
      </c>
      <c r="D883">
        <v>50009348</v>
      </c>
      <c r="E883">
        <v>40003008</v>
      </c>
      <c r="F883">
        <v>0.16600000000000001</v>
      </c>
      <c r="G883">
        <v>50013238</v>
      </c>
      <c r="H883">
        <v>0</v>
      </c>
      <c r="I883">
        <v>2022</v>
      </c>
      <c r="J883" t="s">
        <v>89</v>
      </c>
      <c r="K883" t="s">
        <v>48</v>
      </c>
      <c r="L883" s="127">
        <v>0.59236111111111112</v>
      </c>
      <c r="M883" t="s">
        <v>40</v>
      </c>
      <c r="N883" t="s">
        <v>49</v>
      </c>
      <c r="O883" t="s">
        <v>30</v>
      </c>
      <c r="P883" t="s">
        <v>31</v>
      </c>
      <c r="Q883" t="s">
        <v>41</v>
      </c>
      <c r="R883" t="s">
        <v>33</v>
      </c>
      <c r="S883" t="s">
        <v>42</v>
      </c>
      <c r="T883" t="s">
        <v>35</v>
      </c>
      <c r="U883" s="1" t="s">
        <v>36</v>
      </c>
      <c r="V883">
        <v>2</v>
      </c>
      <c r="W883">
        <v>0</v>
      </c>
      <c r="X883">
        <v>0</v>
      </c>
      <c r="Y883">
        <v>0</v>
      </c>
      <c r="Z883">
        <v>0</v>
      </c>
    </row>
    <row r="884" spans="1:26" x14ac:dyDescent="0.25">
      <c r="A884">
        <v>106888133</v>
      </c>
      <c r="B884" t="s">
        <v>25</v>
      </c>
      <c r="C884" t="s">
        <v>65</v>
      </c>
      <c r="D884">
        <v>10000440</v>
      </c>
      <c r="E884">
        <v>10000440</v>
      </c>
      <c r="F884">
        <v>3.9079999999999999</v>
      </c>
      <c r="G884">
        <v>50031853</v>
      </c>
      <c r="H884">
        <v>9.5000000000000001E-2</v>
      </c>
      <c r="I884">
        <v>2022</v>
      </c>
      <c r="J884" t="s">
        <v>89</v>
      </c>
      <c r="K884" t="s">
        <v>55</v>
      </c>
      <c r="L884" s="127">
        <v>0.88750000000000007</v>
      </c>
      <c r="M884" t="s">
        <v>28</v>
      </c>
      <c r="N884" t="s">
        <v>29</v>
      </c>
      <c r="O884" t="s">
        <v>30</v>
      </c>
      <c r="P884" t="s">
        <v>31</v>
      </c>
      <c r="Q884" t="s">
        <v>62</v>
      </c>
      <c r="R884" t="s">
        <v>33</v>
      </c>
      <c r="S884" t="s">
        <v>34</v>
      </c>
      <c r="T884" t="s">
        <v>57</v>
      </c>
      <c r="U884" s="1" t="s">
        <v>64</v>
      </c>
      <c r="V884">
        <v>1</v>
      </c>
      <c r="W884">
        <v>0</v>
      </c>
      <c r="X884">
        <v>0</v>
      </c>
      <c r="Y884">
        <v>1</v>
      </c>
      <c r="Z884">
        <v>0</v>
      </c>
    </row>
    <row r="885" spans="1:26" x14ac:dyDescent="0.25">
      <c r="A885">
        <v>106888158</v>
      </c>
      <c r="B885" t="s">
        <v>25</v>
      </c>
      <c r="C885" t="s">
        <v>65</v>
      </c>
      <c r="D885">
        <v>10000440</v>
      </c>
      <c r="E885">
        <v>10000440</v>
      </c>
      <c r="F885">
        <v>3.411</v>
      </c>
      <c r="G885">
        <v>50014055</v>
      </c>
      <c r="H885">
        <v>0.18</v>
      </c>
      <c r="I885">
        <v>2022</v>
      </c>
      <c r="J885" t="s">
        <v>89</v>
      </c>
      <c r="K885" t="s">
        <v>55</v>
      </c>
      <c r="L885" s="127">
        <v>0.73125000000000007</v>
      </c>
      <c r="M885" t="s">
        <v>28</v>
      </c>
      <c r="N885" t="s">
        <v>29</v>
      </c>
      <c r="O885" t="s">
        <v>30</v>
      </c>
      <c r="P885" t="s">
        <v>54</v>
      </c>
      <c r="Q885" t="s">
        <v>32</v>
      </c>
      <c r="R885" t="s">
        <v>66</v>
      </c>
      <c r="S885" t="s">
        <v>42</v>
      </c>
      <c r="T885" t="s">
        <v>57</v>
      </c>
      <c r="U885" s="1" t="s">
        <v>36</v>
      </c>
      <c r="V885">
        <v>1</v>
      </c>
      <c r="W885">
        <v>0</v>
      </c>
      <c r="X885">
        <v>0</v>
      </c>
      <c r="Y885">
        <v>0</v>
      </c>
      <c r="Z885">
        <v>0</v>
      </c>
    </row>
    <row r="886" spans="1:26" x14ac:dyDescent="0.25">
      <c r="A886">
        <v>106888262</v>
      </c>
      <c r="B886" t="s">
        <v>114</v>
      </c>
      <c r="C886" t="s">
        <v>65</v>
      </c>
      <c r="D886">
        <v>10000040</v>
      </c>
      <c r="E886">
        <v>10000040</v>
      </c>
      <c r="F886">
        <v>2.2050000000000001</v>
      </c>
      <c r="G886">
        <v>203120</v>
      </c>
      <c r="H886">
        <v>0.05</v>
      </c>
      <c r="I886">
        <v>2022</v>
      </c>
      <c r="J886" t="s">
        <v>89</v>
      </c>
      <c r="K886" t="s">
        <v>39</v>
      </c>
      <c r="L886" s="127">
        <v>0.31388888888888888</v>
      </c>
      <c r="M886" t="s">
        <v>28</v>
      </c>
      <c r="N886" t="s">
        <v>49</v>
      </c>
      <c r="O886" t="s">
        <v>30</v>
      </c>
      <c r="P886" t="s">
        <v>31</v>
      </c>
      <c r="Q886" t="s">
        <v>32</v>
      </c>
      <c r="R886" t="s">
        <v>33</v>
      </c>
      <c r="S886" t="s">
        <v>34</v>
      </c>
      <c r="T886" t="s">
        <v>74</v>
      </c>
      <c r="U886" s="1" t="s">
        <v>36</v>
      </c>
      <c r="V886">
        <v>2</v>
      </c>
      <c r="W886">
        <v>0</v>
      </c>
      <c r="X886">
        <v>0</v>
      </c>
      <c r="Y886">
        <v>0</v>
      </c>
      <c r="Z886">
        <v>0</v>
      </c>
    </row>
    <row r="887" spans="1:26" x14ac:dyDescent="0.25">
      <c r="A887">
        <v>106888328</v>
      </c>
      <c r="B887" t="s">
        <v>112</v>
      </c>
      <c r="C887" t="s">
        <v>65</v>
      </c>
      <c r="D887">
        <v>10000095</v>
      </c>
      <c r="E887">
        <v>10000095</v>
      </c>
      <c r="F887">
        <v>6.282</v>
      </c>
      <c r="G887">
        <v>40001808</v>
      </c>
      <c r="H887">
        <v>0.4</v>
      </c>
      <c r="I887">
        <v>2022</v>
      </c>
      <c r="J887" t="s">
        <v>89</v>
      </c>
      <c r="K887" t="s">
        <v>58</v>
      </c>
      <c r="L887" s="127">
        <v>0.69166666666666676</v>
      </c>
      <c r="M887" t="s">
        <v>28</v>
      </c>
      <c r="N887" t="s">
        <v>49</v>
      </c>
      <c r="O887" t="s">
        <v>30</v>
      </c>
      <c r="P887" t="s">
        <v>68</v>
      </c>
      <c r="Q887" t="s">
        <v>41</v>
      </c>
      <c r="R887" t="s">
        <v>33</v>
      </c>
      <c r="S887" t="s">
        <v>42</v>
      </c>
      <c r="T887" t="s">
        <v>35</v>
      </c>
      <c r="U887" s="1" t="s">
        <v>43</v>
      </c>
      <c r="V887">
        <v>3</v>
      </c>
      <c r="W887">
        <v>0</v>
      </c>
      <c r="X887">
        <v>0</v>
      </c>
      <c r="Y887">
        <v>0</v>
      </c>
      <c r="Z887">
        <v>1</v>
      </c>
    </row>
    <row r="888" spans="1:26" x14ac:dyDescent="0.25">
      <c r="A888">
        <v>106888329</v>
      </c>
      <c r="B888" t="s">
        <v>112</v>
      </c>
      <c r="C888" t="s">
        <v>65</v>
      </c>
      <c r="D888">
        <v>10000095</v>
      </c>
      <c r="E888">
        <v>10000095</v>
      </c>
      <c r="F888">
        <v>6.4820000000000002</v>
      </c>
      <c r="G888">
        <v>40001808</v>
      </c>
      <c r="H888">
        <v>0.6</v>
      </c>
      <c r="I888">
        <v>2022</v>
      </c>
      <c r="J888" t="s">
        <v>89</v>
      </c>
      <c r="K888" t="s">
        <v>58</v>
      </c>
      <c r="L888" s="127">
        <v>0.62847222222222221</v>
      </c>
      <c r="M888" t="s">
        <v>28</v>
      </c>
      <c r="N888" t="s">
        <v>49</v>
      </c>
      <c r="O888" t="s">
        <v>30</v>
      </c>
      <c r="P888" t="s">
        <v>68</v>
      </c>
      <c r="Q888" t="s">
        <v>41</v>
      </c>
      <c r="R888" t="s">
        <v>33</v>
      </c>
      <c r="S888" t="s">
        <v>42</v>
      </c>
      <c r="T888" t="s">
        <v>35</v>
      </c>
      <c r="U888" s="1" t="s">
        <v>36</v>
      </c>
      <c r="V888">
        <v>2</v>
      </c>
      <c r="W888">
        <v>0</v>
      </c>
      <c r="X888">
        <v>0</v>
      </c>
      <c r="Y888">
        <v>0</v>
      </c>
      <c r="Z888">
        <v>0</v>
      </c>
    </row>
    <row r="889" spans="1:26" x14ac:dyDescent="0.25">
      <c r="A889">
        <v>106888331</v>
      </c>
      <c r="B889" t="s">
        <v>112</v>
      </c>
      <c r="C889" t="s">
        <v>65</v>
      </c>
      <c r="D889">
        <v>10000095</v>
      </c>
      <c r="E889">
        <v>10000095</v>
      </c>
      <c r="F889">
        <v>6.3819999999999997</v>
      </c>
      <c r="G889">
        <v>40001808</v>
      </c>
      <c r="H889">
        <v>0.5</v>
      </c>
      <c r="I889">
        <v>2022</v>
      </c>
      <c r="J889" t="s">
        <v>89</v>
      </c>
      <c r="K889" t="s">
        <v>55</v>
      </c>
      <c r="L889" s="127">
        <v>0.69513888888888886</v>
      </c>
      <c r="M889" t="s">
        <v>28</v>
      </c>
      <c r="N889" t="s">
        <v>49</v>
      </c>
      <c r="O889" t="s">
        <v>30</v>
      </c>
      <c r="P889" t="s">
        <v>68</v>
      </c>
      <c r="Q889" t="s">
        <v>41</v>
      </c>
      <c r="R889" t="s">
        <v>33</v>
      </c>
      <c r="S889" t="s">
        <v>42</v>
      </c>
      <c r="T889" t="s">
        <v>35</v>
      </c>
      <c r="U889" s="1" t="s">
        <v>36</v>
      </c>
      <c r="V889">
        <v>1</v>
      </c>
      <c r="W889">
        <v>0</v>
      </c>
      <c r="X889">
        <v>0</v>
      </c>
      <c r="Y889">
        <v>0</v>
      </c>
      <c r="Z889">
        <v>0</v>
      </c>
    </row>
    <row r="890" spans="1:26" x14ac:dyDescent="0.25">
      <c r="A890">
        <v>106888455</v>
      </c>
      <c r="B890" t="s">
        <v>104</v>
      </c>
      <c r="C890" t="s">
        <v>65</v>
      </c>
      <c r="D890">
        <v>10000026</v>
      </c>
      <c r="E890">
        <v>10000026</v>
      </c>
      <c r="F890">
        <v>2.411</v>
      </c>
      <c r="G890">
        <v>200430</v>
      </c>
      <c r="H890">
        <v>0.1</v>
      </c>
      <c r="I890">
        <v>2022</v>
      </c>
      <c r="J890" t="s">
        <v>89</v>
      </c>
      <c r="K890" t="s">
        <v>55</v>
      </c>
      <c r="L890" s="127">
        <v>0.88680555555555562</v>
      </c>
      <c r="M890" t="s">
        <v>28</v>
      </c>
      <c r="N890" t="s">
        <v>49</v>
      </c>
      <c r="O890" t="s">
        <v>30</v>
      </c>
      <c r="P890" t="s">
        <v>54</v>
      </c>
      <c r="Q890" t="s">
        <v>32</v>
      </c>
      <c r="R890" t="s">
        <v>33</v>
      </c>
      <c r="S890" t="s">
        <v>42</v>
      </c>
      <c r="T890" t="s">
        <v>57</v>
      </c>
      <c r="U890" s="1" t="s">
        <v>36</v>
      </c>
      <c r="V890">
        <v>2</v>
      </c>
      <c r="W890">
        <v>0</v>
      </c>
      <c r="X890">
        <v>0</v>
      </c>
      <c r="Y890">
        <v>0</v>
      </c>
      <c r="Z890">
        <v>0</v>
      </c>
    </row>
    <row r="891" spans="1:26" x14ac:dyDescent="0.25">
      <c r="A891">
        <v>106888466</v>
      </c>
      <c r="B891" t="s">
        <v>117</v>
      </c>
      <c r="C891" t="s">
        <v>65</v>
      </c>
      <c r="D891">
        <v>10000040</v>
      </c>
      <c r="E891">
        <v>10000040</v>
      </c>
      <c r="F891">
        <v>10.85</v>
      </c>
      <c r="G891">
        <v>20000021</v>
      </c>
      <c r="H891">
        <v>1.2</v>
      </c>
      <c r="I891">
        <v>2022</v>
      </c>
      <c r="J891" t="s">
        <v>89</v>
      </c>
      <c r="K891" t="s">
        <v>39</v>
      </c>
      <c r="L891" s="127">
        <v>0.86944444444444446</v>
      </c>
      <c r="M891" t="s">
        <v>28</v>
      </c>
      <c r="N891" t="s">
        <v>29</v>
      </c>
      <c r="O891" t="s">
        <v>30</v>
      </c>
      <c r="P891" t="s">
        <v>31</v>
      </c>
      <c r="Q891" t="s">
        <v>62</v>
      </c>
      <c r="R891" t="s">
        <v>33</v>
      </c>
      <c r="S891" t="s">
        <v>34</v>
      </c>
      <c r="T891" t="s">
        <v>57</v>
      </c>
      <c r="U891" s="1" t="s">
        <v>43</v>
      </c>
      <c r="V891">
        <v>3</v>
      </c>
      <c r="W891">
        <v>0</v>
      </c>
      <c r="X891">
        <v>0</v>
      </c>
      <c r="Y891">
        <v>0</v>
      </c>
      <c r="Z891">
        <v>2</v>
      </c>
    </row>
    <row r="892" spans="1:26" x14ac:dyDescent="0.25">
      <c r="A892">
        <v>106888634</v>
      </c>
      <c r="B892" t="s">
        <v>176</v>
      </c>
      <c r="C892" t="s">
        <v>45</v>
      </c>
      <c r="D892">
        <v>50015169</v>
      </c>
      <c r="E892">
        <v>50015169</v>
      </c>
      <c r="F892">
        <v>999.99900000000002</v>
      </c>
      <c r="G892">
        <v>50028971</v>
      </c>
      <c r="H892">
        <v>6.0000000000000001E-3</v>
      </c>
      <c r="I892">
        <v>2022</v>
      </c>
      <c r="J892" t="s">
        <v>89</v>
      </c>
      <c r="K892" t="s">
        <v>27</v>
      </c>
      <c r="L892" s="127">
        <v>0.32013888888888892</v>
      </c>
      <c r="M892" t="s">
        <v>28</v>
      </c>
      <c r="N892" t="s">
        <v>49</v>
      </c>
      <c r="O892" t="s">
        <v>30</v>
      </c>
      <c r="P892" t="s">
        <v>68</v>
      </c>
      <c r="Q892" t="s">
        <v>41</v>
      </c>
      <c r="R892" t="s">
        <v>33</v>
      </c>
      <c r="S892" t="s">
        <v>42</v>
      </c>
      <c r="T892" t="s">
        <v>35</v>
      </c>
      <c r="U892" s="1" t="s">
        <v>36</v>
      </c>
      <c r="V892">
        <v>2</v>
      </c>
      <c r="W892">
        <v>0</v>
      </c>
      <c r="X892">
        <v>0</v>
      </c>
      <c r="Y892">
        <v>0</v>
      </c>
      <c r="Z892">
        <v>0</v>
      </c>
    </row>
    <row r="893" spans="1:26" x14ac:dyDescent="0.25">
      <c r="A893">
        <v>106888649</v>
      </c>
      <c r="B893" t="s">
        <v>44</v>
      </c>
      <c r="C893" t="s">
        <v>45</v>
      </c>
      <c r="D893">
        <v>50014232</v>
      </c>
      <c r="E893">
        <v>30000098</v>
      </c>
      <c r="F893">
        <v>2.0169999999999999</v>
      </c>
      <c r="G893">
        <v>50013109</v>
      </c>
      <c r="H893">
        <v>0</v>
      </c>
      <c r="I893">
        <v>2022</v>
      </c>
      <c r="J893" t="s">
        <v>89</v>
      </c>
      <c r="K893" t="s">
        <v>48</v>
      </c>
      <c r="L893" s="127">
        <v>9.375E-2</v>
      </c>
      <c r="M893" t="s">
        <v>28</v>
      </c>
      <c r="N893" t="s">
        <v>29</v>
      </c>
      <c r="O893" t="s">
        <v>30</v>
      </c>
      <c r="P893" t="s">
        <v>54</v>
      </c>
      <c r="Q893" t="s">
        <v>62</v>
      </c>
      <c r="R893" t="s">
        <v>59</v>
      </c>
      <c r="S893" t="s">
        <v>34</v>
      </c>
      <c r="T893" t="s">
        <v>35</v>
      </c>
      <c r="U893" s="1" t="s">
        <v>36</v>
      </c>
      <c r="V893">
        <v>2</v>
      </c>
      <c r="W893">
        <v>0</v>
      </c>
      <c r="X893">
        <v>0</v>
      </c>
      <c r="Y893">
        <v>0</v>
      </c>
      <c r="Z893">
        <v>0</v>
      </c>
    </row>
    <row r="894" spans="1:26" x14ac:dyDescent="0.25">
      <c r="A894">
        <v>106888769</v>
      </c>
      <c r="B894" t="s">
        <v>81</v>
      </c>
      <c r="C894" t="s">
        <v>45</v>
      </c>
      <c r="D894">
        <v>50009213</v>
      </c>
      <c r="E894">
        <v>50009213</v>
      </c>
      <c r="F894">
        <v>0</v>
      </c>
      <c r="G894">
        <v>50004691</v>
      </c>
      <c r="H894">
        <v>0</v>
      </c>
      <c r="I894">
        <v>2022</v>
      </c>
      <c r="J894" t="s">
        <v>89</v>
      </c>
      <c r="K894" t="s">
        <v>27</v>
      </c>
      <c r="L894" s="127">
        <v>0.37013888888888885</v>
      </c>
      <c r="M894" t="s">
        <v>28</v>
      </c>
      <c r="N894" t="s">
        <v>49</v>
      </c>
      <c r="O894" t="s">
        <v>30</v>
      </c>
      <c r="P894" t="s">
        <v>31</v>
      </c>
      <c r="Q894" t="s">
        <v>41</v>
      </c>
      <c r="R894" t="s">
        <v>33</v>
      </c>
      <c r="S894" t="s">
        <v>42</v>
      </c>
      <c r="T894" t="s">
        <v>35</v>
      </c>
      <c r="U894" s="1" t="s">
        <v>36</v>
      </c>
      <c r="V894">
        <v>2</v>
      </c>
      <c r="W894">
        <v>0</v>
      </c>
      <c r="X894">
        <v>0</v>
      </c>
      <c r="Y894">
        <v>0</v>
      </c>
      <c r="Z894">
        <v>0</v>
      </c>
    </row>
    <row r="895" spans="1:26" x14ac:dyDescent="0.25">
      <c r="A895">
        <v>106888841</v>
      </c>
      <c r="B895" t="s">
        <v>120</v>
      </c>
      <c r="C895" t="s">
        <v>45</v>
      </c>
      <c r="D895">
        <v>50033054</v>
      </c>
      <c r="E895">
        <v>50033054</v>
      </c>
      <c r="F895">
        <v>999.99900000000002</v>
      </c>
      <c r="G895">
        <v>50033054</v>
      </c>
      <c r="H895">
        <v>0</v>
      </c>
      <c r="I895">
        <v>2022</v>
      </c>
      <c r="J895" t="s">
        <v>89</v>
      </c>
      <c r="K895" t="s">
        <v>27</v>
      </c>
      <c r="L895" s="127">
        <v>0.33194444444444443</v>
      </c>
      <c r="M895" t="s">
        <v>28</v>
      </c>
      <c r="N895" t="s">
        <v>49</v>
      </c>
      <c r="O895" t="s">
        <v>30</v>
      </c>
      <c r="P895" t="s">
        <v>31</v>
      </c>
      <c r="Q895" t="s">
        <v>41</v>
      </c>
      <c r="R895" t="s">
        <v>61</v>
      </c>
      <c r="S895" t="s">
        <v>42</v>
      </c>
      <c r="T895" t="s">
        <v>35</v>
      </c>
      <c r="U895" s="1" t="s">
        <v>36</v>
      </c>
      <c r="V895">
        <v>2</v>
      </c>
      <c r="W895">
        <v>0</v>
      </c>
      <c r="X895">
        <v>0</v>
      </c>
      <c r="Y895">
        <v>0</v>
      </c>
      <c r="Z895">
        <v>0</v>
      </c>
    </row>
    <row r="896" spans="1:26" x14ac:dyDescent="0.25">
      <c r="A896">
        <v>106889327</v>
      </c>
      <c r="B896" t="s">
        <v>112</v>
      </c>
      <c r="C896" t="s">
        <v>65</v>
      </c>
      <c r="D896">
        <v>10000095</v>
      </c>
      <c r="E896">
        <v>10000095</v>
      </c>
      <c r="F896">
        <v>7.9130000000000003</v>
      </c>
      <c r="G896">
        <v>40001709</v>
      </c>
      <c r="H896">
        <v>6.6000000000000003E-2</v>
      </c>
      <c r="I896">
        <v>2022</v>
      </c>
      <c r="J896" t="s">
        <v>89</v>
      </c>
      <c r="K896" t="s">
        <v>55</v>
      </c>
      <c r="L896" s="127">
        <v>0.45902777777777781</v>
      </c>
      <c r="M896" t="s">
        <v>28</v>
      </c>
      <c r="N896" t="s">
        <v>49</v>
      </c>
      <c r="O896" t="s">
        <v>30</v>
      </c>
      <c r="P896" t="s">
        <v>54</v>
      </c>
      <c r="Q896" t="s">
        <v>32</v>
      </c>
      <c r="R896" t="s">
        <v>33</v>
      </c>
      <c r="S896" t="s">
        <v>42</v>
      </c>
      <c r="T896" t="s">
        <v>35</v>
      </c>
      <c r="U896" s="1" t="s">
        <v>43</v>
      </c>
      <c r="V896">
        <v>8</v>
      </c>
      <c r="W896">
        <v>0</v>
      </c>
      <c r="X896">
        <v>0</v>
      </c>
      <c r="Y896">
        <v>0</v>
      </c>
      <c r="Z896">
        <v>1</v>
      </c>
    </row>
    <row r="897" spans="1:26" x14ac:dyDescent="0.25">
      <c r="A897">
        <v>106889377</v>
      </c>
      <c r="B897" t="s">
        <v>81</v>
      </c>
      <c r="C897" t="s">
        <v>65</v>
      </c>
      <c r="D897">
        <v>10000485</v>
      </c>
      <c r="E897">
        <v>10800485</v>
      </c>
      <c r="F897">
        <v>22.016999999999999</v>
      </c>
      <c r="G897">
        <v>50015564</v>
      </c>
      <c r="H897">
        <v>0.3</v>
      </c>
      <c r="I897">
        <v>2022</v>
      </c>
      <c r="J897" t="s">
        <v>89</v>
      </c>
      <c r="K897" t="s">
        <v>48</v>
      </c>
      <c r="L897" s="127">
        <v>0.83194444444444438</v>
      </c>
      <c r="M897" t="s">
        <v>28</v>
      </c>
      <c r="N897" t="s">
        <v>49</v>
      </c>
      <c r="O897" t="s">
        <v>30</v>
      </c>
      <c r="P897" t="s">
        <v>31</v>
      </c>
      <c r="Q897" t="s">
        <v>41</v>
      </c>
      <c r="R897" t="s">
        <v>33</v>
      </c>
      <c r="S897" t="s">
        <v>42</v>
      </c>
      <c r="T897" t="s">
        <v>57</v>
      </c>
      <c r="U897" s="1" t="s">
        <v>36</v>
      </c>
      <c r="V897">
        <v>2</v>
      </c>
      <c r="W897">
        <v>0</v>
      </c>
      <c r="X897">
        <v>0</v>
      </c>
      <c r="Y897">
        <v>0</v>
      </c>
      <c r="Z897">
        <v>0</v>
      </c>
    </row>
    <row r="898" spans="1:26" x14ac:dyDescent="0.25">
      <c r="A898">
        <v>106889572</v>
      </c>
      <c r="B898" t="s">
        <v>148</v>
      </c>
      <c r="C898" t="s">
        <v>65</v>
      </c>
      <c r="D898">
        <v>10000040</v>
      </c>
      <c r="E898">
        <v>10000040</v>
      </c>
      <c r="F898">
        <v>32.1</v>
      </c>
      <c r="G898">
        <v>200320</v>
      </c>
      <c r="H898">
        <v>0.1</v>
      </c>
      <c r="I898">
        <v>2022</v>
      </c>
      <c r="J898" t="s">
        <v>89</v>
      </c>
      <c r="K898" t="s">
        <v>58</v>
      </c>
      <c r="L898" s="127">
        <v>0.81805555555555554</v>
      </c>
      <c r="M898" t="s">
        <v>40</v>
      </c>
      <c r="N898" t="s">
        <v>29</v>
      </c>
      <c r="O898" t="s">
        <v>30</v>
      </c>
      <c r="P898" t="s">
        <v>54</v>
      </c>
      <c r="Q898" t="s">
        <v>41</v>
      </c>
      <c r="R898" t="s">
        <v>33</v>
      </c>
      <c r="S898" t="s">
        <v>42</v>
      </c>
      <c r="T898" t="s">
        <v>57</v>
      </c>
      <c r="U898" s="1" t="s">
        <v>36</v>
      </c>
      <c r="V898">
        <v>3</v>
      </c>
      <c r="W898">
        <v>0</v>
      </c>
      <c r="X898">
        <v>0</v>
      </c>
      <c r="Y898">
        <v>0</v>
      </c>
      <c r="Z898">
        <v>0</v>
      </c>
    </row>
    <row r="899" spans="1:26" x14ac:dyDescent="0.25">
      <c r="A899">
        <v>106889580</v>
      </c>
      <c r="B899" t="s">
        <v>96</v>
      </c>
      <c r="C899" t="s">
        <v>65</v>
      </c>
      <c r="D899">
        <v>10000040</v>
      </c>
      <c r="E899">
        <v>10000040</v>
      </c>
      <c r="F899">
        <v>11.826000000000001</v>
      </c>
      <c r="G899">
        <v>20000052</v>
      </c>
      <c r="H899">
        <v>0.1</v>
      </c>
      <c r="I899">
        <v>2022</v>
      </c>
      <c r="J899" t="s">
        <v>89</v>
      </c>
      <c r="K899" t="s">
        <v>60</v>
      </c>
      <c r="L899" s="127">
        <v>0.8618055555555556</v>
      </c>
      <c r="M899" t="s">
        <v>28</v>
      </c>
      <c r="N899" t="s">
        <v>49</v>
      </c>
      <c r="O899" t="s">
        <v>30</v>
      </c>
      <c r="P899" t="s">
        <v>54</v>
      </c>
      <c r="Q899" t="s">
        <v>41</v>
      </c>
      <c r="R899" t="s">
        <v>33</v>
      </c>
      <c r="S899" t="s">
        <v>42</v>
      </c>
      <c r="T899" t="s">
        <v>57</v>
      </c>
      <c r="U899" s="1" t="s">
        <v>36</v>
      </c>
      <c r="V899">
        <v>2</v>
      </c>
      <c r="W899">
        <v>0</v>
      </c>
      <c r="X899">
        <v>0</v>
      </c>
      <c r="Y899">
        <v>0</v>
      </c>
      <c r="Z899">
        <v>0</v>
      </c>
    </row>
    <row r="900" spans="1:26" x14ac:dyDescent="0.25">
      <c r="A900">
        <v>106889668</v>
      </c>
      <c r="B900" t="s">
        <v>108</v>
      </c>
      <c r="C900" t="s">
        <v>65</v>
      </c>
      <c r="D900">
        <v>10000140</v>
      </c>
      <c r="E900">
        <v>10000140</v>
      </c>
      <c r="F900">
        <v>999.99900000000002</v>
      </c>
      <c r="G900">
        <v>200235</v>
      </c>
      <c r="H900">
        <v>0.1</v>
      </c>
      <c r="I900">
        <v>2022</v>
      </c>
      <c r="J900" t="s">
        <v>89</v>
      </c>
      <c r="K900" t="s">
        <v>53</v>
      </c>
      <c r="L900" s="127">
        <v>0.33333333333333331</v>
      </c>
      <c r="M900" t="s">
        <v>28</v>
      </c>
      <c r="N900" t="s">
        <v>29</v>
      </c>
      <c r="O900" t="s">
        <v>30</v>
      </c>
      <c r="P900" t="s">
        <v>31</v>
      </c>
      <c r="Q900" t="s">
        <v>32</v>
      </c>
      <c r="R900" t="s">
        <v>33</v>
      </c>
      <c r="S900" t="s">
        <v>42</v>
      </c>
      <c r="T900" t="s">
        <v>35</v>
      </c>
      <c r="U900" s="1" t="s">
        <v>36</v>
      </c>
      <c r="V900">
        <v>2</v>
      </c>
      <c r="W900">
        <v>0</v>
      </c>
      <c r="X900">
        <v>0</v>
      </c>
      <c r="Y900">
        <v>0</v>
      </c>
      <c r="Z900">
        <v>0</v>
      </c>
    </row>
    <row r="901" spans="1:26" x14ac:dyDescent="0.25">
      <c r="A901">
        <v>106889678</v>
      </c>
      <c r="B901" t="s">
        <v>112</v>
      </c>
      <c r="C901" t="s">
        <v>65</v>
      </c>
      <c r="D901">
        <v>10000095</v>
      </c>
      <c r="E901">
        <v>10000095</v>
      </c>
      <c r="F901">
        <v>6.0469999999999997</v>
      </c>
      <c r="G901">
        <v>40001709</v>
      </c>
      <c r="H901">
        <v>1.8</v>
      </c>
      <c r="I901">
        <v>2022</v>
      </c>
      <c r="J901" t="s">
        <v>89</v>
      </c>
      <c r="K901" t="s">
        <v>27</v>
      </c>
      <c r="L901" s="127">
        <v>0.54861111111111105</v>
      </c>
      <c r="M901" t="s">
        <v>28</v>
      </c>
      <c r="N901" t="s">
        <v>29</v>
      </c>
      <c r="O901" t="s">
        <v>30</v>
      </c>
      <c r="P901" t="s">
        <v>68</v>
      </c>
      <c r="Q901" t="s">
        <v>41</v>
      </c>
      <c r="R901" t="s">
        <v>33</v>
      </c>
      <c r="S901" t="s">
        <v>42</v>
      </c>
      <c r="T901" t="s">
        <v>35</v>
      </c>
      <c r="U901" s="1" t="s">
        <v>36</v>
      </c>
      <c r="V901">
        <v>2</v>
      </c>
      <c r="W901">
        <v>0</v>
      </c>
      <c r="X901">
        <v>0</v>
      </c>
      <c r="Y901">
        <v>0</v>
      </c>
      <c r="Z901">
        <v>0</v>
      </c>
    </row>
    <row r="902" spans="1:26" x14ac:dyDescent="0.25">
      <c r="A902">
        <v>106889695</v>
      </c>
      <c r="B902" t="s">
        <v>117</v>
      </c>
      <c r="C902" t="s">
        <v>65</v>
      </c>
      <c r="D902">
        <v>10000040</v>
      </c>
      <c r="E902">
        <v>10000040</v>
      </c>
      <c r="F902">
        <v>13.206</v>
      </c>
      <c r="G902">
        <v>10000077</v>
      </c>
      <c r="H902">
        <v>0.3</v>
      </c>
      <c r="I902">
        <v>2022</v>
      </c>
      <c r="J902" t="s">
        <v>89</v>
      </c>
      <c r="K902" t="s">
        <v>27</v>
      </c>
      <c r="L902" s="127">
        <v>0.62638888888888888</v>
      </c>
      <c r="M902" t="s">
        <v>28</v>
      </c>
      <c r="N902" t="s">
        <v>49</v>
      </c>
      <c r="O902" t="s">
        <v>30</v>
      </c>
      <c r="P902" t="s">
        <v>31</v>
      </c>
      <c r="Q902" t="s">
        <v>41</v>
      </c>
      <c r="R902" t="s">
        <v>33</v>
      </c>
      <c r="S902" t="s">
        <v>42</v>
      </c>
      <c r="T902" t="s">
        <v>35</v>
      </c>
      <c r="U902" s="1" t="s">
        <v>36</v>
      </c>
      <c r="V902">
        <v>1</v>
      </c>
      <c r="W902">
        <v>0</v>
      </c>
      <c r="X902">
        <v>0</v>
      </c>
      <c r="Y902">
        <v>0</v>
      </c>
      <c r="Z902">
        <v>0</v>
      </c>
    </row>
    <row r="903" spans="1:26" x14ac:dyDescent="0.25">
      <c r="A903">
        <v>106889712</v>
      </c>
      <c r="B903" t="s">
        <v>100</v>
      </c>
      <c r="C903" t="s">
        <v>67</v>
      </c>
      <c r="D903">
        <v>30000016</v>
      </c>
      <c r="E903">
        <v>30000016</v>
      </c>
      <c r="F903">
        <v>8.6219999999999999</v>
      </c>
      <c r="G903">
        <v>40001804</v>
      </c>
      <c r="H903">
        <v>3.7999999999999999E-2</v>
      </c>
      <c r="I903">
        <v>2022</v>
      </c>
      <c r="J903" t="s">
        <v>89</v>
      </c>
      <c r="K903" t="s">
        <v>27</v>
      </c>
      <c r="L903" s="127">
        <v>0.68402777777777779</v>
      </c>
      <c r="M903" t="s">
        <v>28</v>
      </c>
      <c r="N903" t="s">
        <v>49</v>
      </c>
      <c r="O903" t="s">
        <v>30</v>
      </c>
      <c r="P903" t="s">
        <v>31</v>
      </c>
      <c r="Q903" t="s">
        <v>41</v>
      </c>
      <c r="R903" t="s">
        <v>72</v>
      </c>
      <c r="S903" t="s">
        <v>42</v>
      </c>
      <c r="T903" t="s">
        <v>35</v>
      </c>
      <c r="U903" s="1" t="s">
        <v>36</v>
      </c>
      <c r="V903">
        <v>2</v>
      </c>
      <c r="W903">
        <v>0</v>
      </c>
      <c r="X903">
        <v>0</v>
      </c>
      <c r="Y903">
        <v>0</v>
      </c>
      <c r="Z903">
        <v>0</v>
      </c>
    </row>
    <row r="904" spans="1:26" x14ac:dyDescent="0.25">
      <c r="A904">
        <v>106889748</v>
      </c>
      <c r="B904" t="s">
        <v>81</v>
      </c>
      <c r="C904" t="s">
        <v>65</v>
      </c>
      <c r="D904">
        <v>10000485</v>
      </c>
      <c r="E904">
        <v>10800485</v>
      </c>
      <c r="F904">
        <v>20.55</v>
      </c>
      <c r="G904">
        <v>20000074</v>
      </c>
      <c r="H904">
        <v>0.1</v>
      </c>
      <c r="I904">
        <v>2022</v>
      </c>
      <c r="J904" t="s">
        <v>89</v>
      </c>
      <c r="K904" t="s">
        <v>27</v>
      </c>
      <c r="L904" s="127">
        <v>0.18055555555555555</v>
      </c>
      <c r="M904" t="s">
        <v>28</v>
      </c>
      <c r="N904" t="s">
        <v>49</v>
      </c>
      <c r="O904" t="s">
        <v>30</v>
      </c>
      <c r="P904" t="s">
        <v>31</v>
      </c>
      <c r="Q904" t="s">
        <v>41</v>
      </c>
      <c r="R904" t="s">
        <v>76</v>
      </c>
      <c r="S904" t="s">
        <v>42</v>
      </c>
      <c r="T904" t="s">
        <v>57</v>
      </c>
      <c r="U904" s="1" t="s">
        <v>36</v>
      </c>
      <c r="V904">
        <v>1</v>
      </c>
      <c r="W904">
        <v>0</v>
      </c>
      <c r="X904">
        <v>0</v>
      </c>
      <c r="Y904">
        <v>0</v>
      </c>
      <c r="Z904">
        <v>0</v>
      </c>
    </row>
    <row r="905" spans="1:26" x14ac:dyDescent="0.25">
      <c r="A905">
        <v>106889752</v>
      </c>
      <c r="B905" t="s">
        <v>112</v>
      </c>
      <c r="C905" t="s">
        <v>65</v>
      </c>
      <c r="D905">
        <v>10000095</v>
      </c>
      <c r="E905">
        <v>10000095</v>
      </c>
      <c r="F905">
        <v>4.3760000000000003</v>
      </c>
      <c r="G905">
        <v>20000421</v>
      </c>
      <c r="H905">
        <v>0.38</v>
      </c>
      <c r="I905">
        <v>2022</v>
      </c>
      <c r="J905" t="s">
        <v>89</v>
      </c>
      <c r="K905" t="s">
        <v>60</v>
      </c>
      <c r="L905" s="127">
        <v>0.73125000000000007</v>
      </c>
      <c r="M905" t="s">
        <v>28</v>
      </c>
      <c r="N905" t="s">
        <v>49</v>
      </c>
      <c r="O905" t="s">
        <v>30</v>
      </c>
      <c r="P905" t="s">
        <v>31</v>
      </c>
      <c r="Q905" t="s">
        <v>41</v>
      </c>
      <c r="R905" t="s">
        <v>33</v>
      </c>
      <c r="S905" t="s">
        <v>42</v>
      </c>
      <c r="T905" t="s">
        <v>35</v>
      </c>
      <c r="U905" s="1" t="s">
        <v>36</v>
      </c>
      <c r="V905">
        <v>2</v>
      </c>
      <c r="W905">
        <v>0</v>
      </c>
      <c r="X905">
        <v>0</v>
      </c>
      <c r="Y905">
        <v>0</v>
      </c>
      <c r="Z905">
        <v>0</v>
      </c>
    </row>
    <row r="906" spans="1:26" x14ac:dyDescent="0.25">
      <c r="A906">
        <v>106889817</v>
      </c>
      <c r="B906" t="s">
        <v>91</v>
      </c>
      <c r="C906" t="s">
        <v>45</v>
      </c>
      <c r="D906">
        <v>50008310</v>
      </c>
      <c r="E906">
        <v>40001445</v>
      </c>
      <c r="F906">
        <v>0</v>
      </c>
      <c r="G906">
        <v>50024600</v>
      </c>
      <c r="H906">
        <v>0</v>
      </c>
      <c r="I906">
        <v>2022</v>
      </c>
      <c r="J906" t="s">
        <v>26</v>
      </c>
      <c r="K906" t="s">
        <v>27</v>
      </c>
      <c r="L906" s="127">
        <v>0.38750000000000001</v>
      </c>
      <c r="M906" t="s">
        <v>28</v>
      </c>
      <c r="N906" t="s">
        <v>49</v>
      </c>
      <c r="O906" t="s">
        <v>30</v>
      </c>
      <c r="P906" t="s">
        <v>54</v>
      </c>
      <c r="Q906" t="s">
        <v>41</v>
      </c>
      <c r="R906" t="s">
        <v>61</v>
      </c>
      <c r="S906" t="s">
        <v>42</v>
      </c>
      <c r="T906" t="s">
        <v>35</v>
      </c>
      <c r="U906" s="1" t="s">
        <v>36</v>
      </c>
      <c r="V906">
        <v>2</v>
      </c>
      <c r="W906">
        <v>0</v>
      </c>
      <c r="X906">
        <v>0</v>
      </c>
      <c r="Y906">
        <v>0</v>
      </c>
      <c r="Z906">
        <v>0</v>
      </c>
    </row>
    <row r="907" spans="1:26" x14ac:dyDescent="0.25">
      <c r="A907">
        <v>106890113</v>
      </c>
      <c r="B907" t="s">
        <v>81</v>
      </c>
      <c r="C907" t="s">
        <v>45</v>
      </c>
      <c r="D907">
        <v>50028850</v>
      </c>
      <c r="E907">
        <v>50028850</v>
      </c>
      <c r="F907">
        <v>999.99900000000002</v>
      </c>
      <c r="H907">
        <v>8.9999999999999993E-3</v>
      </c>
      <c r="I907">
        <v>2022</v>
      </c>
      <c r="J907" t="s">
        <v>26</v>
      </c>
      <c r="K907" t="s">
        <v>48</v>
      </c>
      <c r="L907" s="127">
        <v>0.90625</v>
      </c>
      <c r="M907" t="s">
        <v>40</v>
      </c>
      <c r="N907" t="s">
        <v>49</v>
      </c>
      <c r="O907" t="s">
        <v>30</v>
      </c>
      <c r="P907" t="s">
        <v>54</v>
      </c>
      <c r="Q907" t="s">
        <v>62</v>
      </c>
      <c r="R907" t="s">
        <v>33</v>
      </c>
      <c r="S907" t="s">
        <v>34</v>
      </c>
      <c r="T907" t="s">
        <v>47</v>
      </c>
      <c r="U907" s="1" t="s">
        <v>43</v>
      </c>
      <c r="V907">
        <v>1</v>
      </c>
      <c r="W907">
        <v>0</v>
      </c>
      <c r="X907">
        <v>0</v>
      </c>
      <c r="Y907">
        <v>0</v>
      </c>
      <c r="Z907">
        <v>1</v>
      </c>
    </row>
    <row r="908" spans="1:26" x14ac:dyDescent="0.25">
      <c r="A908">
        <v>106890146</v>
      </c>
      <c r="B908" t="s">
        <v>101</v>
      </c>
      <c r="C908" t="s">
        <v>45</v>
      </c>
      <c r="D908">
        <v>50018682</v>
      </c>
      <c r="E908">
        <v>50018682</v>
      </c>
      <c r="F908">
        <v>999.99900000000002</v>
      </c>
      <c r="G908">
        <v>50014004</v>
      </c>
      <c r="H908">
        <v>0.1</v>
      </c>
      <c r="I908">
        <v>2022</v>
      </c>
      <c r="J908" t="s">
        <v>89</v>
      </c>
      <c r="K908" t="s">
        <v>55</v>
      </c>
      <c r="L908" s="127">
        <v>0.48958333333333331</v>
      </c>
      <c r="M908" t="s">
        <v>28</v>
      </c>
      <c r="N908" t="s">
        <v>49</v>
      </c>
      <c r="P908" t="s">
        <v>54</v>
      </c>
      <c r="Q908" t="s">
        <v>41</v>
      </c>
      <c r="S908" t="s">
        <v>42</v>
      </c>
      <c r="T908" t="s">
        <v>35</v>
      </c>
      <c r="U908" s="1" t="s">
        <v>43</v>
      </c>
      <c r="V908">
        <v>3</v>
      </c>
      <c r="W908">
        <v>0</v>
      </c>
      <c r="X908">
        <v>0</v>
      </c>
      <c r="Y908">
        <v>0</v>
      </c>
      <c r="Z908">
        <v>1</v>
      </c>
    </row>
    <row r="909" spans="1:26" x14ac:dyDescent="0.25">
      <c r="A909">
        <v>106890332</v>
      </c>
      <c r="B909" t="s">
        <v>44</v>
      </c>
      <c r="C909" t="s">
        <v>45</v>
      </c>
      <c r="D909">
        <v>50010335</v>
      </c>
      <c r="E909">
        <v>50010335</v>
      </c>
      <c r="F909">
        <v>999.99900000000002</v>
      </c>
      <c r="G909">
        <v>50006971</v>
      </c>
      <c r="H909">
        <v>0</v>
      </c>
      <c r="I909">
        <v>2022</v>
      </c>
      <c r="J909" t="s">
        <v>89</v>
      </c>
      <c r="K909" t="s">
        <v>27</v>
      </c>
      <c r="L909" s="127">
        <v>0.54375000000000007</v>
      </c>
      <c r="M909" t="s">
        <v>51</v>
      </c>
      <c r="N909" t="s">
        <v>49</v>
      </c>
      <c r="O909" t="s">
        <v>30</v>
      </c>
      <c r="P909" t="s">
        <v>68</v>
      </c>
      <c r="Q909" t="s">
        <v>41</v>
      </c>
      <c r="R909" t="s">
        <v>33</v>
      </c>
      <c r="S909" t="s">
        <v>42</v>
      </c>
      <c r="T909" t="s">
        <v>35</v>
      </c>
      <c r="U909" s="1" t="s">
        <v>36</v>
      </c>
      <c r="V909">
        <v>2</v>
      </c>
      <c r="W909">
        <v>0</v>
      </c>
      <c r="X909">
        <v>0</v>
      </c>
      <c r="Y909">
        <v>0</v>
      </c>
      <c r="Z909">
        <v>0</v>
      </c>
    </row>
    <row r="910" spans="1:26" x14ac:dyDescent="0.25">
      <c r="A910">
        <v>106890416</v>
      </c>
      <c r="B910" t="s">
        <v>100</v>
      </c>
      <c r="C910" t="s">
        <v>45</v>
      </c>
      <c r="F910">
        <v>999.99900000000002</v>
      </c>
      <c r="G910">
        <v>50003275</v>
      </c>
      <c r="H910">
        <v>4.0000000000000001E-3</v>
      </c>
      <c r="I910">
        <v>2022</v>
      </c>
      <c r="J910" t="s">
        <v>26</v>
      </c>
      <c r="K910" t="s">
        <v>48</v>
      </c>
      <c r="L910" s="127">
        <v>0.5756944444444444</v>
      </c>
      <c r="M910" t="s">
        <v>28</v>
      </c>
      <c r="N910" t="s">
        <v>49</v>
      </c>
      <c r="O910" t="s">
        <v>30</v>
      </c>
      <c r="P910" t="s">
        <v>54</v>
      </c>
      <c r="Q910" t="s">
        <v>41</v>
      </c>
      <c r="R910" t="s">
        <v>33</v>
      </c>
      <c r="S910" t="s">
        <v>42</v>
      </c>
      <c r="T910" t="s">
        <v>35</v>
      </c>
      <c r="U910" s="1" t="s">
        <v>43</v>
      </c>
      <c r="V910">
        <v>2</v>
      </c>
      <c r="W910">
        <v>0</v>
      </c>
      <c r="X910">
        <v>0</v>
      </c>
      <c r="Y910">
        <v>0</v>
      </c>
      <c r="Z910">
        <v>1</v>
      </c>
    </row>
    <row r="911" spans="1:26" x14ac:dyDescent="0.25">
      <c r="A911">
        <v>106890447</v>
      </c>
      <c r="B911" t="s">
        <v>81</v>
      </c>
      <c r="C911" t="s">
        <v>45</v>
      </c>
      <c r="D911">
        <v>50031288</v>
      </c>
      <c r="E911">
        <v>50031288</v>
      </c>
      <c r="F911">
        <v>2.6309999999999998</v>
      </c>
      <c r="G911">
        <v>10000077</v>
      </c>
      <c r="H911">
        <v>1.9E-2</v>
      </c>
      <c r="I911">
        <v>2022</v>
      </c>
      <c r="J911" t="s">
        <v>89</v>
      </c>
      <c r="K911" t="s">
        <v>53</v>
      </c>
      <c r="L911" s="127">
        <v>0.24652777777777779</v>
      </c>
      <c r="M911" t="s">
        <v>77</v>
      </c>
      <c r="N911" t="s">
        <v>29</v>
      </c>
      <c r="O911" t="s">
        <v>30</v>
      </c>
      <c r="P911" t="s">
        <v>31</v>
      </c>
      <c r="Q911" t="s">
        <v>32</v>
      </c>
      <c r="R911" t="s">
        <v>33</v>
      </c>
      <c r="S911" t="s">
        <v>42</v>
      </c>
      <c r="T911" t="s">
        <v>47</v>
      </c>
      <c r="U911" s="1" t="s">
        <v>36</v>
      </c>
      <c r="V911">
        <v>2</v>
      </c>
      <c r="W911">
        <v>0</v>
      </c>
      <c r="X911">
        <v>0</v>
      </c>
      <c r="Y911">
        <v>0</v>
      </c>
      <c r="Z911">
        <v>0</v>
      </c>
    </row>
    <row r="912" spans="1:26" x14ac:dyDescent="0.25">
      <c r="A912">
        <v>106890541</v>
      </c>
      <c r="B912" t="s">
        <v>112</v>
      </c>
      <c r="C912" t="s">
        <v>65</v>
      </c>
      <c r="D912">
        <v>10000095</v>
      </c>
      <c r="E912">
        <v>10000095</v>
      </c>
      <c r="F912">
        <v>4.1820000000000004</v>
      </c>
      <c r="G912">
        <v>40001808</v>
      </c>
      <c r="H912">
        <v>1.7</v>
      </c>
      <c r="I912">
        <v>2022</v>
      </c>
      <c r="J912" t="s">
        <v>89</v>
      </c>
      <c r="K912" t="s">
        <v>60</v>
      </c>
      <c r="L912" s="127">
        <v>0.55625000000000002</v>
      </c>
      <c r="M912" t="s">
        <v>28</v>
      </c>
      <c r="N912" t="s">
        <v>29</v>
      </c>
      <c r="O912" t="s">
        <v>30</v>
      </c>
      <c r="P912" t="s">
        <v>54</v>
      </c>
      <c r="Q912" t="s">
        <v>41</v>
      </c>
      <c r="R912" t="s">
        <v>33</v>
      </c>
      <c r="S912" t="s">
        <v>42</v>
      </c>
      <c r="T912" t="s">
        <v>35</v>
      </c>
      <c r="U912" s="1" t="s">
        <v>36</v>
      </c>
      <c r="V912">
        <v>3</v>
      </c>
      <c r="W912">
        <v>0</v>
      </c>
      <c r="X912">
        <v>0</v>
      </c>
      <c r="Y912">
        <v>0</v>
      </c>
      <c r="Z912">
        <v>0</v>
      </c>
    </row>
    <row r="913" spans="1:26" x14ac:dyDescent="0.25">
      <c r="A913">
        <v>106890542</v>
      </c>
      <c r="B913" t="s">
        <v>112</v>
      </c>
      <c r="C913" t="s">
        <v>65</v>
      </c>
      <c r="D913">
        <v>10000095</v>
      </c>
      <c r="E913">
        <v>10000095</v>
      </c>
      <c r="F913">
        <v>5.6820000000000004</v>
      </c>
      <c r="G913">
        <v>40001808</v>
      </c>
      <c r="H913">
        <v>0.2</v>
      </c>
      <c r="I913">
        <v>2022</v>
      </c>
      <c r="J913" t="s">
        <v>89</v>
      </c>
      <c r="K913" t="s">
        <v>60</v>
      </c>
      <c r="L913" s="127">
        <v>0.48958333333333331</v>
      </c>
      <c r="M913" t="s">
        <v>28</v>
      </c>
      <c r="N913" t="s">
        <v>29</v>
      </c>
      <c r="O913" t="s">
        <v>30</v>
      </c>
      <c r="P913" t="s">
        <v>54</v>
      </c>
      <c r="Q913" t="s">
        <v>41</v>
      </c>
      <c r="R913" t="s">
        <v>33</v>
      </c>
      <c r="S913" t="s">
        <v>42</v>
      </c>
      <c r="T913" t="s">
        <v>35</v>
      </c>
      <c r="U913" s="1" t="s">
        <v>36</v>
      </c>
      <c r="V913">
        <v>7</v>
      </c>
      <c r="W913">
        <v>0</v>
      </c>
      <c r="X913">
        <v>0</v>
      </c>
      <c r="Y913">
        <v>0</v>
      </c>
      <c r="Z913">
        <v>0</v>
      </c>
    </row>
    <row r="914" spans="1:26" x14ac:dyDescent="0.25">
      <c r="A914">
        <v>106890545</v>
      </c>
      <c r="B914" t="s">
        <v>114</v>
      </c>
      <c r="C914" t="s">
        <v>65</v>
      </c>
      <c r="D914">
        <v>10000040</v>
      </c>
      <c r="E914">
        <v>10000040</v>
      </c>
      <c r="F914">
        <v>0</v>
      </c>
      <c r="G914">
        <v>20000070</v>
      </c>
      <c r="H914">
        <v>0.2</v>
      </c>
      <c r="I914">
        <v>2022</v>
      </c>
      <c r="J914" t="s">
        <v>89</v>
      </c>
      <c r="K914" t="s">
        <v>60</v>
      </c>
      <c r="L914" s="127">
        <v>0.7895833333333333</v>
      </c>
      <c r="M914" t="s">
        <v>28</v>
      </c>
      <c r="N914" t="s">
        <v>49</v>
      </c>
      <c r="O914" t="s">
        <v>30</v>
      </c>
      <c r="P914" t="s">
        <v>31</v>
      </c>
      <c r="Q914" t="s">
        <v>41</v>
      </c>
      <c r="R914" t="s">
        <v>33</v>
      </c>
      <c r="S914" t="s">
        <v>42</v>
      </c>
      <c r="T914" t="s">
        <v>35</v>
      </c>
      <c r="U914" s="1" t="s">
        <v>36</v>
      </c>
      <c r="V914">
        <v>1</v>
      </c>
      <c r="W914">
        <v>0</v>
      </c>
      <c r="X914">
        <v>0</v>
      </c>
      <c r="Y914">
        <v>0</v>
      </c>
      <c r="Z914">
        <v>0</v>
      </c>
    </row>
    <row r="915" spans="1:26" x14ac:dyDescent="0.25">
      <c r="A915">
        <v>106890549</v>
      </c>
      <c r="B915" t="s">
        <v>25</v>
      </c>
      <c r="C915" t="s">
        <v>65</v>
      </c>
      <c r="D915">
        <v>10000040</v>
      </c>
      <c r="E915">
        <v>10000040</v>
      </c>
      <c r="F915">
        <v>25.988</v>
      </c>
      <c r="G915">
        <v>29000070</v>
      </c>
      <c r="H915">
        <v>3</v>
      </c>
      <c r="I915">
        <v>2022</v>
      </c>
      <c r="J915" t="s">
        <v>89</v>
      </c>
      <c r="K915" t="s">
        <v>58</v>
      </c>
      <c r="L915" s="127">
        <v>0.86111111111111116</v>
      </c>
      <c r="M915" t="s">
        <v>28</v>
      </c>
      <c r="N915" t="s">
        <v>49</v>
      </c>
      <c r="O915" t="s">
        <v>30</v>
      </c>
      <c r="P915" t="s">
        <v>31</v>
      </c>
      <c r="Q915" t="s">
        <v>41</v>
      </c>
      <c r="R915" t="s">
        <v>33</v>
      </c>
      <c r="S915" t="s">
        <v>42</v>
      </c>
      <c r="T915" t="s">
        <v>57</v>
      </c>
      <c r="U915" s="1" t="s">
        <v>36</v>
      </c>
      <c r="V915">
        <v>2</v>
      </c>
      <c r="W915">
        <v>0</v>
      </c>
      <c r="X915">
        <v>0</v>
      </c>
      <c r="Y915">
        <v>0</v>
      </c>
      <c r="Z915">
        <v>0</v>
      </c>
    </row>
    <row r="916" spans="1:26" x14ac:dyDescent="0.25">
      <c r="A916">
        <v>106890589</v>
      </c>
      <c r="B916" t="s">
        <v>114</v>
      </c>
      <c r="C916" t="s">
        <v>67</v>
      </c>
      <c r="D916">
        <v>30000042</v>
      </c>
      <c r="E916">
        <v>30000042</v>
      </c>
      <c r="F916">
        <v>12.090999999999999</v>
      </c>
      <c r="G916">
        <v>40002851</v>
      </c>
      <c r="H916">
        <v>1</v>
      </c>
      <c r="I916">
        <v>2022</v>
      </c>
      <c r="J916" t="s">
        <v>89</v>
      </c>
      <c r="K916" t="s">
        <v>27</v>
      </c>
      <c r="L916" s="127">
        <v>0.65416666666666667</v>
      </c>
      <c r="M916" t="s">
        <v>28</v>
      </c>
      <c r="N916" t="s">
        <v>29</v>
      </c>
      <c r="O916" t="s">
        <v>30</v>
      </c>
      <c r="P916" t="s">
        <v>68</v>
      </c>
      <c r="Q916" t="s">
        <v>41</v>
      </c>
      <c r="R916" t="s">
        <v>33</v>
      </c>
      <c r="S916" t="s">
        <v>42</v>
      </c>
      <c r="T916" t="s">
        <v>35</v>
      </c>
      <c r="U916" s="1" t="s">
        <v>36</v>
      </c>
      <c r="V916">
        <v>3</v>
      </c>
      <c r="W916">
        <v>0</v>
      </c>
      <c r="X916">
        <v>0</v>
      </c>
      <c r="Y916">
        <v>0</v>
      </c>
      <c r="Z916">
        <v>0</v>
      </c>
    </row>
    <row r="917" spans="1:26" x14ac:dyDescent="0.25">
      <c r="A917">
        <v>106890642</v>
      </c>
      <c r="B917" t="s">
        <v>25</v>
      </c>
      <c r="C917" t="s">
        <v>65</v>
      </c>
      <c r="D917">
        <v>10000040</v>
      </c>
      <c r="E917">
        <v>10000040</v>
      </c>
      <c r="F917">
        <v>25.988</v>
      </c>
      <c r="G917">
        <v>29000070</v>
      </c>
      <c r="H917">
        <v>3</v>
      </c>
      <c r="I917">
        <v>2022</v>
      </c>
      <c r="J917" t="s">
        <v>89</v>
      </c>
      <c r="K917" t="s">
        <v>58</v>
      </c>
      <c r="L917" s="127">
        <v>0.8652777777777777</v>
      </c>
      <c r="M917" t="s">
        <v>28</v>
      </c>
      <c r="N917" t="s">
        <v>49</v>
      </c>
      <c r="O917" t="s">
        <v>30</v>
      </c>
      <c r="P917" t="s">
        <v>31</v>
      </c>
      <c r="Q917" t="s">
        <v>41</v>
      </c>
      <c r="R917" t="s">
        <v>33</v>
      </c>
      <c r="S917" t="s">
        <v>42</v>
      </c>
      <c r="T917" t="s">
        <v>57</v>
      </c>
      <c r="U917" s="1" t="s">
        <v>36</v>
      </c>
      <c r="V917">
        <v>6</v>
      </c>
      <c r="W917">
        <v>0</v>
      </c>
      <c r="X917">
        <v>0</v>
      </c>
      <c r="Y917">
        <v>0</v>
      </c>
      <c r="Z917">
        <v>0</v>
      </c>
    </row>
    <row r="918" spans="1:26" x14ac:dyDescent="0.25">
      <c r="A918">
        <v>106890659</v>
      </c>
      <c r="B918" t="s">
        <v>112</v>
      </c>
      <c r="C918" t="s">
        <v>65</v>
      </c>
      <c r="D918">
        <v>10000095</v>
      </c>
      <c r="E918">
        <v>10000095</v>
      </c>
      <c r="F918">
        <v>2.0270000000000001</v>
      </c>
      <c r="G918">
        <v>40001002</v>
      </c>
      <c r="H918">
        <v>0.28000000000000003</v>
      </c>
      <c r="I918">
        <v>2022</v>
      </c>
      <c r="J918" t="s">
        <v>89</v>
      </c>
      <c r="K918" t="s">
        <v>60</v>
      </c>
      <c r="L918" s="127">
        <v>0.8256944444444444</v>
      </c>
      <c r="M918" t="s">
        <v>28</v>
      </c>
      <c r="N918" t="s">
        <v>49</v>
      </c>
      <c r="O918" t="s">
        <v>30</v>
      </c>
      <c r="P918" t="s">
        <v>31</v>
      </c>
      <c r="Q918" t="s">
        <v>41</v>
      </c>
      <c r="R918" t="s">
        <v>33</v>
      </c>
      <c r="S918" t="s">
        <v>42</v>
      </c>
      <c r="T918" t="s">
        <v>47</v>
      </c>
      <c r="U918" s="1" t="s">
        <v>36</v>
      </c>
      <c r="V918">
        <v>3</v>
      </c>
      <c r="W918">
        <v>0</v>
      </c>
      <c r="X918">
        <v>0</v>
      </c>
      <c r="Y918">
        <v>0</v>
      </c>
      <c r="Z918">
        <v>0</v>
      </c>
    </row>
    <row r="919" spans="1:26" x14ac:dyDescent="0.25">
      <c r="A919">
        <v>106890680</v>
      </c>
      <c r="B919" t="s">
        <v>112</v>
      </c>
      <c r="C919" t="s">
        <v>65</v>
      </c>
      <c r="D919">
        <v>10000095</v>
      </c>
      <c r="E919">
        <v>10000095</v>
      </c>
      <c r="F919">
        <v>0.65700000000000003</v>
      </c>
      <c r="G919">
        <v>40001002</v>
      </c>
      <c r="H919">
        <v>1.0900000000000001</v>
      </c>
      <c r="I919">
        <v>2022</v>
      </c>
      <c r="J919" t="s">
        <v>89</v>
      </c>
      <c r="K919" t="s">
        <v>27</v>
      </c>
      <c r="L919" s="127">
        <v>0.8666666666666667</v>
      </c>
      <c r="M919" t="s">
        <v>28</v>
      </c>
      <c r="N919" t="s">
        <v>49</v>
      </c>
      <c r="O919" t="s">
        <v>30</v>
      </c>
      <c r="P919" t="s">
        <v>54</v>
      </c>
      <c r="Q919" t="s">
        <v>41</v>
      </c>
      <c r="R919" t="s">
        <v>33</v>
      </c>
      <c r="S919" t="s">
        <v>42</v>
      </c>
      <c r="T919" t="s">
        <v>57</v>
      </c>
      <c r="U919" s="1" t="s">
        <v>36</v>
      </c>
      <c r="V919">
        <v>1</v>
      </c>
      <c r="W919">
        <v>0</v>
      </c>
      <c r="X919">
        <v>0</v>
      </c>
      <c r="Y919">
        <v>0</v>
      </c>
      <c r="Z919">
        <v>0</v>
      </c>
    </row>
    <row r="920" spans="1:26" x14ac:dyDescent="0.25">
      <c r="A920">
        <v>106890703</v>
      </c>
      <c r="B920" t="s">
        <v>114</v>
      </c>
      <c r="C920" t="s">
        <v>122</v>
      </c>
      <c r="D920">
        <v>40001010</v>
      </c>
      <c r="E920">
        <v>40001010</v>
      </c>
      <c r="F920">
        <v>11.634</v>
      </c>
      <c r="G920">
        <v>40002231</v>
      </c>
      <c r="H920">
        <v>0.1</v>
      </c>
      <c r="I920">
        <v>2022</v>
      </c>
      <c r="J920" t="s">
        <v>89</v>
      </c>
      <c r="K920" t="s">
        <v>53</v>
      </c>
      <c r="L920" s="127">
        <v>0.72361111111111109</v>
      </c>
      <c r="M920" t="s">
        <v>28</v>
      </c>
      <c r="N920" t="s">
        <v>29</v>
      </c>
      <c r="O920" t="s">
        <v>30</v>
      </c>
      <c r="P920" t="s">
        <v>31</v>
      </c>
      <c r="Q920" t="s">
        <v>32</v>
      </c>
      <c r="R920" t="s">
        <v>33</v>
      </c>
      <c r="S920" t="s">
        <v>34</v>
      </c>
      <c r="T920" t="s">
        <v>57</v>
      </c>
      <c r="U920" s="1" t="s">
        <v>36</v>
      </c>
      <c r="V920">
        <v>1</v>
      </c>
      <c r="W920">
        <v>0</v>
      </c>
      <c r="X920">
        <v>0</v>
      </c>
      <c r="Y920">
        <v>0</v>
      </c>
      <c r="Z920">
        <v>0</v>
      </c>
    </row>
    <row r="921" spans="1:26" x14ac:dyDescent="0.25">
      <c r="A921">
        <v>106890738</v>
      </c>
      <c r="B921" t="s">
        <v>120</v>
      </c>
      <c r="C921" t="s">
        <v>38</v>
      </c>
      <c r="D921">
        <v>20000013</v>
      </c>
      <c r="E921">
        <v>20000013</v>
      </c>
      <c r="F921">
        <v>14.18</v>
      </c>
      <c r="G921">
        <v>40001220</v>
      </c>
      <c r="H921">
        <v>0.3</v>
      </c>
      <c r="I921">
        <v>2022</v>
      </c>
      <c r="J921" t="s">
        <v>89</v>
      </c>
      <c r="K921" t="s">
        <v>39</v>
      </c>
      <c r="L921" s="127">
        <v>0.63541666666666663</v>
      </c>
      <c r="M921" t="s">
        <v>77</v>
      </c>
      <c r="N921" t="s">
        <v>49</v>
      </c>
      <c r="O921" t="s">
        <v>30</v>
      </c>
      <c r="P921" t="s">
        <v>68</v>
      </c>
      <c r="Q921" t="s">
        <v>41</v>
      </c>
      <c r="R921" t="s">
        <v>33</v>
      </c>
      <c r="S921" t="s">
        <v>42</v>
      </c>
      <c r="T921" t="s">
        <v>35</v>
      </c>
      <c r="U921" s="1" t="s">
        <v>36</v>
      </c>
      <c r="V921">
        <v>2</v>
      </c>
      <c r="W921">
        <v>0</v>
      </c>
      <c r="X921">
        <v>0</v>
      </c>
      <c r="Y921">
        <v>0</v>
      </c>
      <c r="Z921">
        <v>0</v>
      </c>
    </row>
    <row r="922" spans="1:26" x14ac:dyDescent="0.25">
      <c r="A922">
        <v>106890843</v>
      </c>
      <c r="B922" t="s">
        <v>114</v>
      </c>
      <c r="C922" t="s">
        <v>45</v>
      </c>
      <c r="F922">
        <v>999.99900000000002</v>
      </c>
      <c r="G922">
        <v>50029816</v>
      </c>
      <c r="H922">
        <v>0</v>
      </c>
      <c r="I922">
        <v>2022</v>
      </c>
      <c r="J922" t="s">
        <v>89</v>
      </c>
      <c r="K922" t="s">
        <v>39</v>
      </c>
      <c r="L922" s="127">
        <v>0.58263888888888882</v>
      </c>
      <c r="M922" t="s">
        <v>28</v>
      </c>
      <c r="N922" t="s">
        <v>49</v>
      </c>
      <c r="O922" t="s">
        <v>30</v>
      </c>
      <c r="P922" t="s">
        <v>54</v>
      </c>
      <c r="Q922" t="s">
        <v>41</v>
      </c>
      <c r="S922" t="s">
        <v>42</v>
      </c>
      <c r="T922" t="s">
        <v>35</v>
      </c>
      <c r="U922" s="1" t="s">
        <v>36</v>
      </c>
      <c r="V922">
        <v>2</v>
      </c>
      <c r="W922">
        <v>0</v>
      </c>
      <c r="X922">
        <v>0</v>
      </c>
      <c r="Y922">
        <v>0</v>
      </c>
      <c r="Z922">
        <v>0</v>
      </c>
    </row>
    <row r="923" spans="1:26" x14ac:dyDescent="0.25">
      <c r="A923">
        <v>106890845</v>
      </c>
      <c r="B923" t="s">
        <v>246</v>
      </c>
      <c r="C923" t="s">
        <v>45</v>
      </c>
      <c r="D923">
        <v>50001115</v>
      </c>
      <c r="E923">
        <v>50001115</v>
      </c>
      <c r="F923">
        <v>999.99900000000002</v>
      </c>
      <c r="G923">
        <v>50001115</v>
      </c>
      <c r="H923">
        <v>0</v>
      </c>
      <c r="I923">
        <v>2022</v>
      </c>
      <c r="J923" t="s">
        <v>89</v>
      </c>
      <c r="K923" t="s">
        <v>48</v>
      </c>
      <c r="L923" s="127">
        <v>0.92013888888888884</v>
      </c>
      <c r="M923" t="s">
        <v>40</v>
      </c>
      <c r="N923" t="s">
        <v>29</v>
      </c>
      <c r="O923" t="s">
        <v>30</v>
      </c>
      <c r="P923" t="s">
        <v>54</v>
      </c>
      <c r="Q923" t="s">
        <v>41</v>
      </c>
      <c r="R923" t="s">
        <v>50</v>
      </c>
      <c r="S923" t="s">
        <v>42</v>
      </c>
      <c r="T923" t="s">
        <v>57</v>
      </c>
      <c r="U923" s="1" t="s">
        <v>36</v>
      </c>
      <c r="V923">
        <v>1</v>
      </c>
      <c r="W923">
        <v>0</v>
      </c>
      <c r="X923">
        <v>0</v>
      </c>
      <c r="Y923">
        <v>0</v>
      </c>
      <c r="Z923">
        <v>0</v>
      </c>
    </row>
    <row r="924" spans="1:26" x14ac:dyDescent="0.25">
      <c r="A924">
        <v>106890871</v>
      </c>
      <c r="B924" t="s">
        <v>161</v>
      </c>
      <c r="C924" t="s">
        <v>38</v>
      </c>
      <c r="D924">
        <v>20000264</v>
      </c>
      <c r="E924">
        <v>20000264</v>
      </c>
      <c r="F924">
        <v>6.0030000000000001</v>
      </c>
      <c r="G924">
        <v>50003336</v>
      </c>
      <c r="H924">
        <v>3.3000000000000002E-2</v>
      </c>
      <c r="I924">
        <v>2022</v>
      </c>
      <c r="J924" t="s">
        <v>89</v>
      </c>
      <c r="K924" t="s">
        <v>27</v>
      </c>
      <c r="L924" s="127">
        <v>0.4861111111111111</v>
      </c>
      <c r="M924" t="s">
        <v>92</v>
      </c>
      <c r="Q924" t="s">
        <v>41</v>
      </c>
      <c r="R924" t="s">
        <v>33</v>
      </c>
      <c r="S924" t="s">
        <v>42</v>
      </c>
      <c r="T924" t="s">
        <v>35</v>
      </c>
      <c r="U924" s="1" t="s">
        <v>36</v>
      </c>
      <c r="V924">
        <v>1</v>
      </c>
      <c r="W924">
        <v>0</v>
      </c>
      <c r="X924">
        <v>0</v>
      </c>
      <c r="Y924">
        <v>0</v>
      </c>
      <c r="Z924">
        <v>0</v>
      </c>
    </row>
    <row r="925" spans="1:26" x14ac:dyDescent="0.25">
      <c r="A925">
        <v>106891078</v>
      </c>
      <c r="B925" t="s">
        <v>44</v>
      </c>
      <c r="C925" t="s">
        <v>45</v>
      </c>
      <c r="D925">
        <v>50008940</v>
      </c>
      <c r="E925">
        <v>20000501</v>
      </c>
      <c r="F925">
        <v>9.4979999999999993</v>
      </c>
      <c r="G925">
        <v>50017497</v>
      </c>
      <c r="H925">
        <v>2.8000000000000001E-2</v>
      </c>
      <c r="I925">
        <v>2022</v>
      </c>
      <c r="J925" t="s">
        <v>89</v>
      </c>
      <c r="K925" t="s">
        <v>39</v>
      </c>
      <c r="L925" s="127">
        <v>0.58958333333333335</v>
      </c>
      <c r="M925" t="s">
        <v>51</v>
      </c>
      <c r="N925" t="s">
        <v>49</v>
      </c>
      <c r="O925" t="s">
        <v>30</v>
      </c>
      <c r="P925" t="s">
        <v>31</v>
      </c>
      <c r="Q925" t="s">
        <v>41</v>
      </c>
      <c r="R925" t="s">
        <v>33</v>
      </c>
      <c r="S925" t="s">
        <v>42</v>
      </c>
      <c r="T925" t="s">
        <v>35</v>
      </c>
      <c r="U925" s="1" t="s">
        <v>36</v>
      </c>
      <c r="V925">
        <v>4</v>
      </c>
      <c r="W925">
        <v>0</v>
      </c>
      <c r="X925">
        <v>0</v>
      </c>
      <c r="Y925">
        <v>0</v>
      </c>
      <c r="Z925">
        <v>0</v>
      </c>
    </row>
    <row r="926" spans="1:26" x14ac:dyDescent="0.25">
      <c r="A926">
        <v>106891181</v>
      </c>
      <c r="B926" t="s">
        <v>81</v>
      </c>
      <c r="C926" t="s">
        <v>45</v>
      </c>
      <c r="D926">
        <v>50029324</v>
      </c>
      <c r="E926">
        <v>50029324</v>
      </c>
      <c r="F926">
        <v>999.99900000000002</v>
      </c>
      <c r="G926">
        <v>50019453</v>
      </c>
      <c r="H926">
        <v>0.152</v>
      </c>
      <c r="I926">
        <v>2022</v>
      </c>
      <c r="J926" t="s">
        <v>89</v>
      </c>
      <c r="K926" t="s">
        <v>39</v>
      </c>
      <c r="L926" s="127">
        <v>0.46597222222222223</v>
      </c>
      <c r="M926" t="s">
        <v>28</v>
      </c>
      <c r="N926" t="s">
        <v>49</v>
      </c>
      <c r="O926" t="s">
        <v>30</v>
      </c>
      <c r="P926" t="s">
        <v>31</v>
      </c>
      <c r="Q926" t="s">
        <v>41</v>
      </c>
      <c r="R926" t="s">
        <v>33</v>
      </c>
      <c r="S926" t="s">
        <v>42</v>
      </c>
      <c r="T926" t="s">
        <v>35</v>
      </c>
      <c r="U926" s="1" t="s">
        <v>36</v>
      </c>
      <c r="V926">
        <v>2</v>
      </c>
      <c r="W926">
        <v>0</v>
      </c>
      <c r="X926">
        <v>0</v>
      </c>
      <c r="Y926">
        <v>0</v>
      </c>
      <c r="Z926">
        <v>0</v>
      </c>
    </row>
    <row r="927" spans="1:26" x14ac:dyDescent="0.25">
      <c r="A927">
        <v>106891447</v>
      </c>
      <c r="B927" t="s">
        <v>104</v>
      </c>
      <c r="C927" t="s">
        <v>65</v>
      </c>
      <c r="D927">
        <v>10000026</v>
      </c>
      <c r="E927">
        <v>10000026</v>
      </c>
      <c r="F927">
        <v>0.11</v>
      </c>
      <c r="G927">
        <v>30000280</v>
      </c>
      <c r="H927">
        <v>0.1</v>
      </c>
      <c r="I927">
        <v>2022</v>
      </c>
      <c r="J927" t="s">
        <v>73</v>
      </c>
      <c r="K927" t="s">
        <v>55</v>
      </c>
      <c r="L927" s="127">
        <v>0.56111111111111112</v>
      </c>
      <c r="M927" t="s">
        <v>28</v>
      </c>
      <c r="N927" t="s">
        <v>49</v>
      </c>
      <c r="O927" t="s">
        <v>30</v>
      </c>
      <c r="P927" t="s">
        <v>31</v>
      </c>
      <c r="Q927" t="s">
        <v>41</v>
      </c>
      <c r="R927" t="s">
        <v>66</v>
      </c>
      <c r="S927" t="s">
        <v>42</v>
      </c>
      <c r="T927" t="s">
        <v>35</v>
      </c>
      <c r="U927" s="1" t="s">
        <v>36</v>
      </c>
      <c r="V927">
        <v>3</v>
      </c>
      <c r="W927">
        <v>0</v>
      </c>
      <c r="X927">
        <v>0</v>
      </c>
      <c r="Y927">
        <v>0</v>
      </c>
      <c r="Z927">
        <v>0</v>
      </c>
    </row>
    <row r="928" spans="1:26" x14ac:dyDescent="0.25">
      <c r="A928">
        <v>106891474</v>
      </c>
      <c r="B928" t="s">
        <v>106</v>
      </c>
      <c r="C928" t="s">
        <v>65</v>
      </c>
      <c r="D928">
        <v>10000095</v>
      </c>
      <c r="E928">
        <v>10000095</v>
      </c>
      <c r="F928">
        <v>29.34</v>
      </c>
      <c r="G928">
        <v>200700</v>
      </c>
      <c r="H928">
        <v>1.1000000000000001</v>
      </c>
      <c r="I928">
        <v>2022</v>
      </c>
      <c r="J928" t="s">
        <v>89</v>
      </c>
      <c r="K928" t="s">
        <v>39</v>
      </c>
      <c r="L928" s="127">
        <v>0.7006944444444444</v>
      </c>
      <c r="M928" t="s">
        <v>28</v>
      </c>
      <c r="N928" t="s">
        <v>49</v>
      </c>
      <c r="O928" t="s">
        <v>30</v>
      </c>
      <c r="P928" t="s">
        <v>31</v>
      </c>
      <c r="Q928" t="s">
        <v>41</v>
      </c>
      <c r="R928" t="s">
        <v>33</v>
      </c>
      <c r="S928" t="s">
        <v>42</v>
      </c>
      <c r="T928" t="s">
        <v>35</v>
      </c>
      <c r="U928" s="1" t="s">
        <v>36</v>
      </c>
      <c r="V928">
        <v>3</v>
      </c>
      <c r="W928">
        <v>0</v>
      </c>
      <c r="X928">
        <v>0</v>
      </c>
      <c r="Y928">
        <v>0</v>
      </c>
      <c r="Z928">
        <v>0</v>
      </c>
    </row>
    <row r="929" spans="1:26" x14ac:dyDescent="0.25">
      <c r="A929">
        <v>106891487</v>
      </c>
      <c r="B929" t="s">
        <v>106</v>
      </c>
      <c r="C929" t="s">
        <v>65</v>
      </c>
      <c r="D929">
        <v>10000095</v>
      </c>
      <c r="E929">
        <v>10000095</v>
      </c>
      <c r="F929">
        <v>9.1370000000000005</v>
      </c>
      <c r="G929">
        <v>200480</v>
      </c>
      <c r="H929">
        <v>0</v>
      </c>
      <c r="I929">
        <v>2022</v>
      </c>
      <c r="J929" t="s">
        <v>73</v>
      </c>
      <c r="K929" t="s">
        <v>55</v>
      </c>
      <c r="L929" s="127">
        <v>0.71250000000000002</v>
      </c>
      <c r="M929" t="s">
        <v>28</v>
      </c>
      <c r="N929" t="s">
        <v>49</v>
      </c>
      <c r="O929" t="s">
        <v>30</v>
      </c>
      <c r="P929" t="s">
        <v>31</v>
      </c>
      <c r="Q929" t="s">
        <v>41</v>
      </c>
      <c r="R929" t="s">
        <v>33</v>
      </c>
      <c r="S929" t="s">
        <v>42</v>
      </c>
      <c r="T929" t="s">
        <v>35</v>
      </c>
      <c r="U929" s="1" t="s">
        <v>36</v>
      </c>
      <c r="V929">
        <v>4</v>
      </c>
      <c r="W929">
        <v>0</v>
      </c>
      <c r="X929">
        <v>0</v>
      </c>
      <c r="Y929">
        <v>0</v>
      </c>
      <c r="Z929">
        <v>0</v>
      </c>
    </row>
    <row r="930" spans="1:26" x14ac:dyDescent="0.25">
      <c r="A930">
        <v>106891492</v>
      </c>
      <c r="B930" t="s">
        <v>25</v>
      </c>
      <c r="C930" t="s">
        <v>65</v>
      </c>
      <c r="D930">
        <v>10000040</v>
      </c>
      <c r="E930">
        <v>10000040</v>
      </c>
      <c r="F930">
        <v>27.518999999999998</v>
      </c>
      <c r="G930">
        <v>20000070</v>
      </c>
      <c r="H930">
        <v>0.38</v>
      </c>
      <c r="I930">
        <v>2022</v>
      </c>
      <c r="J930" t="s">
        <v>89</v>
      </c>
      <c r="K930" t="s">
        <v>55</v>
      </c>
      <c r="L930" s="127">
        <v>0.93263888888888891</v>
      </c>
      <c r="M930" t="s">
        <v>28</v>
      </c>
      <c r="N930" t="s">
        <v>29</v>
      </c>
      <c r="O930" t="s">
        <v>30</v>
      </c>
      <c r="P930" t="s">
        <v>31</v>
      </c>
      <c r="Q930" t="s">
        <v>32</v>
      </c>
      <c r="R930" t="s">
        <v>33</v>
      </c>
      <c r="S930" t="s">
        <v>34</v>
      </c>
      <c r="T930" t="s">
        <v>57</v>
      </c>
      <c r="U930" s="1" t="s">
        <v>36</v>
      </c>
      <c r="V930">
        <v>3</v>
      </c>
      <c r="W930">
        <v>0</v>
      </c>
      <c r="X930">
        <v>0</v>
      </c>
      <c r="Y930">
        <v>0</v>
      </c>
      <c r="Z930">
        <v>0</v>
      </c>
    </row>
    <row r="931" spans="1:26" x14ac:dyDescent="0.25">
      <c r="A931">
        <v>106891499</v>
      </c>
      <c r="B931" t="s">
        <v>112</v>
      </c>
      <c r="C931" t="s">
        <v>65</v>
      </c>
      <c r="D931">
        <v>10000095</v>
      </c>
      <c r="E931">
        <v>10000095</v>
      </c>
      <c r="F931">
        <v>0.9</v>
      </c>
      <c r="G931" t="s">
        <v>273</v>
      </c>
      <c r="H931">
        <v>0.9</v>
      </c>
      <c r="I931">
        <v>2022</v>
      </c>
      <c r="J931" t="s">
        <v>89</v>
      </c>
      <c r="K931" t="s">
        <v>58</v>
      </c>
      <c r="L931" s="127">
        <v>0.28055555555555556</v>
      </c>
      <c r="M931" t="s">
        <v>28</v>
      </c>
      <c r="N931" t="s">
        <v>29</v>
      </c>
      <c r="O931" t="s">
        <v>30</v>
      </c>
      <c r="P931" t="s">
        <v>31</v>
      </c>
      <c r="Q931" t="s">
        <v>62</v>
      </c>
      <c r="R931" t="s">
        <v>33</v>
      </c>
      <c r="S931" t="s">
        <v>34</v>
      </c>
      <c r="T931" t="s">
        <v>57</v>
      </c>
      <c r="U931" s="1" t="s">
        <v>36</v>
      </c>
      <c r="V931">
        <v>1</v>
      </c>
      <c r="W931">
        <v>0</v>
      </c>
      <c r="X931">
        <v>0</v>
      </c>
      <c r="Y931">
        <v>0</v>
      </c>
      <c r="Z931">
        <v>0</v>
      </c>
    </row>
    <row r="932" spans="1:26" x14ac:dyDescent="0.25">
      <c r="A932">
        <v>106891536</v>
      </c>
      <c r="B932" t="s">
        <v>114</v>
      </c>
      <c r="C932" t="s">
        <v>65</v>
      </c>
      <c r="D932">
        <v>10000040</v>
      </c>
      <c r="E932">
        <v>10000040</v>
      </c>
      <c r="F932">
        <v>5.1639999999999997</v>
      </c>
      <c r="G932">
        <v>203140</v>
      </c>
      <c r="H932">
        <v>1</v>
      </c>
      <c r="I932">
        <v>2022</v>
      </c>
      <c r="J932" t="s">
        <v>89</v>
      </c>
      <c r="K932" t="s">
        <v>48</v>
      </c>
      <c r="L932" s="127">
        <v>0.4597222222222222</v>
      </c>
      <c r="M932" t="s">
        <v>28</v>
      </c>
      <c r="N932" t="s">
        <v>49</v>
      </c>
      <c r="O932" t="s">
        <v>30</v>
      </c>
      <c r="P932" t="s">
        <v>54</v>
      </c>
      <c r="Q932" t="s">
        <v>32</v>
      </c>
      <c r="R932" t="s">
        <v>33</v>
      </c>
      <c r="S932" t="s">
        <v>34</v>
      </c>
      <c r="T932" t="s">
        <v>35</v>
      </c>
      <c r="U932" s="1" t="s">
        <v>36</v>
      </c>
      <c r="V932">
        <v>3</v>
      </c>
      <c r="W932">
        <v>0</v>
      </c>
      <c r="X932">
        <v>0</v>
      </c>
      <c r="Y932">
        <v>0</v>
      </c>
      <c r="Z932">
        <v>0</v>
      </c>
    </row>
    <row r="933" spans="1:26" x14ac:dyDescent="0.25">
      <c r="A933">
        <v>106891587</v>
      </c>
      <c r="B933" t="s">
        <v>25</v>
      </c>
      <c r="C933" t="s">
        <v>65</v>
      </c>
      <c r="D933">
        <v>10000040</v>
      </c>
      <c r="E933">
        <v>10000040</v>
      </c>
      <c r="F933">
        <v>27.11</v>
      </c>
      <c r="G933" t="s">
        <v>255</v>
      </c>
      <c r="H933">
        <v>0.55000000000000004</v>
      </c>
      <c r="I933">
        <v>2022</v>
      </c>
      <c r="J933" t="s">
        <v>89</v>
      </c>
      <c r="K933" t="s">
        <v>58</v>
      </c>
      <c r="L933" s="127">
        <v>0.27499999999999997</v>
      </c>
      <c r="M933" t="s">
        <v>28</v>
      </c>
      <c r="N933" t="s">
        <v>29</v>
      </c>
      <c r="O933" t="s">
        <v>30</v>
      </c>
      <c r="P933" t="s">
        <v>54</v>
      </c>
      <c r="Q933" t="s">
        <v>62</v>
      </c>
      <c r="R933" t="s">
        <v>33</v>
      </c>
      <c r="S933" t="s">
        <v>34</v>
      </c>
      <c r="T933" t="s">
        <v>57</v>
      </c>
      <c r="U933" s="1" t="s">
        <v>36</v>
      </c>
      <c r="V933">
        <v>1</v>
      </c>
      <c r="W933">
        <v>0</v>
      </c>
      <c r="X933">
        <v>0</v>
      </c>
      <c r="Y933">
        <v>0</v>
      </c>
      <c r="Z933">
        <v>0</v>
      </c>
    </row>
    <row r="934" spans="1:26" x14ac:dyDescent="0.25">
      <c r="A934">
        <v>106891597</v>
      </c>
      <c r="B934" t="s">
        <v>25</v>
      </c>
      <c r="C934" t="s">
        <v>65</v>
      </c>
      <c r="D934">
        <v>10000040</v>
      </c>
      <c r="E934">
        <v>10000040</v>
      </c>
      <c r="F934">
        <v>27.539000000000001</v>
      </c>
      <c r="G934">
        <v>20000070</v>
      </c>
      <c r="H934">
        <v>0.4</v>
      </c>
      <c r="I934">
        <v>2022</v>
      </c>
      <c r="J934" t="s">
        <v>89</v>
      </c>
      <c r="K934" t="s">
        <v>60</v>
      </c>
      <c r="L934" s="127">
        <v>0.67569444444444438</v>
      </c>
      <c r="M934" t="s">
        <v>28</v>
      </c>
      <c r="N934" t="s">
        <v>29</v>
      </c>
      <c r="O934" t="s">
        <v>30</v>
      </c>
      <c r="P934" t="s">
        <v>31</v>
      </c>
      <c r="Q934" t="s">
        <v>32</v>
      </c>
      <c r="R934" t="s">
        <v>33</v>
      </c>
      <c r="S934" t="s">
        <v>34</v>
      </c>
      <c r="T934" t="s">
        <v>35</v>
      </c>
      <c r="U934" s="1" t="s">
        <v>36</v>
      </c>
      <c r="V934">
        <v>3</v>
      </c>
      <c r="W934">
        <v>0</v>
      </c>
      <c r="X934">
        <v>0</v>
      </c>
      <c r="Y934">
        <v>0</v>
      </c>
      <c r="Z934">
        <v>0</v>
      </c>
    </row>
    <row r="935" spans="1:26" x14ac:dyDescent="0.25">
      <c r="A935">
        <v>106891619</v>
      </c>
      <c r="B935" t="s">
        <v>25</v>
      </c>
      <c r="C935" t="s">
        <v>122</v>
      </c>
      <c r="D935">
        <v>40002551</v>
      </c>
      <c r="E935">
        <v>40002551</v>
      </c>
      <c r="F935">
        <v>2.31</v>
      </c>
      <c r="G935">
        <v>40001007</v>
      </c>
      <c r="H935">
        <v>2.1000000000000001E-2</v>
      </c>
      <c r="I935">
        <v>2022</v>
      </c>
      <c r="J935" t="s">
        <v>89</v>
      </c>
      <c r="K935" t="s">
        <v>39</v>
      </c>
      <c r="L935" s="127">
        <v>0.87152777777777779</v>
      </c>
      <c r="M935" t="s">
        <v>28</v>
      </c>
      <c r="N935" t="s">
        <v>29</v>
      </c>
      <c r="O935" t="s">
        <v>30</v>
      </c>
      <c r="P935" t="s">
        <v>68</v>
      </c>
      <c r="Q935" t="s">
        <v>41</v>
      </c>
      <c r="R935" t="s">
        <v>33</v>
      </c>
      <c r="S935" t="s">
        <v>42</v>
      </c>
      <c r="T935" t="s">
        <v>57</v>
      </c>
      <c r="U935" s="1" t="s">
        <v>36</v>
      </c>
      <c r="V935">
        <v>2</v>
      </c>
      <c r="W935">
        <v>0</v>
      </c>
      <c r="X935">
        <v>0</v>
      </c>
      <c r="Y935">
        <v>0</v>
      </c>
      <c r="Z935">
        <v>0</v>
      </c>
    </row>
    <row r="936" spans="1:26" x14ac:dyDescent="0.25">
      <c r="A936">
        <v>106891631</v>
      </c>
      <c r="B936" t="s">
        <v>25</v>
      </c>
      <c r="C936" t="s">
        <v>65</v>
      </c>
      <c r="D936">
        <v>10000040</v>
      </c>
      <c r="E936">
        <v>10000040</v>
      </c>
      <c r="F936">
        <v>0.6</v>
      </c>
      <c r="G936">
        <v>40003015</v>
      </c>
      <c r="H936">
        <v>0.4</v>
      </c>
      <c r="I936">
        <v>2022</v>
      </c>
      <c r="J936" t="s">
        <v>89</v>
      </c>
      <c r="K936" t="s">
        <v>60</v>
      </c>
      <c r="L936" s="127">
        <v>0.37361111111111112</v>
      </c>
      <c r="M936" t="s">
        <v>28</v>
      </c>
      <c r="N936" t="s">
        <v>29</v>
      </c>
      <c r="O936" t="s">
        <v>30</v>
      </c>
      <c r="P936" t="s">
        <v>31</v>
      </c>
      <c r="Q936" t="s">
        <v>41</v>
      </c>
      <c r="R936" t="s">
        <v>33</v>
      </c>
      <c r="S936" t="s">
        <v>42</v>
      </c>
      <c r="T936" t="s">
        <v>35</v>
      </c>
      <c r="U936" s="1" t="s">
        <v>43</v>
      </c>
      <c r="V936">
        <v>2</v>
      </c>
      <c r="W936">
        <v>0</v>
      </c>
      <c r="X936">
        <v>0</v>
      </c>
      <c r="Y936">
        <v>0</v>
      </c>
      <c r="Z936">
        <v>1</v>
      </c>
    </row>
    <row r="937" spans="1:26" x14ac:dyDescent="0.25">
      <c r="A937">
        <v>106891636</v>
      </c>
      <c r="B937" t="s">
        <v>114</v>
      </c>
      <c r="C937" t="s">
        <v>67</v>
      </c>
      <c r="D937">
        <v>30000210</v>
      </c>
      <c r="E937">
        <v>30000210</v>
      </c>
      <c r="F937">
        <v>4.3049999999999997</v>
      </c>
      <c r="G937">
        <v>40001309</v>
      </c>
      <c r="H937">
        <v>0.76</v>
      </c>
      <c r="I937">
        <v>2022</v>
      </c>
      <c r="J937" t="s">
        <v>89</v>
      </c>
      <c r="K937" t="s">
        <v>27</v>
      </c>
      <c r="L937" s="127">
        <v>0.6333333333333333</v>
      </c>
      <c r="M937" t="s">
        <v>28</v>
      </c>
      <c r="N937" t="s">
        <v>49</v>
      </c>
      <c r="O937" t="s">
        <v>30</v>
      </c>
      <c r="P937" t="s">
        <v>31</v>
      </c>
      <c r="Q937" t="s">
        <v>41</v>
      </c>
      <c r="R937" t="s">
        <v>33</v>
      </c>
      <c r="S937" t="s">
        <v>42</v>
      </c>
      <c r="T937" t="s">
        <v>35</v>
      </c>
      <c r="U937" s="1" t="s">
        <v>43</v>
      </c>
      <c r="V937">
        <v>2</v>
      </c>
      <c r="W937">
        <v>0</v>
      </c>
      <c r="X937">
        <v>0</v>
      </c>
      <c r="Y937">
        <v>0</v>
      </c>
      <c r="Z937">
        <v>1</v>
      </c>
    </row>
    <row r="938" spans="1:26" x14ac:dyDescent="0.25">
      <c r="A938">
        <v>106891672</v>
      </c>
      <c r="B938" t="s">
        <v>106</v>
      </c>
      <c r="C938" t="s">
        <v>65</v>
      </c>
      <c r="D938">
        <v>10000095</v>
      </c>
      <c r="E938">
        <v>10000095</v>
      </c>
      <c r="F938">
        <v>19.007999999999999</v>
      </c>
      <c r="G938">
        <v>40001863</v>
      </c>
      <c r="H938">
        <v>0.2</v>
      </c>
      <c r="I938">
        <v>2022</v>
      </c>
      <c r="J938" t="s">
        <v>89</v>
      </c>
      <c r="K938" t="s">
        <v>53</v>
      </c>
      <c r="L938" s="127">
        <v>0.27083333333333331</v>
      </c>
      <c r="M938" t="s">
        <v>28</v>
      </c>
      <c r="N938" t="s">
        <v>29</v>
      </c>
      <c r="O938" t="s">
        <v>30</v>
      </c>
      <c r="P938" t="s">
        <v>31</v>
      </c>
      <c r="Q938" t="s">
        <v>41</v>
      </c>
      <c r="R938" t="s">
        <v>66</v>
      </c>
      <c r="S938" t="s">
        <v>42</v>
      </c>
      <c r="T938" t="s">
        <v>57</v>
      </c>
      <c r="U938" s="1" t="s">
        <v>36</v>
      </c>
      <c r="V938">
        <v>1</v>
      </c>
      <c r="W938">
        <v>0</v>
      </c>
      <c r="X938">
        <v>0</v>
      </c>
      <c r="Y938">
        <v>0</v>
      </c>
      <c r="Z938">
        <v>0</v>
      </c>
    </row>
    <row r="939" spans="1:26" x14ac:dyDescent="0.25">
      <c r="A939">
        <v>106891706</v>
      </c>
      <c r="B939" t="s">
        <v>25</v>
      </c>
      <c r="C939" t="s">
        <v>65</v>
      </c>
      <c r="D939">
        <v>10000440</v>
      </c>
      <c r="E939">
        <v>10400087</v>
      </c>
      <c r="F939">
        <v>13.395</v>
      </c>
      <c r="G939">
        <v>10000040</v>
      </c>
      <c r="H939">
        <v>0.1</v>
      </c>
      <c r="I939">
        <v>2022</v>
      </c>
      <c r="J939" t="s">
        <v>89</v>
      </c>
      <c r="K939" t="s">
        <v>39</v>
      </c>
      <c r="L939" s="127">
        <v>0.53819444444444442</v>
      </c>
      <c r="M939" t="s">
        <v>28</v>
      </c>
      <c r="N939" t="s">
        <v>49</v>
      </c>
      <c r="O939" t="s">
        <v>30</v>
      </c>
      <c r="P939" t="s">
        <v>31</v>
      </c>
      <c r="Q939" t="s">
        <v>41</v>
      </c>
      <c r="R939" t="s">
        <v>33</v>
      </c>
      <c r="S939" t="s">
        <v>42</v>
      </c>
      <c r="T939" t="s">
        <v>35</v>
      </c>
      <c r="U939" s="1" t="s">
        <v>36</v>
      </c>
      <c r="V939">
        <v>1</v>
      </c>
      <c r="W939">
        <v>0</v>
      </c>
      <c r="X939">
        <v>0</v>
      </c>
      <c r="Y939">
        <v>0</v>
      </c>
      <c r="Z939">
        <v>0</v>
      </c>
    </row>
    <row r="940" spans="1:26" x14ac:dyDescent="0.25">
      <c r="A940">
        <v>106891740</v>
      </c>
      <c r="B940" t="s">
        <v>114</v>
      </c>
      <c r="C940" t="s">
        <v>65</v>
      </c>
      <c r="D940">
        <v>10000040</v>
      </c>
      <c r="E940">
        <v>10000040</v>
      </c>
      <c r="F940">
        <v>3.585</v>
      </c>
      <c r="G940">
        <v>40001010</v>
      </c>
      <c r="H940">
        <v>1.4</v>
      </c>
      <c r="I940">
        <v>2022</v>
      </c>
      <c r="J940" t="s">
        <v>89</v>
      </c>
      <c r="K940" t="s">
        <v>53</v>
      </c>
      <c r="L940" s="127">
        <v>0.90625</v>
      </c>
      <c r="M940" t="s">
        <v>28</v>
      </c>
      <c r="N940" t="s">
        <v>29</v>
      </c>
      <c r="O940" t="s">
        <v>30</v>
      </c>
      <c r="P940" t="s">
        <v>31</v>
      </c>
      <c r="Q940" t="s">
        <v>32</v>
      </c>
      <c r="R940" t="s">
        <v>33</v>
      </c>
      <c r="S940" t="s">
        <v>42</v>
      </c>
      <c r="T940" t="s">
        <v>57</v>
      </c>
      <c r="U940" s="1" t="s">
        <v>105</v>
      </c>
      <c r="V940">
        <v>3</v>
      </c>
      <c r="W940">
        <v>3</v>
      </c>
      <c r="X940">
        <v>0</v>
      </c>
      <c r="Y940">
        <v>0</v>
      </c>
      <c r="Z940">
        <v>0</v>
      </c>
    </row>
    <row r="941" spans="1:26" x14ac:dyDescent="0.25">
      <c r="A941">
        <v>106891760</v>
      </c>
      <c r="B941" t="s">
        <v>104</v>
      </c>
      <c r="C941" t="s">
        <v>65</v>
      </c>
      <c r="D941">
        <v>10000026</v>
      </c>
      <c r="E941">
        <v>10000026</v>
      </c>
      <c r="F941">
        <v>0</v>
      </c>
      <c r="G941">
        <v>200410</v>
      </c>
      <c r="H941">
        <v>0.02</v>
      </c>
      <c r="I941">
        <v>2022</v>
      </c>
      <c r="J941" t="s">
        <v>89</v>
      </c>
      <c r="K941" t="s">
        <v>53</v>
      </c>
      <c r="L941" s="127">
        <v>0.60763888888888895</v>
      </c>
      <c r="M941" t="s">
        <v>28</v>
      </c>
      <c r="N941" t="s">
        <v>49</v>
      </c>
      <c r="O941" t="s">
        <v>30</v>
      </c>
      <c r="P941" t="s">
        <v>54</v>
      </c>
      <c r="Q941" t="s">
        <v>62</v>
      </c>
      <c r="R941" t="s">
        <v>33</v>
      </c>
      <c r="S941" t="s">
        <v>34</v>
      </c>
      <c r="T941" t="s">
        <v>35</v>
      </c>
      <c r="U941" s="1" t="s">
        <v>36</v>
      </c>
      <c r="V941">
        <v>2</v>
      </c>
      <c r="W941">
        <v>0</v>
      </c>
      <c r="X941">
        <v>0</v>
      </c>
      <c r="Y941">
        <v>0</v>
      </c>
      <c r="Z941">
        <v>0</v>
      </c>
    </row>
    <row r="942" spans="1:26" x14ac:dyDescent="0.25">
      <c r="A942">
        <v>106891775</v>
      </c>
      <c r="B942" t="s">
        <v>112</v>
      </c>
      <c r="C942" t="s">
        <v>65</v>
      </c>
      <c r="D942">
        <v>10000095</v>
      </c>
      <c r="E942">
        <v>10000095</v>
      </c>
      <c r="F942">
        <v>0.54700000000000004</v>
      </c>
      <c r="G942">
        <v>40001002</v>
      </c>
      <c r="H942">
        <v>1.2</v>
      </c>
      <c r="I942">
        <v>2022</v>
      </c>
      <c r="J942" t="s">
        <v>89</v>
      </c>
      <c r="K942" t="s">
        <v>27</v>
      </c>
      <c r="L942" s="127">
        <v>0.61527777777777781</v>
      </c>
      <c r="M942" t="s">
        <v>28</v>
      </c>
      <c r="N942" t="s">
        <v>49</v>
      </c>
      <c r="O942" t="s">
        <v>30</v>
      </c>
      <c r="P942" t="s">
        <v>54</v>
      </c>
      <c r="Q942" t="s">
        <v>41</v>
      </c>
      <c r="R942" t="s">
        <v>33</v>
      </c>
      <c r="S942" t="s">
        <v>42</v>
      </c>
      <c r="T942" t="s">
        <v>35</v>
      </c>
      <c r="U942" s="1" t="s">
        <v>43</v>
      </c>
      <c r="V942">
        <v>1</v>
      </c>
      <c r="W942">
        <v>0</v>
      </c>
      <c r="X942">
        <v>0</v>
      </c>
      <c r="Y942">
        <v>0</v>
      </c>
      <c r="Z942">
        <v>1</v>
      </c>
    </row>
    <row r="943" spans="1:26" x14ac:dyDescent="0.25">
      <c r="A943">
        <v>106891803</v>
      </c>
      <c r="B943" t="s">
        <v>91</v>
      </c>
      <c r="C943" t="s">
        <v>45</v>
      </c>
      <c r="D943">
        <v>50009178</v>
      </c>
      <c r="E943">
        <v>30000003</v>
      </c>
      <c r="F943">
        <v>10.984</v>
      </c>
      <c r="G943">
        <v>50042382</v>
      </c>
      <c r="H943">
        <v>0</v>
      </c>
      <c r="I943">
        <v>2022</v>
      </c>
      <c r="J943" t="s">
        <v>26</v>
      </c>
      <c r="K943" t="s">
        <v>48</v>
      </c>
      <c r="L943" s="127">
        <v>0.59513888888888888</v>
      </c>
      <c r="M943" t="s">
        <v>28</v>
      </c>
      <c r="N943" t="s">
        <v>29</v>
      </c>
      <c r="P943" t="s">
        <v>31</v>
      </c>
      <c r="Q943" t="s">
        <v>32</v>
      </c>
      <c r="R943" t="s">
        <v>72</v>
      </c>
      <c r="S943" t="s">
        <v>42</v>
      </c>
      <c r="T943" t="s">
        <v>35</v>
      </c>
      <c r="U943" s="1" t="s">
        <v>36</v>
      </c>
      <c r="V943">
        <v>5</v>
      </c>
      <c r="W943">
        <v>0</v>
      </c>
      <c r="X943">
        <v>0</v>
      </c>
      <c r="Y943">
        <v>0</v>
      </c>
      <c r="Z943">
        <v>0</v>
      </c>
    </row>
    <row r="944" spans="1:26" x14ac:dyDescent="0.25">
      <c r="A944">
        <v>106892048</v>
      </c>
      <c r="B944" t="s">
        <v>114</v>
      </c>
      <c r="C944" t="s">
        <v>38</v>
      </c>
      <c r="D944">
        <v>22000070</v>
      </c>
      <c r="E944">
        <v>20000070</v>
      </c>
      <c r="F944">
        <v>13.247999999999999</v>
      </c>
      <c r="G944">
        <v>50033208</v>
      </c>
      <c r="H944">
        <v>0</v>
      </c>
      <c r="I944">
        <v>2022</v>
      </c>
      <c r="J944" t="s">
        <v>89</v>
      </c>
      <c r="K944" t="s">
        <v>48</v>
      </c>
      <c r="L944" s="127">
        <v>0.5229166666666667</v>
      </c>
      <c r="M944" t="s">
        <v>28</v>
      </c>
      <c r="N944" t="s">
        <v>49</v>
      </c>
      <c r="O944" t="s">
        <v>30</v>
      </c>
      <c r="P944" t="s">
        <v>54</v>
      </c>
      <c r="Q944" t="s">
        <v>32</v>
      </c>
      <c r="R944" t="s">
        <v>61</v>
      </c>
      <c r="S944" t="s">
        <v>34</v>
      </c>
      <c r="T944" t="s">
        <v>35</v>
      </c>
      <c r="U944" s="1" t="s">
        <v>36</v>
      </c>
      <c r="V944">
        <v>3</v>
      </c>
      <c r="W944">
        <v>0</v>
      </c>
      <c r="X944">
        <v>0</v>
      </c>
      <c r="Y944">
        <v>0</v>
      </c>
      <c r="Z944">
        <v>0</v>
      </c>
    </row>
    <row r="945" spans="1:26" x14ac:dyDescent="0.25">
      <c r="A945">
        <v>106892149</v>
      </c>
      <c r="B945" t="s">
        <v>96</v>
      </c>
      <c r="C945" t="s">
        <v>45</v>
      </c>
      <c r="D945">
        <v>50010540</v>
      </c>
      <c r="E945">
        <v>50010540</v>
      </c>
      <c r="F945">
        <v>1.5</v>
      </c>
      <c r="G945">
        <v>50024586</v>
      </c>
      <c r="H945">
        <v>0</v>
      </c>
      <c r="I945">
        <v>2022</v>
      </c>
      <c r="J945" t="s">
        <v>89</v>
      </c>
      <c r="K945" t="s">
        <v>53</v>
      </c>
      <c r="L945" s="127">
        <v>0.46319444444444446</v>
      </c>
      <c r="M945" t="s">
        <v>77</v>
      </c>
      <c r="N945" t="s">
        <v>49</v>
      </c>
      <c r="O945" t="s">
        <v>30</v>
      </c>
      <c r="P945" t="s">
        <v>68</v>
      </c>
      <c r="Q945" t="s">
        <v>32</v>
      </c>
      <c r="R945" t="s">
        <v>61</v>
      </c>
      <c r="S945" t="s">
        <v>42</v>
      </c>
      <c r="T945" t="s">
        <v>35</v>
      </c>
      <c r="U945" s="1" t="s">
        <v>36</v>
      </c>
      <c r="V945">
        <v>2</v>
      </c>
      <c r="W945">
        <v>0</v>
      </c>
      <c r="X945">
        <v>0</v>
      </c>
      <c r="Y945">
        <v>0</v>
      </c>
      <c r="Z945">
        <v>0</v>
      </c>
    </row>
    <row r="946" spans="1:26" x14ac:dyDescent="0.25">
      <c r="A946">
        <v>106892152</v>
      </c>
      <c r="B946" t="s">
        <v>96</v>
      </c>
      <c r="C946" t="s">
        <v>45</v>
      </c>
      <c r="D946">
        <v>50005850</v>
      </c>
      <c r="E946">
        <v>40001725</v>
      </c>
      <c r="F946">
        <v>0.36199999999999999</v>
      </c>
      <c r="G946">
        <v>50010970</v>
      </c>
      <c r="H946">
        <v>5.0000000000000001E-3</v>
      </c>
      <c r="I946">
        <v>2022</v>
      </c>
      <c r="J946" t="s">
        <v>89</v>
      </c>
      <c r="K946" t="s">
        <v>53</v>
      </c>
      <c r="L946" s="127">
        <v>0.60625000000000007</v>
      </c>
      <c r="M946" t="s">
        <v>28</v>
      </c>
      <c r="N946" t="s">
        <v>29</v>
      </c>
      <c r="O946" t="s">
        <v>30</v>
      </c>
      <c r="P946" t="s">
        <v>68</v>
      </c>
      <c r="Q946" t="s">
        <v>41</v>
      </c>
      <c r="R946" t="s">
        <v>33</v>
      </c>
      <c r="S946" t="s">
        <v>102</v>
      </c>
      <c r="T946" t="s">
        <v>102</v>
      </c>
      <c r="U946" s="1" t="s">
        <v>116</v>
      </c>
      <c r="V946">
        <v>0</v>
      </c>
      <c r="W946">
        <v>0</v>
      </c>
      <c r="X946">
        <v>0</v>
      </c>
      <c r="Y946">
        <v>0</v>
      </c>
      <c r="Z946">
        <v>0</v>
      </c>
    </row>
    <row r="947" spans="1:26" x14ac:dyDescent="0.25">
      <c r="A947">
        <v>106892254</v>
      </c>
      <c r="B947" t="s">
        <v>117</v>
      </c>
      <c r="C947" t="s">
        <v>45</v>
      </c>
      <c r="D947">
        <v>50033187</v>
      </c>
      <c r="E947">
        <v>40001117</v>
      </c>
      <c r="F947">
        <v>0.8</v>
      </c>
      <c r="G947">
        <v>50021860</v>
      </c>
      <c r="H947">
        <v>0.1</v>
      </c>
      <c r="I947">
        <v>2022</v>
      </c>
      <c r="J947" t="s">
        <v>89</v>
      </c>
      <c r="K947" t="s">
        <v>39</v>
      </c>
      <c r="L947" s="127">
        <v>0.94305555555555554</v>
      </c>
      <c r="M947" t="s">
        <v>28</v>
      </c>
      <c r="N947" t="s">
        <v>29</v>
      </c>
      <c r="O947" t="s">
        <v>30</v>
      </c>
      <c r="P947" t="s">
        <v>31</v>
      </c>
      <c r="Q947" t="s">
        <v>41</v>
      </c>
      <c r="R947" t="s">
        <v>33</v>
      </c>
      <c r="S947" t="s">
        <v>42</v>
      </c>
      <c r="T947" t="s">
        <v>47</v>
      </c>
      <c r="U947" s="1" t="s">
        <v>36</v>
      </c>
      <c r="V947">
        <v>1</v>
      </c>
      <c r="W947">
        <v>0</v>
      </c>
      <c r="X947">
        <v>0</v>
      </c>
      <c r="Y947">
        <v>0</v>
      </c>
      <c r="Z947">
        <v>0</v>
      </c>
    </row>
    <row r="948" spans="1:26" x14ac:dyDescent="0.25">
      <c r="A948">
        <v>106892432</v>
      </c>
      <c r="B948" t="s">
        <v>86</v>
      </c>
      <c r="C948" t="s">
        <v>65</v>
      </c>
      <c r="D948">
        <v>10000026</v>
      </c>
      <c r="E948">
        <v>10000026</v>
      </c>
      <c r="F948">
        <v>20.41</v>
      </c>
      <c r="G948">
        <v>30000191</v>
      </c>
      <c r="H948">
        <v>0.1</v>
      </c>
      <c r="I948">
        <v>2022</v>
      </c>
      <c r="J948" t="s">
        <v>26</v>
      </c>
      <c r="K948" t="s">
        <v>27</v>
      </c>
      <c r="L948" s="127">
        <v>0.62569444444444444</v>
      </c>
      <c r="M948" t="s">
        <v>28</v>
      </c>
      <c r="N948" t="s">
        <v>29</v>
      </c>
      <c r="O948" t="s">
        <v>30</v>
      </c>
      <c r="P948" t="s">
        <v>54</v>
      </c>
      <c r="Q948" t="s">
        <v>32</v>
      </c>
      <c r="S948" t="s">
        <v>83</v>
      </c>
      <c r="T948" t="s">
        <v>35</v>
      </c>
      <c r="U948" s="1" t="s">
        <v>36</v>
      </c>
      <c r="V948">
        <v>1</v>
      </c>
      <c r="W948">
        <v>0</v>
      </c>
      <c r="X948">
        <v>0</v>
      </c>
      <c r="Y948">
        <v>0</v>
      </c>
      <c r="Z948">
        <v>0</v>
      </c>
    </row>
    <row r="949" spans="1:26" x14ac:dyDescent="0.25">
      <c r="A949">
        <v>106892623</v>
      </c>
      <c r="B949" t="s">
        <v>25</v>
      </c>
      <c r="C949" t="s">
        <v>45</v>
      </c>
      <c r="D949">
        <v>50031853</v>
      </c>
      <c r="E949">
        <v>40001728</v>
      </c>
      <c r="F949">
        <v>2.88</v>
      </c>
      <c r="G949">
        <v>10000440</v>
      </c>
      <c r="H949">
        <v>1.9E-2</v>
      </c>
      <c r="I949">
        <v>2022</v>
      </c>
      <c r="J949" t="s">
        <v>89</v>
      </c>
      <c r="K949" t="s">
        <v>48</v>
      </c>
      <c r="L949" s="127">
        <v>0.62986111111111109</v>
      </c>
      <c r="M949" t="s">
        <v>28</v>
      </c>
      <c r="N949" t="s">
        <v>49</v>
      </c>
      <c r="O949" t="s">
        <v>30</v>
      </c>
      <c r="P949" t="s">
        <v>68</v>
      </c>
      <c r="Q949" t="s">
        <v>41</v>
      </c>
      <c r="R949" t="s">
        <v>33</v>
      </c>
      <c r="S949" t="s">
        <v>42</v>
      </c>
      <c r="T949" t="s">
        <v>35</v>
      </c>
      <c r="U949" s="1" t="s">
        <v>36</v>
      </c>
      <c r="V949">
        <v>3</v>
      </c>
      <c r="W949">
        <v>0</v>
      </c>
      <c r="X949">
        <v>0</v>
      </c>
      <c r="Y949">
        <v>0</v>
      </c>
      <c r="Z949">
        <v>0</v>
      </c>
    </row>
    <row r="950" spans="1:26" x14ac:dyDescent="0.25">
      <c r="A950">
        <v>106892722</v>
      </c>
      <c r="B950" t="s">
        <v>81</v>
      </c>
      <c r="C950" t="s">
        <v>45</v>
      </c>
      <c r="F950">
        <v>999.99900000000002</v>
      </c>
      <c r="H950">
        <v>5.0000000000000001E-3</v>
      </c>
      <c r="I950">
        <v>2022</v>
      </c>
      <c r="J950" t="s">
        <v>89</v>
      </c>
      <c r="K950" t="s">
        <v>27</v>
      </c>
      <c r="L950" s="127">
        <v>0.64236111111111105</v>
      </c>
      <c r="M950" t="s">
        <v>28</v>
      </c>
      <c r="N950" t="s">
        <v>49</v>
      </c>
      <c r="O950" t="s">
        <v>30</v>
      </c>
      <c r="P950" t="s">
        <v>68</v>
      </c>
      <c r="Q950" t="s">
        <v>41</v>
      </c>
      <c r="R950" t="s">
        <v>72</v>
      </c>
      <c r="S950" t="s">
        <v>42</v>
      </c>
      <c r="T950" t="s">
        <v>35</v>
      </c>
      <c r="U950" s="1" t="s">
        <v>36</v>
      </c>
      <c r="V950">
        <v>1</v>
      </c>
      <c r="W950">
        <v>0</v>
      </c>
      <c r="X950">
        <v>0</v>
      </c>
      <c r="Y950">
        <v>0</v>
      </c>
      <c r="Z950">
        <v>0</v>
      </c>
    </row>
    <row r="951" spans="1:26" x14ac:dyDescent="0.25">
      <c r="A951">
        <v>106892787</v>
      </c>
      <c r="B951" t="s">
        <v>81</v>
      </c>
      <c r="C951" t="s">
        <v>45</v>
      </c>
      <c r="D951">
        <v>50024887</v>
      </c>
      <c r="E951">
        <v>30000016</v>
      </c>
      <c r="F951">
        <v>0.67500000000000004</v>
      </c>
      <c r="G951">
        <v>50024892</v>
      </c>
      <c r="H951">
        <v>9.5000000000000001E-2</v>
      </c>
      <c r="I951">
        <v>2022</v>
      </c>
      <c r="J951" t="s">
        <v>89</v>
      </c>
      <c r="K951" t="s">
        <v>48</v>
      </c>
      <c r="L951" s="127">
        <v>0.87152777777777779</v>
      </c>
      <c r="M951" t="s">
        <v>77</v>
      </c>
      <c r="N951" t="s">
        <v>49</v>
      </c>
      <c r="O951" t="s">
        <v>30</v>
      </c>
      <c r="P951" t="s">
        <v>31</v>
      </c>
      <c r="Q951" t="s">
        <v>41</v>
      </c>
      <c r="R951" t="s">
        <v>33</v>
      </c>
      <c r="S951" t="s">
        <v>42</v>
      </c>
      <c r="T951" t="s">
        <v>47</v>
      </c>
      <c r="U951" s="1" t="s">
        <v>36</v>
      </c>
      <c r="V951">
        <v>1</v>
      </c>
      <c r="W951">
        <v>0</v>
      </c>
      <c r="X951">
        <v>0</v>
      </c>
      <c r="Y951">
        <v>0</v>
      </c>
      <c r="Z951">
        <v>0</v>
      </c>
    </row>
    <row r="952" spans="1:26" x14ac:dyDescent="0.25">
      <c r="A952">
        <v>106892985</v>
      </c>
      <c r="B952" t="s">
        <v>131</v>
      </c>
      <c r="C952" t="s">
        <v>38</v>
      </c>
      <c r="D952">
        <v>20000221</v>
      </c>
      <c r="E952">
        <v>20000221</v>
      </c>
      <c r="F952">
        <v>13.047000000000001</v>
      </c>
      <c r="G952">
        <v>50020715</v>
      </c>
      <c r="H952">
        <v>2E-3</v>
      </c>
      <c r="I952">
        <v>2022</v>
      </c>
      <c r="J952" t="s">
        <v>89</v>
      </c>
      <c r="K952" t="s">
        <v>53</v>
      </c>
      <c r="L952" s="127">
        <v>0.64861111111111114</v>
      </c>
      <c r="M952" t="s">
        <v>28</v>
      </c>
      <c r="N952" t="s">
        <v>29</v>
      </c>
      <c r="O952" t="s">
        <v>30</v>
      </c>
      <c r="P952" t="s">
        <v>31</v>
      </c>
      <c r="Q952" t="s">
        <v>62</v>
      </c>
      <c r="R952" t="s">
        <v>61</v>
      </c>
      <c r="S952" t="s">
        <v>34</v>
      </c>
      <c r="T952" t="s">
        <v>35</v>
      </c>
      <c r="U952" s="1" t="s">
        <v>43</v>
      </c>
      <c r="V952">
        <v>3</v>
      </c>
      <c r="W952">
        <v>0</v>
      </c>
      <c r="X952">
        <v>0</v>
      </c>
      <c r="Y952">
        <v>0</v>
      </c>
      <c r="Z952">
        <v>2</v>
      </c>
    </row>
    <row r="953" spans="1:26" x14ac:dyDescent="0.25">
      <c r="A953">
        <v>106893065</v>
      </c>
      <c r="B953" t="s">
        <v>44</v>
      </c>
      <c r="C953" t="s">
        <v>67</v>
      </c>
      <c r="D953">
        <v>30000147</v>
      </c>
      <c r="E953">
        <v>30000147</v>
      </c>
      <c r="F953">
        <v>999.99900000000002</v>
      </c>
      <c r="H953">
        <v>0.5</v>
      </c>
      <c r="I953">
        <v>2022</v>
      </c>
      <c r="J953" t="s">
        <v>89</v>
      </c>
      <c r="K953" t="s">
        <v>27</v>
      </c>
      <c r="L953" s="127">
        <v>0.4597222222222222</v>
      </c>
      <c r="M953" t="s">
        <v>28</v>
      </c>
      <c r="N953" t="s">
        <v>29</v>
      </c>
      <c r="O953" t="s">
        <v>30</v>
      </c>
      <c r="P953" t="s">
        <v>31</v>
      </c>
      <c r="Q953" t="s">
        <v>41</v>
      </c>
      <c r="R953" t="s">
        <v>33</v>
      </c>
      <c r="S953" t="s">
        <v>42</v>
      </c>
      <c r="T953" t="s">
        <v>35</v>
      </c>
      <c r="U953" s="1" t="s">
        <v>36</v>
      </c>
      <c r="V953">
        <v>2</v>
      </c>
      <c r="W953">
        <v>0</v>
      </c>
      <c r="X953">
        <v>0</v>
      </c>
      <c r="Y953">
        <v>0</v>
      </c>
      <c r="Z953">
        <v>0</v>
      </c>
    </row>
    <row r="954" spans="1:26" x14ac:dyDescent="0.25">
      <c r="A954">
        <v>106893066</v>
      </c>
      <c r="B954" t="s">
        <v>44</v>
      </c>
      <c r="C954" t="s">
        <v>67</v>
      </c>
      <c r="D954">
        <v>30000147</v>
      </c>
      <c r="E954">
        <v>30000147</v>
      </c>
      <c r="F954">
        <v>8.5790000000000006</v>
      </c>
      <c r="G954">
        <v>50000545</v>
      </c>
      <c r="H954">
        <v>0.5</v>
      </c>
      <c r="I954">
        <v>2022</v>
      </c>
      <c r="J954" t="s">
        <v>89</v>
      </c>
      <c r="K954" t="s">
        <v>55</v>
      </c>
      <c r="L954" s="127">
        <v>0.76458333333333339</v>
      </c>
      <c r="M954" t="s">
        <v>28</v>
      </c>
      <c r="N954" t="s">
        <v>29</v>
      </c>
      <c r="O954" t="s">
        <v>30</v>
      </c>
      <c r="P954" t="s">
        <v>31</v>
      </c>
      <c r="Q954" t="s">
        <v>41</v>
      </c>
      <c r="R954" t="s">
        <v>33</v>
      </c>
      <c r="S954" t="s">
        <v>42</v>
      </c>
      <c r="T954" t="s">
        <v>35</v>
      </c>
      <c r="U954" s="1" t="s">
        <v>36</v>
      </c>
      <c r="V954">
        <v>3</v>
      </c>
      <c r="W954">
        <v>0</v>
      </c>
      <c r="X954">
        <v>0</v>
      </c>
      <c r="Y954">
        <v>0</v>
      </c>
      <c r="Z954">
        <v>0</v>
      </c>
    </row>
    <row r="955" spans="1:26" x14ac:dyDescent="0.25">
      <c r="A955">
        <v>106893164</v>
      </c>
      <c r="B955" t="s">
        <v>81</v>
      </c>
      <c r="C955" t="s">
        <v>65</v>
      </c>
      <c r="D955">
        <v>10000485</v>
      </c>
      <c r="E955">
        <v>10800485</v>
      </c>
      <c r="F955">
        <v>30.957999999999998</v>
      </c>
      <c r="G955">
        <v>50015657</v>
      </c>
      <c r="H955">
        <v>0.25</v>
      </c>
      <c r="I955">
        <v>2022</v>
      </c>
      <c r="J955" t="s">
        <v>89</v>
      </c>
      <c r="K955" t="s">
        <v>58</v>
      </c>
      <c r="L955" s="127">
        <v>0.37916666666666665</v>
      </c>
      <c r="M955" t="s">
        <v>28</v>
      </c>
      <c r="N955" t="s">
        <v>29</v>
      </c>
      <c r="O955" t="s">
        <v>30</v>
      </c>
      <c r="P955" t="s">
        <v>31</v>
      </c>
      <c r="Q955" t="s">
        <v>32</v>
      </c>
      <c r="R955" t="s">
        <v>66</v>
      </c>
      <c r="S955" t="s">
        <v>34</v>
      </c>
      <c r="T955" t="s">
        <v>35</v>
      </c>
      <c r="U955" s="1" t="s">
        <v>64</v>
      </c>
      <c r="V955">
        <v>1</v>
      </c>
      <c r="W955">
        <v>0</v>
      </c>
      <c r="X955">
        <v>0</v>
      </c>
      <c r="Y955">
        <v>1</v>
      </c>
      <c r="Z955">
        <v>0</v>
      </c>
    </row>
    <row r="956" spans="1:26" x14ac:dyDescent="0.25">
      <c r="A956">
        <v>106893324</v>
      </c>
      <c r="B956" t="s">
        <v>96</v>
      </c>
      <c r="C956" t="s">
        <v>45</v>
      </c>
      <c r="D956">
        <v>50022246</v>
      </c>
      <c r="E956">
        <v>30000066</v>
      </c>
      <c r="F956">
        <v>20.376999999999999</v>
      </c>
      <c r="G956">
        <v>50011711</v>
      </c>
      <c r="H956">
        <v>0</v>
      </c>
      <c r="I956">
        <v>2022</v>
      </c>
      <c r="J956" t="s">
        <v>89</v>
      </c>
      <c r="K956" t="s">
        <v>48</v>
      </c>
      <c r="L956" s="127">
        <v>0.34930555555555554</v>
      </c>
      <c r="M956" t="s">
        <v>28</v>
      </c>
      <c r="N956" t="s">
        <v>29</v>
      </c>
      <c r="O956" t="s">
        <v>30</v>
      </c>
      <c r="P956" t="s">
        <v>54</v>
      </c>
      <c r="Q956" t="s">
        <v>46</v>
      </c>
      <c r="R956" t="s">
        <v>156</v>
      </c>
      <c r="S956" t="s">
        <v>34</v>
      </c>
      <c r="T956" t="s">
        <v>102</v>
      </c>
      <c r="U956" s="1" t="s">
        <v>116</v>
      </c>
      <c r="V956">
        <v>0</v>
      </c>
      <c r="W956">
        <v>0</v>
      </c>
      <c r="X956">
        <v>0</v>
      </c>
      <c r="Y956">
        <v>0</v>
      </c>
      <c r="Z956">
        <v>0</v>
      </c>
    </row>
    <row r="957" spans="1:26" x14ac:dyDescent="0.25">
      <c r="A957">
        <v>106893443</v>
      </c>
      <c r="B957" t="s">
        <v>120</v>
      </c>
      <c r="C957" t="s">
        <v>38</v>
      </c>
      <c r="D957">
        <v>20000117</v>
      </c>
      <c r="E957">
        <v>20000117</v>
      </c>
      <c r="F957">
        <v>18.251999999999999</v>
      </c>
      <c r="G957">
        <v>50033054</v>
      </c>
      <c r="H957">
        <v>0</v>
      </c>
      <c r="I957">
        <v>2022</v>
      </c>
      <c r="J957" t="s">
        <v>89</v>
      </c>
      <c r="K957" t="s">
        <v>55</v>
      </c>
      <c r="L957" s="127">
        <v>0.33263888888888887</v>
      </c>
      <c r="M957" t="s">
        <v>28</v>
      </c>
      <c r="N957" t="s">
        <v>49</v>
      </c>
      <c r="O957" t="s">
        <v>30</v>
      </c>
      <c r="P957" t="s">
        <v>54</v>
      </c>
      <c r="Q957" t="s">
        <v>41</v>
      </c>
      <c r="R957" t="s">
        <v>61</v>
      </c>
      <c r="S957" t="s">
        <v>42</v>
      </c>
      <c r="T957" t="s">
        <v>35</v>
      </c>
      <c r="U957" s="1" t="s">
        <v>36</v>
      </c>
      <c r="V957">
        <v>2</v>
      </c>
      <c r="W957">
        <v>0</v>
      </c>
      <c r="X957">
        <v>0</v>
      </c>
      <c r="Y957">
        <v>0</v>
      </c>
      <c r="Z957">
        <v>0</v>
      </c>
    </row>
    <row r="958" spans="1:26" x14ac:dyDescent="0.25">
      <c r="A958">
        <v>106893569</v>
      </c>
      <c r="B958" t="s">
        <v>237</v>
      </c>
      <c r="C958" t="s">
        <v>38</v>
      </c>
      <c r="D958">
        <v>20000258</v>
      </c>
      <c r="E958">
        <v>20000013</v>
      </c>
      <c r="F958">
        <v>11.09</v>
      </c>
      <c r="G958">
        <v>40001328</v>
      </c>
      <c r="H958">
        <v>0.2</v>
      </c>
      <c r="I958">
        <v>2022</v>
      </c>
      <c r="J958" t="s">
        <v>89</v>
      </c>
      <c r="K958" t="s">
        <v>39</v>
      </c>
      <c r="L958" s="127">
        <v>0.41041666666666665</v>
      </c>
      <c r="M958" t="s">
        <v>28</v>
      </c>
      <c r="N958" t="s">
        <v>49</v>
      </c>
      <c r="O958" t="s">
        <v>30</v>
      </c>
      <c r="P958" t="s">
        <v>54</v>
      </c>
      <c r="Q958" t="s">
        <v>41</v>
      </c>
      <c r="R958" t="s">
        <v>130</v>
      </c>
      <c r="S958" t="s">
        <v>42</v>
      </c>
      <c r="T958" t="s">
        <v>35</v>
      </c>
      <c r="U958" s="1" t="s">
        <v>36</v>
      </c>
      <c r="V958">
        <v>3</v>
      </c>
      <c r="W958">
        <v>0</v>
      </c>
      <c r="X958">
        <v>0</v>
      </c>
      <c r="Y958">
        <v>0</v>
      </c>
      <c r="Z958">
        <v>0</v>
      </c>
    </row>
    <row r="959" spans="1:26" x14ac:dyDescent="0.25">
      <c r="A959">
        <v>106893597</v>
      </c>
      <c r="B959" t="s">
        <v>106</v>
      </c>
      <c r="C959" t="s">
        <v>65</v>
      </c>
      <c r="D959">
        <v>10000095</v>
      </c>
      <c r="E959">
        <v>10000095</v>
      </c>
      <c r="F959">
        <v>25.515000000000001</v>
      </c>
      <c r="G959">
        <v>40001815</v>
      </c>
      <c r="H959">
        <v>3</v>
      </c>
      <c r="I959">
        <v>2022</v>
      </c>
      <c r="J959" t="s">
        <v>73</v>
      </c>
      <c r="K959" t="s">
        <v>53</v>
      </c>
      <c r="L959" s="127">
        <v>7.9861111111111105E-2</v>
      </c>
      <c r="M959" t="s">
        <v>28</v>
      </c>
      <c r="N959" t="s">
        <v>29</v>
      </c>
      <c r="O959" t="s">
        <v>30</v>
      </c>
      <c r="P959" t="s">
        <v>31</v>
      </c>
      <c r="Q959" t="s">
        <v>41</v>
      </c>
      <c r="R959" t="s">
        <v>33</v>
      </c>
      <c r="S959" t="s">
        <v>42</v>
      </c>
      <c r="T959" t="s">
        <v>57</v>
      </c>
      <c r="U959" s="1" t="s">
        <v>105</v>
      </c>
      <c r="V959">
        <v>1</v>
      </c>
      <c r="W959">
        <v>1</v>
      </c>
      <c r="X959">
        <v>0</v>
      </c>
      <c r="Y959">
        <v>0</v>
      </c>
      <c r="Z959">
        <v>0</v>
      </c>
    </row>
    <row r="960" spans="1:26" x14ac:dyDescent="0.25">
      <c r="A960">
        <v>106893686</v>
      </c>
      <c r="B960" t="s">
        <v>25</v>
      </c>
      <c r="C960" t="s">
        <v>65</v>
      </c>
      <c r="D960">
        <v>10000040</v>
      </c>
      <c r="E960">
        <v>10000040</v>
      </c>
      <c r="F960">
        <v>23.327999999999999</v>
      </c>
      <c r="G960">
        <v>29000070</v>
      </c>
      <c r="H960">
        <v>0.34</v>
      </c>
      <c r="I960">
        <v>2022</v>
      </c>
      <c r="J960" t="s">
        <v>89</v>
      </c>
      <c r="K960" t="s">
        <v>58</v>
      </c>
      <c r="L960" s="127">
        <v>0.33749999999999997</v>
      </c>
      <c r="M960" t="s">
        <v>28</v>
      </c>
      <c r="N960" t="s">
        <v>29</v>
      </c>
      <c r="O960" t="s">
        <v>30</v>
      </c>
      <c r="P960" t="s">
        <v>54</v>
      </c>
      <c r="Q960" t="s">
        <v>62</v>
      </c>
      <c r="R960" t="s">
        <v>33</v>
      </c>
      <c r="S960" t="s">
        <v>34</v>
      </c>
      <c r="T960" t="s">
        <v>35</v>
      </c>
      <c r="U960" s="1" t="s">
        <v>36</v>
      </c>
      <c r="V960">
        <v>1</v>
      </c>
      <c r="W960">
        <v>0</v>
      </c>
      <c r="X960">
        <v>0</v>
      </c>
      <c r="Y960">
        <v>0</v>
      </c>
      <c r="Z960">
        <v>0</v>
      </c>
    </row>
    <row r="961" spans="1:26" x14ac:dyDescent="0.25">
      <c r="A961">
        <v>106893697</v>
      </c>
      <c r="B961" t="s">
        <v>106</v>
      </c>
      <c r="C961" t="s">
        <v>65</v>
      </c>
      <c r="D961">
        <v>10000095</v>
      </c>
      <c r="E961">
        <v>10000095</v>
      </c>
      <c r="F961">
        <v>22.082000000000001</v>
      </c>
      <c r="G961">
        <v>200610</v>
      </c>
      <c r="H961">
        <v>0</v>
      </c>
      <c r="I961">
        <v>2022</v>
      </c>
      <c r="J961" t="s">
        <v>73</v>
      </c>
      <c r="K961" t="s">
        <v>27</v>
      </c>
      <c r="L961" s="127">
        <v>0.24444444444444446</v>
      </c>
      <c r="M961" t="s">
        <v>28</v>
      </c>
      <c r="N961" t="s">
        <v>29</v>
      </c>
      <c r="O961" t="s">
        <v>30</v>
      </c>
      <c r="P961" t="s">
        <v>31</v>
      </c>
      <c r="Q961" t="s">
        <v>41</v>
      </c>
      <c r="R961" t="s">
        <v>33</v>
      </c>
      <c r="S961" t="s">
        <v>42</v>
      </c>
      <c r="T961" t="s">
        <v>35</v>
      </c>
      <c r="U961" s="1" t="s">
        <v>36</v>
      </c>
      <c r="V961">
        <v>2</v>
      </c>
      <c r="W961">
        <v>0</v>
      </c>
      <c r="X961">
        <v>0</v>
      </c>
      <c r="Y961">
        <v>0</v>
      </c>
      <c r="Z961">
        <v>0</v>
      </c>
    </row>
    <row r="962" spans="1:26" x14ac:dyDescent="0.25">
      <c r="A962">
        <v>106893730</v>
      </c>
      <c r="B962" t="s">
        <v>164</v>
      </c>
      <c r="C962" t="s">
        <v>38</v>
      </c>
      <c r="D962">
        <v>20000421</v>
      </c>
      <c r="E962">
        <v>20000421</v>
      </c>
      <c r="F962">
        <v>22.04</v>
      </c>
      <c r="G962">
        <v>40001934</v>
      </c>
      <c r="H962">
        <v>0.2</v>
      </c>
      <c r="I962">
        <v>2022</v>
      </c>
      <c r="J962" t="s">
        <v>89</v>
      </c>
      <c r="K962" t="s">
        <v>58</v>
      </c>
      <c r="L962" s="127">
        <v>0.34513888888888888</v>
      </c>
      <c r="M962" t="s">
        <v>28</v>
      </c>
      <c r="N962" t="s">
        <v>49</v>
      </c>
      <c r="O962" t="s">
        <v>30</v>
      </c>
      <c r="P962" t="s">
        <v>54</v>
      </c>
      <c r="Q962" t="s">
        <v>62</v>
      </c>
      <c r="R962" t="s">
        <v>33</v>
      </c>
      <c r="S962" t="s">
        <v>34</v>
      </c>
      <c r="T962" t="s">
        <v>35</v>
      </c>
      <c r="U962" s="1" t="s">
        <v>64</v>
      </c>
      <c r="V962">
        <v>1</v>
      </c>
      <c r="W962">
        <v>0</v>
      </c>
      <c r="X962">
        <v>0</v>
      </c>
      <c r="Y962">
        <v>1</v>
      </c>
      <c r="Z962">
        <v>0</v>
      </c>
    </row>
    <row r="963" spans="1:26" x14ac:dyDescent="0.25">
      <c r="A963">
        <v>106893757</v>
      </c>
      <c r="B963" t="s">
        <v>86</v>
      </c>
      <c r="C963" t="s">
        <v>65</v>
      </c>
      <c r="D963">
        <v>10000026</v>
      </c>
      <c r="E963">
        <v>10000026</v>
      </c>
      <c r="F963">
        <v>26.666</v>
      </c>
      <c r="G963">
        <v>200390</v>
      </c>
      <c r="H963">
        <v>0.1</v>
      </c>
      <c r="I963">
        <v>2022</v>
      </c>
      <c r="J963" t="s">
        <v>89</v>
      </c>
      <c r="K963" t="s">
        <v>53</v>
      </c>
      <c r="L963" s="127">
        <v>0.44930555555555557</v>
      </c>
      <c r="M963" t="s">
        <v>28</v>
      </c>
      <c r="N963" t="s">
        <v>49</v>
      </c>
      <c r="O963" t="s">
        <v>30</v>
      </c>
      <c r="P963" t="s">
        <v>31</v>
      </c>
      <c r="Q963" t="s">
        <v>62</v>
      </c>
      <c r="R963" t="s">
        <v>33</v>
      </c>
      <c r="S963" t="s">
        <v>34</v>
      </c>
      <c r="T963" t="s">
        <v>35</v>
      </c>
      <c r="U963" s="1" t="s">
        <v>64</v>
      </c>
      <c r="V963">
        <v>3</v>
      </c>
      <c r="W963">
        <v>0</v>
      </c>
      <c r="X963">
        <v>0</v>
      </c>
      <c r="Y963">
        <v>2</v>
      </c>
      <c r="Z963">
        <v>0</v>
      </c>
    </row>
    <row r="964" spans="1:26" x14ac:dyDescent="0.25">
      <c r="A964">
        <v>106893760</v>
      </c>
      <c r="B964" t="s">
        <v>108</v>
      </c>
      <c r="C964" t="s">
        <v>65</v>
      </c>
      <c r="D964">
        <v>10000140</v>
      </c>
      <c r="E964">
        <v>10000140</v>
      </c>
      <c r="F964">
        <v>2.5489999999999999</v>
      </c>
      <c r="G964">
        <v>20000421</v>
      </c>
      <c r="H964">
        <v>0.2</v>
      </c>
      <c r="I964">
        <v>2022</v>
      </c>
      <c r="J964" t="s">
        <v>89</v>
      </c>
      <c r="K964" t="s">
        <v>53</v>
      </c>
      <c r="L964" s="127">
        <v>0.45763888888888887</v>
      </c>
      <c r="M964" t="s">
        <v>28</v>
      </c>
      <c r="N964" t="s">
        <v>49</v>
      </c>
      <c r="O964" t="s">
        <v>30</v>
      </c>
      <c r="P964" t="s">
        <v>68</v>
      </c>
      <c r="Q964" t="s">
        <v>41</v>
      </c>
      <c r="R964" t="s">
        <v>75</v>
      </c>
      <c r="S964" t="s">
        <v>42</v>
      </c>
      <c r="T964" t="s">
        <v>35</v>
      </c>
      <c r="U964" s="1" t="s">
        <v>36</v>
      </c>
      <c r="V964">
        <v>2</v>
      </c>
      <c r="W964">
        <v>0</v>
      </c>
      <c r="X964">
        <v>0</v>
      </c>
      <c r="Y964">
        <v>0</v>
      </c>
      <c r="Z964">
        <v>0</v>
      </c>
    </row>
    <row r="965" spans="1:26" x14ac:dyDescent="0.25">
      <c r="A965">
        <v>106893835</v>
      </c>
      <c r="B965" t="s">
        <v>25</v>
      </c>
      <c r="C965" t="s">
        <v>65</v>
      </c>
      <c r="D965">
        <v>10000040</v>
      </c>
      <c r="E965">
        <v>10000040</v>
      </c>
      <c r="F965">
        <v>19.606999999999999</v>
      </c>
      <c r="G965">
        <v>40002542</v>
      </c>
      <c r="H965">
        <v>0.5</v>
      </c>
      <c r="I965">
        <v>2022</v>
      </c>
      <c r="J965" t="s">
        <v>89</v>
      </c>
      <c r="K965" t="s">
        <v>27</v>
      </c>
      <c r="L965" s="127">
        <v>0.66597222222222219</v>
      </c>
      <c r="M965" t="s">
        <v>28</v>
      </c>
      <c r="N965" t="s">
        <v>49</v>
      </c>
      <c r="O965" t="s">
        <v>30</v>
      </c>
      <c r="P965" t="s">
        <v>31</v>
      </c>
      <c r="Q965" t="s">
        <v>41</v>
      </c>
      <c r="R965" t="s">
        <v>33</v>
      </c>
      <c r="S965" t="s">
        <v>42</v>
      </c>
      <c r="T965" t="s">
        <v>35</v>
      </c>
      <c r="U965" s="1" t="s">
        <v>36</v>
      </c>
      <c r="V965">
        <v>2</v>
      </c>
      <c r="W965">
        <v>0</v>
      </c>
      <c r="X965">
        <v>0</v>
      </c>
      <c r="Y965">
        <v>0</v>
      </c>
      <c r="Z965">
        <v>0</v>
      </c>
    </row>
    <row r="966" spans="1:26" x14ac:dyDescent="0.25">
      <c r="A966">
        <v>106893853</v>
      </c>
      <c r="B966" t="s">
        <v>86</v>
      </c>
      <c r="C966" t="s">
        <v>65</v>
      </c>
      <c r="D966">
        <v>10000026</v>
      </c>
      <c r="E966">
        <v>10000026</v>
      </c>
      <c r="F966">
        <v>28.268000000000001</v>
      </c>
      <c r="G966">
        <v>30000280</v>
      </c>
      <c r="H966">
        <v>8.9999999999999993E-3</v>
      </c>
      <c r="I966">
        <v>2022</v>
      </c>
      <c r="J966" t="s">
        <v>89</v>
      </c>
      <c r="K966" t="s">
        <v>53</v>
      </c>
      <c r="L966" s="127">
        <v>0.57222222222222219</v>
      </c>
      <c r="M966" t="s">
        <v>28</v>
      </c>
      <c r="N966" t="s">
        <v>29</v>
      </c>
      <c r="O966" t="s">
        <v>30</v>
      </c>
      <c r="P966" t="s">
        <v>68</v>
      </c>
      <c r="Q966" t="s">
        <v>62</v>
      </c>
      <c r="R966" t="s">
        <v>56</v>
      </c>
      <c r="S966" t="s">
        <v>34</v>
      </c>
      <c r="T966" t="s">
        <v>35</v>
      </c>
      <c r="U966" s="1" t="s">
        <v>36</v>
      </c>
      <c r="V966">
        <v>2</v>
      </c>
      <c r="W966">
        <v>0</v>
      </c>
      <c r="X966">
        <v>0</v>
      </c>
      <c r="Y966">
        <v>0</v>
      </c>
      <c r="Z966">
        <v>0</v>
      </c>
    </row>
    <row r="967" spans="1:26" x14ac:dyDescent="0.25">
      <c r="A967">
        <v>106893856</v>
      </c>
      <c r="B967" t="s">
        <v>117</v>
      </c>
      <c r="C967" t="s">
        <v>65</v>
      </c>
      <c r="D967">
        <v>10000040</v>
      </c>
      <c r="E967">
        <v>10000040</v>
      </c>
      <c r="F967">
        <v>12.849</v>
      </c>
      <c r="G967">
        <v>10000077</v>
      </c>
      <c r="H967">
        <v>5.7000000000000002E-2</v>
      </c>
      <c r="I967">
        <v>2022</v>
      </c>
      <c r="J967" t="s">
        <v>89</v>
      </c>
      <c r="K967" t="s">
        <v>60</v>
      </c>
      <c r="L967" s="127">
        <v>0.96875</v>
      </c>
      <c r="M967" t="s">
        <v>28</v>
      </c>
      <c r="N967" t="s">
        <v>49</v>
      </c>
      <c r="O967" t="s">
        <v>30</v>
      </c>
      <c r="P967" t="s">
        <v>31</v>
      </c>
      <c r="Q967" t="s">
        <v>41</v>
      </c>
      <c r="R967" t="s">
        <v>76</v>
      </c>
      <c r="S967" t="s">
        <v>42</v>
      </c>
      <c r="T967" t="s">
        <v>57</v>
      </c>
      <c r="U967" s="1" t="s">
        <v>36</v>
      </c>
      <c r="V967">
        <v>2</v>
      </c>
      <c r="W967">
        <v>0</v>
      </c>
      <c r="X967">
        <v>0</v>
      </c>
      <c r="Y967">
        <v>0</v>
      </c>
      <c r="Z967">
        <v>0</v>
      </c>
    </row>
    <row r="968" spans="1:26" x14ac:dyDescent="0.25">
      <c r="A968">
        <v>106893863</v>
      </c>
      <c r="B968" t="s">
        <v>81</v>
      </c>
      <c r="C968" t="s">
        <v>65</v>
      </c>
      <c r="D968">
        <v>10000485</v>
      </c>
      <c r="E968">
        <v>10800485</v>
      </c>
      <c r="F968">
        <v>22.884</v>
      </c>
      <c r="G968">
        <v>30000016</v>
      </c>
      <c r="H968">
        <v>3.5</v>
      </c>
      <c r="I968">
        <v>2022</v>
      </c>
      <c r="J968" t="s">
        <v>89</v>
      </c>
      <c r="K968" t="s">
        <v>53</v>
      </c>
      <c r="L968" s="127">
        <v>0.84861111111111109</v>
      </c>
      <c r="M968" t="s">
        <v>28</v>
      </c>
      <c r="N968" t="s">
        <v>49</v>
      </c>
      <c r="O968" t="s">
        <v>30</v>
      </c>
      <c r="P968" t="s">
        <v>31</v>
      </c>
      <c r="Q968" t="s">
        <v>62</v>
      </c>
      <c r="R968" t="s">
        <v>33</v>
      </c>
      <c r="S968" t="s">
        <v>34</v>
      </c>
      <c r="T968" t="s">
        <v>52</v>
      </c>
      <c r="U968" s="1" t="s">
        <v>36</v>
      </c>
      <c r="V968">
        <v>1</v>
      </c>
      <c r="W968">
        <v>0</v>
      </c>
      <c r="X968">
        <v>0</v>
      </c>
      <c r="Y968">
        <v>0</v>
      </c>
      <c r="Z968">
        <v>0</v>
      </c>
    </row>
    <row r="969" spans="1:26" x14ac:dyDescent="0.25">
      <c r="A969">
        <v>106893896</v>
      </c>
      <c r="B969" t="s">
        <v>81</v>
      </c>
      <c r="C969" t="s">
        <v>65</v>
      </c>
      <c r="D969">
        <v>10000485</v>
      </c>
      <c r="E969">
        <v>10800485</v>
      </c>
      <c r="F969">
        <v>35.189</v>
      </c>
      <c r="G969">
        <v>10000077</v>
      </c>
      <c r="H969">
        <v>1.9</v>
      </c>
      <c r="I969">
        <v>2022</v>
      </c>
      <c r="J969" t="s">
        <v>89</v>
      </c>
      <c r="K969" t="s">
        <v>53</v>
      </c>
      <c r="L969" s="127">
        <v>0.93888888888888899</v>
      </c>
      <c r="M969" t="s">
        <v>28</v>
      </c>
      <c r="N969" t="s">
        <v>49</v>
      </c>
      <c r="O969" t="s">
        <v>30</v>
      </c>
      <c r="P969" t="s">
        <v>31</v>
      </c>
      <c r="Q969" t="s">
        <v>41</v>
      </c>
      <c r="R969" t="s">
        <v>76</v>
      </c>
      <c r="S969" t="s">
        <v>34</v>
      </c>
      <c r="T969" t="s">
        <v>47</v>
      </c>
      <c r="U969" s="1" t="s">
        <v>43</v>
      </c>
      <c r="V969">
        <v>1</v>
      </c>
      <c r="W969">
        <v>0</v>
      </c>
      <c r="X969">
        <v>0</v>
      </c>
      <c r="Y969">
        <v>0</v>
      </c>
      <c r="Z969">
        <v>1</v>
      </c>
    </row>
    <row r="970" spans="1:26" x14ac:dyDescent="0.25">
      <c r="A970">
        <v>106893957</v>
      </c>
      <c r="B970" t="s">
        <v>104</v>
      </c>
      <c r="C970" t="s">
        <v>65</v>
      </c>
      <c r="D970">
        <v>10000026</v>
      </c>
      <c r="E970">
        <v>10000026</v>
      </c>
      <c r="F970">
        <v>3.5179999999999998</v>
      </c>
      <c r="G970">
        <v>200450</v>
      </c>
      <c r="H970">
        <v>1</v>
      </c>
      <c r="I970">
        <v>2022</v>
      </c>
      <c r="J970" t="s">
        <v>89</v>
      </c>
      <c r="K970" t="s">
        <v>48</v>
      </c>
      <c r="L970" s="127">
        <v>0.36041666666666666</v>
      </c>
      <c r="M970" t="s">
        <v>28</v>
      </c>
      <c r="N970" t="s">
        <v>49</v>
      </c>
      <c r="O970" t="s">
        <v>30</v>
      </c>
      <c r="P970" t="s">
        <v>31</v>
      </c>
      <c r="Q970" t="s">
        <v>41</v>
      </c>
      <c r="R970" t="s">
        <v>33</v>
      </c>
      <c r="S970" t="s">
        <v>42</v>
      </c>
      <c r="T970" t="s">
        <v>35</v>
      </c>
      <c r="U970" s="1" t="s">
        <v>36</v>
      </c>
      <c r="V970">
        <v>6</v>
      </c>
      <c r="W970">
        <v>0</v>
      </c>
      <c r="X970">
        <v>0</v>
      </c>
      <c r="Y970">
        <v>0</v>
      </c>
      <c r="Z970">
        <v>0</v>
      </c>
    </row>
    <row r="971" spans="1:26" x14ac:dyDescent="0.25">
      <c r="A971">
        <v>106894002</v>
      </c>
      <c r="B971" t="s">
        <v>112</v>
      </c>
      <c r="C971" t="s">
        <v>65</v>
      </c>
      <c r="D971">
        <v>10000095</v>
      </c>
      <c r="E971">
        <v>10000095</v>
      </c>
      <c r="F971">
        <v>999.99900000000002</v>
      </c>
      <c r="G971">
        <v>10000095</v>
      </c>
      <c r="H971">
        <v>0.31</v>
      </c>
      <c r="I971">
        <v>2022</v>
      </c>
      <c r="J971" t="s">
        <v>89</v>
      </c>
      <c r="K971" t="s">
        <v>27</v>
      </c>
      <c r="L971" s="127">
        <v>0.88680555555555562</v>
      </c>
      <c r="M971" t="s">
        <v>28</v>
      </c>
      <c r="N971" t="s">
        <v>49</v>
      </c>
      <c r="O971" t="s">
        <v>30</v>
      </c>
      <c r="P971" t="s">
        <v>31</v>
      </c>
      <c r="Q971" t="s">
        <v>41</v>
      </c>
      <c r="R971" t="s">
        <v>33</v>
      </c>
      <c r="S971" t="s">
        <v>42</v>
      </c>
      <c r="T971" t="s">
        <v>47</v>
      </c>
      <c r="U971" s="1" t="s">
        <v>36</v>
      </c>
      <c r="V971">
        <v>2</v>
      </c>
      <c r="W971">
        <v>0</v>
      </c>
      <c r="X971">
        <v>0</v>
      </c>
      <c r="Y971">
        <v>0</v>
      </c>
      <c r="Z971">
        <v>0</v>
      </c>
    </row>
    <row r="972" spans="1:26" x14ac:dyDescent="0.25">
      <c r="A972">
        <v>106894032</v>
      </c>
      <c r="B972" t="s">
        <v>104</v>
      </c>
      <c r="C972" t="s">
        <v>65</v>
      </c>
      <c r="D972">
        <v>10000026</v>
      </c>
      <c r="E972">
        <v>10000026</v>
      </c>
      <c r="F972">
        <v>3.391</v>
      </c>
      <c r="G972">
        <v>20000025</v>
      </c>
      <c r="H972">
        <v>0.1</v>
      </c>
      <c r="I972">
        <v>2022</v>
      </c>
      <c r="J972" t="s">
        <v>89</v>
      </c>
      <c r="K972" t="s">
        <v>48</v>
      </c>
      <c r="L972" s="127">
        <v>0.57013888888888886</v>
      </c>
      <c r="M972" t="s">
        <v>28</v>
      </c>
      <c r="N972" t="s">
        <v>49</v>
      </c>
      <c r="O972" t="s">
        <v>30</v>
      </c>
      <c r="P972" t="s">
        <v>31</v>
      </c>
      <c r="Q972" t="s">
        <v>41</v>
      </c>
      <c r="R972" t="s">
        <v>33</v>
      </c>
      <c r="S972" t="s">
        <v>42</v>
      </c>
      <c r="T972" t="s">
        <v>35</v>
      </c>
      <c r="U972" s="1" t="s">
        <v>36</v>
      </c>
      <c r="V972">
        <v>2</v>
      </c>
      <c r="W972">
        <v>0</v>
      </c>
      <c r="X972">
        <v>0</v>
      </c>
      <c r="Y972">
        <v>0</v>
      </c>
      <c r="Z972">
        <v>0</v>
      </c>
    </row>
    <row r="973" spans="1:26" x14ac:dyDescent="0.25">
      <c r="A973">
        <v>106894050</v>
      </c>
      <c r="B973" t="s">
        <v>86</v>
      </c>
      <c r="C973" t="s">
        <v>65</v>
      </c>
      <c r="D973">
        <v>10000026</v>
      </c>
      <c r="E973">
        <v>10000026</v>
      </c>
      <c r="F973">
        <v>21.863</v>
      </c>
      <c r="G973">
        <v>200350</v>
      </c>
      <c r="H973">
        <v>0.9</v>
      </c>
      <c r="I973">
        <v>2022</v>
      </c>
      <c r="J973" t="s">
        <v>89</v>
      </c>
      <c r="K973" t="s">
        <v>48</v>
      </c>
      <c r="L973" s="127">
        <v>0.51041666666666663</v>
      </c>
      <c r="M973" t="s">
        <v>28</v>
      </c>
      <c r="N973" t="s">
        <v>49</v>
      </c>
      <c r="O973" t="s">
        <v>30</v>
      </c>
      <c r="P973" t="s">
        <v>31</v>
      </c>
      <c r="Q973" t="s">
        <v>41</v>
      </c>
      <c r="R973" t="s">
        <v>33</v>
      </c>
      <c r="S973" t="s">
        <v>42</v>
      </c>
      <c r="T973" t="s">
        <v>35</v>
      </c>
      <c r="U973" s="1" t="s">
        <v>36</v>
      </c>
      <c r="V973">
        <v>1</v>
      </c>
      <c r="W973">
        <v>0</v>
      </c>
      <c r="X973">
        <v>0</v>
      </c>
      <c r="Y973">
        <v>0</v>
      </c>
      <c r="Z973">
        <v>0</v>
      </c>
    </row>
    <row r="974" spans="1:26" x14ac:dyDescent="0.25">
      <c r="A974">
        <v>106894065</v>
      </c>
      <c r="B974" t="s">
        <v>104</v>
      </c>
      <c r="C974" t="s">
        <v>65</v>
      </c>
      <c r="D974">
        <v>10000026</v>
      </c>
      <c r="E974">
        <v>10000026</v>
      </c>
      <c r="F974">
        <v>6.4189999999999996</v>
      </c>
      <c r="G974">
        <v>200470</v>
      </c>
      <c r="H974">
        <v>0.1</v>
      </c>
      <c r="I974">
        <v>2022</v>
      </c>
      <c r="J974" t="s">
        <v>89</v>
      </c>
      <c r="K974" t="s">
        <v>48</v>
      </c>
      <c r="L974" s="127">
        <v>0.68472222222222223</v>
      </c>
      <c r="M974" t="s">
        <v>28</v>
      </c>
      <c r="N974" t="s">
        <v>49</v>
      </c>
      <c r="O974" t="s">
        <v>30</v>
      </c>
      <c r="P974" t="s">
        <v>31</v>
      </c>
      <c r="Q974" t="s">
        <v>41</v>
      </c>
      <c r="R974" t="s">
        <v>33</v>
      </c>
      <c r="S974" t="s">
        <v>42</v>
      </c>
      <c r="T974" t="s">
        <v>35</v>
      </c>
      <c r="U974" s="1" t="s">
        <v>36</v>
      </c>
      <c r="V974">
        <v>6</v>
      </c>
      <c r="W974">
        <v>0</v>
      </c>
      <c r="X974">
        <v>0</v>
      </c>
      <c r="Y974">
        <v>0</v>
      </c>
      <c r="Z974">
        <v>0</v>
      </c>
    </row>
    <row r="975" spans="1:26" x14ac:dyDescent="0.25">
      <c r="A975">
        <v>106894068</v>
      </c>
      <c r="B975" t="s">
        <v>86</v>
      </c>
      <c r="C975" t="s">
        <v>65</v>
      </c>
      <c r="D975">
        <v>10000026</v>
      </c>
      <c r="E975">
        <v>10000026</v>
      </c>
      <c r="F975">
        <v>27.265999999999998</v>
      </c>
      <c r="G975">
        <v>200400</v>
      </c>
      <c r="H975">
        <v>0.5</v>
      </c>
      <c r="I975">
        <v>2022</v>
      </c>
      <c r="J975" t="s">
        <v>89</v>
      </c>
      <c r="K975" t="s">
        <v>48</v>
      </c>
      <c r="L975" s="127">
        <v>0.32916666666666666</v>
      </c>
      <c r="M975" t="s">
        <v>28</v>
      </c>
      <c r="N975" t="s">
        <v>49</v>
      </c>
      <c r="O975" t="s">
        <v>30</v>
      </c>
      <c r="P975" t="s">
        <v>31</v>
      </c>
      <c r="Q975" t="s">
        <v>41</v>
      </c>
      <c r="R975" t="s">
        <v>33</v>
      </c>
      <c r="S975" t="s">
        <v>42</v>
      </c>
      <c r="T975" t="s">
        <v>74</v>
      </c>
      <c r="U975" s="1" t="s">
        <v>43</v>
      </c>
      <c r="V975">
        <v>9</v>
      </c>
      <c r="W975">
        <v>0</v>
      </c>
      <c r="X975">
        <v>0</v>
      </c>
      <c r="Y975">
        <v>0</v>
      </c>
      <c r="Z975">
        <v>9</v>
      </c>
    </row>
    <row r="976" spans="1:26" x14ac:dyDescent="0.25">
      <c r="A976">
        <v>106894082</v>
      </c>
      <c r="B976" t="s">
        <v>106</v>
      </c>
      <c r="C976" t="s">
        <v>65</v>
      </c>
      <c r="D976">
        <v>10000095</v>
      </c>
      <c r="E976">
        <v>10000095</v>
      </c>
      <c r="F976">
        <v>23.765000000000001</v>
      </c>
      <c r="G976">
        <v>40001815</v>
      </c>
      <c r="H976">
        <v>1.25</v>
      </c>
      <c r="I976">
        <v>2022</v>
      </c>
      <c r="J976" t="s">
        <v>89</v>
      </c>
      <c r="K976" t="s">
        <v>48</v>
      </c>
      <c r="L976" s="127">
        <v>0.76250000000000007</v>
      </c>
      <c r="M976" t="s">
        <v>28</v>
      </c>
      <c r="N976" t="s">
        <v>29</v>
      </c>
      <c r="O976" t="s">
        <v>30</v>
      </c>
      <c r="P976" t="s">
        <v>54</v>
      </c>
      <c r="Q976" t="s">
        <v>41</v>
      </c>
      <c r="R976" t="s">
        <v>33</v>
      </c>
      <c r="S976" t="s">
        <v>42</v>
      </c>
      <c r="T976" t="s">
        <v>35</v>
      </c>
      <c r="U976" s="1" t="s">
        <v>36</v>
      </c>
      <c r="V976">
        <v>1</v>
      </c>
      <c r="W976">
        <v>0</v>
      </c>
      <c r="X976">
        <v>0</v>
      </c>
      <c r="Y976">
        <v>0</v>
      </c>
      <c r="Z976">
        <v>0</v>
      </c>
    </row>
    <row r="977" spans="1:26" x14ac:dyDescent="0.25">
      <c r="A977">
        <v>106894110</v>
      </c>
      <c r="B977" t="s">
        <v>148</v>
      </c>
      <c r="C977" t="s">
        <v>65</v>
      </c>
      <c r="D977">
        <v>10000040</v>
      </c>
      <c r="E977">
        <v>10000040</v>
      </c>
      <c r="F977">
        <v>7.55</v>
      </c>
      <c r="G977">
        <v>200080</v>
      </c>
      <c r="H977">
        <v>0.45</v>
      </c>
      <c r="I977">
        <v>2022</v>
      </c>
      <c r="J977" t="s">
        <v>89</v>
      </c>
      <c r="K977" t="s">
        <v>48</v>
      </c>
      <c r="L977" s="127">
        <v>0.69166666666666676</v>
      </c>
      <c r="M977" t="s">
        <v>28</v>
      </c>
      <c r="N977" t="s">
        <v>49</v>
      </c>
      <c r="O977" t="s">
        <v>30</v>
      </c>
      <c r="P977" t="s">
        <v>54</v>
      </c>
      <c r="Q977" t="s">
        <v>41</v>
      </c>
      <c r="R977" t="s">
        <v>33</v>
      </c>
      <c r="S977" t="s">
        <v>42</v>
      </c>
      <c r="T977" t="s">
        <v>35</v>
      </c>
      <c r="U977" s="1" t="s">
        <v>43</v>
      </c>
      <c r="V977">
        <v>4</v>
      </c>
      <c r="W977">
        <v>0</v>
      </c>
      <c r="X977">
        <v>0</v>
      </c>
      <c r="Y977">
        <v>0</v>
      </c>
      <c r="Z977">
        <v>1</v>
      </c>
    </row>
    <row r="978" spans="1:26" x14ac:dyDescent="0.25">
      <c r="A978">
        <v>106894167</v>
      </c>
      <c r="B978" t="s">
        <v>106</v>
      </c>
      <c r="C978" t="s">
        <v>65</v>
      </c>
      <c r="D978">
        <v>10000095</v>
      </c>
      <c r="E978">
        <v>10000095</v>
      </c>
      <c r="F978">
        <v>24.599</v>
      </c>
      <c r="G978">
        <v>40001813</v>
      </c>
      <c r="H978">
        <v>0.5</v>
      </c>
      <c r="I978">
        <v>2022</v>
      </c>
      <c r="J978" t="s">
        <v>89</v>
      </c>
      <c r="K978" t="s">
        <v>55</v>
      </c>
      <c r="L978" s="127">
        <v>0.53194444444444444</v>
      </c>
      <c r="M978" t="s">
        <v>28</v>
      </c>
      <c r="N978" t="s">
        <v>49</v>
      </c>
      <c r="O978" t="s">
        <v>30</v>
      </c>
      <c r="P978" t="s">
        <v>54</v>
      </c>
      <c r="Q978" t="s">
        <v>41</v>
      </c>
      <c r="R978" t="s">
        <v>33</v>
      </c>
      <c r="S978" t="s">
        <v>42</v>
      </c>
      <c r="T978" t="s">
        <v>57</v>
      </c>
      <c r="U978" s="1" t="s">
        <v>64</v>
      </c>
      <c r="V978">
        <v>1</v>
      </c>
      <c r="W978">
        <v>0</v>
      </c>
      <c r="X978">
        <v>0</v>
      </c>
      <c r="Y978">
        <v>1</v>
      </c>
      <c r="Z978">
        <v>0</v>
      </c>
    </row>
    <row r="979" spans="1:26" x14ac:dyDescent="0.25">
      <c r="A979">
        <v>106894169</v>
      </c>
      <c r="B979" t="s">
        <v>106</v>
      </c>
      <c r="C979" t="s">
        <v>65</v>
      </c>
      <c r="D979">
        <v>10000095</v>
      </c>
      <c r="E979">
        <v>10000095</v>
      </c>
      <c r="F979">
        <v>22.614999999999998</v>
      </c>
      <c r="G979">
        <v>40001815</v>
      </c>
      <c r="H979">
        <v>0.1</v>
      </c>
      <c r="I979">
        <v>2022</v>
      </c>
      <c r="J979" t="s">
        <v>89</v>
      </c>
      <c r="K979" t="s">
        <v>48</v>
      </c>
      <c r="L979" s="127">
        <v>0.17708333333333334</v>
      </c>
      <c r="M979" t="s">
        <v>28</v>
      </c>
      <c r="N979" t="s">
        <v>49</v>
      </c>
      <c r="O979" t="s">
        <v>30</v>
      </c>
      <c r="P979" t="s">
        <v>54</v>
      </c>
      <c r="Q979" t="s">
        <v>62</v>
      </c>
      <c r="R979" t="s">
        <v>33</v>
      </c>
      <c r="S979" t="s">
        <v>34</v>
      </c>
      <c r="T979" t="s">
        <v>57</v>
      </c>
      <c r="U979" s="1" t="s">
        <v>64</v>
      </c>
      <c r="V979">
        <v>1</v>
      </c>
      <c r="W979">
        <v>0</v>
      </c>
      <c r="X979">
        <v>0</v>
      </c>
      <c r="Y979">
        <v>1</v>
      </c>
      <c r="Z979">
        <v>0</v>
      </c>
    </row>
    <row r="980" spans="1:26" x14ac:dyDescent="0.25">
      <c r="A980">
        <v>106894192</v>
      </c>
      <c r="B980" t="s">
        <v>91</v>
      </c>
      <c r="C980" t="s">
        <v>65</v>
      </c>
      <c r="D980">
        <v>10000085</v>
      </c>
      <c r="E980">
        <v>10000085</v>
      </c>
      <c r="F980">
        <v>1.5249999999999999</v>
      </c>
      <c r="G980">
        <v>40002894</v>
      </c>
      <c r="H980">
        <v>1</v>
      </c>
      <c r="I980">
        <v>2022</v>
      </c>
      <c r="J980" t="s">
        <v>89</v>
      </c>
      <c r="K980" t="s">
        <v>53</v>
      </c>
      <c r="L980" s="127">
        <v>0.91249999999999998</v>
      </c>
      <c r="M980" t="s">
        <v>40</v>
      </c>
      <c r="N980" t="s">
        <v>49</v>
      </c>
      <c r="O980" t="s">
        <v>30</v>
      </c>
      <c r="P980" t="s">
        <v>54</v>
      </c>
      <c r="Q980" t="s">
        <v>41</v>
      </c>
      <c r="R980" t="s">
        <v>33</v>
      </c>
      <c r="S980" t="s">
        <v>42</v>
      </c>
      <c r="T980" t="s">
        <v>57</v>
      </c>
      <c r="U980" s="1" t="s">
        <v>36</v>
      </c>
      <c r="V980">
        <v>4</v>
      </c>
      <c r="W980">
        <v>0</v>
      </c>
      <c r="X980">
        <v>0</v>
      </c>
      <c r="Y980">
        <v>0</v>
      </c>
      <c r="Z980">
        <v>0</v>
      </c>
    </row>
    <row r="981" spans="1:26" x14ac:dyDescent="0.25">
      <c r="A981">
        <v>106894210</v>
      </c>
      <c r="B981" t="s">
        <v>25</v>
      </c>
      <c r="C981" t="s">
        <v>65</v>
      </c>
      <c r="D981">
        <v>10000040</v>
      </c>
      <c r="E981">
        <v>10000040</v>
      </c>
      <c r="F981">
        <v>999.99900000000002</v>
      </c>
      <c r="G981">
        <v>20000070</v>
      </c>
      <c r="H981">
        <v>2.9</v>
      </c>
      <c r="I981">
        <v>2022</v>
      </c>
      <c r="J981" t="s">
        <v>89</v>
      </c>
      <c r="K981" t="s">
        <v>39</v>
      </c>
      <c r="L981" s="127">
        <v>0.52986111111111112</v>
      </c>
      <c r="M981" t="s">
        <v>28</v>
      </c>
      <c r="N981" t="s">
        <v>49</v>
      </c>
      <c r="O981" t="s">
        <v>30</v>
      </c>
      <c r="P981" t="s">
        <v>31</v>
      </c>
      <c r="Q981" t="s">
        <v>41</v>
      </c>
      <c r="R981" t="s">
        <v>33</v>
      </c>
      <c r="S981" t="s">
        <v>42</v>
      </c>
      <c r="T981" t="s">
        <v>35</v>
      </c>
      <c r="U981" s="1" t="s">
        <v>36</v>
      </c>
      <c r="V981">
        <v>3</v>
      </c>
      <c r="W981">
        <v>0</v>
      </c>
      <c r="X981">
        <v>0</v>
      </c>
      <c r="Y981">
        <v>0</v>
      </c>
      <c r="Z981">
        <v>0</v>
      </c>
    </row>
    <row r="982" spans="1:26" x14ac:dyDescent="0.25">
      <c r="A982">
        <v>106894213</v>
      </c>
      <c r="B982" t="s">
        <v>86</v>
      </c>
      <c r="C982" t="s">
        <v>65</v>
      </c>
      <c r="D982">
        <v>10000026</v>
      </c>
      <c r="E982">
        <v>10000026</v>
      </c>
      <c r="F982">
        <v>23.238</v>
      </c>
      <c r="G982">
        <v>30000146</v>
      </c>
      <c r="H982">
        <v>1.9</v>
      </c>
      <c r="I982">
        <v>2022</v>
      </c>
      <c r="J982" t="s">
        <v>89</v>
      </c>
      <c r="K982" t="s">
        <v>55</v>
      </c>
      <c r="L982" s="127">
        <v>0.34027777777777773</v>
      </c>
      <c r="M982" t="s">
        <v>28</v>
      </c>
      <c r="N982" t="s">
        <v>49</v>
      </c>
      <c r="O982" t="s">
        <v>30</v>
      </c>
      <c r="P982" t="s">
        <v>54</v>
      </c>
      <c r="Q982" t="s">
        <v>41</v>
      </c>
      <c r="R982" t="s">
        <v>33</v>
      </c>
      <c r="S982" t="s">
        <v>42</v>
      </c>
      <c r="T982" t="s">
        <v>35</v>
      </c>
      <c r="U982" s="1" t="s">
        <v>43</v>
      </c>
      <c r="V982">
        <v>8</v>
      </c>
      <c r="W982">
        <v>0</v>
      </c>
      <c r="X982">
        <v>0</v>
      </c>
      <c r="Y982">
        <v>0</v>
      </c>
      <c r="Z982">
        <v>1</v>
      </c>
    </row>
    <row r="983" spans="1:26" x14ac:dyDescent="0.25">
      <c r="A983">
        <v>106894257</v>
      </c>
      <c r="B983" t="s">
        <v>142</v>
      </c>
      <c r="C983" t="s">
        <v>67</v>
      </c>
      <c r="D983">
        <v>30000024</v>
      </c>
      <c r="E983">
        <v>30000024</v>
      </c>
      <c r="F983">
        <v>27.413</v>
      </c>
      <c r="G983">
        <v>40001829</v>
      </c>
      <c r="H983">
        <v>0.1</v>
      </c>
      <c r="I983">
        <v>2022</v>
      </c>
      <c r="J983" t="s">
        <v>89</v>
      </c>
      <c r="K983" t="s">
        <v>55</v>
      </c>
      <c r="L983" s="127">
        <v>0.53402777777777777</v>
      </c>
      <c r="M983" t="s">
        <v>28</v>
      </c>
      <c r="N983" t="s">
        <v>49</v>
      </c>
      <c r="O983" t="s">
        <v>30</v>
      </c>
      <c r="P983" t="s">
        <v>54</v>
      </c>
      <c r="Q983" t="s">
        <v>41</v>
      </c>
      <c r="R983" t="s">
        <v>33</v>
      </c>
      <c r="S983" t="s">
        <v>42</v>
      </c>
      <c r="T983" t="s">
        <v>35</v>
      </c>
      <c r="U983" s="1" t="s">
        <v>36</v>
      </c>
      <c r="V983">
        <v>2</v>
      </c>
      <c r="W983">
        <v>0</v>
      </c>
      <c r="X983">
        <v>0</v>
      </c>
      <c r="Y983">
        <v>0</v>
      </c>
      <c r="Z983">
        <v>0</v>
      </c>
    </row>
    <row r="984" spans="1:26" x14ac:dyDescent="0.25">
      <c r="A984">
        <v>106894274</v>
      </c>
      <c r="B984" t="s">
        <v>25</v>
      </c>
      <c r="C984" t="s">
        <v>38</v>
      </c>
      <c r="D984">
        <v>20000401</v>
      </c>
      <c r="E984">
        <v>20000401</v>
      </c>
      <c r="F984">
        <v>10.706</v>
      </c>
      <c r="G984">
        <v>40001467</v>
      </c>
      <c r="H984">
        <v>5.6000000000000001E-2</v>
      </c>
      <c r="I984">
        <v>2022</v>
      </c>
      <c r="J984" t="s">
        <v>89</v>
      </c>
      <c r="K984" t="s">
        <v>48</v>
      </c>
      <c r="L984" s="127">
        <v>0.5131944444444444</v>
      </c>
      <c r="M984" t="s">
        <v>28</v>
      </c>
      <c r="N984" t="s">
        <v>49</v>
      </c>
      <c r="O984" t="s">
        <v>30</v>
      </c>
      <c r="P984" t="s">
        <v>54</v>
      </c>
      <c r="Q984" t="s">
        <v>41</v>
      </c>
      <c r="R984" t="s">
        <v>33</v>
      </c>
      <c r="S984" t="s">
        <v>42</v>
      </c>
      <c r="T984" t="s">
        <v>35</v>
      </c>
      <c r="U984" s="1" t="s">
        <v>43</v>
      </c>
      <c r="V984">
        <v>2</v>
      </c>
      <c r="W984">
        <v>0</v>
      </c>
      <c r="X984">
        <v>0</v>
      </c>
      <c r="Y984">
        <v>0</v>
      </c>
      <c r="Z984">
        <v>1</v>
      </c>
    </row>
    <row r="985" spans="1:26" x14ac:dyDescent="0.25">
      <c r="A985">
        <v>106894278</v>
      </c>
      <c r="B985" t="s">
        <v>104</v>
      </c>
      <c r="C985" t="s">
        <v>65</v>
      </c>
      <c r="D985">
        <v>10000026</v>
      </c>
      <c r="E985">
        <v>10000026</v>
      </c>
      <c r="F985">
        <v>3.5179999999999998</v>
      </c>
      <c r="G985">
        <v>200450</v>
      </c>
      <c r="H985">
        <v>1</v>
      </c>
      <c r="I985">
        <v>2022</v>
      </c>
      <c r="J985" t="s">
        <v>89</v>
      </c>
      <c r="K985" t="s">
        <v>48</v>
      </c>
      <c r="L985" s="127">
        <v>0.34375</v>
      </c>
      <c r="M985" t="s">
        <v>28</v>
      </c>
      <c r="N985" t="s">
        <v>49</v>
      </c>
      <c r="O985" t="s">
        <v>30</v>
      </c>
      <c r="P985" t="s">
        <v>31</v>
      </c>
      <c r="Q985" t="s">
        <v>41</v>
      </c>
      <c r="R985" t="s">
        <v>33</v>
      </c>
      <c r="S985" t="s">
        <v>42</v>
      </c>
      <c r="T985" t="s">
        <v>35</v>
      </c>
      <c r="U985" s="1" t="s">
        <v>36</v>
      </c>
      <c r="V985">
        <v>5</v>
      </c>
      <c r="W985">
        <v>0</v>
      </c>
      <c r="X985">
        <v>0</v>
      </c>
      <c r="Y985">
        <v>0</v>
      </c>
      <c r="Z985">
        <v>0</v>
      </c>
    </row>
    <row r="986" spans="1:26" x14ac:dyDescent="0.25">
      <c r="A986">
        <v>106894342</v>
      </c>
      <c r="B986" t="s">
        <v>25</v>
      </c>
      <c r="C986" t="s">
        <v>65</v>
      </c>
      <c r="D986">
        <v>10000040</v>
      </c>
      <c r="E986">
        <v>10000040</v>
      </c>
      <c r="F986">
        <v>27.66</v>
      </c>
      <c r="G986">
        <v>30000042</v>
      </c>
      <c r="H986">
        <v>1.5</v>
      </c>
      <c r="I986">
        <v>2022</v>
      </c>
      <c r="J986" t="s">
        <v>89</v>
      </c>
      <c r="K986" t="s">
        <v>55</v>
      </c>
      <c r="L986" s="127">
        <v>0.80347222222222225</v>
      </c>
      <c r="M986" t="s">
        <v>28</v>
      </c>
      <c r="N986" t="s">
        <v>29</v>
      </c>
      <c r="O986" t="s">
        <v>30</v>
      </c>
      <c r="P986" t="s">
        <v>54</v>
      </c>
      <c r="Q986" t="s">
        <v>62</v>
      </c>
      <c r="R986" t="s">
        <v>33</v>
      </c>
      <c r="S986" t="s">
        <v>34</v>
      </c>
      <c r="T986" t="s">
        <v>57</v>
      </c>
      <c r="U986" s="1" t="s">
        <v>36</v>
      </c>
      <c r="V986">
        <v>2</v>
      </c>
      <c r="W986">
        <v>0</v>
      </c>
      <c r="X986">
        <v>0</v>
      </c>
      <c r="Y986">
        <v>0</v>
      </c>
      <c r="Z986">
        <v>0</v>
      </c>
    </row>
    <row r="987" spans="1:26" x14ac:dyDescent="0.25">
      <c r="A987">
        <v>106894370</v>
      </c>
      <c r="B987" t="s">
        <v>81</v>
      </c>
      <c r="C987" t="s">
        <v>65</v>
      </c>
      <c r="D987">
        <v>10000485</v>
      </c>
      <c r="E987">
        <v>10800485</v>
      </c>
      <c r="F987">
        <v>28.384</v>
      </c>
      <c r="G987">
        <v>50024887</v>
      </c>
      <c r="H987">
        <v>2</v>
      </c>
      <c r="I987">
        <v>2022</v>
      </c>
      <c r="J987" t="s">
        <v>89</v>
      </c>
      <c r="K987" t="s">
        <v>27</v>
      </c>
      <c r="L987" s="127">
        <v>0.9194444444444444</v>
      </c>
      <c r="M987" t="s">
        <v>28</v>
      </c>
      <c r="N987" t="s">
        <v>29</v>
      </c>
      <c r="O987" t="s">
        <v>30</v>
      </c>
      <c r="P987" t="s">
        <v>31</v>
      </c>
      <c r="Q987" t="s">
        <v>41</v>
      </c>
      <c r="R987" t="s">
        <v>33</v>
      </c>
      <c r="S987" t="s">
        <v>42</v>
      </c>
      <c r="T987" t="s">
        <v>57</v>
      </c>
      <c r="U987" s="1" t="s">
        <v>36</v>
      </c>
      <c r="V987">
        <v>2</v>
      </c>
      <c r="W987">
        <v>0</v>
      </c>
      <c r="X987">
        <v>0</v>
      </c>
      <c r="Y987">
        <v>0</v>
      </c>
      <c r="Z987">
        <v>0</v>
      </c>
    </row>
    <row r="988" spans="1:26" x14ac:dyDescent="0.25">
      <c r="A988">
        <v>106894390</v>
      </c>
      <c r="B988" t="s">
        <v>100</v>
      </c>
      <c r="C988" t="s">
        <v>67</v>
      </c>
      <c r="D988">
        <v>30000016</v>
      </c>
      <c r="E988">
        <v>30000016</v>
      </c>
      <c r="F988">
        <v>6.3710000000000004</v>
      </c>
      <c r="G988">
        <v>40001814</v>
      </c>
      <c r="H988">
        <v>0.1</v>
      </c>
      <c r="I988">
        <v>2022</v>
      </c>
      <c r="J988" t="s">
        <v>89</v>
      </c>
      <c r="K988" t="s">
        <v>55</v>
      </c>
      <c r="L988" s="127">
        <v>0.75486111111111109</v>
      </c>
      <c r="M988" t="s">
        <v>92</v>
      </c>
      <c r="Q988" t="s">
        <v>41</v>
      </c>
      <c r="R988" t="s">
        <v>33</v>
      </c>
      <c r="S988" t="s">
        <v>42</v>
      </c>
      <c r="T988" t="s">
        <v>35</v>
      </c>
      <c r="U988" s="1" t="s">
        <v>36</v>
      </c>
      <c r="V988">
        <v>1</v>
      </c>
      <c r="W988">
        <v>0</v>
      </c>
      <c r="X988">
        <v>0</v>
      </c>
      <c r="Y988">
        <v>0</v>
      </c>
      <c r="Z988">
        <v>0</v>
      </c>
    </row>
    <row r="989" spans="1:26" x14ac:dyDescent="0.25">
      <c r="A989">
        <v>106894409</v>
      </c>
      <c r="B989" t="s">
        <v>81</v>
      </c>
      <c r="C989" t="s">
        <v>65</v>
      </c>
      <c r="D989">
        <v>10000485</v>
      </c>
      <c r="E989">
        <v>10800485</v>
      </c>
      <c r="F989">
        <v>32.881999999999998</v>
      </c>
      <c r="G989">
        <v>30000051</v>
      </c>
      <c r="H989">
        <v>0.5</v>
      </c>
      <c r="I989">
        <v>2022</v>
      </c>
      <c r="J989" t="s">
        <v>89</v>
      </c>
      <c r="K989" t="s">
        <v>55</v>
      </c>
      <c r="L989" s="127">
        <v>9.5138888888888884E-2</v>
      </c>
      <c r="M989" t="s">
        <v>28</v>
      </c>
      <c r="N989" t="s">
        <v>49</v>
      </c>
      <c r="O989" t="s">
        <v>30</v>
      </c>
      <c r="P989" t="s">
        <v>54</v>
      </c>
      <c r="Q989" t="s">
        <v>41</v>
      </c>
      <c r="R989" t="s">
        <v>33</v>
      </c>
      <c r="S989" t="s">
        <v>42</v>
      </c>
      <c r="T989" t="s">
        <v>57</v>
      </c>
      <c r="U989" s="1" t="s">
        <v>36</v>
      </c>
      <c r="V989">
        <v>1</v>
      </c>
      <c r="W989">
        <v>0</v>
      </c>
      <c r="X989">
        <v>0</v>
      </c>
      <c r="Y989">
        <v>0</v>
      </c>
      <c r="Z989">
        <v>0</v>
      </c>
    </row>
    <row r="990" spans="1:26" x14ac:dyDescent="0.25">
      <c r="A990">
        <v>106894416</v>
      </c>
      <c r="B990" t="s">
        <v>81</v>
      </c>
      <c r="C990" t="s">
        <v>65</v>
      </c>
      <c r="D990">
        <v>10000485</v>
      </c>
      <c r="E990">
        <v>10800485</v>
      </c>
      <c r="F990">
        <v>32.881999999999998</v>
      </c>
      <c r="G990">
        <v>30000051</v>
      </c>
      <c r="H990">
        <v>0.5</v>
      </c>
      <c r="I990">
        <v>2022</v>
      </c>
      <c r="J990" t="s">
        <v>89</v>
      </c>
      <c r="K990" t="s">
        <v>55</v>
      </c>
      <c r="L990" s="127">
        <v>9.6527777777777768E-2</v>
      </c>
      <c r="M990" t="s">
        <v>28</v>
      </c>
      <c r="N990" t="s">
        <v>49</v>
      </c>
      <c r="O990" t="s">
        <v>30</v>
      </c>
      <c r="P990" t="s">
        <v>54</v>
      </c>
      <c r="Q990" t="s">
        <v>41</v>
      </c>
      <c r="R990" t="s">
        <v>33</v>
      </c>
      <c r="S990" t="s">
        <v>42</v>
      </c>
      <c r="T990" t="s">
        <v>57</v>
      </c>
      <c r="U990" s="1" t="s">
        <v>36</v>
      </c>
      <c r="V990">
        <v>1</v>
      </c>
      <c r="W990">
        <v>0</v>
      </c>
      <c r="X990">
        <v>0</v>
      </c>
      <c r="Y990">
        <v>0</v>
      </c>
      <c r="Z990">
        <v>0</v>
      </c>
    </row>
    <row r="991" spans="1:26" x14ac:dyDescent="0.25">
      <c r="A991">
        <v>106894424</v>
      </c>
      <c r="B991" t="s">
        <v>126</v>
      </c>
      <c r="C991" t="s">
        <v>38</v>
      </c>
      <c r="D991">
        <v>20000701</v>
      </c>
      <c r="E991">
        <v>20000701</v>
      </c>
      <c r="F991">
        <v>12.215999999999999</v>
      </c>
      <c r="G991">
        <v>30000053</v>
      </c>
      <c r="H991">
        <v>0.8</v>
      </c>
      <c r="I991">
        <v>2022</v>
      </c>
      <c r="J991" t="s">
        <v>89</v>
      </c>
      <c r="K991" t="s">
        <v>27</v>
      </c>
      <c r="L991" s="127">
        <v>0.31944444444444448</v>
      </c>
      <c r="M991" t="s">
        <v>28</v>
      </c>
      <c r="N991" t="s">
        <v>29</v>
      </c>
      <c r="O991" t="s">
        <v>30</v>
      </c>
      <c r="P991" t="s">
        <v>31</v>
      </c>
      <c r="Q991" t="s">
        <v>41</v>
      </c>
      <c r="R991" t="s">
        <v>75</v>
      </c>
      <c r="S991" t="s">
        <v>42</v>
      </c>
      <c r="T991" t="s">
        <v>35</v>
      </c>
      <c r="U991" s="1" t="s">
        <v>36</v>
      </c>
      <c r="V991">
        <v>2</v>
      </c>
      <c r="W991">
        <v>0</v>
      </c>
      <c r="X991">
        <v>0</v>
      </c>
      <c r="Y991">
        <v>0</v>
      </c>
      <c r="Z991">
        <v>0</v>
      </c>
    </row>
    <row r="992" spans="1:26" x14ac:dyDescent="0.25">
      <c r="A992">
        <v>106894575</v>
      </c>
      <c r="B992" t="s">
        <v>81</v>
      </c>
      <c r="C992" t="s">
        <v>65</v>
      </c>
      <c r="D992">
        <v>10000485</v>
      </c>
      <c r="E992">
        <v>10800485</v>
      </c>
      <c r="F992">
        <v>21.716999999999999</v>
      </c>
      <c r="G992">
        <v>50015564</v>
      </c>
      <c r="H992">
        <v>0</v>
      </c>
      <c r="I992">
        <v>2022</v>
      </c>
      <c r="J992" t="s">
        <v>89</v>
      </c>
      <c r="K992" t="s">
        <v>60</v>
      </c>
      <c r="L992" s="127">
        <v>0.66041666666666665</v>
      </c>
      <c r="M992" t="s">
        <v>28</v>
      </c>
      <c r="N992" t="s">
        <v>29</v>
      </c>
      <c r="O992" t="s">
        <v>30</v>
      </c>
      <c r="P992" t="s">
        <v>31</v>
      </c>
      <c r="Q992" t="s">
        <v>41</v>
      </c>
      <c r="R992" t="s">
        <v>76</v>
      </c>
      <c r="S992" t="s">
        <v>42</v>
      </c>
      <c r="T992" t="s">
        <v>35</v>
      </c>
      <c r="U992" s="1" t="s">
        <v>36</v>
      </c>
      <c r="V992">
        <v>3</v>
      </c>
      <c r="W992">
        <v>0</v>
      </c>
      <c r="X992">
        <v>0</v>
      </c>
      <c r="Y992">
        <v>0</v>
      </c>
      <c r="Z992">
        <v>0</v>
      </c>
    </row>
    <row r="993" spans="1:26" x14ac:dyDescent="0.25">
      <c r="A993">
        <v>106894749</v>
      </c>
      <c r="B993" t="s">
        <v>44</v>
      </c>
      <c r="C993" t="s">
        <v>45</v>
      </c>
      <c r="D993">
        <v>50012519</v>
      </c>
      <c r="E993">
        <v>40001327</v>
      </c>
      <c r="F993">
        <v>0</v>
      </c>
      <c r="G993">
        <v>50005632</v>
      </c>
      <c r="H993">
        <v>0</v>
      </c>
      <c r="I993">
        <v>2022</v>
      </c>
      <c r="J993" t="s">
        <v>89</v>
      </c>
      <c r="K993" t="s">
        <v>60</v>
      </c>
      <c r="L993" s="127">
        <v>0.91180555555555554</v>
      </c>
      <c r="M993" t="s">
        <v>28</v>
      </c>
      <c r="N993" t="s">
        <v>29</v>
      </c>
      <c r="O993" t="s">
        <v>30</v>
      </c>
      <c r="P993" t="s">
        <v>54</v>
      </c>
      <c r="Q993" t="s">
        <v>41</v>
      </c>
      <c r="R993" t="s">
        <v>61</v>
      </c>
      <c r="S993" t="s">
        <v>34</v>
      </c>
      <c r="T993" t="s">
        <v>47</v>
      </c>
      <c r="U993" s="1" t="s">
        <v>43</v>
      </c>
      <c r="V993">
        <v>1</v>
      </c>
      <c r="W993">
        <v>0</v>
      </c>
      <c r="X993">
        <v>0</v>
      </c>
      <c r="Y993">
        <v>0</v>
      </c>
      <c r="Z993">
        <v>1</v>
      </c>
    </row>
    <row r="994" spans="1:26" x14ac:dyDescent="0.25">
      <c r="A994">
        <v>106894801</v>
      </c>
      <c r="B994" t="s">
        <v>91</v>
      </c>
      <c r="C994" t="s">
        <v>45</v>
      </c>
      <c r="D994">
        <v>50031313</v>
      </c>
      <c r="E994">
        <v>50031313</v>
      </c>
      <c r="F994">
        <v>3.7999999999999999E-2</v>
      </c>
      <c r="G994">
        <v>50004546</v>
      </c>
      <c r="H994">
        <v>3.7999999999999999E-2</v>
      </c>
      <c r="I994">
        <v>2022</v>
      </c>
      <c r="J994" t="s">
        <v>26</v>
      </c>
      <c r="K994" t="s">
        <v>58</v>
      </c>
      <c r="L994" s="127">
        <v>9.0277777777777787E-3</v>
      </c>
      <c r="M994" t="s">
        <v>28</v>
      </c>
      <c r="N994" t="s">
        <v>29</v>
      </c>
      <c r="O994" t="s">
        <v>30</v>
      </c>
      <c r="P994" t="s">
        <v>54</v>
      </c>
      <c r="Q994" t="s">
        <v>41</v>
      </c>
      <c r="R994" t="s">
        <v>33</v>
      </c>
      <c r="S994" t="s">
        <v>42</v>
      </c>
      <c r="T994" t="s">
        <v>47</v>
      </c>
      <c r="U994" s="1" t="s">
        <v>43</v>
      </c>
      <c r="V994">
        <v>1</v>
      </c>
      <c r="W994">
        <v>0</v>
      </c>
      <c r="X994">
        <v>0</v>
      </c>
      <c r="Y994">
        <v>0</v>
      </c>
      <c r="Z994">
        <v>1</v>
      </c>
    </row>
    <row r="995" spans="1:26" x14ac:dyDescent="0.25">
      <c r="A995">
        <v>106895159</v>
      </c>
      <c r="B995" t="s">
        <v>25</v>
      </c>
      <c r="C995" t="s">
        <v>65</v>
      </c>
      <c r="D995">
        <v>10000087</v>
      </c>
      <c r="E995">
        <v>10000087</v>
      </c>
      <c r="F995">
        <v>4.2990000000000004</v>
      </c>
      <c r="G995">
        <v>50026348</v>
      </c>
      <c r="H995">
        <v>3.7999999999999999E-2</v>
      </c>
      <c r="I995">
        <v>2022</v>
      </c>
      <c r="J995" t="s">
        <v>89</v>
      </c>
      <c r="K995" t="s">
        <v>55</v>
      </c>
      <c r="L995" s="127">
        <v>0.4368055555555555</v>
      </c>
      <c r="M995" t="s">
        <v>92</v>
      </c>
      <c r="Q995" t="s">
        <v>41</v>
      </c>
      <c r="R995" t="s">
        <v>33</v>
      </c>
      <c r="S995" t="s">
        <v>42</v>
      </c>
      <c r="T995" t="s">
        <v>35</v>
      </c>
      <c r="U995" s="1" t="s">
        <v>64</v>
      </c>
      <c r="V995">
        <v>5</v>
      </c>
      <c r="W995">
        <v>0</v>
      </c>
      <c r="X995">
        <v>0</v>
      </c>
      <c r="Y995">
        <v>1</v>
      </c>
      <c r="Z995">
        <v>0</v>
      </c>
    </row>
    <row r="996" spans="1:26" x14ac:dyDescent="0.25">
      <c r="A996">
        <v>106895241</v>
      </c>
      <c r="B996" t="s">
        <v>86</v>
      </c>
      <c r="C996" t="s">
        <v>65</v>
      </c>
      <c r="D996">
        <v>10000026</v>
      </c>
      <c r="E996">
        <v>10000026</v>
      </c>
      <c r="F996">
        <v>22.863</v>
      </c>
      <c r="G996">
        <v>200350</v>
      </c>
      <c r="H996">
        <v>0.1</v>
      </c>
      <c r="I996">
        <v>2022</v>
      </c>
      <c r="J996" t="s">
        <v>89</v>
      </c>
      <c r="K996" t="s">
        <v>55</v>
      </c>
      <c r="L996" s="127">
        <v>0.52847222222222223</v>
      </c>
      <c r="M996" t="s">
        <v>28</v>
      </c>
      <c r="N996" t="s">
        <v>49</v>
      </c>
      <c r="O996" t="s">
        <v>30</v>
      </c>
      <c r="P996" t="s">
        <v>31</v>
      </c>
      <c r="Q996" t="s">
        <v>32</v>
      </c>
      <c r="R996" t="s">
        <v>33</v>
      </c>
      <c r="S996" t="s">
        <v>42</v>
      </c>
      <c r="T996" t="s">
        <v>35</v>
      </c>
      <c r="U996" s="1" t="s">
        <v>36</v>
      </c>
      <c r="V996">
        <v>3</v>
      </c>
      <c r="W996">
        <v>0</v>
      </c>
      <c r="X996">
        <v>0</v>
      </c>
      <c r="Y996">
        <v>0</v>
      </c>
      <c r="Z996">
        <v>0</v>
      </c>
    </row>
    <row r="997" spans="1:26" x14ac:dyDescent="0.25">
      <c r="A997">
        <v>106895256</v>
      </c>
      <c r="B997" t="s">
        <v>104</v>
      </c>
      <c r="C997" t="s">
        <v>65</v>
      </c>
      <c r="D997">
        <v>10000026</v>
      </c>
      <c r="E997">
        <v>10000026</v>
      </c>
      <c r="F997">
        <v>15.263999999999999</v>
      </c>
      <c r="G997">
        <v>20000025</v>
      </c>
      <c r="H997">
        <v>1.6</v>
      </c>
      <c r="I997">
        <v>2022</v>
      </c>
      <c r="J997" t="s">
        <v>89</v>
      </c>
      <c r="K997" t="s">
        <v>55</v>
      </c>
      <c r="L997" s="127">
        <v>0.67291666666666661</v>
      </c>
      <c r="M997" t="s">
        <v>28</v>
      </c>
      <c r="N997" t="s">
        <v>49</v>
      </c>
      <c r="O997" t="s">
        <v>30</v>
      </c>
      <c r="P997" t="s">
        <v>31</v>
      </c>
      <c r="Q997" t="s">
        <v>62</v>
      </c>
      <c r="R997" t="s">
        <v>75</v>
      </c>
      <c r="S997" t="s">
        <v>34</v>
      </c>
      <c r="T997" t="s">
        <v>35</v>
      </c>
      <c r="U997" s="1" t="s">
        <v>43</v>
      </c>
      <c r="V997">
        <v>25</v>
      </c>
      <c r="W997">
        <v>0</v>
      </c>
      <c r="X997">
        <v>0</v>
      </c>
      <c r="Y997">
        <v>0</v>
      </c>
      <c r="Z997">
        <v>7</v>
      </c>
    </row>
    <row r="998" spans="1:26" x14ac:dyDescent="0.25">
      <c r="A998">
        <v>106895309</v>
      </c>
      <c r="B998" t="s">
        <v>25</v>
      </c>
      <c r="C998" t="s">
        <v>65</v>
      </c>
      <c r="D998">
        <v>10000040</v>
      </c>
      <c r="E998">
        <v>10000040</v>
      </c>
      <c r="F998">
        <v>27.209</v>
      </c>
      <c r="G998">
        <v>30000042</v>
      </c>
      <c r="H998">
        <v>2</v>
      </c>
      <c r="I998">
        <v>2022</v>
      </c>
      <c r="J998" t="s">
        <v>89</v>
      </c>
      <c r="K998" t="s">
        <v>58</v>
      </c>
      <c r="L998" s="127">
        <v>0.55347222222222225</v>
      </c>
      <c r="M998" t="s">
        <v>28</v>
      </c>
      <c r="N998" t="s">
        <v>49</v>
      </c>
      <c r="O998" t="s">
        <v>30</v>
      </c>
      <c r="P998" t="s">
        <v>31</v>
      </c>
      <c r="Q998" t="s">
        <v>41</v>
      </c>
      <c r="R998" t="s">
        <v>33</v>
      </c>
      <c r="S998" t="s">
        <v>42</v>
      </c>
      <c r="T998" t="s">
        <v>35</v>
      </c>
      <c r="U998" s="1" t="s">
        <v>36</v>
      </c>
      <c r="V998">
        <v>3</v>
      </c>
      <c r="W998">
        <v>0</v>
      </c>
      <c r="X998">
        <v>0</v>
      </c>
      <c r="Y998">
        <v>0</v>
      </c>
      <c r="Z998">
        <v>0</v>
      </c>
    </row>
    <row r="999" spans="1:26" x14ac:dyDescent="0.25">
      <c r="A999">
        <v>106895339</v>
      </c>
      <c r="B999" t="s">
        <v>86</v>
      </c>
      <c r="C999" t="s">
        <v>65</v>
      </c>
      <c r="D999">
        <v>10000026</v>
      </c>
      <c r="E999">
        <v>10000026</v>
      </c>
      <c r="F999">
        <v>27.265999999999998</v>
      </c>
      <c r="G999">
        <v>200400</v>
      </c>
      <c r="H999">
        <v>0.5</v>
      </c>
      <c r="I999">
        <v>2022</v>
      </c>
      <c r="J999" t="s">
        <v>89</v>
      </c>
      <c r="K999" t="s">
        <v>58</v>
      </c>
      <c r="L999" s="127">
        <v>0.66805555555555562</v>
      </c>
      <c r="M999" t="s">
        <v>28</v>
      </c>
      <c r="N999" t="s">
        <v>49</v>
      </c>
      <c r="O999" t="s">
        <v>30</v>
      </c>
      <c r="P999" t="s">
        <v>31</v>
      </c>
      <c r="Q999" t="s">
        <v>41</v>
      </c>
      <c r="R999" t="s">
        <v>33</v>
      </c>
      <c r="S999" t="s">
        <v>42</v>
      </c>
      <c r="T999" t="s">
        <v>35</v>
      </c>
      <c r="U999" s="1" t="s">
        <v>36</v>
      </c>
      <c r="V999">
        <v>10</v>
      </c>
      <c r="W999">
        <v>0</v>
      </c>
      <c r="X999">
        <v>0</v>
      </c>
      <c r="Y999">
        <v>0</v>
      </c>
      <c r="Z999">
        <v>0</v>
      </c>
    </row>
    <row r="1000" spans="1:26" x14ac:dyDescent="0.25">
      <c r="A1000">
        <v>106895346</v>
      </c>
      <c r="B1000" t="s">
        <v>91</v>
      </c>
      <c r="C1000" t="s">
        <v>65</v>
      </c>
      <c r="D1000">
        <v>10000085</v>
      </c>
      <c r="E1000">
        <v>10000085</v>
      </c>
      <c r="F1000">
        <v>4.4980000000000002</v>
      </c>
      <c r="G1000">
        <v>40001394</v>
      </c>
      <c r="H1000">
        <v>1.5</v>
      </c>
      <c r="I1000">
        <v>2022</v>
      </c>
      <c r="J1000" t="s">
        <v>89</v>
      </c>
      <c r="K1000" t="s">
        <v>58</v>
      </c>
      <c r="L1000" s="127">
        <v>0.93958333333333333</v>
      </c>
      <c r="M1000" t="s">
        <v>28</v>
      </c>
      <c r="N1000" t="s">
        <v>49</v>
      </c>
      <c r="O1000" t="s">
        <v>30</v>
      </c>
      <c r="P1000" t="s">
        <v>68</v>
      </c>
      <c r="Q1000" t="s">
        <v>41</v>
      </c>
      <c r="R1000" t="s">
        <v>33</v>
      </c>
      <c r="S1000" t="s">
        <v>42</v>
      </c>
      <c r="T1000" t="s">
        <v>57</v>
      </c>
      <c r="U1000" s="1" t="s">
        <v>36</v>
      </c>
      <c r="V1000">
        <v>2</v>
      </c>
      <c r="W1000">
        <v>0</v>
      </c>
      <c r="X1000">
        <v>0</v>
      </c>
      <c r="Y1000">
        <v>0</v>
      </c>
      <c r="Z1000">
        <v>0</v>
      </c>
    </row>
    <row r="1001" spans="1:26" x14ac:dyDescent="0.25">
      <c r="A1001">
        <v>106895356</v>
      </c>
      <c r="B1001" t="s">
        <v>25</v>
      </c>
      <c r="C1001" t="s">
        <v>65</v>
      </c>
      <c r="D1001">
        <v>10000040</v>
      </c>
      <c r="E1001">
        <v>10000040</v>
      </c>
      <c r="F1001">
        <v>1.994</v>
      </c>
      <c r="G1001">
        <v>40001002</v>
      </c>
      <c r="H1001">
        <v>0.2</v>
      </c>
      <c r="I1001">
        <v>2022</v>
      </c>
      <c r="J1001" t="s">
        <v>89</v>
      </c>
      <c r="K1001" t="s">
        <v>53</v>
      </c>
      <c r="L1001" s="127">
        <v>0.94027777777777777</v>
      </c>
      <c r="M1001" t="s">
        <v>28</v>
      </c>
      <c r="N1001" t="s">
        <v>29</v>
      </c>
      <c r="O1001" t="s">
        <v>30</v>
      </c>
      <c r="P1001" t="s">
        <v>31</v>
      </c>
      <c r="Q1001" t="s">
        <v>62</v>
      </c>
      <c r="R1001" t="s">
        <v>33</v>
      </c>
      <c r="S1001" t="s">
        <v>34</v>
      </c>
      <c r="T1001" t="s">
        <v>57</v>
      </c>
      <c r="U1001" s="1" t="s">
        <v>36</v>
      </c>
      <c r="V1001">
        <v>1</v>
      </c>
      <c r="W1001">
        <v>0</v>
      </c>
      <c r="X1001">
        <v>0</v>
      </c>
      <c r="Y1001">
        <v>0</v>
      </c>
      <c r="Z1001">
        <v>0</v>
      </c>
    </row>
    <row r="1002" spans="1:26" x14ac:dyDescent="0.25">
      <c r="A1002">
        <v>106895386</v>
      </c>
      <c r="B1002" t="s">
        <v>25</v>
      </c>
      <c r="C1002" t="s">
        <v>65</v>
      </c>
      <c r="D1002">
        <v>10000040</v>
      </c>
      <c r="E1002">
        <v>10000040</v>
      </c>
      <c r="F1002">
        <v>999.99900000000002</v>
      </c>
      <c r="G1002">
        <v>20000070</v>
      </c>
      <c r="H1002">
        <v>7.5999999999999998E-2</v>
      </c>
      <c r="I1002">
        <v>2022</v>
      </c>
      <c r="J1002" t="s">
        <v>89</v>
      </c>
      <c r="K1002" t="s">
        <v>55</v>
      </c>
      <c r="L1002" s="127">
        <v>0.53402777777777777</v>
      </c>
      <c r="M1002" t="s">
        <v>28</v>
      </c>
      <c r="N1002" t="s">
        <v>49</v>
      </c>
      <c r="O1002" t="s">
        <v>30</v>
      </c>
      <c r="P1002" t="s">
        <v>31</v>
      </c>
      <c r="Q1002" t="s">
        <v>41</v>
      </c>
      <c r="R1002" t="s">
        <v>33</v>
      </c>
      <c r="S1002" t="s">
        <v>42</v>
      </c>
      <c r="T1002" t="s">
        <v>35</v>
      </c>
      <c r="U1002" s="1" t="s">
        <v>36</v>
      </c>
      <c r="V1002">
        <v>4</v>
      </c>
      <c r="W1002">
        <v>0</v>
      </c>
      <c r="X1002">
        <v>0</v>
      </c>
      <c r="Y1002">
        <v>0</v>
      </c>
      <c r="Z1002">
        <v>0</v>
      </c>
    </row>
    <row r="1003" spans="1:26" x14ac:dyDescent="0.25">
      <c r="A1003">
        <v>106895388</v>
      </c>
      <c r="B1003" t="s">
        <v>25</v>
      </c>
      <c r="C1003" t="s">
        <v>65</v>
      </c>
      <c r="D1003">
        <v>10000040</v>
      </c>
      <c r="E1003">
        <v>10000040</v>
      </c>
      <c r="F1003">
        <v>999.99900000000002</v>
      </c>
      <c r="G1003">
        <v>20000070</v>
      </c>
      <c r="H1003">
        <v>1</v>
      </c>
      <c r="I1003">
        <v>2022</v>
      </c>
      <c r="J1003" t="s">
        <v>89</v>
      </c>
      <c r="K1003" t="s">
        <v>55</v>
      </c>
      <c r="L1003" s="127">
        <v>0.55277777777777781</v>
      </c>
      <c r="M1003" t="s">
        <v>28</v>
      </c>
      <c r="N1003" t="s">
        <v>49</v>
      </c>
      <c r="O1003" t="s">
        <v>30</v>
      </c>
      <c r="P1003" t="s">
        <v>31</v>
      </c>
      <c r="Q1003" t="s">
        <v>41</v>
      </c>
      <c r="R1003" t="s">
        <v>33</v>
      </c>
      <c r="S1003" t="s">
        <v>42</v>
      </c>
      <c r="T1003" t="s">
        <v>35</v>
      </c>
      <c r="U1003" s="1" t="s">
        <v>36</v>
      </c>
      <c r="V1003">
        <v>3</v>
      </c>
      <c r="W1003">
        <v>0</v>
      </c>
      <c r="X1003">
        <v>0</v>
      </c>
      <c r="Y1003">
        <v>0</v>
      </c>
      <c r="Z1003">
        <v>0</v>
      </c>
    </row>
    <row r="1004" spans="1:26" x14ac:dyDescent="0.25">
      <c r="A1004">
        <v>106895402</v>
      </c>
      <c r="B1004" t="s">
        <v>104</v>
      </c>
      <c r="C1004" t="s">
        <v>65</v>
      </c>
      <c r="D1004">
        <v>10000026</v>
      </c>
      <c r="E1004">
        <v>10000026</v>
      </c>
      <c r="F1004">
        <v>0.21</v>
      </c>
      <c r="G1004">
        <v>30000280</v>
      </c>
      <c r="H1004">
        <v>0.2</v>
      </c>
      <c r="I1004">
        <v>2022</v>
      </c>
      <c r="J1004" t="s">
        <v>89</v>
      </c>
      <c r="K1004" t="s">
        <v>60</v>
      </c>
      <c r="L1004" s="127">
        <v>0.33402777777777781</v>
      </c>
      <c r="M1004" t="s">
        <v>28</v>
      </c>
      <c r="N1004" t="s">
        <v>29</v>
      </c>
      <c r="O1004" t="s">
        <v>30</v>
      </c>
      <c r="P1004" t="s">
        <v>31</v>
      </c>
      <c r="Q1004" t="s">
        <v>41</v>
      </c>
      <c r="R1004" t="s">
        <v>66</v>
      </c>
      <c r="S1004" t="s">
        <v>42</v>
      </c>
      <c r="T1004" t="s">
        <v>35</v>
      </c>
      <c r="U1004" s="1" t="s">
        <v>36</v>
      </c>
      <c r="V1004">
        <v>2</v>
      </c>
      <c r="W1004">
        <v>0</v>
      </c>
      <c r="X1004">
        <v>0</v>
      </c>
      <c r="Y1004">
        <v>0</v>
      </c>
      <c r="Z1004">
        <v>0</v>
      </c>
    </row>
    <row r="1005" spans="1:26" x14ac:dyDescent="0.25">
      <c r="A1005">
        <v>106895426</v>
      </c>
      <c r="B1005" t="s">
        <v>96</v>
      </c>
      <c r="C1005" t="s">
        <v>65</v>
      </c>
      <c r="D1005">
        <v>10000040</v>
      </c>
      <c r="E1005">
        <v>10000040</v>
      </c>
      <c r="F1005">
        <v>10.39</v>
      </c>
      <c r="G1005">
        <v>201920</v>
      </c>
      <c r="H1005">
        <v>0.1</v>
      </c>
      <c r="I1005">
        <v>2022</v>
      </c>
      <c r="J1005" t="s">
        <v>89</v>
      </c>
      <c r="K1005" t="s">
        <v>58</v>
      </c>
      <c r="L1005" s="127">
        <v>0.64027777777777783</v>
      </c>
      <c r="M1005" t="s">
        <v>28</v>
      </c>
      <c r="N1005" t="s">
        <v>49</v>
      </c>
      <c r="O1005" t="s">
        <v>30</v>
      </c>
      <c r="P1005" t="s">
        <v>54</v>
      </c>
      <c r="Q1005" t="s">
        <v>41</v>
      </c>
      <c r="R1005" t="s">
        <v>33</v>
      </c>
      <c r="S1005" t="s">
        <v>42</v>
      </c>
      <c r="T1005" t="s">
        <v>35</v>
      </c>
      <c r="U1005" s="1" t="s">
        <v>36</v>
      </c>
      <c r="V1005">
        <v>2</v>
      </c>
      <c r="W1005">
        <v>0</v>
      </c>
      <c r="X1005">
        <v>0</v>
      </c>
      <c r="Y1005">
        <v>0</v>
      </c>
      <c r="Z1005">
        <v>0</v>
      </c>
    </row>
    <row r="1006" spans="1:26" x14ac:dyDescent="0.25">
      <c r="A1006">
        <v>106895490</v>
      </c>
      <c r="B1006" t="s">
        <v>25</v>
      </c>
      <c r="C1006" t="s">
        <v>65</v>
      </c>
      <c r="D1006">
        <v>10000040</v>
      </c>
      <c r="E1006">
        <v>10000040</v>
      </c>
      <c r="F1006">
        <v>19.478000000000002</v>
      </c>
      <c r="G1006">
        <v>10000440</v>
      </c>
      <c r="H1006">
        <v>1</v>
      </c>
      <c r="I1006">
        <v>2022</v>
      </c>
      <c r="J1006" t="s">
        <v>89</v>
      </c>
      <c r="K1006" t="s">
        <v>60</v>
      </c>
      <c r="L1006" s="127">
        <v>0.70000000000000007</v>
      </c>
      <c r="M1006" t="s">
        <v>28</v>
      </c>
      <c r="N1006" t="s">
        <v>29</v>
      </c>
      <c r="O1006" t="s">
        <v>30</v>
      </c>
      <c r="P1006" t="s">
        <v>31</v>
      </c>
      <c r="Q1006" t="s">
        <v>41</v>
      </c>
      <c r="R1006" t="s">
        <v>33</v>
      </c>
      <c r="S1006" t="s">
        <v>42</v>
      </c>
      <c r="T1006" t="s">
        <v>35</v>
      </c>
      <c r="U1006" s="1" t="s">
        <v>36</v>
      </c>
      <c r="V1006">
        <v>3</v>
      </c>
      <c r="W1006">
        <v>0</v>
      </c>
      <c r="X1006">
        <v>0</v>
      </c>
      <c r="Y1006">
        <v>0</v>
      </c>
      <c r="Z1006">
        <v>0</v>
      </c>
    </row>
    <row r="1007" spans="1:26" x14ac:dyDescent="0.25">
      <c r="A1007">
        <v>106895493</v>
      </c>
      <c r="B1007" t="s">
        <v>114</v>
      </c>
      <c r="C1007" t="s">
        <v>65</v>
      </c>
      <c r="D1007">
        <v>10000040</v>
      </c>
      <c r="E1007">
        <v>10000040</v>
      </c>
      <c r="F1007">
        <v>0.745</v>
      </c>
      <c r="G1007">
        <v>30000042</v>
      </c>
      <c r="H1007">
        <v>0.8</v>
      </c>
      <c r="I1007">
        <v>2022</v>
      </c>
      <c r="J1007" t="s">
        <v>89</v>
      </c>
      <c r="K1007" t="s">
        <v>60</v>
      </c>
      <c r="L1007" s="127">
        <v>0.71944444444444444</v>
      </c>
      <c r="M1007" t="s">
        <v>28</v>
      </c>
      <c r="N1007" t="s">
        <v>29</v>
      </c>
      <c r="O1007" t="s">
        <v>30</v>
      </c>
      <c r="P1007" t="s">
        <v>31</v>
      </c>
      <c r="Q1007" t="s">
        <v>41</v>
      </c>
      <c r="R1007" t="s">
        <v>33</v>
      </c>
      <c r="S1007" t="s">
        <v>42</v>
      </c>
      <c r="T1007" t="s">
        <v>35</v>
      </c>
      <c r="U1007" s="1" t="s">
        <v>43</v>
      </c>
      <c r="V1007">
        <v>4</v>
      </c>
      <c r="W1007">
        <v>0</v>
      </c>
      <c r="X1007">
        <v>0</v>
      </c>
      <c r="Y1007">
        <v>0</v>
      </c>
      <c r="Z1007">
        <v>2</v>
      </c>
    </row>
    <row r="1008" spans="1:26" x14ac:dyDescent="0.25">
      <c r="A1008">
        <v>106895568</v>
      </c>
      <c r="B1008" t="s">
        <v>25</v>
      </c>
      <c r="C1008" t="s">
        <v>65</v>
      </c>
      <c r="D1008">
        <v>10000440</v>
      </c>
      <c r="E1008">
        <v>10000440</v>
      </c>
      <c r="F1008">
        <v>3.9079999999999999</v>
      </c>
      <c r="G1008">
        <v>50031853</v>
      </c>
      <c r="H1008">
        <v>9.5000000000000001E-2</v>
      </c>
      <c r="I1008">
        <v>2022</v>
      </c>
      <c r="J1008" t="s">
        <v>89</v>
      </c>
      <c r="K1008" t="s">
        <v>55</v>
      </c>
      <c r="L1008" s="127">
        <v>0.39652777777777781</v>
      </c>
      <c r="M1008" t="s">
        <v>28</v>
      </c>
      <c r="N1008" t="s">
        <v>49</v>
      </c>
      <c r="O1008" t="s">
        <v>30</v>
      </c>
      <c r="P1008" t="s">
        <v>31</v>
      </c>
      <c r="Q1008" t="s">
        <v>41</v>
      </c>
      <c r="R1008" t="s">
        <v>33</v>
      </c>
      <c r="S1008" t="s">
        <v>42</v>
      </c>
      <c r="T1008" t="s">
        <v>35</v>
      </c>
      <c r="U1008" s="1" t="s">
        <v>36</v>
      </c>
      <c r="V1008">
        <v>4</v>
      </c>
      <c r="W1008">
        <v>0</v>
      </c>
      <c r="X1008">
        <v>0</v>
      </c>
      <c r="Y1008">
        <v>0</v>
      </c>
      <c r="Z1008">
        <v>0</v>
      </c>
    </row>
    <row r="1009" spans="1:26" x14ac:dyDescent="0.25">
      <c r="A1009">
        <v>106895569</v>
      </c>
      <c r="B1009" t="s">
        <v>25</v>
      </c>
      <c r="C1009" t="s">
        <v>65</v>
      </c>
      <c r="D1009">
        <v>10000440</v>
      </c>
      <c r="E1009">
        <v>10000440</v>
      </c>
      <c r="F1009">
        <v>3.9079999999999999</v>
      </c>
      <c r="G1009">
        <v>50031853</v>
      </c>
      <c r="H1009">
        <v>9.5000000000000001E-2</v>
      </c>
      <c r="I1009">
        <v>2022</v>
      </c>
      <c r="J1009" t="s">
        <v>89</v>
      </c>
      <c r="K1009" t="s">
        <v>55</v>
      </c>
      <c r="L1009" s="127">
        <v>0.41736111111111113</v>
      </c>
      <c r="M1009" t="s">
        <v>28</v>
      </c>
      <c r="N1009" t="s">
        <v>49</v>
      </c>
      <c r="O1009" t="s">
        <v>30</v>
      </c>
      <c r="P1009" t="s">
        <v>31</v>
      </c>
      <c r="Q1009" t="s">
        <v>41</v>
      </c>
      <c r="R1009" t="s">
        <v>33</v>
      </c>
      <c r="S1009" t="s">
        <v>42</v>
      </c>
      <c r="T1009" t="s">
        <v>35</v>
      </c>
      <c r="U1009" s="1" t="s">
        <v>64</v>
      </c>
      <c r="V1009">
        <v>5</v>
      </c>
      <c r="W1009">
        <v>0</v>
      </c>
      <c r="X1009">
        <v>0</v>
      </c>
      <c r="Y1009">
        <v>1</v>
      </c>
      <c r="Z1009">
        <v>0</v>
      </c>
    </row>
    <row r="1010" spans="1:26" x14ac:dyDescent="0.25">
      <c r="A1010">
        <v>106895570</v>
      </c>
      <c r="B1010" t="s">
        <v>25</v>
      </c>
      <c r="C1010" t="s">
        <v>65</v>
      </c>
      <c r="D1010">
        <v>10000440</v>
      </c>
      <c r="E1010">
        <v>10000440</v>
      </c>
      <c r="F1010">
        <v>3.9079999999999999</v>
      </c>
      <c r="G1010">
        <v>50031853</v>
      </c>
      <c r="H1010">
        <v>9.5000000000000001E-2</v>
      </c>
      <c r="I1010">
        <v>2022</v>
      </c>
      <c r="J1010" t="s">
        <v>89</v>
      </c>
      <c r="K1010" t="s">
        <v>55</v>
      </c>
      <c r="L1010" s="127">
        <v>0.44930555555555557</v>
      </c>
      <c r="M1010" t="s">
        <v>28</v>
      </c>
      <c r="N1010" t="s">
        <v>49</v>
      </c>
      <c r="O1010" t="s">
        <v>30</v>
      </c>
      <c r="P1010" t="s">
        <v>31</v>
      </c>
      <c r="Q1010" t="s">
        <v>41</v>
      </c>
      <c r="R1010" t="s">
        <v>33</v>
      </c>
      <c r="S1010" t="s">
        <v>42</v>
      </c>
      <c r="T1010" t="s">
        <v>35</v>
      </c>
      <c r="U1010" s="1" t="s">
        <v>64</v>
      </c>
      <c r="V1010">
        <v>4</v>
      </c>
      <c r="W1010">
        <v>0</v>
      </c>
      <c r="X1010">
        <v>0</v>
      </c>
      <c r="Y1010">
        <v>1</v>
      </c>
      <c r="Z1010">
        <v>0</v>
      </c>
    </row>
    <row r="1011" spans="1:26" x14ac:dyDescent="0.25">
      <c r="A1011">
        <v>106895571</v>
      </c>
      <c r="B1011" t="s">
        <v>25</v>
      </c>
      <c r="C1011" t="s">
        <v>65</v>
      </c>
      <c r="D1011">
        <v>10000440</v>
      </c>
      <c r="E1011">
        <v>10000440</v>
      </c>
      <c r="F1011">
        <v>3.9079999999999999</v>
      </c>
      <c r="G1011">
        <v>50031853</v>
      </c>
      <c r="H1011">
        <v>9.5000000000000001E-2</v>
      </c>
      <c r="I1011">
        <v>2022</v>
      </c>
      <c r="J1011" t="s">
        <v>89</v>
      </c>
      <c r="K1011" t="s">
        <v>55</v>
      </c>
      <c r="L1011" s="127">
        <v>0.38750000000000001</v>
      </c>
      <c r="M1011" t="s">
        <v>28</v>
      </c>
      <c r="N1011" t="s">
        <v>49</v>
      </c>
      <c r="O1011" t="s">
        <v>30</v>
      </c>
      <c r="P1011" t="s">
        <v>31</v>
      </c>
      <c r="Q1011" t="s">
        <v>41</v>
      </c>
      <c r="R1011" t="s">
        <v>33</v>
      </c>
      <c r="S1011" t="s">
        <v>42</v>
      </c>
      <c r="T1011" t="s">
        <v>35</v>
      </c>
      <c r="U1011" s="1" t="s">
        <v>36</v>
      </c>
      <c r="V1011">
        <v>2</v>
      </c>
      <c r="W1011">
        <v>0</v>
      </c>
      <c r="X1011">
        <v>0</v>
      </c>
      <c r="Y1011">
        <v>0</v>
      </c>
      <c r="Z1011">
        <v>0</v>
      </c>
    </row>
    <row r="1012" spans="1:26" x14ac:dyDescent="0.25">
      <c r="A1012">
        <v>106895653</v>
      </c>
      <c r="B1012" t="s">
        <v>161</v>
      </c>
      <c r="C1012" t="s">
        <v>38</v>
      </c>
      <c r="D1012">
        <v>20000264</v>
      </c>
      <c r="E1012">
        <v>20000264</v>
      </c>
      <c r="F1012">
        <v>6.133</v>
      </c>
      <c r="G1012">
        <v>50010665</v>
      </c>
      <c r="H1012">
        <v>2E-3</v>
      </c>
      <c r="I1012">
        <v>2022</v>
      </c>
      <c r="J1012" t="s">
        <v>89</v>
      </c>
      <c r="K1012" t="s">
        <v>55</v>
      </c>
      <c r="L1012" s="127">
        <v>0.6777777777777777</v>
      </c>
      <c r="M1012" t="s">
        <v>92</v>
      </c>
      <c r="Q1012" t="s">
        <v>41</v>
      </c>
      <c r="R1012" t="s">
        <v>33</v>
      </c>
      <c r="S1012" t="s">
        <v>42</v>
      </c>
      <c r="T1012" t="s">
        <v>35</v>
      </c>
      <c r="U1012" s="1" t="s">
        <v>36</v>
      </c>
      <c r="V1012">
        <v>2</v>
      </c>
      <c r="W1012">
        <v>0</v>
      </c>
      <c r="X1012">
        <v>0</v>
      </c>
      <c r="Y1012">
        <v>0</v>
      </c>
      <c r="Z1012">
        <v>0</v>
      </c>
    </row>
    <row r="1013" spans="1:26" x14ac:dyDescent="0.25">
      <c r="A1013">
        <v>106895672</v>
      </c>
      <c r="B1013" t="s">
        <v>86</v>
      </c>
      <c r="C1013" t="s">
        <v>45</v>
      </c>
      <c r="D1013">
        <v>10000026</v>
      </c>
      <c r="E1013">
        <v>10000026</v>
      </c>
      <c r="F1013">
        <v>19.510000000000002</v>
      </c>
      <c r="G1013">
        <v>30000191</v>
      </c>
      <c r="H1013">
        <v>1</v>
      </c>
      <c r="I1013">
        <v>2022</v>
      </c>
      <c r="J1013" t="s">
        <v>26</v>
      </c>
      <c r="K1013" t="s">
        <v>60</v>
      </c>
      <c r="L1013" s="127">
        <v>0.26527777777777778</v>
      </c>
      <c r="M1013" t="s">
        <v>28</v>
      </c>
      <c r="N1013" t="s">
        <v>29</v>
      </c>
      <c r="O1013" t="s">
        <v>30</v>
      </c>
      <c r="P1013" t="s">
        <v>31</v>
      </c>
      <c r="Q1013" t="s">
        <v>69</v>
      </c>
      <c r="R1013" t="s">
        <v>33</v>
      </c>
      <c r="S1013" t="s">
        <v>69</v>
      </c>
      <c r="T1013" t="s">
        <v>57</v>
      </c>
      <c r="U1013" s="1" t="s">
        <v>36</v>
      </c>
      <c r="V1013">
        <v>2</v>
      </c>
      <c r="W1013">
        <v>0</v>
      </c>
      <c r="X1013">
        <v>0</v>
      </c>
      <c r="Y1013">
        <v>0</v>
      </c>
      <c r="Z1013">
        <v>0</v>
      </c>
    </row>
    <row r="1014" spans="1:26" x14ac:dyDescent="0.25">
      <c r="A1014">
        <v>106895679</v>
      </c>
      <c r="B1014" t="s">
        <v>25</v>
      </c>
      <c r="C1014" t="s">
        <v>45</v>
      </c>
      <c r="D1014">
        <v>50004112</v>
      </c>
      <c r="E1014">
        <v>50004112</v>
      </c>
      <c r="F1014">
        <v>1.863</v>
      </c>
      <c r="G1014">
        <v>50004403</v>
      </c>
      <c r="H1014">
        <v>6.6000000000000003E-2</v>
      </c>
      <c r="I1014">
        <v>2022</v>
      </c>
      <c r="J1014" t="s">
        <v>89</v>
      </c>
      <c r="K1014" t="s">
        <v>55</v>
      </c>
      <c r="L1014" s="127">
        <v>0.38611111111111113</v>
      </c>
      <c r="M1014" t="s">
        <v>28</v>
      </c>
      <c r="N1014" t="s">
        <v>49</v>
      </c>
      <c r="O1014" t="s">
        <v>30</v>
      </c>
      <c r="P1014" t="s">
        <v>31</v>
      </c>
      <c r="Q1014" t="s">
        <v>41</v>
      </c>
      <c r="R1014" t="s">
        <v>33</v>
      </c>
      <c r="S1014" t="s">
        <v>42</v>
      </c>
      <c r="T1014" t="s">
        <v>35</v>
      </c>
      <c r="U1014" s="1" t="s">
        <v>36</v>
      </c>
      <c r="V1014">
        <v>1</v>
      </c>
      <c r="W1014">
        <v>0</v>
      </c>
      <c r="X1014">
        <v>0</v>
      </c>
      <c r="Y1014">
        <v>0</v>
      </c>
      <c r="Z1014">
        <v>0</v>
      </c>
    </row>
    <row r="1015" spans="1:26" x14ac:dyDescent="0.25">
      <c r="A1015">
        <v>106895897</v>
      </c>
      <c r="B1015" t="s">
        <v>117</v>
      </c>
      <c r="C1015" t="s">
        <v>45</v>
      </c>
      <c r="D1015">
        <v>50033187</v>
      </c>
      <c r="E1015">
        <v>40001117</v>
      </c>
      <c r="F1015">
        <v>0.999</v>
      </c>
      <c r="G1015">
        <v>50000398</v>
      </c>
      <c r="H1015">
        <v>8.9999999999999993E-3</v>
      </c>
      <c r="I1015">
        <v>2022</v>
      </c>
      <c r="J1015" t="s">
        <v>89</v>
      </c>
      <c r="K1015" t="s">
        <v>60</v>
      </c>
      <c r="L1015" s="127">
        <v>0.49444444444444446</v>
      </c>
      <c r="M1015" t="s">
        <v>28</v>
      </c>
      <c r="N1015" t="s">
        <v>29</v>
      </c>
      <c r="O1015" t="s">
        <v>30</v>
      </c>
      <c r="P1015" t="s">
        <v>54</v>
      </c>
      <c r="Q1015" t="s">
        <v>41</v>
      </c>
      <c r="R1015" t="s">
        <v>33</v>
      </c>
      <c r="S1015" t="s">
        <v>42</v>
      </c>
      <c r="T1015" t="s">
        <v>35</v>
      </c>
      <c r="U1015" s="1" t="s">
        <v>36</v>
      </c>
      <c r="V1015">
        <v>2</v>
      </c>
      <c r="W1015">
        <v>0</v>
      </c>
      <c r="X1015">
        <v>0</v>
      </c>
      <c r="Y1015">
        <v>0</v>
      </c>
      <c r="Z1015">
        <v>0</v>
      </c>
    </row>
    <row r="1016" spans="1:26" x14ac:dyDescent="0.25">
      <c r="A1016">
        <v>106896120</v>
      </c>
      <c r="B1016" t="s">
        <v>25</v>
      </c>
      <c r="C1016" t="s">
        <v>45</v>
      </c>
      <c r="D1016">
        <v>50019763</v>
      </c>
      <c r="E1016">
        <v>10000440</v>
      </c>
      <c r="F1016">
        <v>1.665</v>
      </c>
      <c r="G1016">
        <v>10000440</v>
      </c>
      <c r="H1016">
        <v>0</v>
      </c>
      <c r="I1016">
        <v>2022</v>
      </c>
      <c r="J1016" t="s">
        <v>89</v>
      </c>
      <c r="K1016" t="s">
        <v>27</v>
      </c>
      <c r="L1016" s="127">
        <v>0.66319444444444442</v>
      </c>
      <c r="M1016" t="s">
        <v>28</v>
      </c>
      <c r="N1016" t="s">
        <v>49</v>
      </c>
      <c r="O1016" t="s">
        <v>30</v>
      </c>
      <c r="P1016" t="s">
        <v>31</v>
      </c>
      <c r="Q1016" t="s">
        <v>41</v>
      </c>
      <c r="R1016" t="s">
        <v>71</v>
      </c>
      <c r="S1016" t="s">
        <v>42</v>
      </c>
      <c r="T1016" t="s">
        <v>35</v>
      </c>
      <c r="U1016" s="1" t="s">
        <v>36</v>
      </c>
      <c r="V1016">
        <v>4</v>
      </c>
      <c r="W1016">
        <v>0</v>
      </c>
      <c r="X1016">
        <v>0</v>
      </c>
      <c r="Y1016">
        <v>0</v>
      </c>
      <c r="Z1016">
        <v>0</v>
      </c>
    </row>
    <row r="1017" spans="1:26" x14ac:dyDescent="0.25">
      <c r="A1017">
        <v>106896184</v>
      </c>
      <c r="B1017" t="s">
        <v>138</v>
      </c>
      <c r="C1017" t="s">
        <v>67</v>
      </c>
      <c r="D1017">
        <v>30000043</v>
      </c>
      <c r="E1017">
        <v>30000043</v>
      </c>
      <c r="F1017">
        <v>14.422000000000001</v>
      </c>
      <c r="G1017">
        <v>50018093</v>
      </c>
      <c r="H1017">
        <v>4.3999999999999997E-2</v>
      </c>
      <c r="I1017">
        <v>2022</v>
      </c>
      <c r="J1017" t="s">
        <v>89</v>
      </c>
      <c r="K1017" t="s">
        <v>27</v>
      </c>
      <c r="L1017" s="127">
        <v>0.59722222222222221</v>
      </c>
      <c r="M1017" t="s">
        <v>28</v>
      </c>
      <c r="N1017" t="s">
        <v>29</v>
      </c>
      <c r="O1017" t="s">
        <v>30</v>
      </c>
      <c r="P1017" t="s">
        <v>54</v>
      </c>
      <c r="Q1017" t="s">
        <v>41</v>
      </c>
      <c r="R1017" t="s">
        <v>33</v>
      </c>
      <c r="S1017" t="s">
        <v>42</v>
      </c>
      <c r="T1017" t="s">
        <v>35</v>
      </c>
      <c r="U1017" s="1" t="s">
        <v>36</v>
      </c>
      <c r="V1017">
        <v>2</v>
      </c>
      <c r="W1017">
        <v>0</v>
      </c>
      <c r="X1017">
        <v>0</v>
      </c>
      <c r="Y1017">
        <v>0</v>
      </c>
      <c r="Z1017">
        <v>0</v>
      </c>
    </row>
    <row r="1018" spans="1:26" x14ac:dyDescent="0.25">
      <c r="A1018">
        <v>106896378</v>
      </c>
      <c r="B1018" t="s">
        <v>264</v>
      </c>
      <c r="C1018" t="s">
        <v>38</v>
      </c>
      <c r="D1018">
        <v>20000017</v>
      </c>
      <c r="E1018">
        <v>20000013</v>
      </c>
      <c r="F1018">
        <v>0.2</v>
      </c>
      <c r="G1018" t="s">
        <v>277</v>
      </c>
      <c r="H1018">
        <v>0.2</v>
      </c>
      <c r="I1018">
        <v>2022</v>
      </c>
      <c r="J1018" t="s">
        <v>89</v>
      </c>
      <c r="K1018" t="s">
        <v>55</v>
      </c>
      <c r="L1018" s="127">
        <v>0.3347222222222222</v>
      </c>
      <c r="M1018" t="s">
        <v>28</v>
      </c>
      <c r="N1018" t="s">
        <v>49</v>
      </c>
      <c r="O1018" t="s">
        <v>30</v>
      </c>
      <c r="P1018" t="s">
        <v>31</v>
      </c>
      <c r="Q1018" t="s">
        <v>41</v>
      </c>
      <c r="R1018" t="s">
        <v>59</v>
      </c>
      <c r="S1018" t="s">
        <v>42</v>
      </c>
      <c r="T1018" t="s">
        <v>35</v>
      </c>
      <c r="U1018" s="1" t="s">
        <v>36</v>
      </c>
      <c r="V1018">
        <v>3</v>
      </c>
      <c r="W1018">
        <v>0</v>
      </c>
      <c r="X1018">
        <v>0</v>
      </c>
      <c r="Y1018">
        <v>0</v>
      </c>
      <c r="Z1018">
        <v>0</v>
      </c>
    </row>
    <row r="1019" spans="1:26" x14ac:dyDescent="0.25">
      <c r="A1019">
        <v>106896435</v>
      </c>
      <c r="B1019" t="s">
        <v>91</v>
      </c>
      <c r="C1019" t="s">
        <v>65</v>
      </c>
      <c r="D1019">
        <v>10000085</v>
      </c>
      <c r="E1019">
        <v>10000085</v>
      </c>
      <c r="F1019">
        <v>6.9219999999999997</v>
      </c>
      <c r="G1019">
        <v>40001430</v>
      </c>
      <c r="H1019">
        <v>2</v>
      </c>
      <c r="I1019">
        <v>2022</v>
      </c>
      <c r="J1019" t="s">
        <v>89</v>
      </c>
      <c r="K1019" t="s">
        <v>60</v>
      </c>
      <c r="L1019" s="127">
        <v>0.10416666666666667</v>
      </c>
      <c r="M1019" t="s">
        <v>28</v>
      </c>
      <c r="N1019" t="s">
        <v>49</v>
      </c>
      <c r="O1019" t="s">
        <v>30</v>
      </c>
      <c r="P1019" t="s">
        <v>68</v>
      </c>
      <c r="Q1019" t="s">
        <v>41</v>
      </c>
      <c r="R1019" t="s">
        <v>33</v>
      </c>
      <c r="S1019" t="s">
        <v>42</v>
      </c>
      <c r="T1019" t="s">
        <v>57</v>
      </c>
      <c r="U1019" s="1" t="s">
        <v>36</v>
      </c>
      <c r="V1019">
        <v>6</v>
      </c>
      <c r="W1019">
        <v>0</v>
      </c>
      <c r="X1019">
        <v>0</v>
      </c>
      <c r="Y1019">
        <v>0</v>
      </c>
      <c r="Z1019">
        <v>0</v>
      </c>
    </row>
    <row r="1020" spans="1:26" x14ac:dyDescent="0.25">
      <c r="A1020">
        <v>106896457</v>
      </c>
      <c r="B1020" t="s">
        <v>112</v>
      </c>
      <c r="C1020" t="s">
        <v>65</v>
      </c>
      <c r="D1020">
        <v>10000095</v>
      </c>
      <c r="E1020">
        <v>10000095</v>
      </c>
      <c r="F1020">
        <v>0.63300000000000001</v>
      </c>
      <c r="G1020">
        <v>40001811</v>
      </c>
      <c r="H1020">
        <v>0.1</v>
      </c>
      <c r="I1020">
        <v>2022</v>
      </c>
      <c r="J1020" t="s">
        <v>89</v>
      </c>
      <c r="K1020" t="s">
        <v>55</v>
      </c>
      <c r="L1020" s="127">
        <v>0.45624999999999999</v>
      </c>
      <c r="M1020" t="s">
        <v>28</v>
      </c>
      <c r="N1020" t="s">
        <v>29</v>
      </c>
      <c r="O1020" t="s">
        <v>30</v>
      </c>
      <c r="P1020" t="s">
        <v>31</v>
      </c>
      <c r="Q1020" t="s">
        <v>41</v>
      </c>
      <c r="R1020" t="s">
        <v>33</v>
      </c>
      <c r="S1020" t="s">
        <v>42</v>
      </c>
      <c r="T1020" t="s">
        <v>35</v>
      </c>
      <c r="U1020" s="1" t="s">
        <v>36</v>
      </c>
      <c r="V1020">
        <v>8</v>
      </c>
      <c r="W1020">
        <v>0</v>
      </c>
      <c r="X1020">
        <v>0</v>
      </c>
      <c r="Y1020">
        <v>0</v>
      </c>
      <c r="Z1020">
        <v>0</v>
      </c>
    </row>
    <row r="1021" spans="1:26" x14ac:dyDescent="0.25">
      <c r="A1021">
        <v>106896466</v>
      </c>
      <c r="B1021" t="s">
        <v>104</v>
      </c>
      <c r="C1021" t="s">
        <v>65</v>
      </c>
      <c r="D1021">
        <v>10000026</v>
      </c>
      <c r="E1021">
        <v>10000026</v>
      </c>
      <c r="F1021">
        <v>8.52</v>
      </c>
      <c r="G1021">
        <v>200500</v>
      </c>
      <c r="H1021">
        <v>1</v>
      </c>
      <c r="I1021">
        <v>2022</v>
      </c>
      <c r="J1021" t="s">
        <v>89</v>
      </c>
      <c r="K1021" t="s">
        <v>58</v>
      </c>
      <c r="L1021" s="127">
        <v>0.875</v>
      </c>
      <c r="M1021" t="s">
        <v>28</v>
      </c>
      <c r="N1021" t="s">
        <v>29</v>
      </c>
      <c r="O1021" t="s">
        <v>30</v>
      </c>
      <c r="P1021" t="s">
        <v>31</v>
      </c>
      <c r="Q1021" t="s">
        <v>41</v>
      </c>
      <c r="R1021" t="s">
        <v>84</v>
      </c>
      <c r="S1021" t="s">
        <v>42</v>
      </c>
      <c r="T1021" t="s">
        <v>57</v>
      </c>
      <c r="U1021" s="1" t="s">
        <v>43</v>
      </c>
      <c r="V1021">
        <v>6</v>
      </c>
      <c r="W1021">
        <v>0</v>
      </c>
      <c r="X1021">
        <v>0</v>
      </c>
      <c r="Y1021">
        <v>0</v>
      </c>
      <c r="Z1021">
        <v>1</v>
      </c>
    </row>
    <row r="1022" spans="1:26" x14ac:dyDescent="0.25">
      <c r="A1022">
        <v>106896559</v>
      </c>
      <c r="B1022" t="s">
        <v>25</v>
      </c>
      <c r="C1022" t="s">
        <v>65</v>
      </c>
      <c r="D1022">
        <v>10000040</v>
      </c>
      <c r="E1022">
        <v>10000040</v>
      </c>
      <c r="F1022">
        <v>25.460999999999999</v>
      </c>
      <c r="G1022">
        <v>20000070</v>
      </c>
      <c r="H1022">
        <v>1</v>
      </c>
      <c r="I1022">
        <v>2022</v>
      </c>
      <c r="J1022" t="s">
        <v>89</v>
      </c>
      <c r="K1022" t="s">
        <v>27</v>
      </c>
      <c r="L1022" s="127">
        <v>0.27777777777777779</v>
      </c>
      <c r="M1022" t="s">
        <v>28</v>
      </c>
      <c r="N1022" t="s">
        <v>49</v>
      </c>
      <c r="O1022" t="s">
        <v>30</v>
      </c>
      <c r="P1022" t="s">
        <v>54</v>
      </c>
      <c r="Q1022" t="s">
        <v>41</v>
      </c>
      <c r="R1022" t="s">
        <v>33</v>
      </c>
      <c r="S1022" t="s">
        <v>42</v>
      </c>
      <c r="T1022" t="s">
        <v>74</v>
      </c>
      <c r="U1022" s="1" t="s">
        <v>36</v>
      </c>
      <c r="V1022">
        <v>1</v>
      </c>
      <c r="W1022">
        <v>0</v>
      </c>
      <c r="X1022">
        <v>0</v>
      </c>
      <c r="Y1022">
        <v>0</v>
      </c>
      <c r="Z1022">
        <v>0</v>
      </c>
    </row>
    <row r="1023" spans="1:26" x14ac:dyDescent="0.25">
      <c r="A1023">
        <v>106896589</v>
      </c>
      <c r="B1023" t="s">
        <v>81</v>
      </c>
      <c r="C1023" t="s">
        <v>65</v>
      </c>
      <c r="D1023">
        <v>10000485</v>
      </c>
      <c r="E1023">
        <v>10800485</v>
      </c>
      <c r="F1023">
        <v>20.149999999999999</v>
      </c>
      <c r="G1023">
        <v>20000074</v>
      </c>
      <c r="H1023">
        <v>0.3</v>
      </c>
      <c r="I1023">
        <v>2022</v>
      </c>
      <c r="J1023" t="s">
        <v>89</v>
      </c>
      <c r="K1023" t="s">
        <v>27</v>
      </c>
      <c r="L1023" s="127">
        <v>0.36319444444444443</v>
      </c>
      <c r="M1023" t="s">
        <v>28</v>
      </c>
      <c r="N1023" t="s">
        <v>49</v>
      </c>
      <c r="O1023" t="s">
        <v>30</v>
      </c>
      <c r="P1023" t="s">
        <v>31</v>
      </c>
      <c r="Q1023" t="s">
        <v>41</v>
      </c>
      <c r="R1023" t="s">
        <v>33</v>
      </c>
      <c r="S1023" t="s">
        <v>42</v>
      </c>
      <c r="T1023" t="s">
        <v>35</v>
      </c>
      <c r="U1023" s="1" t="s">
        <v>36</v>
      </c>
      <c r="V1023">
        <v>2</v>
      </c>
      <c r="W1023">
        <v>0</v>
      </c>
      <c r="X1023">
        <v>0</v>
      </c>
      <c r="Y1023">
        <v>0</v>
      </c>
      <c r="Z1023">
        <v>0</v>
      </c>
    </row>
    <row r="1024" spans="1:26" x14ac:dyDescent="0.25">
      <c r="A1024">
        <v>106896670</v>
      </c>
      <c r="B1024" t="s">
        <v>25</v>
      </c>
      <c r="C1024" t="s">
        <v>65</v>
      </c>
      <c r="D1024">
        <v>10000040</v>
      </c>
      <c r="E1024">
        <v>10000040</v>
      </c>
      <c r="F1024">
        <v>22.738</v>
      </c>
      <c r="G1024">
        <v>20000070</v>
      </c>
      <c r="H1024">
        <v>0.25</v>
      </c>
      <c r="I1024">
        <v>2022</v>
      </c>
      <c r="J1024" t="s">
        <v>89</v>
      </c>
      <c r="K1024" t="s">
        <v>58</v>
      </c>
      <c r="L1024" s="127">
        <v>0.86458333333333337</v>
      </c>
      <c r="M1024" t="s">
        <v>28</v>
      </c>
      <c r="N1024" t="s">
        <v>49</v>
      </c>
      <c r="O1024" t="s">
        <v>30</v>
      </c>
      <c r="P1024" t="s">
        <v>31</v>
      </c>
      <c r="Q1024" t="s">
        <v>41</v>
      </c>
      <c r="R1024" t="s">
        <v>33</v>
      </c>
      <c r="S1024" t="s">
        <v>34</v>
      </c>
      <c r="T1024" t="s">
        <v>57</v>
      </c>
      <c r="U1024" s="1" t="s">
        <v>36</v>
      </c>
      <c r="V1024">
        <v>3</v>
      </c>
      <c r="W1024">
        <v>0</v>
      </c>
      <c r="X1024">
        <v>0</v>
      </c>
      <c r="Y1024">
        <v>0</v>
      </c>
      <c r="Z1024">
        <v>0</v>
      </c>
    </row>
    <row r="1025" spans="1:26" x14ac:dyDescent="0.25">
      <c r="A1025">
        <v>106896677</v>
      </c>
      <c r="B1025" t="s">
        <v>25</v>
      </c>
      <c r="C1025" t="s">
        <v>65</v>
      </c>
      <c r="D1025">
        <v>10000040</v>
      </c>
      <c r="E1025">
        <v>10000040</v>
      </c>
      <c r="F1025">
        <v>19.077999999999999</v>
      </c>
      <c r="G1025">
        <v>10000440</v>
      </c>
      <c r="H1025">
        <v>0.6</v>
      </c>
      <c r="I1025">
        <v>2022</v>
      </c>
      <c r="J1025" t="s">
        <v>89</v>
      </c>
      <c r="K1025" t="s">
        <v>27</v>
      </c>
      <c r="L1025" s="127">
        <v>0.85416666666666663</v>
      </c>
      <c r="M1025" t="s">
        <v>28</v>
      </c>
      <c r="N1025" t="s">
        <v>29</v>
      </c>
      <c r="O1025" t="s">
        <v>30</v>
      </c>
      <c r="P1025" t="s">
        <v>68</v>
      </c>
      <c r="Q1025" t="s">
        <v>41</v>
      </c>
      <c r="R1025" t="s">
        <v>66</v>
      </c>
      <c r="S1025" t="s">
        <v>42</v>
      </c>
      <c r="T1025" t="s">
        <v>57</v>
      </c>
      <c r="U1025" s="1" t="s">
        <v>36</v>
      </c>
      <c r="V1025">
        <v>5</v>
      </c>
      <c r="W1025">
        <v>0</v>
      </c>
      <c r="X1025">
        <v>0</v>
      </c>
      <c r="Y1025">
        <v>0</v>
      </c>
      <c r="Z1025">
        <v>0</v>
      </c>
    </row>
    <row r="1026" spans="1:26" x14ac:dyDescent="0.25">
      <c r="A1026">
        <v>106896737</v>
      </c>
      <c r="B1026" t="s">
        <v>25</v>
      </c>
      <c r="C1026" t="s">
        <v>45</v>
      </c>
      <c r="D1026">
        <v>50016885</v>
      </c>
      <c r="E1026">
        <v>40001009</v>
      </c>
      <c r="F1026">
        <v>1.6559999999999999</v>
      </c>
      <c r="G1026">
        <v>50031062</v>
      </c>
      <c r="H1026">
        <v>8.9999999999999993E-3</v>
      </c>
      <c r="I1026">
        <v>2022</v>
      </c>
      <c r="J1026" t="s">
        <v>89</v>
      </c>
      <c r="K1026" t="s">
        <v>39</v>
      </c>
      <c r="L1026" s="127">
        <v>0.37083333333333335</v>
      </c>
      <c r="M1026" t="s">
        <v>28</v>
      </c>
      <c r="N1026" t="s">
        <v>49</v>
      </c>
      <c r="O1026" t="s">
        <v>30</v>
      </c>
      <c r="P1026" t="s">
        <v>54</v>
      </c>
      <c r="Q1026" t="s">
        <v>41</v>
      </c>
      <c r="R1026" t="s">
        <v>61</v>
      </c>
      <c r="S1026" t="s">
        <v>42</v>
      </c>
      <c r="T1026" t="s">
        <v>35</v>
      </c>
      <c r="U1026" s="1" t="s">
        <v>36</v>
      </c>
      <c r="V1026">
        <v>2</v>
      </c>
      <c r="W1026">
        <v>0</v>
      </c>
      <c r="X1026">
        <v>0</v>
      </c>
      <c r="Y1026">
        <v>0</v>
      </c>
      <c r="Z1026">
        <v>0</v>
      </c>
    </row>
    <row r="1027" spans="1:26" x14ac:dyDescent="0.25">
      <c r="A1027">
        <v>106896865</v>
      </c>
      <c r="B1027" t="s">
        <v>81</v>
      </c>
      <c r="C1027" t="s">
        <v>45</v>
      </c>
      <c r="D1027">
        <v>50029513</v>
      </c>
      <c r="E1027">
        <v>40002975</v>
      </c>
      <c r="F1027">
        <v>0.27200000000000002</v>
      </c>
      <c r="G1027">
        <v>50012488</v>
      </c>
      <c r="H1027">
        <v>0</v>
      </c>
      <c r="I1027">
        <v>2022</v>
      </c>
      <c r="J1027" t="s">
        <v>89</v>
      </c>
      <c r="K1027" t="s">
        <v>27</v>
      </c>
      <c r="L1027" s="127">
        <v>0.6791666666666667</v>
      </c>
      <c r="M1027" t="s">
        <v>28</v>
      </c>
      <c r="N1027" t="s">
        <v>29</v>
      </c>
      <c r="O1027" t="s">
        <v>30</v>
      </c>
      <c r="P1027" t="s">
        <v>68</v>
      </c>
      <c r="Q1027" t="s">
        <v>41</v>
      </c>
      <c r="R1027" t="s">
        <v>33</v>
      </c>
      <c r="S1027" t="s">
        <v>42</v>
      </c>
      <c r="T1027" t="s">
        <v>35</v>
      </c>
      <c r="U1027" s="1" t="s">
        <v>36</v>
      </c>
      <c r="V1027">
        <v>2</v>
      </c>
      <c r="W1027">
        <v>0</v>
      </c>
      <c r="X1027">
        <v>0</v>
      </c>
      <c r="Y1027">
        <v>0</v>
      </c>
      <c r="Z1027">
        <v>0</v>
      </c>
    </row>
    <row r="1028" spans="1:26" x14ac:dyDescent="0.25">
      <c r="A1028">
        <v>106896971</v>
      </c>
      <c r="B1028" t="s">
        <v>81</v>
      </c>
      <c r="C1028" t="s">
        <v>45</v>
      </c>
      <c r="F1028">
        <v>999.99900000000002</v>
      </c>
      <c r="G1028">
        <v>50015564</v>
      </c>
      <c r="H1028">
        <v>0</v>
      </c>
      <c r="I1028">
        <v>2022</v>
      </c>
      <c r="J1028" t="s">
        <v>89</v>
      </c>
      <c r="K1028" t="s">
        <v>39</v>
      </c>
      <c r="L1028" s="127">
        <v>0.72222222222222221</v>
      </c>
      <c r="M1028" t="s">
        <v>28</v>
      </c>
      <c r="N1028" t="s">
        <v>29</v>
      </c>
      <c r="O1028" t="s">
        <v>30</v>
      </c>
      <c r="P1028" t="s">
        <v>31</v>
      </c>
      <c r="Q1028" t="s">
        <v>41</v>
      </c>
      <c r="R1028" t="s">
        <v>61</v>
      </c>
      <c r="S1028" t="s">
        <v>42</v>
      </c>
      <c r="T1028" t="s">
        <v>35</v>
      </c>
      <c r="U1028" s="1" t="s">
        <v>43</v>
      </c>
      <c r="V1028">
        <v>2</v>
      </c>
      <c r="W1028">
        <v>0</v>
      </c>
      <c r="X1028">
        <v>0</v>
      </c>
      <c r="Y1028">
        <v>0</v>
      </c>
      <c r="Z1028">
        <v>1</v>
      </c>
    </row>
    <row r="1029" spans="1:26" x14ac:dyDescent="0.25">
      <c r="A1029">
        <v>106897250</v>
      </c>
      <c r="B1029" t="s">
        <v>81</v>
      </c>
      <c r="C1029" t="s">
        <v>45</v>
      </c>
      <c r="D1029">
        <v>50000687</v>
      </c>
      <c r="E1029">
        <v>50000687</v>
      </c>
      <c r="F1029">
        <v>999.99900000000002</v>
      </c>
      <c r="G1029">
        <v>50021772</v>
      </c>
      <c r="H1029">
        <v>4.1000000000000002E-2</v>
      </c>
      <c r="I1029">
        <v>2022</v>
      </c>
      <c r="J1029" t="s">
        <v>89</v>
      </c>
      <c r="K1029" t="s">
        <v>39</v>
      </c>
      <c r="L1029" s="127">
        <v>0.59236111111111112</v>
      </c>
      <c r="M1029" t="s">
        <v>28</v>
      </c>
      <c r="N1029" t="s">
        <v>49</v>
      </c>
      <c r="O1029" t="s">
        <v>30</v>
      </c>
      <c r="P1029" t="s">
        <v>68</v>
      </c>
      <c r="Q1029" t="s">
        <v>41</v>
      </c>
      <c r="R1029" t="s">
        <v>33</v>
      </c>
      <c r="S1029" t="s">
        <v>42</v>
      </c>
      <c r="T1029" t="s">
        <v>35</v>
      </c>
      <c r="U1029" s="1" t="s">
        <v>36</v>
      </c>
      <c r="V1029">
        <v>2</v>
      </c>
      <c r="W1029">
        <v>0</v>
      </c>
      <c r="X1029">
        <v>0</v>
      </c>
      <c r="Y1029">
        <v>0</v>
      </c>
      <c r="Z1029">
        <v>0</v>
      </c>
    </row>
    <row r="1030" spans="1:26" x14ac:dyDescent="0.25">
      <c r="A1030">
        <v>106897316</v>
      </c>
      <c r="B1030" t="s">
        <v>91</v>
      </c>
      <c r="C1030" t="s">
        <v>45</v>
      </c>
      <c r="D1030">
        <v>50024600</v>
      </c>
      <c r="E1030">
        <v>40001394</v>
      </c>
      <c r="F1030">
        <v>6.056</v>
      </c>
      <c r="G1030">
        <v>50021838</v>
      </c>
      <c r="H1030">
        <v>2E-3</v>
      </c>
      <c r="I1030">
        <v>2022</v>
      </c>
      <c r="J1030" t="s">
        <v>26</v>
      </c>
      <c r="K1030" t="s">
        <v>53</v>
      </c>
      <c r="L1030" s="127">
        <v>0.54513888888888895</v>
      </c>
      <c r="M1030" t="s">
        <v>28</v>
      </c>
      <c r="N1030" t="s">
        <v>49</v>
      </c>
      <c r="O1030" t="s">
        <v>30</v>
      </c>
      <c r="P1030" t="s">
        <v>54</v>
      </c>
      <c r="Q1030" t="s">
        <v>41</v>
      </c>
      <c r="R1030" t="s">
        <v>72</v>
      </c>
      <c r="S1030" t="s">
        <v>42</v>
      </c>
      <c r="T1030" t="s">
        <v>35</v>
      </c>
      <c r="U1030" s="1" t="s">
        <v>36</v>
      </c>
      <c r="V1030">
        <v>2</v>
      </c>
      <c r="W1030">
        <v>0</v>
      </c>
      <c r="X1030">
        <v>0</v>
      </c>
      <c r="Y1030">
        <v>0</v>
      </c>
      <c r="Z1030">
        <v>0</v>
      </c>
    </row>
    <row r="1031" spans="1:26" x14ac:dyDescent="0.25">
      <c r="A1031">
        <v>106897487</v>
      </c>
      <c r="B1031" t="s">
        <v>138</v>
      </c>
      <c r="C1031" t="s">
        <v>67</v>
      </c>
      <c r="D1031">
        <v>30000043</v>
      </c>
      <c r="E1031">
        <v>30000043</v>
      </c>
      <c r="F1031">
        <v>14.651999999999999</v>
      </c>
      <c r="G1031">
        <v>50030018</v>
      </c>
      <c r="H1031">
        <v>0.25</v>
      </c>
      <c r="I1031">
        <v>2022</v>
      </c>
      <c r="J1031" t="s">
        <v>89</v>
      </c>
      <c r="K1031" t="s">
        <v>27</v>
      </c>
      <c r="L1031" s="127">
        <v>0.6479166666666667</v>
      </c>
      <c r="M1031" t="s">
        <v>40</v>
      </c>
      <c r="N1031" t="s">
        <v>29</v>
      </c>
      <c r="O1031" t="s">
        <v>30</v>
      </c>
      <c r="P1031" t="s">
        <v>54</v>
      </c>
      <c r="Q1031" t="s">
        <v>41</v>
      </c>
      <c r="R1031" t="s">
        <v>33</v>
      </c>
      <c r="S1031" t="s">
        <v>42</v>
      </c>
      <c r="T1031" t="s">
        <v>35</v>
      </c>
      <c r="U1031" s="1" t="s">
        <v>36</v>
      </c>
      <c r="V1031">
        <v>2</v>
      </c>
      <c r="W1031">
        <v>0</v>
      </c>
      <c r="X1031">
        <v>0</v>
      </c>
      <c r="Y1031">
        <v>0</v>
      </c>
      <c r="Z1031">
        <v>0</v>
      </c>
    </row>
    <row r="1032" spans="1:26" x14ac:dyDescent="0.25">
      <c r="A1032">
        <v>106897598</v>
      </c>
      <c r="B1032" t="s">
        <v>81</v>
      </c>
      <c r="C1032" t="s">
        <v>45</v>
      </c>
      <c r="D1032">
        <v>50029513</v>
      </c>
      <c r="E1032">
        <v>40002480</v>
      </c>
      <c r="F1032">
        <v>0.16</v>
      </c>
      <c r="G1032">
        <v>50023797</v>
      </c>
      <c r="H1032">
        <v>5.7000000000000002E-2</v>
      </c>
      <c r="I1032">
        <v>2022</v>
      </c>
      <c r="J1032" t="s">
        <v>89</v>
      </c>
      <c r="K1032" t="s">
        <v>53</v>
      </c>
      <c r="L1032" s="127">
        <v>0.29097222222222224</v>
      </c>
      <c r="M1032" t="s">
        <v>28</v>
      </c>
      <c r="N1032" t="s">
        <v>49</v>
      </c>
      <c r="O1032" t="s">
        <v>30</v>
      </c>
      <c r="P1032" t="s">
        <v>68</v>
      </c>
      <c r="Q1032" t="s">
        <v>62</v>
      </c>
      <c r="R1032" t="s">
        <v>33</v>
      </c>
      <c r="S1032" t="s">
        <v>34</v>
      </c>
      <c r="T1032" t="s">
        <v>47</v>
      </c>
      <c r="U1032" s="1" t="s">
        <v>36</v>
      </c>
      <c r="V1032">
        <v>2</v>
      </c>
      <c r="W1032">
        <v>0</v>
      </c>
      <c r="X1032">
        <v>0</v>
      </c>
      <c r="Y1032">
        <v>0</v>
      </c>
      <c r="Z1032">
        <v>0</v>
      </c>
    </row>
    <row r="1033" spans="1:26" x14ac:dyDescent="0.25">
      <c r="A1033">
        <v>106897626</v>
      </c>
      <c r="B1033" t="s">
        <v>97</v>
      </c>
      <c r="C1033" t="s">
        <v>38</v>
      </c>
      <c r="D1033">
        <v>20000070</v>
      </c>
      <c r="E1033">
        <v>20000070</v>
      </c>
      <c r="F1033">
        <v>27.472000000000001</v>
      </c>
      <c r="G1033">
        <v>40003132</v>
      </c>
      <c r="H1033">
        <v>0.1</v>
      </c>
      <c r="I1033">
        <v>2022</v>
      </c>
      <c r="J1033" t="s">
        <v>89</v>
      </c>
      <c r="K1033" t="s">
        <v>27</v>
      </c>
      <c r="L1033" s="127">
        <v>0.27499999999999997</v>
      </c>
      <c r="M1033" t="s">
        <v>28</v>
      </c>
      <c r="N1033" t="s">
        <v>49</v>
      </c>
      <c r="O1033" t="s">
        <v>30</v>
      </c>
      <c r="P1033" t="s">
        <v>31</v>
      </c>
      <c r="Q1033" t="s">
        <v>41</v>
      </c>
      <c r="R1033" t="s">
        <v>33</v>
      </c>
      <c r="S1033" t="s">
        <v>42</v>
      </c>
      <c r="T1033" t="s">
        <v>57</v>
      </c>
      <c r="U1033" s="1" t="s">
        <v>36</v>
      </c>
      <c r="V1033">
        <v>1</v>
      </c>
      <c r="W1033">
        <v>0</v>
      </c>
      <c r="X1033">
        <v>0</v>
      </c>
      <c r="Y1033">
        <v>0</v>
      </c>
      <c r="Z1033">
        <v>0</v>
      </c>
    </row>
    <row r="1034" spans="1:26" x14ac:dyDescent="0.25">
      <c r="A1034">
        <v>106897632</v>
      </c>
      <c r="B1034" t="s">
        <v>117</v>
      </c>
      <c r="C1034" t="s">
        <v>65</v>
      </c>
      <c r="D1034">
        <v>10000040</v>
      </c>
      <c r="E1034">
        <v>10000040</v>
      </c>
      <c r="F1034">
        <v>13.106</v>
      </c>
      <c r="G1034">
        <v>10000077</v>
      </c>
      <c r="H1034">
        <v>0.2</v>
      </c>
      <c r="I1034">
        <v>2022</v>
      </c>
      <c r="J1034" t="s">
        <v>89</v>
      </c>
      <c r="K1034" t="s">
        <v>53</v>
      </c>
      <c r="L1034" s="127">
        <v>0.79236111111111107</v>
      </c>
      <c r="M1034" t="s">
        <v>28</v>
      </c>
      <c r="N1034" t="s">
        <v>29</v>
      </c>
      <c r="O1034" t="s">
        <v>30</v>
      </c>
      <c r="P1034" t="s">
        <v>31</v>
      </c>
      <c r="Q1034" t="s">
        <v>62</v>
      </c>
      <c r="R1034" t="s">
        <v>33</v>
      </c>
      <c r="S1034" t="s">
        <v>34</v>
      </c>
      <c r="T1034" t="s">
        <v>52</v>
      </c>
      <c r="U1034" s="1" t="s">
        <v>36</v>
      </c>
      <c r="V1034">
        <v>1</v>
      </c>
      <c r="W1034">
        <v>0</v>
      </c>
      <c r="X1034">
        <v>0</v>
      </c>
      <c r="Y1034">
        <v>0</v>
      </c>
      <c r="Z1034">
        <v>0</v>
      </c>
    </row>
    <row r="1035" spans="1:26" x14ac:dyDescent="0.25">
      <c r="A1035">
        <v>106897758</v>
      </c>
      <c r="B1035" t="s">
        <v>104</v>
      </c>
      <c r="C1035" t="s">
        <v>65</v>
      </c>
      <c r="D1035">
        <v>10000026</v>
      </c>
      <c r="E1035">
        <v>10000026</v>
      </c>
      <c r="F1035">
        <v>7.0170000000000003</v>
      </c>
      <c r="G1035">
        <v>20000064</v>
      </c>
      <c r="H1035">
        <v>2</v>
      </c>
      <c r="I1035">
        <v>2022</v>
      </c>
      <c r="J1035" t="s">
        <v>89</v>
      </c>
      <c r="K1035" t="s">
        <v>27</v>
      </c>
      <c r="L1035" s="127">
        <v>0.30763888888888891</v>
      </c>
      <c r="M1035" t="s">
        <v>28</v>
      </c>
      <c r="N1035" t="s">
        <v>29</v>
      </c>
      <c r="O1035" t="s">
        <v>30</v>
      </c>
      <c r="P1035" t="s">
        <v>31</v>
      </c>
      <c r="Q1035" t="s">
        <v>41</v>
      </c>
      <c r="R1035" t="s">
        <v>33</v>
      </c>
      <c r="S1035" t="s">
        <v>42</v>
      </c>
      <c r="T1035" t="s">
        <v>35</v>
      </c>
      <c r="U1035" s="1" t="s">
        <v>36</v>
      </c>
      <c r="V1035">
        <v>2</v>
      </c>
      <c r="W1035">
        <v>0</v>
      </c>
      <c r="X1035">
        <v>0</v>
      </c>
      <c r="Y1035">
        <v>0</v>
      </c>
      <c r="Z1035">
        <v>0</v>
      </c>
    </row>
    <row r="1036" spans="1:26" x14ac:dyDescent="0.25">
      <c r="A1036">
        <v>106897760</v>
      </c>
      <c r="B1036" t="s">
        <v>81</v>
      </c>
      <c r="C1036" t="s">
        <v>65</v>
      </c>
      <c r="D1036">
        <v>10000485</v>
      </c>
      <c r="E1036">
        <v>10800485</v>
      </c>
      <c r="F1036">
        <v>28.334</v>
      </c>
      <c r="G1036">
        <v>30000016</v>
      </c>
      <c r="H1036">
        <v>1.95</v>
      </c>
      <c r="I1036">
        <v>2022</v>
      </c>
      <c r="J1036" t="s">
        <v>89</v>
      </c>
      <c r="K1036" t="s">
        <v>27</v>
      </c>
      <c r="L1036" s="127">
        <v>0.4861111111111111</v>
      </c>
      <c r="M1036" t="s">
        <v>28</v>
      </c>
      <c r="N1036" t="s">
        <v>49</v>
      </c>
      <c r="O1036" t="s">
        <v>30</v>
      </c>
      <c r="P1036" t="s">
        <v>31</v>
      </c>
      <c r="Q1036" t="s">
        <v>41</v>
      </c>
      <c r="R1036" t="s">
        <v>76</v>
      </c>
      <c r="S1036" t="s">
        <v>42</v>
      </c>
      <c r="T1036" t="s">
        <v>35</v>
      </c>
      <c r="U1036" s="1" t="s">
        <v>36</v>
      </c>
      <c r="V1036">
        <v>2</v>
      </c>
      <c r="W1036">
        <v>0</v>
      </c>
      <c r="X1036">
        <v>0</v>
      </c>
      <c r="Y1036">
        <v>0</v>
      </c>
      <c r="Z1036">
        <v>0</v>
      </c>
    </row>
    <row r="1037" spans="1:26" x14ac:dyDescent="0.25">
      <c r="A1037">
        <v>106897788</v>
      </c>
      <c r="B1037" t="s">
        <v>81</v>
      </c>
      <c r="C1037" t="s">
        <v>65</v>
      </c>
      <c r="D1037">
        <v>10000485</v>
      </c>
      <c r="E1037">
        <v>10800485</v>
      </c>
      <c r="F1037">
        <v>34.905999999999999</v>
      </c>
      <c r="G1037">
        <v>50028612</v>
      </c>
      <c r="H1037">
        <v>0.5</v>
      </c>
      <c r="I1037">
        <v>2022</v>
      </c>
      <c r="J1037" t="s">
        <v>89</v>
      </c>
      <c r="K1037" t="s">
        <v>27</v>
      </c>
      <c r="L1037" s="127">
        <v>0.69374999999999998</v>
      </c>
      <c r="M1037" t="s">
        <v>28</v>
      </c>
      <c r="N1037" t="s">
        <v>29</v>
      </c>
      <c r="O1037" t="s">
        <v>30</v>
      </c>
      <c r="P1037" t="s">
        <v>31</v>
      </c>
      <c r="Q1037" t="s">
        <v>41</v>
      </c>
      <c r="R1037" t="s">
        <v>33</v>
      </c>
      <c r="S1037" t="s">
        <v>42</v>
      </c>
      <c r="T1037" t="s">
        <v>35</v>
      </c>
      <c r="U1037" s="1" t="s">
        <v>36</v>
      </c>
      <c r="V1037">
        <v>2</v>
      </c>
      <c r="W1037">
        <v>0</v>
      </c>
      <c r="X1037">
        <v>0</v>
      </c>
      <c r="Y1037">
        <v>0</v>
      </c>
      <c r="Z1037">
        <v>0</v>
      </c>
    </row>
    <row r="1038" spans="1:26" x14ac:dyDescent="0.25">
      <c r="A1038">
        <v>106897791</v>
      </c>
      <c r="B1038" t="s">
        <v>81</v>
      </c>
      <c r="C1038" t="s">
        <v>65</v>
      </c>
      <c r="D1038">
        <v>10000485</v>
      </c>
      <c r="E1038">
        <v>10800485</v>
      </c>
      <c r="F1038">
        <v>34.905999999999999</v>
      </c>
      <c r="G1038">
        <v>50028612</v>
      </c>
      <c r="H1038">
        <v>0.5</v>
      </c>
      <c r="I1038">
        <v>2022</v>
      </c>
      <c r="J1038" t="s">
        <v>89</v>
      </c>
      <c r="K1038" t="s">
        <v>27</v>
      </c>
      <c r="L1038" s="127">
        <v>0.69305555555555554</v>
      </c>
      <c r="M1038" t="s">
        <v>28</v>
      </c>
      <c r="N1038" t="s">
        <v>29</v>
      </c>
      <c r="O1038" t="s">
        <v>30</v>
      </c>
      <c r="P1038" t="s">
        <v>31</v>
      </c>
      <c r="Q1038" t="s">
        <v>41</v>
      </c>
      <c r="R1038" t="s">
        <v>33</v>
      </c>
      <c r="S1038" t="s">
        <v>42</v>
      </c>
      <c r="T1038" t="s">
        <v>35</v>
      </c>
      <c r="U1038" s="1" t="s">
        <v>36</v>
      </c>
      <c r="V1038">
        <v>3</v>
      </c>
      <c r="W1038">
        <v>0</v>
      </c>
      <c r="X1038">
        <v>0</v>
      </c>
      <c r="Y1038">
        <v>0</v>
      </c>
      <c r="Z1038">
        <v>0</v>
      </c>
    </row>
    <row r="1039" spans="1:26" x14ac:dyDescent="0.25">
      <c r="A1039">
        <v>106897831</v>
      </c>
      <c r="B1039" t="s">
        <v>81</v>
      </c>
      <c r="C1039" t="s">
        <v>65</v>
      </c>
      <c r="D1039">
        <v>10000485</v>
      </c>
      <c r="E1039">
        <v>10800485</v>
      </c>
      <c r="F1039">
        <v>27.25</v>
      </c>
      <c r="G1039">
        <v>200590</v>
      </c>
      <c r="H1039">
        <v>1.1000000000000001</v>
      </c>
      <c r="I1039">
        <v>2022</v>
      </c>
      <c r="J1039" t="s">
        <v>89</v>
      </c>
      <c r="K1039" t="s">
        <v>39</v>
      </c>
      <c r="L1039" s="127">
        <v>0.34583333333333338</v>
      </c>
      <c r="M1039" t="s">
        <v>28</v>
      </c>
      <c r="N1039" t="s">
        <v>49</v>
      </c>
      <c r="O1039" t="s">
        <v>30</v>
      </c>
      <c r="P1039" t="s">
        <v>31</v>
      </c>
      <c r="Q1039" t="s">
        <v>41</v>
      </c>
      <c r="R1039" t="s">
        <v>33</v>
      </c>
      <c r="S1039" t="s">
        <v>42</v>
      </c>
      <c r="T1039" t="s">
        <v>35</v>
      </c>
      <c r="U1039" s="1" t="s">
        <v>43</v>
      </c>
      <c r="V1039">
        <v>2</v>
      </c>
      <c r="W1039">
        <v>0</v>
      </c>
      <c r="X1039">
        <v>0</v>
      </c>
      <c r="Y1039">
        <v>0</v>
      </c>
      <c r="Z1039">
        <v>2</v>
      </c>
    </row>
    <row r="1040" spans="1:26" x14ac:dyDescent="0.25">
      <c r="A1040">
        <v>106897839</v>
      </c>
      <c r="B1040" t="s">
        <v>96</v>
      </c>
      <c r="C1040" t="s">
        <v>122</v>
      </c>
      <c r="D1040">
        <v>40001920</v>
      </c>
      <c r="E1040">
        <v>40001920</v>
      </c>
      <c r="F1040">
        <v>0.68700000000000006</v>
      </c>
      <c r="G1040">
        <v>40002175</v>
      </c>
      <c r="H1040">
        <v>0.1</v>
      </c>
      <c r="I1040">
        <v>2022</v>
      </c>
      <c r="J1040" t="s">
        <v>89</v>
      </c>
      <c r="K1040" t="s">
        <v>39</v>
      </c>
      <c r="L1040" s="127">
        <v>0.31388888888888888</v>
      </c>
      <c r="M1040" t="s">
        <v>28</v>
      </c>
      <c r="N1040" t="s">
        <v>49</v>
      </c>
      <c r="O1040" t="s">
        <v>30</v>
      </c>
      <c r="P1040" t="s">
        <v>31</v>
      </c>
      <c r="Q1040" t="s">
        <v>41</v>
      </c>
      <c r="R1040" t="s">
        <v>75</v>
      </c>
      <c r="S1040" t="s">
        <v>42</v>
      </c>
      <c r="T1040" t="s">
        <v>35</v>
      </c>
      <c r="U1040" s="1" t="s">
        <v>43</v>
      </c>
      <c r="V1040">
        <v>4</v>
      </c>
      <c r="W1040">
        <v>0</v>
      </c>
      <c r="X1040">
        <v>0</v>
      </c>
      <c r="Y1040">
        <v>0</v>
      </c>
      <c r="Z1040">
        <v>1</v>
      </c>
    </row>
    <row r="1041" spans="1:26" x14ac:dyDescent="0.25">
      <c r="A1041">
        <v>106897859</v>
      </c>
      <c r="B1041" t="s">
        <v>147</v>
      </c>
      <c r="C1041" t="s">
        <v>67</v>
      </c>
      <c r="D1041">
        <v>30000130</v>
      </c>
      <c r="E1041">
        <v>30000130</v>
      </c>
      <c r="F1041">
        <v>22.055</v>
      </c>
      <c r="G1041">
        <v>40001325</v>
      </c>
      <c r="H1041">
        <v>0.2</v>
      </c>
      <c r="I1041">
        <v>2022</v>
      </c>
      <c r="J1041" t="s">
        <v>89</v>
      </c>
      <c r="K1041" t="s">
        <v>39</v>
      </c>
      <c r="L1041" s="127">
        <v>0.48333333333333334</v>
      </c>
      <c r="M1041" t="s">
        <v>28</v>
      </c>
      <c r="N1041" t="s">
        <v>49</v>
      </c>
      <c r="O1041" t="s">
        <v>30</v>
      </c>
      <c r="P1041" t="s">
        <v>54</v>
      </c>
      <c r="Q1041" t="s">
        <v>41</v>
      </c>
      <c r="R1041" t="s">
        <v>33</v>
      </c>
      <c r="S1041" t="s">
        <v>42</v>
      </c>
      <c r="T1041" t="s">
        <v>35</v>
      </c>
      <c r="U1041" s="1" t="s">
        <v>36</v>
      </c>
      <c r="V1041">
        <v>2</v>
      </c>
      <c r="W1041">
        <v>0</v>
      </c>
      <c r="X1041">
        <v>0</v>
      </c>
      <c r="Y1041">
        <v>0</v>
      </c>
      <c r="Z1041">
        <v>0</v>
      </c>
    </row>
    <row r="1042" spans="1:26" x14ac:dyDescent="0.25">
      <c r="A1042">
        <v>106897876</v>
      </c>
      <c r="B1042" t="s">
        <v>25</v>
      </c>
      <c r="C1042" t="s">
        <v>65</v>
      </c>
      <c r="D1042">
        <v>10000040</v>
      </c>
      <c r="E1042">
        <v>10000040</v>
      </c>
      <c r="F1042">
        <v>26.161000000000001</v>
      </c>
      <c r="G1042">
        <v>20000070</v>
      </c>
      <c r="H1042">
        <v>0.3</v>
      </c>
      <c r="I1042">
        <v>2022</v>
      </c>
      <c r="J1042" t="s">
        <v>89</v>
      </c>
      <c r="K1042" t="s">
        <v>39</v>
      </c>
      <c r="L1042" s="127">
        <v>0.3263888888888889</v>
      </c>
      <c r="M1042" t="s">
        <v>28</v>
      </c>
      <c r="N1042" t="s">
        <v>49</v>
      </c>
      <c r="O1042" t="s">
        <v>30</v>
      </c>
      <c r="P1042" t="s">
        <v>54</v>
      </c>
      <c r="Q1042" t="s">
        <v>41</v>
      </c>
      <c r="R1042" t="s">
        <v>33</v>
      </c>
      <c r="S1042" t="s">
        <v>42</v>
      </c>
      <c r="T1042" t="s">
        <v>35</v>
      </c>
      <c r="U1042" s="1" t="s">
        <v>36</v>
      </c>
      <c r="V1042">
        <v>2</v>
      </c>
      <c r="W1042">
        <v>0</v>
      </c>
      <c r="X1042">
        <v>0</v>
      </c>
      <c r="Y1042">
        <v>0</v>
      </c>
      <c r="Z1042">
        <v>0</v>
      </c>
    </row>
    <row r="1043" spans="1:26" x14ac:dyDescent="0.25">
      <c r="A1043">
        <v>106897902</v>
      </c>
      <c r="B1043" t="s">
        <v>81</v>
      </c>
      <c r="C1043" t="s">
        <v>65</v>
      </c>
      <c r="D1043">
        <v>10000485</v>
      </c>
      <c r="E1043">
        <v>10800485</v>
      </c>
      <c r="F1043">
        <v>29.109000000000002</v>
      </c>
      <c r="G1043">
        <v>50025426</v>
      </c>
      <c r="H1043">
        <v>0.1</v>
      </c>
      <c r="I1043">
        <v>2022</v>
      </c>
      <c r="J1043" t="s">
        <v>89</v>
      </c>
      <c r="K1043" t="s">
        <v>39</v>
      </c>
      <c r="L1043" s="127">
        <v>0.72569444444444453</v>
      </c>
      <c r="M1043" t="s">
        <v>28</v>
      </c>
      <c r="N1043" t="s">
        <v>29</v>
      </c>
      <c r="O1043" t="s">
        <v>30</v>
      </c>
      <c r="P1043" t="s">
        <v>31</v>
      </c>
      <c r="Q1043" t="s">
        <v>41</v>
      </c>
      <c r="R1043" t="s">
        <v>33</v>
      </c>
      <c r="S1043" t="s">
        <v>42</v>
      </c>
      <c r="T1043" t="s">
        <v>35</v>
      </c>
      <c r="U1043" s="1" t="s">
        <v>36</v>
      </c>
      <c r="V1043">
        <v>2</v>
      </c>
      <c r="W1043">
        <v>0</v>
      </c>
      <c r="X1043">
        <v>0</v>
      </c>
      <c r="Y1043">
        <v>0</v>
      </c>
      <c r="Z1043">
        <v>0</v>
      </c>
    </row>
    <row r="1044" spans="1:26" x14ac:dyDescent="0.25">
      <c r="A1044">
        <v>106897967</v>
      </c>
      <c r="B1044" t="s">
        <v>25</v>
      </c>
      <c r="C1044" t="s">
        <v>45</v>
      </c>
      <c r="D1044">
        <v>50001196</v>
      </c>
      <c r="E1044">
        <v>50001196</v>
      </c>
      <c r="F1044">
        <v>2.6680000000000001</v>
      </c>
      <c r="G1044">
        <v>50021255</v>
      </c>
      <c r="H1044">
        <v>0.05</v>
      </c>
      <c r="I1044">
        <v>2022</v>
      </c>
      <c r="J1044" t="s">
        <v>89</v>
      </c>
      <c r="K1044" t="s">
        <v>53</v>
      </c>
      <c r="L1044" s="127">
        <v>0.37638888888888888</v>
      </c>
      <c r="M1044" t="s">
        <v>51</v>
      </c>
      <c r="N1044" t="s">
        <v>49</v>
      </c>
      <c r="O1044" t="s">
        <v>30</v>
      </c>
      <c r="P1044" t="s">
        <v>31</v>
      </c>
      <c r="Q1044" t="s">
        <v>41</v>
      </c>
      <c r="R1044" t="s">
        <v>33</v>
      </c>
      <c r="S1044" t="s">
        <v>42</v>
      </c>
      <c r="T1044" t="s">
        <v>35</v>
      </c>
      <c r="U1044" s="1" t="s">
        <v>43</v>
      </c>
      <c r="V1044">
        <v>3</v>
      </c>
      <c r="W1044">
        <v>0</v>
      </c>
      <c r="X1044">
        <v>0</v>
      </c>
      <c r="Y1044">
        <v>0</v>
      </c>
      <c r="Z1044">
        <v>1</v>
      </c>
    </row>
    <row r="1045" spans="1:26" x14ac:dyDescent="0.25">
      <c r="A1045">
        <v>106898155</v>
      </c>
      <c r="B1045" t="s">
        <v>94</v>
      </c>
      <c r="C1045" t="s">
        <v>45</v>
      </c>
      <c r="D1045">
        <v>50021056</v>
      </c>
      <c r="E1045">
        <v>40002123</v>
      </c>
      <c r="F1045">
        <v>9.1430000000000007</v>
      </c>
      <c r="G1045">
        <v>50006109</v>
      </c>
      <c r="H1045">
        <v>0</v>
      </c>
      <c r="I1045">
        <v>2022</v>
      </c>
      <c r="J1045" t="s">
        <v>89</v>
      </c>
      <c r="K1045" t="s">
        <v>39</v>
      </c>
      <c r="L1045" s="127">
        <v>0.63958333333333328</v>
      </c>
      <c r="M1045" t="s">
        <v>77</v>
      </c>
      <c r="N1045" t="s">
        <v>49</v>
      </c>
      <c r="O1045" t="s">
        <v>30</v>
      </c>
      <c r="P1045" t="s">
        <v>54</v>
      </c>
      <c r="Q1045" t="s">
        <v>41</v>
      </c>
      <c r="R1045" t="s">
        <v>50</v>
      </c>
      <c r="S1045" t="s">
        <v>42</v>
      </c>
      <c r="T1045" t="s">
        <v>35</v>
      </c>
      <c r="U1045" s="1" t="s">
        <v>36</v>
      </c>
      <c r="V1045">
        <v>2</v>
      </c>
      <c r="W1045">
        <v>0</v>
      </c>
      <c r="X1045">
        <v>0</v>
      </c>
      <c r="Y1045">
        <v>0</v>
      </c>
      <c r="Z1045">
        <v>0</v>
      </c>
    </row>
    <row r="1046" spans="1:26" x14ac:dyDescent="0.25">
      <c r="A1046">
        <v>106898190</v>
      </c>
      <c r="B1046" t="s">
        <v>44</v>
      </c>
      <c r="C1046" t="s">
        <v>45</v>
      </c>
      <c r="D1046">
        <v>50010335</v>
      </c>
      <c r="E1046">
        <v>40001118</v>
      </c>
      <c r="F1046">
        <v>5.2649999999999997</v>
      </c>
      <c r="G1046">
        <v>50019060</v>
      </c>
      <c r="H1046">
        <v>0</v>
      </c>
      <c r="I1046">
        <v>2022</v>
      </c>
      <c r="J1046" t="s">
        <v>89</v>
      </c>
      <c r="K1046" t="s">
        <v>39</v>
      </c>
      <c r="L1046" s="127">
        <v>0.54722222222222217</v>
      </c>
      <c r="M1046" t="s">
        <v>28</v>
      </c>
      <c r="N1046" t="s">
        <v>49</v>
      </c>
      <c r="O1046" t="s">
        <v>30</v>
      </c>
      <c r="P1046" t="s">
        <v>31</v>
      </c>
      <c r="Q1046" t="s">
        <v>41</v>
      </c>
      <c r="R1046" t="s">
        <v>61</v>
      </c>
      <c r="S1046" t="s">
        <v>42</v>
      </c>
      <c r="T1046" t="s">
        <v>35</v>
      </c>
      <c r="U1046" s="1" t="s">
        <v>64</v>
      </c>
      <c r="V1046">
        <v>4</v>
      </c>
      <c r="W1046">
        <v>0</v>
      </c>
      <c r="X1046">
        <v>0</v>
      </c>
      <c r="Y1046">
        <v>2</v>
      </c>
      <c r="Z1046">
        <v>1</v>
      </c>
    </row>
    <row r="1047" spans="1:26" x14ac:dyDescent="0.25">
      <c r="A1047">
        <v>106898193</v>
      </c>
      <c r="B1047" t="s">
        <v>44</v>
      </c>
      <c r="C1047" t="s">
        <v>45</v>
      </c>
      <c r="D1047">
        <v>50005632</v>
      </c>
      <c r="E1047">
        <v>50005632</v>
      </c>
      <c r="F1047">
        <v>999.99900000000002</v>
      </c>
      <c r="G1047">
        <v>50034816</v>
      </c>
      <c r="H1047">
        <v>0</v>
      </c>
      <c r="I1047">
        <v>2022</v>
      </c>
      <c r="J1047" t="s">
        <v>89</v>
      </c>
      <c r="K1047" t="s">
        <v>53</v>
      </c>
      <c r="L1047" s="127">
        <v>0.49861111111111112</v>
      </c>
      <c r="M1047" t="s">
        <v>28</v>
      </c>
      <c r="N1047" t="s">
        <v>49</v>
      </c>
      <c r="O1047" t="s">
        <v>30</v>
      </c>
      <c r="P1047" t="s">
        <v>31</v>
      </c>
      <c r="Q1047" t="s">
        <v>62</v>
      </c>
      <c r="R1047" t="s">
        <v>50</v>
      </c>
      <c r="S1047" t="s">
        <v>34</v>
      </c>
      <c r="T1047" t="s">
        <v>35</v>
      </c>
      <c r="U1047" s="1" t="s">
        <v>36</v>
      </c>
      <c r="V1047">
        <v>2</v>
      </c>
      <c r="W1047">
        <v>0</v>
      </c>
      <c r="X1047">
        <v>0</v>
      </c>
      <c r="Y1047">
        <v>0</v>
      </c>
      <c r="Z1047">
        <v>0</v>
      </c>
    </row>
    <row r="1048" spans="1:26" x14ac:dyDescent="0.25">
      <c r="A1048">
        <v>106898319</v>
      </c>
      <c r="B1048" t="s">
        <v>134</v>
      </c>
      <c r="C1048" t="s">
        <v>122</v>
      </c>
      <c r="D1048">
        <v>40001826</v>
      </c>
      <c r="E1048">
        <v>40001826</v>
      </c>
      <c r="F1048">
        <v>999.99900000000002</v>
      </c>
      <c r="G1048">
        <v>10000040</v>
      </c>
      <c r="H1048">
        <v>9.5000000000000001E-2</v>
      </c>
      <c r="I1048">
        <v>2022</v>
      </c>
      <c r="J1048" t="s">
        <v>89</v>
      </c>
      <c r="K1048" t="s">
        <v>39</v>
      </c>
      <c r="L1048" s="127">
        <v>0.60972222222222217</v>
      </c>
      <c r="M1048" t="s">
        <v>28</v>
      </c>
      <c r="N1048" t="s">
        <v>49</v>
      </c>
      <c r="O1048" t="s">
        <v>30</v>
      </c>
      <c r="P1048" t="s">
        <v>31</v>
      </c>
      <c r="Q1048" t="s">
        <v>41</v>
      </c>
      <c r="S1048" t="s">
        <v>42</v>
      </c>
      <c r="T1048" t="s">
        <v>35</v>
      </c>
      <c r="U1048" s="1" t="s">
        <v>36</v>
      </c>
      <c r="V1048">
        <v>1</v>
      </c>
      <c r="W1048">
        <v>0</v>
      </c>
      <c r="X1048">
        <v>0</v>
      </c>
      <c r="Y1048">
        <v>0</v>
      </c>
      <c r="Z1048">
        <v>0</v>
      </c>
    </row>
    <row r="1049" spans="1:26" x14ac:dyDescent="0.25">
      <c r="A1049">
        <v>106898526</v>
      </c>
      <c r="B1049" t="s">
        <v>96</v>
      </c>
      <c r="C1049" t="s">
        <v>45</v>
      </c>
      <c r="D1049">
        <v>50029979</v>
      </c>
      <c r="E1049">
        <v>50029979</v>
      </c>
      <c r="F1049">
        <v>999.99900000000002</v>
      </c>
      <c r="G1049">
        <v>50018677</v>
      </c>
      <c r="H1049">
        <v>2.8000000000000001E-2</v>
      </c>
      <c r="I1049">
        <v>2022</v>
      </c>
      <c r="J1049" t="s">
        <v>26</v>
      </c>
      <c r="K1049" t="s">
        <v>27</v>
      </c>
      <c r="L1049" s="127">
        <v>0.34583333333333338</v>
      </c>
      <c r="M1049" t="s">
        <v>77</v>
      </c>
      <c r="N1049" t="s">
        <v>49</v>
      </c>
      <c r="O1049" t="s">
        <v>30</v>
      </c>
      <c r="P1049" t="s">
        <v>54</v>
      </c>
      <c r="Q1049" t="s">
        <v>41</v>
      </c>
      <c r="S1049" t="s">
        <v>42</v>
      </c>
      <c r="T1049" t="s">
        <v>35</v>
      </c>
      <c r="U1049" s="1" t="s">
        <v>36</v>
      </c>
      <c r="V1049">
        <v>1</v>
      </c>
      <c r="W1049">
        <v>0</v>
      </c>
      <c r="X1049">
        <v>0</v>
      </c>
      <c r="Y1049">
        <v>0</v>
      </c>
      <c r="Z1049">
        <v>0</v>
      </c>
    </row>
    <row r="1050" spans="1:26" x14ac:dyDescent="0.25">
      <c r="A1050">
        <v>106898553</v>
      </c>
      <c r="B1050" t="s">
        <v>44</v>
      </c>
      <c r="C1050" t="s">
        <v>45</v>
      </c>
      <c r="F1050">
        <v>999.99900000000002</v>
      </c>
      <c r="G1050">
        <v>50026600</v>
      </c>
      <c r="H1050">
        <v>5.7000000000000002E-2</v>
      </c>
      <c r="I1050">
        <v>2022</v>
      </c>
      <c r="J1050" t="s">
        <v>89</v>
      </c>
      <c r="K1050" t="s">
        <v>39</v>
      </c>
      <c r="L1050" s="127">
        <v>0.48402777777777778</v>
      </c>
      <c r="M1050" t="s">
        <v>28</v>
      </c>
      <c r="N1050" t="s">
        <v>49</v>
      </c>
      <c r="O1050" t="s">
        <v>30</v>
      </c>
      <c r="P1050" t="s">
        <v>54</v>
      </c>
      <c r="Q1050" t="s">
        <v>41</v>
      </c>
      <c r="R1050" t="s">
        <v>33</v>
      </c>
      <c r="S1050" t="s">
        <v>42</v>
      </c>
      <c r="T1050" t="s">
        <v>35</v>
      </c>
      <c r="U1050" s="1" t="s">
        <v>36</v>
      </c>
      <c r="V1050">
        <v>1</v>
      </c>
      <c r="W1050">
        <v>0</v>
      </c>
      <c r="X1050">
        <v>0</v>
      </c>
      <c r="Y1050">
        <v>0</v>
      </c>
      <c r="Z1050">
        <v>0</v>
      </c>
    </row>
    <row r="1051" spans="1:26" x14ac:dyDescent="0.25">
      <c r="A1051">
        <v>106898566</v>
      </c>
      <c r="B1051" t="s">
        <v>97</v>
      </c>
      <c r="C1051" t="s">
        <v>65</v>
      </c>
      <c r="D1051">
        <v>10000840</v>
      </c>
      <c r="E1051">
        <v>10000840</v>
      </c>
      <c r="F1051">
        <v>999.99900000000002</v>
      </c>
      <c r="G1051">
        <v>50009618</v>
      </c>
      <c r="H1051">
        <v>0.5</v>
      </c>
      <c r="I1051">
        <v>2022</v>
      </c>
      <c r="J1051" t="s">
        <v>89</v>
      </c>
      <c r="K1051" t="s">
        <v>53</v>
      </c>
      <c r="L1051" s="127">
        <v>0.70277777777777783</v>
      </c>
      <c r="M1051" t="s">
        <v>28</v>
      </c>
      <c r="N1051" t="s">
        <v>29</v>
      </c>
      <c r="O1051" t="s">
        <v>30</v>
      </c>
      <c r="P1051" t="s">
        <v>31</v>
      </c>
      <c r="Q1051" t="s">
        <v>32</v>
      </c>
      <c r="R1051" t="s">
        <v>33</v>
      </c>
      <c r="S1051" t="s">
        <v>34</v>
      </c>
      <c r="T1051" t="s">
        <v>35</v>
      </c>
      <c r="U1051" s="1" t="s">
        <v>36</v>
      </c>
      <c r="V1051">
        <v>1</v>
      </c>
      <c r="W1051">
        <v>0</v>
      </c>
      <c r="X1051">
        <v>0</v>
      </c>
      <c r="Y1051">
        <v>0</v>
      </c>
      <c r="Z1051">
        <v>0</v>
      </c>
    </row>
    <row r="1052" spans="1:26" x14ac:dyDescent="0.25">
      <c r="A1052">
        <v>106898655</v>
      </c>
      <c r="B1052" t="s">
        <v>114</v>
      </c>
      <c r="C1052" t="s">
        <v>67</v>
      </c>
      <c r="D1052">
        <v>30000042</v>
      </c>
      <c r="E1052">
        <v>30000042</v>
      </c>
      <c r="F1052">
        <v>999.99900000000002</v>
      </c>
      <c r="G1052">
        <v>40002833</v>
      </c>
      <c r="H1052">
        <v>0.3</v>
      </c>
      <c r="I1052">
        <v>2022</v>
      </c>
      <c r="J1052" t="s">
        <v>89</v>
      </c>
      <c r="K1052" t="s">
        <v>60</v>
      </c>
      <c r="L1052" s="127">
        <v>0.7006944444444444</v>
      </c>
      <c r="M1052" t="s">
        <v>28</v>
      </c>
      <c r="N1052" t="s">
        <v>29</v>
      </c>
      <c r="O1052" t="s">
        <v>30</v>
      </c>
      <c r="P1052" t="s">
        <v>31</v>
      </c>
      <c r="Q1052" t="s">
        <v>41</v>
      </c>
      <c r="R1052" t="s">
        <v>72</v>
      </c>
      <c r="S1052" t="s">
        <v>42</v>
      </c>
      <c r="T1052" t="s">
        <v>35</v>
      </c>
      <c r="U1052" s="1" t="s">
        <v>36</v>
      </c>
      <c r="V1052">
        <v>3</v>
      </c>
      <c r="W1052">
        <v>0</v>
      </c>
      <c r="X1052">
        <v>0</v>
      </c>
      <c r="Y1052">
        <v>0</v>
      </c>
      <c r="Z1052">
        <v>0</v>
      </c>
    </row>
    <row r="1053" spans="1:26" x14ac:dyDescent="0.25">
      <c r="A1053">
        <v>106898660</v>
      </c>
      <c r="B1053" t="s">
        <v>114</v>
      </c>
      <c r="C1053" t="s">
        <v>65</v>
      </c>
      <c r="D1053">
        <v>10000040</v>
      </c>
      <c r="E1053">
        <v>10000040</v>
      </c>
      <c r="F1053">
        <v>1.4450000000000001</v>
      </c>
      <c r="G1053">
        <v>30000042</v>
      </c>
      <c r="H1053">
        <v>0.1</v>
      </c>
      <c r="I1053">
        <v>2022</v>
      </c>
      <c r="J1053" t="s">
        <v>89</v>
      </c>
      <c r="K1053" t="s">
        <v>60</v>
      </c>
      <c r="L1053" s="127">
        <v>0.76111111111111107</v>
      </c>
      <c r="M1053" t="s">
        <v>28</v>
      </c>
      <c r="N1053" t="s">
        <v>29</v>
      </c>
      <c r="O1053" t="s">
        <v>30</v>
      </c>
      <c r="P1053" t="s">
        <v>31</v>
      </c>
      <c r="Q1053" t="s">
        <v>41</v>
      </c>
      <c r="R1053" t="s">
        <v>33</v>
      </c>
      <c r="S1053" t="s">
        <v>42</v>
      </c>
      <c r="T1053" t="s">
        <v>35</v>
      </c>
      <c r="U1053" s="1" t="s">
        <v>36</v>
      </c>
      <c r="V1053">
        <v>5</v>
      </c>
      <c r="W1053">
        <v>0</v>
      </c>
      <c r="X1053">
        <v>0</v>
      </c>
      <c r="Y1053">
        <v>0</v>
      </c>
      <c r="Z1053">
        <v>0</v>
      </c>
    </row>
    <row r="1054" spans="1:26" x14ac:dyDescent="0.25">
      <c r="A1054">
        <v>106898711</v>
      </c>
      <c r="B1054" t="s">
        <v>94</v>
      </c>
      <c r="C1054" t="s">
        <v>38</v>
      </c>
      <c r="D1054">
        <v>20000029</v>
      </c>
      <c r="E1054">
        <v>20000029</v>
      </c>
      <c r="F1054">
        <v>16.163</v>
      </c>
      <c r="G1054">
        <v>40001797</v>
      </c>
      <c r="H1054">
        <v>1.5</v>
      </c>
      <c r="I1054">
        <v>2022</v>
      </c>
      <c r="J1054" t="s">
        <v>89</v>
      </c>
      <c r="K1054" t="s">
        <v>27</v>
      </c>
      <c r="L1054" s="127">
        <v>0.7270833333333333</v>
      </c>
      <c r="M1054" t="s">
        <v>28</v>
      </c>
      <c r="N1054" t="s">
        <v>49</v>
      </c>
      <c r="O1054" t="s">
        <v>30</v>
      </c>
      <c r="P1054" t="s">
        <v>54</v>
      </c>
      <c r="Q1054" t="s">
        <v>41</v>
      </c>
      <c r="R1054" t="s">
        <v>33</v>
      </c>
      <c r="S1054" t="s">
        <v>42</v>
      </c>
      <c r="T1054" t="s">
        <v>35</v>
      </c>
      <c r="U1054" s="1" t="s">
        <v>36</v>
      </c>
      <c r="V1054">
        <v>2</v>
      </c>
      <c r="W1054">
        <v>0</v>
      </c>
      <c r="X1054">
        <v>0</v>
      </c>
      <c r="Y1054">
        <v>0</v>
      </c>
      <c r="Z1054">
        <v>0</v>
      </c>
    </row>
    <row r="1055" spans="1:26" x14ac:dyDescent="0.25">
      <c r="A1055">
        <v>106898720</v>
      </c>
      <c r="B1055" t="s">
        <v>106</v>
      </c>
      <c r="C1055" t="s">
        <v>65</v>
      </c>
      <c r="D1055">
        <v>10000095</v>
      </c>
      <c r="E1055">
        <v>10000095</v>
      </c>
      <c r="F1055">
        <v>27.667999999999999</v>
      </c>
      <c r="G1055">
        <v>30000082</v>
      </c>
      <c r="H1055">
        <v>1.1000000000000001</v>
      </c>
      <c r="I1055">
        <v>2022</v>
      </c>
      <c r="J1055" t="s">
        <v>89</v>
      </c>
      <c r="K1055" t="s">
        <v>60</v>
      </c>
      <c r="L1055" s="127">
        <v>0.65486111111111112</v>
      </c>
      <c r="M1055" t="s">
        <v>28</v>
      </c>
      <c r="N1055" t="s">
        <v>49</v>
      </c>
      <c r="O1055" t="s">
        <v>30</v>
      </c>
      <c r="P1055" t="s">
        <v>54</v>
      </c>
      <c r="Q1055" t="s">
        <v>41</v>
      </c>
      <c r="R1055" t="s">
        <v>33</v>
      </c>
      <c r="S1055" t="s">
        <v>42</v>
      </c>
      <c r="T1055" t="s">
        <v>35</v>
      </c>
      <c r="U1055" s="1" t="s">
        <v>36</v>
      </c>
      <c r="V1055">
        <v>4</v>
      </c>
      <c r="W1055">
        <v>0</v>
      </c>
      <c r="X1055">
        <v>0</v>
      </c>
      <c r="Y1055">
        <v>0</v>
      </c>
      <c r="Z1055">
        <v>0</v>
      </c>
    </row>
    <row r="1056" spans="1:26" x14ac:dyDescent="0.25">
      <c r="A1056">
        <v>106898740</v>
      </c>
      <c r="B1056" t="s">
        <v>106</v>
      </c>
      <c r="C1056" t="s">
        <v>65</v>
      </c>
      <c r="D1056">
        <v>10000095</v>
      </c>
      <c r="E1056">
        <v>10000095</v>
      </c>
      <c r="F1056">
        <v>17.015000000000001</v>
      </c>
      <c r="G1056">
        <v>40001828</v>
      </c>
      <c r="H1056">
        <v>0.1</v>
      </c>
      <c r="I1056">
        <v>2022</v>
      </c>
      <c r="J1056" t="s">
        <v>89</v>
      </c>
      <c r="K1056" t="s">
        <v>27</v>
      </c>
      <c r="L1056" s="127">
        <v>2.2916666666666669E-2</v>
      </c>
      <c r="M1056" t="s">
        <v>28</v>
      </c>
      <c r="N1056" t="s">
        <v>49</v>
      </c>
      <c r="O1056" t="s">
        <v>30</v>
      </c>
      <c r="P1056" t="s">
        <v>54</v>
      </c>
      <c r="Q1056" t="s">
        <v>41</v>
      </c>
      <c r="R1056" t="s">
        <v>33</v>
      </c>
      <c r="S1056" t="s">
        <v>42</v>
      </c>
      <c r="T1056" t="s">
        <v>57</v>
      </c>
      <c r="U1056" s="1" t="s">
        <v>116</v>
      </c>
      <c r="V1056">
        <v>0</v>
      </c>
      <c r="W1056">
        <v>0</v>
      </c>
      <c r="X1056">
        <v>0</v>
      </c>
      <c r="Y1056">
        <v>0</v>
      </c>
      <c r="Z1056">
        <v>0</v>
      </c>
    </row>
    <row r="1057" spans="1:26" x14ac:dyDescent="0.25">
      <c r="A1057">
        <v>106898743</v>
      </c>
      <c r="B1057" t="s">
        <v>25</v>
      </c>
      <c r="C1057" t="s">
        <v>65</v>
      </c>
      <c r="D1057">
        <v>10000040</v>
      </c>
      <c r="E1057">
        <v>10000040</v>
      </c>
      <c r="F1057">
        <v>23.588000000000001</v>
      </c>
      <c r="G1057">
        <v>20000070</v>
      </c>
      <c r="H1057">
        <v>0.6</v>
      </c>
      <c r="I1057">
        <v>2022</v>
      </c>
      <c r="J1057" t="s">
        <v>89</v>
      </c>
      <c r="K1057" t="s">
        <v>39</v>
      </c>
      <c r="L1057" s="127">
        <v>0.25763888888888892</v>
      </c>
      <c r="M1057" t="s">
        <v>28</v>
      </c>
      <c r="N1057" t="s">
        <v>29</v>
      </c>
      <c r="O1057" t="s">
        <v>30</v>
      </c>
      <c r="P1057" t="s">
        <v>31</v>
      </c>
      <c r="Q1057" t="s">
        <v>41</v>
      </c>
      <c r="R1057" t="s">
        <v>33</v>
      </c>
      <c r="S1057" t="s">
        <v>42</v>
      </c>
      <c r="T1057" t="s">
        <v>57</v>
      </c>
      <c r="U1057" s="1" t="s">
        <v>36</v>
      </c>
      <c r="V1057">
        <v>2</v>
      </c>
      <c r="W1057">
        <v>0</v>
      </c>
      <c r="X1057">
        <v>0</v>
      </c>
      <c r="Y1057">
        <v>0</v>
      </c>
      <c r="Z1057">
        <v>0</v>
      </c>
    </row>
    <row r="1058" spans="1:26" x14ac:dyDescent="0.25">
      <c r="A1058">
        <v>106898812</v>
      </c>
      <c r="B1058" t="s">
        <v>86</v>
      </c>
      <c r="C1058" t="s">
        <v>65</v>
      </c>
      <c r="D1058">
        <v>10000026</v>
      </c>
      <c r="E1058">
        <v>10000026</v>
      </c>
      <c r="F1058">
        <v>27.166</v>
      </c>
      <c r="G1058">
        <v>200400</v>
      </c>
      <c r="H1058">
        <v>0.6</v>
      </c>
      <c r="I1058">
        <v>2022</v>
      </c>
      <c r="J1058" t="s">
        <v>89</v>
      </c>
      <c r="K1058" t="s">
        <v>27</v>
      </c>
      <c r="L1058" s="127">
        <v>0.87013888888888891</v>
      </c>
      <c r="M1058" t="s">
        <v>28</v>
      </c>
      <c r="N1058" t="s">
        <v>29</v>
      </c>
      <c r="O1058" t="s">
        <v>30</v>
      </c>
      <c r="P1058" t="s">
        <v>31</v>
      </c>
      <c r="Q1058" t="s">
        <v>41</v>
      </c>
      <c r="R1058" t="s">
        <v>33</v>
      </c>
      <c r="S1058" t="s">
        <v>42</v>
      </c>
      <c r="T1058" t="s">
        <v>57</v>
      </c>
      <c r="U1058" s="1" t="s">
        <v>36</v>
      </c>
      <c r="V1058">
        <v>4</v>
      </c>
      <c r="W1058">
        <v>0</v>
      </c>
      <c r="X1058">
        <v>0</v>
      </c>
      <c r="Y1058">
        <v>0</v>
      </c>
      <c r="Z1058">
        <v>0</v>
      </c>
    </row>
    <row r="1059" spans="1:26" x14ac:dyDescent="0.25">
      <c r="A1059">
        <v>106898821</v>
      </c>
      <c r="B1059" t="s">
        <v>81</v>
      </c>
      <c r="C1059" t="s">
        <v>65</v>
      </c>
      <c r="D1059">
        <v>10000485</v>
      </c>
      <c r="E1059">
        <v>10000485</v>
      </c>
      <c r="F1059">
        <v>999.99900000000002</v>
      </c>
      <c r="H1059">
        <v>0.1</v>
      </c>
      <c r="I1059">
        <v>2022</v>
      </c>
      <c r="J1059" t="s">
        <v>89</v>
      </c>
      <c r="K1059" t="s">
        <v>39</v>
      </c>
      <c r="L1059" s="127">
        <v>0.68125000000000002</v>
      </c>
      <c r="M1059" t="s">
        <v>28</v>
      </c>
      <c r="N1059" t="s">
        <v>29</v>
      </c>
      <c r="O1059" t="s">
        <v>30</v>
      </c>
      <c r="P1059" t="s">
        <v>31</v>
      </c>
      <c r="Q1059" t="s">
        <v>41</v>
      </c>
      <c r="R1059" t="s">
        <v>33</v>
      </c>
      <c r="S1059" t="s">
        <v>42</v>
      </c>
      <c r="T1059" t="s">
        <v>35</v>
      </c>
      <c r="U1059" s="1" t="s">
        <v>36</v>
      </c>
      <c r="V1059">
        <v>2</v>
      </c>
      <c r="W1059">
        <v>0</v>
      </c>
      <c r="X1059">
        <v>0</v>
      </c>
      <c r="Y1059">
        <v>0</v>
      </c>
      <c r="Z1059">
        <v>0</v>
      </c>
    </row>
    <row r="1060" spans="1:26" x14ac:dyDescent="0.25">
      <c r="A1060">
        <v>106898883</v>
      </c>
      <c r="B1060" t="s">
        <v>25</v>
      </c>
      <c r="C1060" t="s">
        <v>65</v>
      </c>
      <c r="D1060">
        <v>10000040</v>
      </c>
      <c r="E1060">
        <v>10000040</v>
      </c>
      <c r="F1060">
        <v>27.215</v>
      </c>
      <c r="G1060">
        <v>20000070</v>
      </c>
      <c r="H1060">
        <v>7.5999999999999998E-2</v>
      </c>
      <c r="I1060">
        <v>2022</v>
      </c>
      <c r="J1060" t="s">
        <v>89</v>
      </c>
      <c r="K1060" t="s">
        <v>60</v>
      </c>
      <c r="L1060" s="127">
        <v>0.52986111111111112</v>
      </c>
      <c r="M1060" t="s">
        <v>28</v>
      </c>
      <c r="N1060" t="s">
        <v>29</v>
      </c>
      <c r="O1060" t="s">
        <v>30</v>
      </c>
      <c r="P1060" t="s">
        <v>31</v>
      </c>
      <c r="Q1060" t="s">
        <v>41</v>
      </c>
      <c r="R1060" t="s">
        <v>33</v>
      </c>
      <c r="S1060" t="s">
        <v>42</v>
      </c>
      <c r="T1060" t="s">
        <v>35</v>
      </c>
      <c r="U1060" s="1" t="s">
        <v>43</v>
      </c>
      <c r="V1060">
        <v>15</v>
      </c>
      <c r="W1060">
        <v>0</v>
      </c>
      <c r="X1060">
        <v>0</v>
      </c>
      <c r="Y1060">
        <v>0</v>
      </c>
      <c r="Z1060">
        <v>1</v>
      </c>
    </row>
    <row r="1061" spans="1:26" x14ac:dyDescent="0.25">
      <c r="A1061">
        <v>106898931</v>
      </c>
      <c r="B1061" t="s">
        <v>117</v>
      </c>
      <c r="C1061" t="s">
        <v>65</v>
      </c>
      <c r="D1061">
        <v>10000077</v>
      </c>
      <c r="E1061">
        <v>10000077</v>
      </c>
      <c r="F1061">
        <v>21.129000000000001</v>
      </c>
      <c r="G1061">
        <v>10000040</v>
      </c>
      <c r="H1061">
        <v>0.2</v>
      </c>
      <c r="I1061">
        <v>2022</v>
      </c>
      <c r="J1061" t="s">
        <v>89</v>
      </c>
      <c r="K1061" t="s">
        <v>53</v>
      </c>
      <c r="L1061" s="127">
        <v>0.40625</v>
      </c>
      <c r="M1061" t="s">
        <v>28</v>
      </c>
      <c r="N1061" t="s">
        <v>49</v>
      </c>
      <c r="O1061" t="s">
        <v>30</v>
      </c>
      <c r="P1061" t="s">
        <v>31</v>
      </c>
      <c r="Q1061" t="s">
        <v>62</v>
      </c>
      <c r="R1061" t="s">
        <v>33</v>
      </c>
      <c r="S1061" t="s">
        <v>139</v>
      </c>
      <c r="T1061" t="s">
        <v>35</v>
      </c>
      <c r="U1061" s="1" t="s">
        <v>64</v>
      </c>
      <c r="V1061">
        <v>1</v>
      </c>
      <c r="W1061">
        <v>0</v>
      </c>
      <c r="X1061">
        <v>0</v>
      </c>
      <c r="Y1061">
        <v>1</v>
      </c>
      <c r="Z1061">
        <v>0</v>
      </c>
    </row>
    <row r="1062" spans="1:26" x14ac:dyDescent="0.25">
      <c r="A1062">
        <v>106898966</v>
      </c>
      <c r="B1062" t="s">
        <v>81</v>
      </c>
      <c r="C1062" t="s">
        <v>65</v>
      </c>
      <c r="D1062">
        <v>10000485</v>
      </c>
      <c r="E1062">
        <v>10800485</v>
      </c>
      <c r="F1062">
        <v>30.349</v>
      </c>
      <c r="G1062">
        <v>200610</v>
      </c>
      <c r="H1062">
        <v>0</v>
      </c>
      <c r="I1062">
        <v>2022</v>
      </c>
      <c r="J1062" t="s">
        <v>89</v>
      </c>
      <c r="K1062" t="s">
        <v>53</v>
      </c>
      <c r="L1062" s="127">
        <v>0.57500000000000007</v>
      </c>
      <c r="M1062" t="s">
        <v>28</v>
      </c>
      <c r="N1062" t="s">
        <v>49</v>
      </c>
      <c r="O1062" t="s">
        <v>30</v>
      </c>
      <c r="P1062" t="s">
        <v>31</v>
      </c>
      <c r="Q1062" t="s">
        <v>62</v>
      </c>
      <c r="R1062" t="s">
        <v>33</v>
      </c>
      <c r="S1062" t="s">
        <v>34</v>
      </c>
      <c r="T1062" t="s">
        <v>35</v>
      </c>
      <c r="U1062" s="1" t="s">
        <v>43</v>
      </c>
      <c r="V1062">
        <v>1</v>
      </c>
      <c r="W1062">
        <v>0</v>
      </c>
      <c r="X1062">
        <v>0</v>
      </c>
      <c r="Y1062">
        <v>0</v>
      </c>
      <c r="Z1062">
        <v>1</v>
      </c>
    </row>
    <row r="1063" spans="1:26" x14ac:dyDescent="0.25">
      <c r="A1063">
        <v>106898984</v>
      </c>
      <c r="B1063" t="s">
        <v>108</v>
      </c>
      <c r="C1063" t="s">
        <v>38</v>
      </c>
      <c r="D1063">
        <v>29000017</v>
      </c>
      <c r="E1063">
        <v>20000017</v>
      </c>
      <c r="F1063">
        <v>12.752000000000001</v>
      </c>
      <c r="G1063">
        <v>40001345</v>
      </c>
      <c r="H1063">
        <v>2.4E-2</v>
      </c>
      <c r="I1063">
        <v>2022</v>
      </c>
      <c r="J1063" t="s">
        <v>89</v>
      </c>
      <c r="K1063" t="s">
        <v>53</v>
      </c>
      <c r="L1063" s="127">
        <v>0.32777777777777778</v>
      </c>
      <c r="M1063" t="s">
        <v>28</v>
      </c>
      <c r="N1063" t="s">
        <v>49</v>
      </c>
      <c r="O1063" t="s">
        <v>30</v>
      </c>
      <c r="P1063" t="s">
        <v>54</v>
      </c>
      <c r="Q1063" t="s">
        <v>41</v>
      </c>
      <c r="R1063" t="s">
        <v>33</v>
      </c>
      <c r="S1063" t="s">
        <v>42</v>
      </c>
      <c r="T1063" t="s">
        <v>35</v>
      </c>
      <c r="U1063" s="1" t="s">
        <v>36</v>
      </c>
      <c r="V1063">
        <v>2</v>
      </c>
      <c r="W1063">
        <v>0</v>
      </c>
      <c r="X1063">
        <v>0</v>
      </c>
      <c r="Y1063">
        <v>0</v>
      </c>
      <c r="Z1063">
        <v>0</v>
      </c>
    </row>
    <row r="1064" spans="1:26" x14ac:dyDescent="0.25">
      <c r="A1064">
        <v>106899089</v>
      </c>
      <c r="B1064" t="s">
        <v>25</v>
      </c>
      <c r="C1064" t="s">
        <v>45</v>
      </c>
      <c r="F1064">
        <v>999.99900000000002</v>
      </c>
      <c r="H1064">
        <v>0</v>
      </c>
      <c r="I1064">
        <v>2022</v>
      </c>
      <c r="J1064" t="s">
        <v>89</v>
      </c>
      <c r="K1064" t="s">
        <v>53</v>
      </c>
      <c r="L1064" s="127">
        <v>0.35416666666666669</v>
      </c>
      <c r="M1064" t="s">
        <v>28</v>
      </c>
      <c r="N1064" t="s">
        <v>49</v>
      </c>
      <c r="O1064" t="s">
        <v>30</v>
      </c>
      <c r="P1064" t="s">
        <v>54</v>
      </c>
      <c r="Q1064" t="s">
        <v>41</v>
      </c>
      <c r="R1064" t="s">
        <v>130</v>
      </c>
      <c r="S1064" t="s">
        <v>42</v>
      </c>
      <c r="T1064" t="s">
        <v>35</v>
      </c>
      <c r="U1064" s="1" t="s">
        <v>36</v>
      </c>
      <c r="V1064">
        <v>2</v>
      </c>
      <c r="W1064">
        <v>0</v>
      </c>
      <c r="X1064">
        <v>0</v>
      </c>
      <c r="Y1064">
        <v>0</v>
      </c>
      <c r="Z1064">
        <v>0</v>
      </c>
    </row>
    <row r="1065" spans="1:26" x14ac:dyDescent="0.25">
      <c r="A1065">
        <v>106899181</v>
      </c>
      <c r="B1065" t="s">
        <v>86</v>
      </c>
      <c r="C1065" t="s">
        <v>65</v>
      </c>
      <c r="D1065">
        <v>10000026</v>
      </c>
      <c r="E1065">
        <v>10000026</v>
      </c>
      <c r="F1065">
        <v>24.774999999999999</v>
      </c>
      <c r="G1065">
        <v>200370</v>
      </c>
      <c r="H1065">
        <v>0.02</v>
      </c>
      <c r="I1065">
        <v>2022</v>
      </c>
      <c r="J1065" t="s">
        <v>89</v>
      </c>
      <c r="K1065" t="s">
        <v>39</v>
      </c>
      <c r="L1065" s="127">
        <v>0.62777777777777777</v>
      </c>
      <c r="M1065" t="s">
        <v>28</v>
      </c>
      <c r="N1065" t="s">
        <v>49</v>
      </c>
      <c r="O1065" t="s">
        <v>30</v>
      </c>
      <c r="P1065" t="s">
        <v>54</v>
      </c>
      <c r="Q1065" t="s">
        <v>41</v>
      </c>
      <c r="R1065" t="s">
        <v>56</v>
      </c>
      <c r="S1065" t="s">
        <v>42</v>
      </c>
      <c r="T1065" t="s">
        <v>35</v>
      </c>
      <c r="U1065" s="1" t="s">
        <v>36</v>
      </c>
      <c r="V1065">
        <v>2</v>
      </c>
      <c r="W1065">
        <v>0</v>
      </c>
      <c r="X1065">
        <v>0</v>
      </c>
      <c r="Y1065">
        <v>0</v>
      </c>
      <c r="Z1065">
        <v>0</v>
      </c>
    </row>
    <row r="1066" spans="1:26" x14ac:dyDescent="0.25">
      <c r="A1066">
        <v>106899223</v>
      </c>
      <c r="B1066" t="s">
        <v>86</v>
      </c>
      <c r="C1066" t="s">
        <v>65</v>
      </c>
      <c r="D1066">
        <v>10000026</v>
      </c>
      <c r="E1066">
        <v>10000026</v>
      </c>
      <c r="F1066">
        <v>24.655000000000001</v>
      </c>
      <c r="G1066">
        <v>200370</v>
      </c>
      <c r="H1066">
        <v>0.1</v>
      </c>
      <c r="I1066">
        <v>2022</v>
      </c>
      <c r="J1066" t="s">
        <v>89</v>
      </c>
      <c r="K1066" t="s">
        <v>53</v>
      </c>
      <c r="L1066" s="127">
        <v>0.80625000000000002</v>
      </c>
      <c r="M1066" t="s">
        <v>28</v>
      </c>
      <c r="N1066" t="s">
        <v>29</v>
      </c>
      <c r="O1066" t="s">
        <v>30</v>
      </c>
      <c r="P1066" t="s">
        <v>31</v>
      </c>
      <c r="Q1066" t="s">
        <v>62</v>
      </c>
      <c r="R1066" t="s">
        <v>33</v>
      </c>
      <c r="S1066" t="s">
        <v>34</v>
      </c>
      <c r="T1066" t="s">
        <v>52</v>
      </c>
      <c r="U1066" s="1" t="s">
        <v>36</v>
      </c>
      <c r="V1066">
        <v>1</v>
      </c>
      <c r="W1066">
        <v>0</v>
      </c>
      <c r="X1066">
        <v>0</v>
      </c>
      <c r="Y1066">
        <v>0</v>
      </c>
      <c r="Z1066">
        <v>0</v>
      </c>
    </row>
    <row r="1067" spans="1:26" x14ac:dyDescent="0.25">
      <c r="A1067">
        <v>106899259</v>
      </c>
      <c r="B1067" t="s">
        <v>96</v>
      </c>
      <c r="C1067" t="s">
        <v>65</v>
      </c>
      <c r="D1067">
        <v>10000040</v>
      </c>
      <c r="E1067">
        <v>10000040</v>
      </c>
      <c r="F1067">
        <v>10.29</v>
      </c>
      <c r="G1067">
        <v>201910</v>
      </c>
      <c r="H1067">
        <v>0.8</v>
      </c>
      <c r="I1067">
        <v>2022</v>
      </c>
      <c r="J1067" t="s">
        <v>89</v>
      </c>
      <c r="K1067" t="s">
        <v>55</v>
      </c>
      <c r="L1067" s="127">
        <v>0.9159722222222223</v>
      </c>
      <c r="M1067" t="s">
        <v>28</v>
      </c>
      <c r="N1067" t="s">
        <v>49</v>
      </c>
      <c r="O1067" t="s">
        <v>30</v>
      </c>
      <c r="P1067" t="s">
        <v>31</v>
      </c>
      <c r="Q1067" t="s">
        <v>41</v>
      </c>
      <c r="R1067" t="s">
        <v>33</v>
      </c>
      <c r="S1067" t="s">
        <v>42</v>
      </c>
      <c r="T1067" t="s">
        <v>35</v>
      </c>
      <c r="U1067" s="1" t="s">
        <v>36</v>
      </c>
      <c r="V1067">
        <v>1</v>
      </c>
      <c r="W1067">
        <v>0</v>
      </c>
      <c r="X1067">
        <v>0</v>
      </c>
      <c r="Y1067">
        <v>0</v>
      </c>
      <c r="Z1067">
        <v>0</v>
      </c>
    </row>
    <row r="1068" spans="1:26" x14ac:dyDescent="0.25">
      <c r="A1068">
        <v>106899270</v>
      </c>
      <c r="B1068" t="s">
        <v>25</v>
      </c>
      <c r="C1068" t="s">
        <v>65</v>
      </c>
      <c r="D1068">
        <v>10000040</v>
      </c>
      <c r="E1068">
        <v>10000040</v>
      </c>
      <c r="F1068">
        <v>25.878</v>
      </c>
      <c r="G1068">
        <v>40002700</v>
      </c>
      <c r="H1068">
        <v>0.75</v>
      </c>
      <c r="I1068">
        <v>2022</v>
      </c>
      <c r="J1068" t="s">
        <v>89</v>
      </c>
      <c r="K1068" t="s">
        <v>60</v>
      </c>
      <c r="L1068" s="127">
        <v>0.75277777777777777</v>
      </c>
      <c r="M1068" t="s">
        <v>28</v>
      </c>
      <c r="N1068" t="s">
        <v>29</v>
      </c>
      <c r="O1068" t="s">
        <v>30</v>
      </c>
      <c r="P1068" t="s">
        <v>54</v>
      </c>
      <c r="Q1068" t="s">
        <v>41</v>
      </c>
      <c r="R1068" t="s">
        <v>70</v>
      </c>
      <c r="S1068" t="s">
        <v>42</v>
      </c>
      <c r="T1068" t="s">
        <v>35</v>
      </c>
      <c r="U1068" s="1" t="s">
        <v>43</v>
      </c>
      <c r="V1068">
        <v>1</v>
      </c>
      <c r="W1068">
        <v>0</v>
      </c>
      <c r="X1068">
        <v>0</v>
      </c>
      <c r="Y1068">
        <v>0</v>
      </c>
      <c r="Z1068">
        <v>1</v>
      </c>
    </row>
    <row r="1069" spans="1:26" x14ac:dyDescent="0.25">
      <c r="A1069">
        <v>106899335</v>
      </c>
      <c r="B1069" t="s">
        <v>81</v>
      </c>
      <c r="C1069" t="s">
        <v>65</v>
      </c>
      <c r="D1069">
        <v>10000485</v>
      </c>
      <c r="E1069">
        <v>10800485</v>
      </c>
      <c r="F1069">
        <v>29.571999999999999</v>
      </c>
      <c r="G1069">
        <v>50009618</v>
      </c>
      <c r="H1069">
        <v>0.25</v>
      </c>
      <c r="I1069">
        <v>2022</v>
      </c>
      <c r="J1069" t="s">
        <v>89</v>
      </c>
      <c r="K1069" t="s">
        <v>48</v>
      </c>
      <c r="L1069" s="127">
        <v>0.28472222222222221</v>
      </c>
      <c r="M1069" t="s">
        <v>28</v>
      </c>
      <c r="N1069" t="s">
        <v>49</v>
      </c>
      <c r="O1069" t="s">
        <v>30</v>
      </c>
      <c r="P1069" t="s">
        <v>31</v>
      </c>
      <c r="Q1069" t="s">
        <v>41</v>
      </c>
      <c r="R1069" t="s">
        <v>33</v>
      </c>
      <c r="S1069" t="s">
        <v>42</v>
      </c>
      <c r="T1069" t="s">
        <v>57</v>
      </c>
      <c r="U1069" s="1" t="s">
        <v>36</v>
      </c>
      <c r="V1069">
        <v>2</v>
      </c>
      <c r="W1069">
        <v>0</v>
      </c>
      <c r="X1069">
        <v>0</v>
      </c>
      <c r="Y1069">
        <v>0</v>
      </c>
      <c r="Z1069">
        <v>0</v>
      </c>
    </row>
    <row r="1070" spans="1:26" x14ac:dyDescent="0.25">
      <c r="A1070">
        <v>106899342</v>
      </c>
      <c r="B1070" t="s">
        <v>81</v>
      </c>
      <c r="C1070" t="s">
        <v>45</v>
      </c>
      <c r="D1070">
        <v>50031062</v>
      </c>
      <c r="E1070">
        <v>20000029</v>
      </c>
      <c r="F1070">
        <v>13.333</v>
      </c>
      <c r="G1070">
        <v>50007244</v>
      </c>
      <c r="H1070">
        <v>0</v>
      </c>
      <c r="I1070">
        <v>2022</v>
      </c>
      <c r="J1070" t="s">
        <v>89</v>
      </c>
      <c r="K1070" t="s">
        <v>48</v>
      </c>
      <c r="L1070" s="127">
        <v>0.46736111111111112</v>
      </c>
      <c r="M1070" t="s">
        <v>28</v>
      </c>
      <c r="N1070" t="s">
        <v>49</v>
      </c>
      <c r="O1070" t="s">
        <v>30</v>
      </c>
      <c r="P1070" t="s">
        <v>31</v>
      </c>
      <c r="Q1070" t="s">
        <v>32</v>
      </c>
      <c r="R1070" t="s">
        <v>33</v>
      </c>
      <c r="S1070" t="s">
        <v>42</v>
      </c>
      <c r="T1070" t="s">
        <v>35</v>
      </c>
      <c r="U1070" s="1" t="s">
        <v>36</v>
      </c>
      <c r="V1070">
        <v>1</v>
      </c>
      <c r="W1070">
        <v>0</v>
      </c>
      <c r="X1070">
        <v>0</v>
      </c>
      <c r="Y1070">
        <v>0</v>
      </c>
      <c r="Z1070">
        <v>0</v>
      </c>
    </row>
    <row r="1071" spans="1:26" x14ac:dyDescent="0.25">
      <c r="A1071">
        <v>106899498</v>
      </c>
      <c r="B1071" t="s">
        <v>81</v>
      </c>
      <c r="C1071" t="s">
        <v>45</v>
      </c>
      <c r="D1071">
        <v>50011776</v>
      </c>
      <c r="E1071">
        <v>40002136</v>
      </c>
      <c r="F1071">
        <v>0.83299999999999996</v>
      </c>
      <c r="G1071">
        <v>10000077</v>
      </c>
      <c r="H1071">
        <v>0</v>
      </c>
      <c r="I1071">
        <v>2022</v>
      </c>
      <c r="J1071" t="s">
        <v>89</v>
      </c>
      <c r="K1071" t="s">
        <v>48</v>
      </c>
      <c r="L1071" s="127">
        <v>0.28611111111111115</v>
      </c>
      <c r="M1071" t="s">
        <v>28</v>
      </c>
      <c r="N1071" t="s">
        <v>29</v>
      </c>
      <c r="O1071" t="s">
        <v>30</v>
      </c>
      <c r="P1071" t="s">
        <v>31</v>
      </c>
      <c r="Q1071" t="s">
        <v>41</v>
      </c>
      <c r="R1071" t="s">
        <v>33</v>
      </c>
      <c r="S1071" t="s">
        <v>42</v>
      </c>
      <c r="T1071" t="s">
        <v>74</v>
      </c>
      <c r="U1071" s="1" t="s">
        <v>36</v>
      </c>
      <c r="V1071">
        <v>4</v>
      </c>
      <c r="W1071">
        <v>0</v>
      </c>
      <c r="X1071">
        <v>0</v>
      </c>
      <c r="Y1071">
        <v>0</v>
      </c>
      <c r="Z1071">
        <v>0</v>
      </c>
    </row>
    <row r="1072" spans="1:26" x14ac:dyDescent="0.25">
      <c r="A1072">
        <v>106899506</v>
      </c>
      <c r="B1072" t="s">
        <v>124</v>
      </c>
      <c r="C1072" t="s">
        <v>45</v>
      </c>
      <c r="D1072">
        <v>50027343</v>
      </c>
      <c r="E1072">
        <v>50027343</v>
      </c>
      <c r="F1072">
        <v>999.99900000000002</v>
      </c>
      <c r="G1072">
        <v>50010454</v>
      </c>
      <c r="H1072">
        <v>5.0000000000000001E-3</v>
      </c>
      <c r="I1072">
        <v>2022</v>
      </c>
      <c r="J1072" t="s">
        <v>89</v>
      </c>
      <c r="K1072" t="s">
        <v>48</v>
      </c>
      <c r="L1072" s="127">
        <v>0.48888888888888887</v>
      </c>
      <c r="M1072" t="s">
        <v>40</v>
      </c>
      <c r="N1072" t="s">
        <v>49</v>
      </c>
      <c r="O1072" t="s">
        <v>30</v>
      </c>
      <c r="P1072" t="s">
        <v>54</v>
      </c>
      <c r="Q1072" t="s">
        <v>41</v>
      </c>
      <c r="R1072" t="s">
        <v>33</v>
      </c>
      <c r="S1072" t="s">
        <v>42</v>
      </c>
      <c r="T1072" t="s">
        <v>35</v>
      </c>
      <c r="U1072" s="1" t="s">
        <v>43</v>
      </c>
      <c r="V1072">
        <v>1</v>
      </c>
      <c r="W1072">
        <v>0</v>
      </c>
      <c r="X1072">
        <v>0</v>
      </c>
      <c r="Y1072">
        <v>0</v>
      </c>
      <c r="Z1072">
        <v>1</v>
      </c>
    </row>
    <row r="1073" spans="1:26" x14ac:dyDescent="0.25">
      <c r="A1073">
        <v>106899535</v>
      </c>
      <c r="B1073" t="s">
        <v>96</v>
      </c>
      <c r="C1073" t="s">
        <v>45</v>
      </c>
      <c r="D1073">
        <v>50028136</v>
      </c>
      <c r="E1073">
        <v>30000067</v>
      </c>
      <c r="F1073">
        <v>12.484999999999999</v>
      </c>
      <c r="G1073">
        <v>50033884</v>
      </c>
      <c r="H1073">
        <v>9.2999999999999999E-2</v>
      </c>
      <c r="I1073">
        <v>2022</v>
      </c>
      <c r="J1073" t="s">
        <v>89</v>
      </c>
      <c r="K1073" t="s">
        <v>39</v>
      </c>
      <c r="L1073" s="127">
        <v>0.51527777777777783</v>
      </c>
      <c r="M1073" t="s">
        <v>77</v>
      </c>
      <c r="N1073" t="s">
        <v>49</v>
      </c>
      <c r="O1073" t="s">
        <v>30</v>
      </c>
      <c r="P1073" t="s">
        <v>68</v>
      </c>
      <c r="Q1073" t="s">
        <v>41</v>
      </c>
      <c r="R1073" t="s">
        <v>33</v>
      </c>
      <c r="S1073" t="s">
        <v>42</v>
      </c>
      <c r="T1073" t="s">
        <v>35</v>
      </c>
      <c r="U1073" s="1" t="s">
        <v>36</v>
      </c>
      <c r="V1073">
        <v>2</v>
      </c>
      <c r="W1073">
        <v>0</v>
      </c>
      <c r="X1073">
        <v>0</v>
      </c>
      <c r="Y1073">
        <v>0</v>
      </c>
      <c r="Z1073">
        <v>0</v>
      </c>
    </row>
    <row r="1074" spans="1:26" x14ac:dyDescent="0.25">
      <c r="A1074">
        <v>106899555</v>
      </c>
      <c r="B1074" t="s">
        <v>96</v>
      </c>
      <c r="C1074" t="s">
        <v>45</v>
      </c>
      <c r="D1074">
        <v>50019012</v>
      </c>
      <c r="E1074">
        <v>40001770</v>
      </c>
      <c r="F1074">
        <v>0.66800000000000004</v>
      </c>
      <c r="G1074">
        <v>50010970</v>
      </c>
      <c r="H1074">
        <v>5.0000000000000001E-3</v>
      </c>
      <c r="I1074">
        <v>2022</v>
      </c>
      <c r="J1074" t="s">
        <v>89</v>
      </c>
      <c r="K1074" t="s">
        <v>48</v>
      </c>
      <c r="L1074" s="127">
        <v>0.5131944444444444</v>
      </c>
      <c r="M1074" t="s">
        <v>77</v>
      </c>
      <c r="N1074" t="s">
        <v>49</v>
      </c>
      <c r="O1074" t="s">
        <v>30</v>
      </c>
      <c r="P1074" t="s">
        <v>54</v>
      </c>
      <c r="Q1074" t="s">
        <v>32</v>
      </c>
      <c r="R1074" t="s">
        <v>72</v>
      </c>
      <c r="S1074" t="s">
        <v>42</v>
      </c>
      <c r="T1074" t="s">
        <v>35</v>
      </c>
      <c r="U1074" s="1" t="s">
        <v>36</v>
      </c>
      <c r="V1074">
        <v>2</v>
      </c>
      <c r="W1074">
        <v>0</v>
      </c>
      <c r="X1074">
        <v>0</v>
      </c>
      <c r="Y1074">
        <v>0</v>
      </c>
      <c r="Z1074">
        <v>0</v>
      </c>
    </row>
    <row r="1075" spans="1:26" x14ac:dyDescent="0.25">
      <c r="A1075">
        <v>106899557</v>
      </c>
      <c r="B1075" t="s">
        <v>96</v>
      </c>
      <c r="C1075" t="s">
        <v>45</v>
      </c>
      <c r="D1075">
        <v>50019012</v>
      </c>
      <c r="E1075">
        <v>40001770</v>
      </c>
      <c r="F1075">
        <v>0.66800000000000004</v>
      </c>
      <c r="G1075">
        <v>50010970</v>
      </c>
      <c r="H1075">
        <v>5.0000000000000001E-3</v>
      </c>
      <c r="I1075">
        <v>2022</v>
      </c>
      <c r="J1075" t="s">
        <v>89</v>
      </c>
      <c r="K1075" t="s">
        <v>48</v>
      </c>
      <c r="L1075" s="127">
        <v>0.52638888888888891</v>
      </c>
      <c r="M1075" t="s">
        <v>77</v>
      </c>
      <c r="N1075" t="s">
        <v>49</v>
      </c>
      <c r="O1075" t="s">
        <v>30</v>
      </c>
      <c r="P1075" t="s">
        <v>54</v>
      </c>
      <c r="Q1075" t="s">
        <v>41</v>
      </c>
      <c r="R1075" t="s">
        <v>33</v>
      </c>
      <c r="S1075" t="s">
        <v>42</v>
      </c>
      <c r="T1075" t="s">
        <v>35</v>
      </c>
      <c r="U1075" s="1" t="s">
        <v>36</v>
      </c>
      <c r="V1075">
        <v>1</v>
      </c>
      <c r="W1075">
        <v>0</v>
      </c>
      <c r="X1075">
        <v>0</v>
      </c>
      <c r="Y1075">
        <v>0</v>
      </c>
      <c r="Z1075">
        <v>0</v>
      </c>
    </row>
    <row r="1076" spans="1:26" x14ac:dyDescent="0.25">
      <c r="A1076">
        <v>106899924</v>
      </c>
      <c r="B1076" t="s">
        <v>124</v>
      </c>
      <c r="C1076" t="s">
        <v>45</v>
      </c>
      <c r="D1076">
        <v>50008084</v>
      </c>
      <c r="E1076">
        <v>29000220</v>
      </c>
      <c r="F1076">
        <v>1.992</v>
      </c>
      <c r="G1076">
        <v>50013999</v>
      </c>
      <c r="H1076">
        <v>1E-3</v>
      </c>
      <c r="I1076">
        <v>2022</v>
      </c>
      <c r="J1076" t="s">
        <v>26</v>
      </c>
      <c r="K1076" t="s">
        <v>27</v>
      </c>
      <c r="L1076" s="127">
        <v>0.72152777777777777</v>
      </c>
      <c r="M1076" t="s">
        <v>77</v>
      </c>
      <c r="N1076" t="s">
        <v>49</v>
      </c>
      <c r="O1076" t="s">
        <v>30</v>
      </c>
      <c r="P1076" t="s">
        <v>68</v>
      </c>
      <c r="Q1076" t="s">
        <v>41</v>
      </c>
      <c r="R1076" t="s">
        <v>33</v>
      </c>
      <c r="S1076" t="s">
        <v>228</v>
      </c>
      <c r="T1076" t="s">
        <v>52</v>
      </c>
      <c r="U1076" s="1" t="s">
        <v>36</v>
      </c>
      <c r="V1076">
        <v>2</v>
      </c>
      <c r="W1076">
        <v>0</v>
      </c>
      <c r="X1076">
        <v>0</v>
      </c>
      <c r="Y1076">
        <v>0</v>
      </c>
      <c r="Z1076">
        <v>0</v>
      </c>
    </row>
    <row r="1077" spans="1:26" x14ac:dyDescent="0.25">
      <c r="A1077">
        <v>106900016</v>
      </c>
      <c r="B1077" t="s">
        <v>25</v>
      </c>
      <c r="C1077" t="s">
        <v>65</v>
      </c>
      <c r="D1077">
        <v>10000040</v>
      </c>
      <c r="E1077">
        <v>10000040</v>
      </c>
      <c r="F1077">
        <v>25.417999999999999</v>
      </c>
      <c r="G1077">
        <v>203090</v>
      </c>
      <c r="H1077">
        <v>1</v>
      </c>
      <c r="I1077">
        <v>2022</v>
      </c>
      <c r="J1077" t="s">
        <v>89</v>
      </c>
      <c r="K1077" t="s">
        <v>58</v>
      </c>
      <c r="L1077" s="127">
        <v>0.3756944444444445</v>
      </c>
      <c r="M1077" t="s">
        <v>28</v>
      </c>
      <c r="N1077" t="s">
        <v>49</v>
      </c>
      <c r="O1077" t="s">
        <v>30</v>
      </c>
      <c r="P1077" t="s">
        <v>31</v>
      </c>
      <c r="Q1077" t="s">
        <v>62</v>
      </c>
      <c r="R1077" t="s">
        <v>33</v>
      </c>
      <c r="S1077" t="s">
        <v>34</v>
      </c>
      <c r="T1077" t="s">
        <v>35</v>
      </c>
      <c r="U1077" s="1" t="s">
        <v>36</v>
      </c>
      <c r="V1077">
        <v>1</v>
      </c>
      <c r="W1077">
        <v>0</v>
      </c>
      <c r="X1077">
        <v>0</v>
      </c>
      <c r="Y1077">
        <v>0</v>
      </c>
      <c r="Z1077">
        <v>0</v>
      </c>
    </row>
    <row r="1078" spans="1:26" x14ac:dyDescent="0.25">
      <c r="A1078">
        <v>106900024</v>
      </c>
      <c r="B1078" t="s">
        <v>117</v>
      </c>
      <c r="C1078" t="s">
        <v>65</v>
      </c>
      <c r="D1078">
        <v>10000077</v>
      </c>
      <c r="E1078">
        <v>10000077</v>
      </c>
      <c r="F1078">
        <v>19.966999999999999</v>
      </c>
      <c r="G1078">
        <v>40002321</v>
      </c>
      <c r="H1078">
        <v>0.32</v>
      </c>
      <c r="I1078">
        <v>2022</v>
      </c>
      <c r="J1078" t="s">
        <v>89</v>
      </c>
      <c r="K1078" t="s">
        <v>39</v>
      </c>
      <c r="L1078" s="127">
        <v>0.38472222222222219</v>
      </c>
      <c r="M1078" t="s">
        <v>28</v>
      </c>
      <c r="N1078" t="s">
        <v>49</v>
      </c>
      <c r="O1078" t="s">
        <v>30</v>
      </c>
      <c r="P1078" t="s">
        <v>54</v>
      </c>
      <c r="Q1078" t="s">
        <v>32</v>
      </c>
      <c r="R1078" t="s">
        <v>33</v>
      </c>
      <c r="S1078" t="s">
        <v>42</v>
      </c>
      <c r="T1078" t="s">
        <v>35</v>
      </c>
      <c r="U1078" s="1" t="s">
        <v>36</v>
      </c>
      <c r="V1078">
        <v>1</v>
      </c>
      <c r="W1078">
        <v>0</v>
      </c>
      <c r="X1078">
        <v>0</v>
      </c>
      <c r="Y1078">
        <v>0</v>
      </c>
      <c r="Z1078">
        <v>0</v>
      </c>
    </row>
    <row r="1079" spans="1:26" x14ac:dyDescent="0.25">
      <c r="A1079">
        <v>106900025</v>
      </c>
      <c r="B1079" t="s">
        <v>114</v>
      </c>
      <c r="C1079" t="s">
        <v>65</v>
      </c>
      <c r="D1079">
        <v>10000040</v>
      </c>
      <c r="E1079">
        <v>10000040</v>
      </c>
      <c r="F1079">
        <v>1.4E-2</v>
      </c>
      <c r="G1079" t="s">
        <v>262</v>
      </c>
      <c r="H1079">
        <v>1.4E-2</v>
      </c>
      <c r="I1079">
        <v>2022</v>
      </c>
      <c r="J1079" t="s">
        <v>89</v>
      </c>
      <c r="K1079" t="s">
        <v>39</v>
      </c>
      <c r="L1079" s="127">
        <v>0.28194444444444444</v>
      </c>
      <c r="M1079" t="s">
        <v>28</v>
      </c>
      <c r="N1079" t="s">
        <v>49</v>
      </c>
      <c r="O1079" t="s">
        <v>30</v>
      </c>
      <c r="P1079" t="s">
        <v>31</v>
      </c>
      <c r="Q1079" t="s">
        <v>41</v>
      </c>
      <c r="R1079" t="s">
        <v>33</v>
      </c>
      <c r="S1079" t="s">
        <v>42</v>
      </c>
      <c r="T1079" t="s">
        <v>57</v>
      </c>
      <c r="U1079" s="1" t="s">
        <v>36</v>
      </c>
      <c r="V1079">
        <v>3</v>
      </c>
      <c r="W1079">
        <v>0</v>
      </c>
      <c r="X1079">
        <v>0</v>
      </c>
      <c r="Y1079">
        <v>0</v>
      </c>
      <c r="Z1079">
        <v>0</v>
      </c>
    </row>
    <row r="1080" spans="1:26" x14ac:dyDescent="0.25">
      <c r="A1080">
        <v>106900026</v>
      </c>
      <c r="B1080" t="s">
        <v>86</v>
      </c>
      <c r="C1080" t="s">
        <v>65</v>
      </c>
      <c r="D1080">
        <v>10000026</v>
      </c>
      <c r="E1080">
        <v>10000026</v>
      </c>
      <c r="F1080">
        <v>25.135000000000002</v>
      </c>
      <c r="G1080">
        <v>30000146</v>
      </c>
      <c r="H1080">
        <v>3.0000000000000001E-3</v>
      </c>
      <c r="I1080">
        <v>2022</v>
      </c>
      <c r="J1080" t="s">
        <v>89</v>
      </c>
      <c r="K1080" t="s">
        <v>27</v>
      </c>
      <c r="L1080" s="127">
        <v>0.76041666666666663</v>
      </c>
      <c r="M1080" t="s">
        <v>28</v>
      </c>
      <c r="N1080" t="s">
        <v>29</v>
      </c>
      <c r="O1080" t="s">
        <v>30</v>
      </c>
      <c r="P1080" t="s">
        <v>31</v>
      </c>
      <c r="Q1080" t="s">
        <v>41</v>
      </c>
      <c r="R1080" t="s">
        <v>84</v>
      </c>
      <c r="S1080" t="s">
        <v>42</v>
      </c>
      <c r="T1080" t="s">
        <v>35</v>
      </c>
      <c r="U1080" s="1" t="s">
        <v>36</v>
      </c>
      <c r="V1080">
        <v>2</v>
      </c>
      <c r="W1080">
        <v>0</v>
      </c>
      <c r="X1080">
        <v>0</v>
      </c>
      <c r="Y1080">
        <v>0</v>
      </c>
      <c r="Z1080">
        <v>0</v>
      </c>
    </row>
    <row r="1081" spans="1:26" x14ac:dyDescent="0.25">
      <c r="A1081">
        <v>106900027</v>
      </c>
      <c r="B1081" t="s">
        <v>25</v>
      </c>
      <c r="C1081" t="s">
        <v>65</v>
      </c>
      <c r="D1081">
        <v>10000040</v>
      </c>
      <c r="E1081">
        <v>10000040</v>
      </c>
      <c r="F1081">
        <v>27.152000000000001</v>
      </c>
      <c r="G1081">
        <v>20000070</v>
      </c>
      <c r="H1081">
        <v>1.2999999999999999E-2</v>
      </c>
      <c r="I1081">
        <v>2022</v>
      </c>
      <c r="J1081" t="s">
        <v>89</v>
      </c>
      <c r="K1081" t="s">
        <v>39</v>
      </c>
      <c r="L1081" s="127">
        <v>0.33124999999999999</v>
      </c>
      <c r="M1081" t="s">
        <v>28</v>
      </c>
      <c r="N1081" t="s">
        <v>49</v>
      </c>
      <c r="O1081" t="s">
        <v>30</v>
      </c>
      <c r="P1081" t="s">
        <v>31</v>
      </c>
      <c r="Q1081" t="s">
        <v>41</v>
      </c>
      <c r="R1081" t="s">
        <v>33</v>
      </c>
      <c r="S1081" t="s">
        <v>42</v>
      </c>
      <c r="T1081" t="s">
        <v>35</v>
      </c>
      <c r="U1081" s="1" t="s">
        <v>36</v>
      </c>
      <c r="V1081">
        <v>4</v>
      </c>
      <c r="W1081">
        <v>0</v>
      </c>
      <c r="X1081">
        <v>0</v>
      </c>
      <c r="Y1081">
        <v>0</v>
      </c>
      <c r="Z1081">
        <v>0</v>
      </c>
    </row>
    <row r="1082" spans="1:26" x14ac:dyDescent="0.25">
      <c r="A1082">
        <v>106900028</v>
      </c>
      <c r="B1082" t="s">
        <v>114</v>
      </c>
      <c r="C1082" t="s">
        <v>65</v>
      </c>
      <c r="D1082">
        <v>10000040</v>
      </c>
      <c r="E1082">
        <v>10000040</v>
      </c>
      <c r="F1082">
        <v>3.66</v>
      </c>
      <c r="G1082">
        <v>203130</v>
      </c>
      <c r="H1082">
        <v>0.5</v>
      </c>
      <c r="I1082">
        <v>2022</v>
      </c>
      <c r="J1082" t="s">
        <v>89</v>
      </c>
      <c r="K1082" t="s">
        <v>27</v>
      </c>
      <c r="L1082" s="127">
        <v>0.58611111111111114</v>
      </c>
      <c r="M1082" t="s">
        <v>28</v>
      </c>
      <c r="N1082" t="s">
        <v>49</v>
      </c>
      <c r="O1082" t="s">
        <v>30</v>
      </c>
      <c r="P1082" t="s">
        <v>31</v>
      </c>
      <c r="Q1082" t="s">
        <v>41</v>
      </c>
      <c r="R1082" t="s">
        <v>33</v>
      </c>
      <c r="S1082" t="s">
        <v>42</v>
      </c>
      <c r="T1082" t="s">
        <v>35</v>
      </c>
      <c r="U1082" s="1" t="s">
        <v>36</v>
      </c>
      <c r="V1082">
        <v>3</v>
      </c>
      <c r="W1082">
        <v>0</v>
      </c>
      <c r="X1082">
        <v>0</v>
      </c>
      <c r="Y1082">
        <v>0</v>
      </c>
      <c r="Z1082">
        <v>0</v>
      </c>
    </row>
    <row r="1083" spans="1:26" x14ac:dyDescent="0.25">
      <c r="A1083">
        <v>106900125</v>
      </c>
      <c r="B1083" t="s">
        <v>114</v>
      </c>
      <c r="C1083" t="s">
        <v>38</v>
      </c>
      <c r="D1083">
        <v>20000070</v>
      </c>
      <c r="E1083">
        <v>20000070</v>
      </c>
      <c r="F1083">
        <v>11.997999999999999</v>
      </c>
      <c r="G1083">
        <v>40001501</v>
      </c>
      <c r="H1083">
        <v>0.1</v>
      </c>
      <c r="I1083">
        <v>2022</v>
      </c>
      <c r="J1083" t="s">
        <v>89</v>
      </c>
      <c r="K1083" t="s">
        <v>48</v>
      </c>
      <c r="L1083" s="127">
        <v>0.44513888888888892</v>
      </c>
      <c r="M1083" t="s">
        <v>28</v>
      </c>
      <c r="N1083" t="s">
        <v>49</v>
      </c>
      <c r="O1083" t="s">
        <v>30</v>
      </c>
      <c r="P1083" t="s">
        <v>31</v>
      </c>
      <c r="Q1083" t="s">
        <v>32</v>
      </c>
      <c r="R1083" t="s">
        <v>33</v>
      </c>
      <c r="S1083" t="s">
        <v>42</v>
      </c>
      <c r="T1083" t="s">
        <v>35</v>
      </c>
      <c r="U1083" s="1" t="s">
        <v>36</v>
      </c>
      <c r="V1083">
        <v>1</v>
      </c>
      <c r="W1083">
        <v>0</v>
      </c>
      <c r="X1083">
        <v>0</v>
      </c>
      <c r="Y1083">
        <v>0</v>
      </c>
      <c r="Z1083">
        <v>0</v>
      </c>
    </row>
    <row r="1084" spans="1:26" x14ac:dyDescent="0.25">
      <c r="A1084">
        <v>106900127</v>
      </c>
      <c r="B1084" t="s">
        <v>25</v>
      </c>
      <c r="C1084" t="s">
        <v>65</v>
      </c>
      <c r="D1084">
        <v>10000040</v>
      </c>
      <c r="E1084">
        <v>10000040</v>
      </c>
      <c r="F1084">
        <v>21.488</v>
      </c>
      <c r="G1084">
        <v>20000070</v>
      </c>
      <c r="H1084">
        <v>1.5</v>
      </c>
      <c r="I1084">
        <v>2022</v>
      </c>
      <c r="J1084" t="s">
        <v>89</v>
      </c>
      <c r="K1084" t="s">
        <v>48</v>
      </c>
      <c r="L1084" s="127">
        <v>0.36874999999999997</v>
      </c>
      <c r="M1084" t="s">
        <v>28</v>
      </c>
      <c r="N1084" t="s">
        <v>29</v>
      </c>
      <c r="O1084" t="s">
        <v>30</v>
      </c>
      <c r="P1084" t="s">
        <v>54</v>
      </c>
      <c r="Q1084" t="s">
        <v>62</v>
      </c>
      <c r="R1084" t="s">
        <v>33</v>
      </c>
      <c r="S1084" t="s">
        <v>34</v>
      </c>
      <c r="T1084" t="s">
        <v>35</v>
      </c>
      <c r="U1084" s="1" t="s">
        <v>36</v>
      </c>
      <c r="V1084">
        <v>2</v>
      </c>
      <c r="W1084">
        <v>0</v>
      </c>
      <c r="X1084">
        <v>0</v>
      </c>
      <c r="Y1084">
        <v>0</v>
      </c>
      <c r="Z1084">
        <v>0</v>
      </c>
    </row>
    <row r="1085" spans="1:26" x14ac:dyDescent="0.25">
      <c r="A1085">
        <v>106900151</v>
      </c>
      <c r="B1085" t="s">
        <v>25</v>
      </c>
      <c r="C1085" t="s">
        <v>65</v>
      </c>
      <c r="D1085">
        <v>10000040</v>
      </c>
      <c r="E1085">
        <v>10000040</v>
      </c>
      <c r="F1085">
        <v>25.027999999999999</v>
      </c>
      <c r="G1085">
        <v>40002700</v>
      </c>
      <c r="H1085">
        <v>0.1</v>
      </c>
      <c r="I1085">
        <v>2022</v>
      </c>
      <c r="J1085" t="s">
        <v>89</v>
      </c>
      <c r="K1085" t="s">
        <v>48</v>
      </c>
      <c r="L1085" s="127">
        <v>0.29722222222222222</v>
      </c>
      <c r="M1085" t="s">
        <v>28</v>
      </c>
      <c r="N1085" t="s">
        <v>49</v>
      </c>
      <c r="O1085" t="s">
        <v>30</v>
      </c>
      <c r="P1085" t="s">
        <v>54</v>
      </c>
      <c r="Q1085" t="s">
        <v>32</v>
      </c>
      <c r="R1085" t="s">
        <v>33</v>
      </c>
      <c r="S1085" t="s">
        <v>34</v>
      </c>
      <c r="T1085" t="s">
        <v>57</v>
      </c>
      <c r="U1085" s="1" t="s">
        <v>43</v>
      </c>
      <c r="V1085">
        <v>5</v>
      </c>
      <c r="W1085">
        <v>0</v>
      </c>
      <c r="X1085">
        <v>0</v>
      </c>
      <c r="Y1085">
        <v>0</v>
      </c>
      <c r="Z1085">
        <v>3</v>
      </c>
    </row>
    <row r="1086" spans="1:26" x14ac:dyDescent="0.25">
      <c r="A1086">
        <v>106900153</v>
      </c>
      <c r="B1086" t="s">
        <v>25</v>
      </c>
      <c r="C1086" t="s">
        <v>65</v>
      </c>
      <c r="D1086">
        <v>10000040</v>
      </c>
      <c r="E1086">
        <v>10000040</v>
      </c>
      <c r="F1086">
        <v>999.99900000000002</v>
      </c>
      <c r="G1086">
        <v>20000070</v>
      </c>
      <c r="H1086">
        <v>0.2</v>
      </c>
      <c r="I1086">
        <v>2022</v>
      </c>
      <c r="J1086" t="s">
        <v>89</v>
      </c>
      <c r="K1086" t="s">
        <v>48</v>
      </c>
      <c r="L1086" s="127">
        <v>0.51458333333333328</v>
      </c>
      <c r="M1086" t="s">
        <v>28</v>
      </c>
      <c r="N1086" t="s">
        <v>29</v>
      </c>
      <c r="O1086" t="s">
        <v>30</v>
      </c>
      <c r="P1086" t="s">
        <v>31</v>
      </c>
      <c r="Q1086" t="s">
        <v>62</v>
      </c>
      <c r="R1086" t="s">
        <v>33</v>
      </c>
      <c r="S1086" t="s">
        <v>34</v>
      </c>
      <c r="T1086" t="s">
        <v>35</v>
      </c>
      <c r="U1086" s="1" t="s">
        <v>36</v>
      </c>
      <c r="V1086">
        <v>5</v>
      </c>
      <c r="W1086">
        <v>0</v>
      </c>
      <c r="X1086">
        <v>0</v>
      </c>
      <c r="Y1086">
        <v>0</v>
      </c>
      <c r="Z1086">
        <v>0</v>
      </c>
    </row>
    <row r="1087" spans="1:26" x14ac:dyDescent="0.25">
      <c r="A1087">
        <v>106900156</v>
      </c>
      <c r="B1087" t="s">
        <v>25</v>
      </c>
      <c r="C1087" t="s">
        <v>65</v>
      </c>
      <c r="D1087">
        <v>10000040</v>
      </c>
      <c r="E1087">
        <v>10000040</v>
      </c>
      <c r="F1087">
        <v>999.99900000000002</v>
      </c>
      <c r="G1087">
        <v>20000070</v>
      </c>
      <c r="H1087">
        <v>0.2</v>
      </c>
      <c r="I1087">
        <v>2022</v>
      </c>
      <c r="J1087" t="s">
        <v>89</v>
      </c>
      <c r="K1087" t="s">
        <v>48</v>
      </c>
      <c r="L1087" s="127">
        <v>0.5229166666666667</v>
      </c>
      <c r="M1087" t="s">
        <v>28</v>
      </c>
      <c r="N1087" t="s">
        <v>29</v>
      </c>
      <c r="O1087" t="s">
        <v>30</v>
      </c>
      <c r="P1087" t="s">
        <v>31</v>
      </c>
      <c r="Q1087" t="s">
        <v>62</v>
      </c>
      <c r="R1087" t="s">
        <v>33</v>
      </c>
      <c r="S1087" t="s">
        <v>34</v>
      </c>
      <c r="T1087" t="s">
        <v>35</v>
      </c>
      <c r="U1087" s="1" t="s">
        <v>36</v>
      </c>
      <c r="V1087">
        <v>6</v>
      </c>
      <c r="W1087">
        <v>0</v>
      </c>
      <c r="X1087">
        <v>0</v>
      </c>
      <c r="Y1087">
        <v>0</v>
      </c>
      <c r="Z1087">
        <v>0</v>
      </c>
    </row>
    <row r="1088" spans="1:26" x14ac:dyDescent="0.25">
      <c r="A1088">
        <v>106900162</v>
      </c>
      <c r="B1088" t="s">
        <v>148</v>
      </c>
      <c r="C1088" t="s">
        <v>65</v>
      </c>
      <c r="D1088">
        <v>10000040</v>
      </c>
      <c r="E1088">
        <v>10000040</v>
      </c>
      <c r="F1088">
        <v>9.4</v>
      </c>
      <c r="G1088">
        <v>200100</v>
      </c>
      <c r="H1088">
        <v>0.6</v>
      </c>
      <c r="I1088">
        <v>2022</v>
      </c>
      <c r="J1088" t="s">
        <v>89</v>
      </c>
      <c r="K1088" t="s">
        <v>53</v>
      </c>
      <c r="L1088" s="127">
        <v>0.67361111111111116</v>
      </c>
      <c r="M1088" t="s">
        <v>28</v>
      </c>
      <c r="N1088" t="s">
        <v>49</v>
      </c>
      <c r="O1088" t="s">
        <v>30</v>
      </c>
      <c r="P1088" t="s">
        <v>68</v>
      </c>
      <c r="Q1088" t="s">
        <v>32</v>
      </c>
      <c r="R1088" t="s">
        <v>33</v>
      </c>
      <c r="S1088" t="s">
        <v>42</v>
      </c>
      <c r="T1088" t="s">
        <v>35</v>
      </c>
      <c r="U1088" s="1" t="s">
        <v>43</v>
      </c>
      <c r="V1088">
        <v>9</v>
      </c>
      <c r="W1088">
        <v>0</v>
      </c>
      <c r="X1088">
        <v>0</v>
      </c>
      <c r="Y1088">
        <v>0</v>
      </c>
      <c r="Z1088">
        <v>2</v>
      </c>
    </row>
    <row r="1089" spans="1:26" x14ac:dyDescent="0.25">
      <c r="A1089">
        <v>106900167</v>
      </c>
      <c r="B1089" t="s">
        <v>143</v>
      </c>
      <c r="C1089" t="s">
        <v>65</v>
      </c>
      <c r="D1089">
        <v>10000040</v>
      </c>
      <c r="E1089">
        <v>10000040</v>
      </c>
      <c r="F1089">
        <v>14.505000000000001</v>
      </c>
      <c r="G1089">
        <v>40001001</v>
      </c>
      <c r="H1089">
        <v>0</v>
      </c>
      <c r="I1089">
        <v>2022</v>
      </c>
      <c r="J1089" t="s">
        <v>89</v>
      </c>
      <c r="K1089" t="s">
        <v>48</v>
      </c>
      <c r="L1089" s="127">
        <v>0.59097222222222223</v>
      </c>
      <c r="M1089" t="s">
        <v>28</v>
      </c>
      <c r="N1089" t="s">
        <v>29</v>
      </c>
      <c r="O1089" t="s">
        <v>30</v>
      </c>
      <c r="P1089" t="s">
        <v>54</v>
      </c>
      <c r="Q1089" t="s">
        <v>41</v>
      </c>
      <c r="R1089" t="s">
        <v>56</v>
      </c>
      <c r="S1089" t="s">
        <v>42</v>
      </c>
      <c r="T1089" t="s">
        <v>35</v>
      </c>
      <c r="U1089" s="1" t="s">
        <v>36</v>
      </c>
      <c r="V1089">
        <v>1</v>
      </c>
      <c r="W1089">
        <v>0</v>
      </c>
      <c r="X1089">
        <v>0</v>
      </c>
      <c r="Y1089">
        <v>0</v>
      </c>
      <c r="Z1089">
        <v>0</v>
      </c>
    </row>
    <row r="1090" spans="1:26" x14ac:dyDescent="0.25">
      <c r="A1090">
        <v>106900234</v>
      </c>
      <c r="B1090" t="s">
        <v>86</v>
      </c>
      <c r="C1090" t="s">
        <v>67</v>
      </c>
      <c r="D1090">
        <v>30000063</v>
      </c>
      <c r="E1090">
        <v>30000063</v>
      </c>
      <c r="F1090">
        <v>5.5650000000000004</v>
      </c>
      <c r="G1090">
        <v>40001302</v>
      </c>
      <c r="H1090">
        <v>0</v>
      </c>
      <c r="I1090">
        <v>2022</v>
      </c>
      <c r="J1090" t="s">
        <v>89</v>
      </c>
      <c r="K1090" t="s">
        <v>48</v>
      </c>
      <c r="L1090" s="127">
        <v>0.46388888888888885</v>
      </c>
      <c r="M1090" t="s">
        <v>28</v>
      </c>
      <c r="N1090" t="s">
        <v>29</v>
      </c>
      <c r="O1090" t="s">
        <v>30</v>
      </c>
      <c r="P1090" t="s">
        <v>54</v>
      </c>
      <c r="Q1090" t="s">
        <v>41</v>
      </c>
      <c r="R1090" t="s">
        <v>33</v>
      </c>
      <c r="S1090" t="s">
        <v>42</v>
      </c>
      <c r="T1090" t="s">
        <v>35</v>
      </c>
      <c r="U1090" s="1" t="s">
        <v>36</v>
      </c>
      <c r="V1090">
        <v>2</v>
      </c>
      <c r="W1090">
        <v>0</v>
      </c>
      <c r="X1090">
        <v>0</v>
      </c>
      <c r="Y1090">
        <v>0</v>
      </c>
      <c r="Z1090">
        <v>0</v>
      </c>
    </row>
    <row r="1091" spans="1:26" x14ac:dyDescent="0.25">
      <c r="A1091">
        <v>106900555</v>
      </c>
      <c r="B1091" t="s">
        <v>81</v>
      </c>
      <c r="C1091" t="s">
        <v>45</v>
      </c>
      <c r="D1091">
        <v>50005515</v>
      </c>
      <c r="E1091">
        <v>50005515</v>
      </c>
      <c r="F1091">
        <v>999.99900000000002</v>
      </c>
      <c r="G1091">
        <v>50021007</v>
      </c>
      <c r="H1091">
        <v>0</v>
      </c>
      <c r="I1091">
        <v>2022</v>
      </c>
      <c r="J1091" t="s">
        <v>89</v>
      </c>
      <c r="K1091" t="s">
        <v>55</v>
      </c>
      <c r="L1091" s="127">
        <v>0.72361111111111109</v>
      </c>
      <c r="M1091" t="s">
        <v>28</v>
      </c>
      <c r="N1091" t="s">
        <v>49</v>
      </c>
      <c r="O1091" t="s">
        <v>30</v>
      </c>
      <c r="P1091" t="s">
        <v>54</v>
      </c>
      <c r="Q1091" t="s">
        <v>41</v>
      </c>
      <c r="R1091" t="s">
        <v>50</v>
      </c>
      <c r="S1091" t="s">
        <v>42</v>
      </c>
      <c r="T1091" t="s">
        <v>35</v>
      </c>
      <c r="U1091" s="1" t="s">
        <v>36</v>
      </c>
      <c r="V1091">
        <v>4</v>
      </c>
      <c r="W1091">
        <v>0</v>
      </c>
      <c r="X1091">
        <v>0</v>
      </c>
      <c r="Y1091">
        <v>0</v>
      </c>
      <c r="Z1091">
        <v>0</v>
      </c>
    </row>
    <row r="1092" spans="1:26" x14ac:dyDescent="0.25">
      <c r="A1092">
        <v>106900630</v>
      </c>
      <c r="B1092" t="s">
        <v>104</v>
      </c>
      <c r="C1092" t="s">
        <v>65</v>
      </c>
      <c r="D1092">
        <v>10000026</v>
      </c>
      <c r="E1092">
        <v>10000026</v>
      </c>
      <c r="F1092">
        <v>0</v>
      </c>
      <c r="G1092">
        <v>200410</v>
      </c>
      <c r="H1092">
        <v>1</v>
      </c>
      <c r="I1092">
        <v>2022</v>
      </c>
      <c r="J1092" t="s">
        <v>89</v>
      </c>
      <c r="K1092" t="s">
        <v>53</v>
      </c>
      <c r="L1092" s="127">
        <v>0.32500000000000001</v>
      </c>
      <c r="M1092" t="s">
        <v>28</v>
      </c>
      <c r="N1092" t="s">
        <v>49</v>
      </c>
      <c r="O1092" t="s">
        <v>30</v>
      </c>
      <c r="P1092" t="s">
        <v>31</v>
      </c>
      <c r="Q1092" t="s">
        <v>62</v>
      </c>
      <c r="R1092" t="s">
        <v>56</v>
      </c>
      <c r="S1092" t="s">
        <v>34</v>
      </c>
      <c r="T1092" t="s">
        <v>35</v>
      </c>
      <c r="U1092" s="1" t="s">
        <v>36</v>
      </c>
      <c r="V1092">
        <v>2</v>
      </c>
      <c r="W1092">
        <v>0</v>
      </c>
      <c r="X1092">
        <v>0</v>
      </c>
      <c r="Y1092">
        <v>0</v>
      </c>
      <c r="Z1092">
        <v>0</v>
      </c>
    </row>
    <row r="1093" spans="1:26" x14ac:dyDescent="0.25">
      <c r="A1093">
        <v>106900707</v>
      </c>
      <c r="B1093" t="s">
        <v>104</v>
      </c>
      <c r="C1093" t="s">
        <v>65</v>
      </c>
      <c r="D1093">
        <v>10000026</v>
      </c>
      <c r="E1093">
        <v>10000026</v>
      </c>
      <c r="F1093">
        <v>0.51400000000000001</v>
      </c>
      <c r="G1093">
        <v>200420</v>
      </c>
      <c r="H1093">
        <v>1</v>
      </c>
      <c r="I1093">
        <v>2022</v>
      </c>
      <c r="J1093" t="s">
        <v>89</v>
      </c>
      <c r="K1093" t="s">
        <v>53</v>
      </c>
      <c r="L1093" s="127">
        <v>0.83750000000000002</v>
      </c>
      <c r="M1093" t="s">
        <v>28</v>
      </c>
      <c r="N1093" t="s">
        <v>29</v>
      </c>
      <c r="O1093" t="s">
        <v>30</v>
      </c>
      <c r="P1093" t="s">
        <v>31</v>
      </c>
      <c r="Q1093" t="s">
        <v>62</v>
      </c>
      <c r="R1093" t="s">
        <v>33</v>
      </c>
      <c r="S1093" t="s">
        <v>34</v>
      </c>
      <c r="T1093" t="s">
        <v>57</v>
      </c>
      <c r="U1093" s="1" t="s">
        <v>36</v>
      </c>
      <c r="V1093">
        <v>1</v>
      </c>
      <c r="W1093">
        <v>0</v>
      </c>
      <c r="X1093">
        <v>0</v>
      </c>
      <c r="Y1093">
        <v>0</v>
      </c>
      <c r="Z1093">
        <v>0</v>
      </c>
    </row>
    <row r="1094" spans="1:26" x14ac:dyDescent="0.25">
      <c r="A1094">
        <v>106900739</v>
      </c>
      <c r="B1094" t="s">
        <v>104</v>
      </c>
      <c r="C1094" t="s">
        <v>65</v>
      </c>
      <c r="D1094">
        <v>10000026</v>
      </c>
      <c r="E1094">
        <v>10000026</v>
      </c>
      <c r="F1094">
        <v>8.9169999999999998</v>
      </c>
      <c r="G1094">
        <v>20000064</v>
      </c>
      <c r="H1094">
        <v>0.1</v>
      </c>
      <c r="I1094">
        <v>2022</v>
      </c>
      <c r="J1094" t="s">
        <v>89</v>
      </c>
      <c r="K1094" t="s">
        <v>48</v>
      </c>
      <c r="L1094" s="127">
        <v>0.23958333333333334</v>
      </c>
      <c r="M1094" t="s">
        <v>28</v>
      </c>
      <c r="N1094" t="s">
        <v>29</v>
      </c>
      <c r="O1094" t="s">
        <v>30</v>
      </c>
      <c r="P1094" t="s">
        <v>31</v>
      </c>
      <c r="Q1094" t="s">
        <v>32</v>
      </c>
      <c r="R1094" t="s">
        <v>33</v>
      </c>
      <c r="S1094" t="s">
        <v>42</v>
      </c>
      <c r="T1094" t="s">
        <v>57</v>
      </c>
      <c r="U1094" s="1" t="s">
        <v>64</v>
      </c>
      <c r="V1094">
        <v>2</v>
      </c>
      <c r="W1094">
        <v>0</v>
      </c>
      <c r="X1094">
        <v>0</v>
      </c>
      <c r="Y1094">
        <v>1</v>
      </c>
      <c r="Z1094">
        <v>0</v>
      </c>
    </row>
    <row r="1095" spans="1:26" x14ac:dyDescent="0.25">
      <c r="A1095">
        <v>106900759</v>
      </c>
      <c r="B1095" t="s">
        <v>147</v>
      </c>
      <c r="C1095" t="s">
        <v>38</v>
      </c>
      <c r="D1095">
        <v>20000017</v>
      </c>
      <c r="E1095">
        <v>20000017</v>
      </c>
      <c r="F1095">
        <v>40.475999999999999</v>
      </c>
      <c r="G1095">
        <v>40001732</v>
      </c>
      <c r="H1095">
        <v>3.7999999999999999E-2</v>
      </c>
      <c r="I1095">
        <v>2022</v>
      </c>
      <c r="J1095" t="s">
        <v>89</v>
      </c>
      <c r="K1095" t="s">
        <v>39</v>
      </c>
      <c r="L1095" s="127">
        <v>0.67499999999999993</v>
      </c>
      <c r="M1095" t="s">
        <v>28</v>
      </c>
      <c r="N1095" t="s">
        <v>49</v>
      </c>
      <c r="O1095" t="s">
        <v>30</v>
      </c>
      <c r="P1095" t="s">
        <v>54</v>
      </c>
      <c r="Q1095" t="s">
        <v>41</v>
      </c>
      <c r="R1095" t="s">
        <v>33</v>
      </c>
      <c r="S1095" t="s">
        <v>42</v>
      </c>
      <c r="T1095" t="s">
        <v>35</v>
      </c>
      <c r="U1095" s="1" t="s">
        <v>36</v>
      </c>
      <c r="V1095">
        <v>2</v>
      </c>
      <c r="W1095">
        <v>0</v>
      </c>
      <c r="X1095">
        <v>0</v>
      </c>
      <c r="Y1095">
        <v>0</v>
      </c>
      <c r="Z1095">
        <v>0</v>
      </c>
    </row>
    <row r="1096" spans="1:26" x14ac:dyDescent="0.25">
      <c r="A1096">
        <v>106900782</v>
      </c>
      <c r="B1096" t="s">
        <v>110</v>
      </c>
      <c r="C1096" t="s">
        <v>38</v>
      </c>
      <c r="D1096">
        <v>20000023</v>
      </c>
      <c r="E1096">
        <v>20000023</v>
      </c>
      <c r="F1096">
        <v>8.6029999999999998</v>
      </c>
      <c r="G1096">
        <v>40001500</v>
      </c>
      <c r="H1096">
        <v>0.1</v>
      </c>
      <c r="I1096">
        <v>2022</v>
      </c>
      <c r="J1096" t="s">
        <v>89</v>
      </c>
      <c r="K1096" t="s">
        <v>48</v>
      </c>
      <c r="L1096" s="127">
        <v>0.70486111111111116</v>
      </c>
      <c r="M1096" t="s">
        <v>28</v>
      </c>
      <c r="N1096" t="s">
        <v>29</v>
      </c>
      <c r="O1096" t="s">
        <v>30</v>
      </c>
      <c r="P1096" t="s">
        <v>68</v>
      </c>
      <c r="Q1096" t="s">
        <v>41</v>
      </c>
      <c r="R1096" t="s">
        <v>33</v>
      </c>
      <c r="S1096" t="s">
        <v>42</v>
      </c>
      <c r="T1096" t="s">
        <v>35</v>
      </c>
      <c r="U1096" s="1" t="s">
        <v>64</v>
      </c>
      <c r="V1096">
        <v>3</v>
      </c>
      <c r="W1096">
        <v>0</v>
      </c>
      <c r="X1096">
        <v>0</v>
      </c>
      <c r="Y1096">
        <v>1</v>
      </c>
      <c r="Z1096">
        <v>0</v>
      </c>
    </row>
    <row r="1097" spans="1:26" x14ac:dyDescent="0.25">
      <c r="A1097">
        <v>106900868</v>
      </c>
      <c r="B1097" t="s">
        <v>104</v>
      </c>
      <c r="C1097" t="s">
        <v>65</v>
      </c>
      <c r="D1097">
        <v>10000026</v>
      </c>
      <c r="E1097">
        <v>10000026</v>
      </c>
      <c r="F1097">
        <v>0</v>
      </c>
      <c r="G1097">
        <v>200400</v>
      </c>
      <c r="H1097">
        <v>0.8</v>
      </c>
      <c r="I1097">
        <v>2022</v>
      </c>
      <c r="J1097" t="s">
        <v>89</v>
      </c>
      <c r="K1097" t="s">
        <v>55</v>
      </c>
      <c r="L1097" s="127">
        <v>0.52916666666666667</v>
      </c>
      <c r="M1097" t="s">
        <v>28</v>
      </c>
      <c r="N1097" t="s">
        <v>49</v>
      </c>
      <c r="O1097" t="s">
        <v>30</v>
      </c>
      <c r="P1097" t="s">
        <v>31</v>
      </c>
      <c r="Q1097" t="s">
        <v>41</v>
      </c>
      <c r="R1097" t="s">
        <v>66</v>
      </c>
      <c r="S1097" t="s">
        <v>42</v>
      </c>
      <c r="T1097" t="s">
        <v>35</v>
      </c>
      <c r="U1097" s="1" t="s">
        <v>36</v>
      </c>
      <c r="V1097">
        <v>2</v>
      </c>
      <c r="W1097">
        <v>0</v>
      </c>
      <c r="X1097">
        <v>0</v>
      </c>
      <c r="Y1097">
        <v>0</v>
      </c>
      <c r="Z1097">
        <v>0</v>
      </c>
    </row>
    <row r="1098" spans="1:26" x14ac:dyDescent="0.25">
      <c r="A1098">
        <v>106901230</v>
      </c>
      <c r="B1098" t="s">
        <v>157</v>
      </c>
      <c r="C1098" t="s">
        <v>65</v>
      </c>
      <c r="D1098">
        <v>10000085</v>
      </c>
      <c r="E1098">
        <v>10000085</v>
      </c>
      <c r="F1098">
        <v>0.71499999999999997</v>
      </c>
      <c r="G1098">
        <v>20000015</v>
      </c>
      <c r="H1098">
        <v>0.1</v>
      </c>
      <c r="I1098">
        <v>2022</v>
      </c>
      <c r="J1098" t="s">
        <v>89</v>
      </c>
      <c r="K1098" t="s">
        <v>27</v>
      </c>
      <c r="L1098" s="127">
        <v>0.83611111111111114</v>
      </c>
      <c r="M1098" t="s">
        <v>28</v>
      </c>
      <c r="N1098" t="s">
        <v>49</v>
      </c>
      <c r="O1098" t="s">
        <v>30</v>
      </c>
      <c r="P1098" t="s">
        <v>31</v>
      </c>
      <c r="Q1098" t="s">
        <v>41</v>
      </c>
      <c r="R1098" t="s">
        <v>33</v>
      </c>
      <c r="S1098" t="s">
        <v>42</v>
      </c>
      <c r="T1098" t="s">
        <v>57</v>
      </c>
      <c r="U1098" s="1" t="s">
        <v>36</v>
      </c>
      <c r="V1098">
        <v>2</v>
      </c>
      <c r="W1098">
        <v>0</v>
      </c>
      <c r="X1098">
        <v>0</v>
      </c>
      <c r="Y1098">
        <v>0</v>
      </c>
      <c r="Z1098">
        <v>0</v>
      </c>
    </row>
    <row r="1099" spans="1:26" x14ac:dyDescent="0.25">
      <c r="A1099">
        <v>106901267</v>
      </c>
      <c r="B1099" t="s">
        <v>114</v>
      </c>
      <c r="C1099" t="s">
        <v>65</v>
      </c>
      <c r="D1099">
        <v>10000095</v>
      </c>
      <c r="E1099">
        <v>10000095</v>
      </c>
      <c r="F1099">
        <v>0</v>
      </c>
      <c r="G1099">
        <v>30000050</v>
      </c>
      <c r="H1099">
        <v>3</v>
      </c>
      <c r="I1099">
        <v>2022</v>
      </c>
      <c r="J1099" t="s">
        <v>89</v>
      </c>
      <c r="K1099" t="s">
        <v>55</v>
      </c>
      <c r="L1099" s="127">
        <v>0.12430555555555556</v>
      </c>
      <c r="M1099" t="s">
        <v>28</v>
      </c>
      <c r="N1099" t="s">
        <v>29</v>
      </c>
      <c r="O1099" t="s">
        <v>30</v>
      </c>
      <c r="P1099" t="s">
        <v>31</v>
      </c>
      <c r="Q1099" t="s">
        <v>41</v>
      </c>
      <c r="R1099" t="s">
        <v>33</v>
      </c>
      <c r="S1099" t="s">
        <v>42</v>
      </c>
      <c r="T1099" t="s">
        <v>57</v>
      </c>
      <c r="U1099" s="1" t="s">
        <v>36</v>
      </c>
      <c r="V1099">
        <v>6</v>
      </c>
      <c r="W1099">
        <v>0</v>
      </c>
      <c r="X1099">
        <v>0</v>
      </c>
      <c r="Y1099">
        <v>0</v>
      </c>
      <c r="Z1099">
        <v>0</v>
      </c>
    </row>
    <row r="1100" spans="1:26" x14ac:dyDescent="0.25">
      <c r="A1100">
        <v>106901293</v>
      </c>
      <c r="B1100" t="s">
        <v>81</v>
      </c>
      <c r="C1100" t="s">
        <v>65</v>
      </c>
      <c r="D1100">
        <v>10000485</v>
      </c>
      <c r="E1100">
        <v>10800485</v>
      </c>
      <c r="F1100">
        <v>27.084</v>
      </c>
      <c r="G1100">
        <v>30000016</v>
      </c>
      <c r="H1100">
        <v>0.7</v>
      </c>
      <c r="I1100">
        <v>2022</v>
      </c>
      <c r="J1100" t="s">
        <v>89</v>
      </c>
      <c r="K1100" t="s">
        <v>55</v>
      </c>
      <c r="L1100" s="127">
        <v>0.3611111111111111</v>
      </c>
      <c r="M1100" t="s">
        <v>28</v>
      </c>
      <c r="N1100" t="s">
        <v>49</v>
      </c>
      <c r="O1100" t="s">
        <v>30</v>
      </c>
      <c r="P1100" t="s">
        <v>31</v>
      </c>
      <c r="Q1100" t="s">
        <v>41</v>
      </c>
      <c r="R1100" t="s">
        <v>33</v>
      </c>
      <c r="S1100" t="s">
        <v>42</v>
      </c>
      <c r="T1100" t="s">
        <v>35</v>
      </c>
      <c r="U1100" s="1" t="s">
        <v>36</v>
      </c>
      <c r="V1100">
        <v>3</v>
      </c>
      <c r="W1100">
        <v>0</v>
      </c>
      <c r="X1100">
        <v>0</v>
      </c>
      <c r="Y1100">
        <v>0</v>
      </c>
      <c r="Z1100">
        <v>0</v>
      </c>
    </row>
    <row r="1101" spans="1:26" x14ac:dyDescent="0.25">
      <c r="A1101">
        <v>106901354</v>
      </c>
      <c r="B1101" t="s">
        <v>25</v>
      </c>
      <c r="C1101" t="s">
        <v>38</v>
      </c>
      <c r="D1101">
        <v>20000070</v>
      </c>
      <c r="E1101">
        <v>20000070</v>
      </c>
      <c r="F1101">
        <v>999.99900000000002</v>
      </c>
      <c r="G1101">
        <v>10000040</v>
      </c>
      <c r="H1101">
        <v>0.3</v>
      </c>
      <c r="I1101">
        <v>2022</v>
      </c>
      <c r="J1101" t="s">
        <v>89</v>
      </c>
      <c r="K1101" t="s">
        <v>55</v>
      </c>
      <c r="L1101" s="127">
        <v>0.74930555555555556</v>
      </c>
      <c r="M1101" t="s">
        <v>28</v>
      </c>
      <c r="N1101" t="s">
        <v>49</v>
      </c>
      <c r="O1101" t="s">
        <v>30</v>
      </c>
      <c r="P1101" t="s">
        <v>68</v>
      </c>
      <c r="Q1101" t="s">
        <v>41</v>
      </c>
      <c r="R1101" t="s">
        <v>95</v>
      </c>
      <c r="S1101" t="s">
        <v>42</v>
      </c>
      <c r="T1101" t="s">
        <v>35</v>
      </c>
      <c r="U1101" s="1" t="s">
        <v>36</v>
      </c>
      <c r="V1101">
        <v>5</v>
      </c>
      <c r="W1101">
        <v>0</v>
      </c>
      <c r="X1101">
        <v>0</v>
      </c>
      <c r="Y1101">
        <v>0</v>
      </c>
      <c r="Z1101">
        <v>0</v>
      </c>
    </row>
    <row r="1102" spans="1:26" x14ac:dyDescent="0.25">
      <c r="A1102">
        <v>106901429</v>
      </c>
      <c r="B1102" t="s">
        <v>114</v>
      </c>
      <c r="C1102" t="s">
        <v>65</v>
      </c>
      <c r="D1102">
        <v>10000040</v>
      </c>
      <c r="E1102">
        <v>10000040</v>
      </c>
      <c r="F1102">
        <v>1.5069999999999999</v>
      </c>
      <c r="G1102">
        <v>30000042</v>
      </c>
      <c r="H1102">
        <v>3.7999999999999999E-2</v>
      </c>
      <c r="I1102">
        <v>2022</v>
      </c>
      <c r="J1102" t="s">
        <v>89</v>
      </c>
      <c r="K1102" t="s">
        <v>58</v>
      </c>
      <c r="L1102" s="127">
        <v>0.87569444444444444</v>
      </c>
      <c r="M1102" t="s">
        <v>28</v>
      </c>
      <c r="N1102" t="s">
        <v>49</v>
      </c>
      <c r="O1102" t="s">
        <v>30</v>
      </c>
      <c r="P1102" t="s">
        <v>54</v>
      </c>
      <c r="Q1102" t="s">
        <v>41</v>
      </c>
      <c r="R1102" t="s">
        <v>76</v>
      </c>
      <c r="S1102" t="s">
        <v>42</v>
      </c>
      <c r="T1102" t="s">
        <v>57</v>
      </c>
      <c r="U1102" s="1" t="s">
        <v>36</v>
      </c>
      <c r="V1102">
        <v>4</v>
      </c>
      <c r="W1102">
        <v>0</v>
      </c>
      <c r="X1102">
        <v>0</v>
      </c>
      <c r="Y1102">
        <v>0</v>
      </c>
      <c r="Z1102">
        <v>0</v>
      </c>
    </row>
    <row r="1103" spans="1:26" x14ac:dyDescent="0.25">
      <c r="A1103">
        <v>106901439</v>
      </c>
      <c r="B1103" t="s">
        <v>81</v>
      </c>
      <c r="C1103" t="s">
        <v>65</v>
      </c>
      <c r="D1103">
        <v>10000485</v>
      </c>
      <c r="E1103">
        <v>10800485</v>
      </c>
      <c r="F1103">
        <v>31.908000000000001</v>
      </c>
      <c r="G1103">
        <v>20000521</v>
      </c>
      <c r="H1103">
        <v>1.2</v>
      </c>
      <c r="I1103">
        <v>2022</v>
      </c>
      <c r="J1103" t="s">
        <v>89</v>
      </c>
      <c r="K1103" t="s">
        <v>55</v>
      </c>
      <c r="L1103" s="127">
        <v>0.29930555555555555</v>
      </c>
      <c r="M1103" t="s">
        <v>28</v>
      </c>
      <c r="N1103" t="s">
        <v>49</v>
      </c>
      <c r="O1103" t="s">
        <v>30</v>
      </c>
      <c r="P1103" t="s">
        <v>31</v>
      </c>
      <c r="Q1103" t="s">
        <v>41</v>
      </c>
      <c r="R1103" t="s">
        <v>33</v>
      </c>
      <c r="S1103" t="s">
        <v>42</v>
      </c>
      <c r="T1103" t="s">
        <v>35</v>
      </c>
      <c r="U1103" s="1" t="s">
        <v>43</v>
      </c>
      <c r="V1103">
        <v>6</v>
      </c>
      <c r="W1103">
        <v>0</v>
      </c>
      <c r="X1103">
        <v>0</v>
      </c>
      <c r="Y1103">
        <v>0</v>
      </c>
      <c r="Z1103">
        <v>1</v>
      </c>
    </row>
    <row r="1104" spans="1:26" x14ac:dyDescent="0.25">
      <c r="A1104">
        <v>106901446</v>
      </c>
      <c r="B1104" t="s">
        <v>114</v>
      </c>
      <c r="C1104" t="s">
        <v>67</v>
      </c>
      <c r="D1104">
        <v>30000042</v>
      </c>
      <c r="E1104">
        <v>30000042</v>
      </c>
      <c r="F1104">
        <v>999.99900000000002</v>
      </c>
      <c r="H1104">
        <v>1.9E-2</v>
      </c>
      <c r="I1104">
        <v>2022</v>
      </c>
      <c r="J1104" t="s">
        <v>89</v>
      </c>
      <c r="K1104" t="s">
        <v>55</v>
      </c>
      <c r="L1104" s="127">
        <v>0.75416666666666676</v>
      </c>
      <c r="M1104" t="s">
        <v>28</v>
      </c>
      <c r="N1104" t="s">
        <v>29</v>
      </c>
      <c r="O1104" t="s">
        <v>30</v>
      </c>
      <c r="P1104" t="s">
        <v>31</v>
      </c>
      <c r="Q1104" t="s">
        <v>41</v>
      </c>
      <c r="R1104" t="s">
        <v>33</v>
      </c>
      <c r="S1104" t="s">
        <v>42</v>
      </c>
      <c r="T1104" t="s">
        <v>35</v>
      </c>
      <c r="U1104" s="1" t="s">
        <v>36</v>
      </c>
      <c r="V1104">
        <v>4</v>
      </c>
      <c r="W1104">
        <v>0</v>
      </c>
      <c r="X1104">
        <v>0</v>
      </c>
      <c r="Y1104">
        <v>0</v>
      </c>
      <c r="Z1104">
        <v>0</v>
      </c>
    </row>
    <row r="1105" spans="1:26" x14ac:dyDescent="0.25">
      <c r="A1105">
        <v>106901499</v>
      </c>
      <c r="B1105" t="s">
        <v>138</v>
      </c>
      <c r="C1105" t="s">
        <v>38</v>
      </c>
      <c r="D1105">
        <v>21000264</v>
      </c>
      <c r="E1105">
        <v>21000264</v>
      </c>
      <c r="F1105">
        <v>15.829000000000001</v>
      </c>
      <c r="G1105">
        <v>30000011</v>
      </c>
      <c r="H1105">
        <v>0</v>
      </c>
      <c r="I1105">
        <v>2022</v>
      </c>
      <c r="J1105" t="s">
        <v>89</v>
      </c>
      <c r="K1105" t="s">
        <v>27</v>
      </c>
      <c r="L1105" s="127">
        <v>0.50486111111111109</v>
      </c>
      <c r="M1105" t="s">
        <v>77</v>
      </c>
      <c r="N1105" t="s">
        <v>49</v>
      </c>
      <c r="O1105" t="s">
        <v>30</v>
      </c>
      <c r="P1105" t="s">
        <v>54</v>
      </c>
      <c r="Q1105" t="s">
        <v>41</v>
      </c>
      <c r="R1105" t="s">
        <v>61</v>
      </c>
      <c r="S1105" t="s">
        <v>42</v>
      </c>
      <c r="T1105" t="s">
        <v>35</v>
      </c>
      <c r="U1105" s="1" t="s">
        <v>36</v>
      </c>
      <c r="V1105">
        <v>2</v>
      </c>
      <c r="W1105">
        <v>0</v>
      </c>
      <c r="X1105">
        <v>0</v>
      </c>
      <c r="Y1105">
        <v>0</v>
      </c>
      <c r="Z1105">
        <v>0</v>
      </c>
    </row>
    <row r="1106" spans="1:26" x14ac:dyDescent="0.25">
      <c r="A1106">
        <v>106901550</v>
      </c>
      <c r="B1106" t="s">
        <v>81</v>
      </c>
      <c r="C1106" t="s">
        <v>45</v>
      </c>
      <c r="D1106">
        <v>50031288</v>
      </c>
      <c r="E1106">
        <v>50031288</v>
      </c>
      <c r="F1106">
        <v>2.645</v>
      </c>
      <c r="G1106">
        <v>10000077</v>
      </c>
      <c r="H1106">
        <v>5.0000000000000001E-3</v>
      </c>
      <c r="I1106">
        <v>2022</v>
      </c>
      <c r="J1106" t="s">
        <v>89</v>
      </c>
      <c r="K1106" t="s">
        <v>48</v>
      </c>
      <c r="L1106" s="127">
        <v>0.41875000000000001</v>
      </c>
      <c r="M1106" t="s">
        <v>28</v>
      </c>
      <c r="N1106" t="s">
        <v>49</v>
      </c>
      <c r="P1106" t="s">
        <v>31</v>
      </c>
      <c r="Q1106" t="s">
        <v>32</v>
      </c>
      <c r="R1106" t="s">
        <v>61</v>
      </c>
      <c r="S1106" t="s">
        <v>42</v>
      </c>
      <c r="T1106" t="s">
        <v>35</v>
      </c>
      <c r="U1106" s="1" t="s">
        <v>116</v>
      </c>
      <c r="V1106">
        <v>3</v>
      </c>
      <c r="W1106">
        <v>0</v>
      </c>
      <c r="X1106">
        <v>0</v>
      </c>
      <c r="Y1106">
        <v>0</v>
      </c>
      <c r="Z1106">
        <v>0</v>
      </c>
    </row>
    <row r="1107" spans="1:26" x14ac:dyDescent="0.25">
      <c r="A1107">
        <v>106901650</v>
      </c>
      <c r="B1107" t="s">
        <v>81</v>
      </c>
      <c r="C1107" t="s">
        <v>45</v>
      </c>
      <c r="D1107">
        <v>50001981</v>
      </c>
      <c r="E1107">
        <v>40001156</v>
      </c>
      <c r="F1107">
        <v>2.7949999999999999</v>
      </c>
      <c r="G1107">
        <v>50024166</v>
      </c>
      <c r="H1107">
        <v>1.0999999999999999E-2</v>
      </c>
      <c r="I1107">
        <v>2022</v>
      </c>
      <c r="J1107" t="s">
        <v>89</v>
      </c>
      <c r="K1107" t="s">
        <v>58</v>
      </c>
      <c r="L1107" s="127">
        <v>0.39930555555555558</v>
      </c>
      <c r="M1107" t="s">
        <v>28</v>
      </c>
      <c r="N1107" t="s">
        <v>49</v>
      </c>
      <c r="P1107" t="s">
        <v>54</v>
      </c>
      <c r="Q1107" t="s">
        <v>41</v>
      </c>
      <c r="R1107" t="s">
        <v>33</v>
      </c>
      <c r="S1107" t="s">
        <v>42</v>
      </c>
      <c r="T1107" t="s">
        <v>35</v>
      </c>
      <c r="U1107" s="1" t="s">
        <v>64</v>
      </c>
      <c r="V1107">
        <v>1</v>
      </c>
      <c r="W1107">
        <v>0</v>
      </c>
      <c r="X1107">
        <v>0</v>
      </c>
      <c r="Y1107">
        <v>1</v>
      </c>
      <c r="Z1107">
        <v>0</v>
      </c>
    </row>
    <row r="1108" spans="1:26" x14ac:dyDescent="0.25">
      <c r="A1108">
        <v>106901939</v>
      </c>
      <c r="B1108" t="s">
        <v>155</v>
      </c>
      <c r="C1108" t="s">
        <v>45</v>
      </c>
      <c r="D1108">
        <v>50009227</v>
      </c>
      <c r="E1108">
        <v>40001770</v>
      </c>
      <c r="F1108">
        <v>0.39800000000000002</v>
      </c>
      <c r="G1108">
        <v>50010847</v>
      </c>
      <c r="H1108">
        <v>0</v>
      </c>
      <c r="I1108">
        <v>2022</v>
      </c>
      <c r="J1108" t="s">
        <v>89</v>
      </c>
      <c r="K1108" t="s">
        <v>48</v>
      </c>
      <c r="L1108" s="127">
        <v>0.72152777777777777</v>
      </c>
      <c r="M1108" t="s">
        <v>28</v>
      </c>
      <c r="N1108" t="s">
        <v>49</v>
      </c>
      <c r="P1108" t="s">
        <v>54</v>
      </c>
      <c r="Q1108" t="s">
        <v>32</v>
      </c>
      <c r="R1108" t="s">
        <v>33</v>
      </c>
      <c r="S1108" t="s">
        <v>34</v>
      </c>
      <c r="T1108" t="s">
        <v>35</v>
      </c>
      <c r="U1108" s="1" t="s">
        <v>85</v>
      </c>
      <c r="V1108">
        <v>1</v>
      </c>
      <c r="W1108">
        <v>0</v>
      </c>
      <c r="X1108">
        <v>1</v>
      </c>
      <c r="Y1108">
        <v>0</v>
      </c>
      <c r="Z1108">
        <v>0</v>
      </c>
    </row>
    <row r="1109" spans="1:26" x14ac:dyDescent="0.25">
      <c r="A1109">
        <v>106902444</v>
      </c>
      <c r="B1109" t="s">
        <v>25</v>
      </c>
      <c r="C1109" t="s">
        <v>65</v>
      </c>
      <c r="D1109">
        <v>10000040</v>
      </c>
      <c r="E1109">
        <v>10000040</v>
      </c>
      <c r="F1109">
        <v>23.288</v>
      </c>
      <c r="G1109">
        <v>29000070</v>
      </c>
      <c r="H1109">
        <v>0.3</v>
      </c>
      <c r="I1109">
        <v>2022</v>
      </c>
      <c r="J1109" t="s">
        <v>89</v>
      </c>
      <c r="K1109" t="s">
        <v>48</v>
      </c>
      <c r="L1109" s="127">
        <v>0.22083333333333333</v>
      </c>
      <c r="M1109" t="s">
        <v>28</v>
      </c>
      <c r="N1109" t="s">
        <v>49</v>
      </c>
      <c r="O1109" t="s">
        <v>30</v>
      </c>
      <c r="P1109" t="s">
        <v>31</v>
      </c>
      <c r="Q1109" t="s">
        <v>62</v>
      </c>
      <c r="R1109" t="s">
        <v>33</v>
      </c>
      <c r="S1109" t="s">
        <v>34</v>
      </c>
      <c r="T1109" t="s">
        <v>57</v>
      </c>
      <c r="U1109" s="1" t="s">
        <v>43</v>
      </c>
      <c r="V1109">
        <v>1</v>
      </c>
      <c r="W1109">
        <v>0</v>
      </c>
      <c r="X1109">
        <v>0</v>
      </c>
      <c r="Y1109">
        <v>0</v>
      </c>
      <c r="Z1109">
        <v>1</v>
      </c>
    </row>
    <row r="1110" spans="1:26" x14ac:dyDescent="0.25">
      <c r="A1110">
        <v>106902463</v>
      </c>
      <c r="B1110" t="s">
        <v>25</v>
      </c>
      <c r="C1110" t="s">
        <v>65</v>
      </c>
      <c r="D1110">
        <v>10000040</v>
      </c>
      <c r="E1110">
        <v>10000040</v>
      </c>
      <c r="F1110">
        <v>20.378</v>
      </c>
      <c r="G1110">
        <v>10000440</v>
      </c>
      <c r="H1110">
        <v>1.9</v>
      </c>
      <c r="I1110">
        <v>2022</v>
      </c>
      <c r="J1110" t="s">
        <v>89</v>
      </c>
      <c r="K1110" t="s">
        <v>55</v>
      </c>
      <c r="L1110" s="127">
        <v>0.8520833333333333</v>
      </c>
      <c r="M1110" t="s">
        <v>28</v>
      </c>
      <c r="N1110" t="s">
        <v>29</v>
      </c>
      <c r="O1110" t="s">
        <v>30</v>
      </c>
      <c r="P1110" t="s">
        <v>68</v>
      </c>
      <c r="Q1110" t="s">
        <v>41</v>
      </c>
      <c r="R1110" t="s">
        <v>66</v>
      </c>
      <c r="S1110" t="s">
        <v>42</v>
      </c>
      <c r="T1110" t="s">
        <v>57</v>
      </c>
      <c r="U1110" s="1" t="s">
        <v>43</v>
      </c>
      <c r="V1110">
        <v>2</v>
      </c>
      <c r="W1110">
        <v>0</v>
      </c>
      <c r="X1110">
        <v>0</v>
      </c>
      <c r="Y1110">
        <v>0</v>
      </c>
      <c r="Z1110">
        <v>1</v>
      </c>
    </row>
    <row r="1111" spans="1:26" x14ac:dyDescent="0.25">
      <c r="A1111">
        <v>106902578</v>
      </c>
      <c r="B1111" t="s">
        <v>112</v>
      </c>
      <c r="C1111" t="s">
        <v>65</v>
      </c>
      <c r="D1111">
        <v>10000095</v>
      </c>
      <c r="E1111">
        <v>10000095</v>
      </c>
      <c r="F1111">
        <v>0.57299999999999995</v>
      </c>
      <c r="G1111">
        <v>200700</v>
      </c>
      <c r="H1111">
        <v>0.1</v>
      </c>
      <c r="I1111">
        <v>2022</v>
      </c>
      <c r="J1111" t="s">
        <v>89</v>
      </c>
      <c r="K1111" t="s">
        <v>39</v>
      </c>
      <c r="L1111" s="127">
        <v>0.94861111111111107</v>
      </c>
      <c r="M1111" t="s">
        <v>28</v>
      </c>
      <c r="N1111" t="s">
        <v>49</v>
      </c>
      <c r="O1111" t="s">
        <v>30</v>
      </c>
      <c r="P1111" t="s">
        <v>54</v>
      </c>
      <c r="Q1111" t="s">
        <v>41</v>
      </c>
      <c r="R1111" t="s">
        <v>33</v>
      </c>
      <c r="S1111" t="s">
        <v>42</v>
      </c>
      <c r="T1111" t="s">
        <v>57</v>
      </c>
      <c r="U1111" s="1" t="s">
        <v>36</v>
      </c>
      <c r="V1111">
        <v>2</v>
      </c>
      <c r="W1111">
        <v>0</v>
      </c>
      <c r="X1111">
        <v>0</v>
      </c>
      <c r="Y1111">
        <v>0</v>
      </c>
      <c r="Z1111">
        <v>0</v>
      </c>
    </row>
    <row r="1112" spans="1:26" x14ac:dyDescent="0.25">
      <c r="A1112">
        <v>106902601</v>
      </c>
      <c r="B1112" t="s">
        <v>104</v>
      </c>
      <c r="C1112" t="s">
        <v>65</v>
      </c>
      <c r="D1112">
        <v>10000026</v>
      </c>
      <c r="E1112">
        <v>10000026</v>
      </c>
      <c r="F1112">
        <v>2.7909999999999999</v>
      </c>
      <c r="G1112">
        <v>20000025</v>
      </c>
      <c r="H1112">
        <v>0.5</v>
      </c>
      <c r="I1112">
        <v>2022</v>
      </c>
      <c r="J1112" t="s">
        <v>89</v>
      </c>
      <c r="K1112" t="s">
        <v>60</v>
      </c>
      <c r="L1112" s="127">
        <v>0.35625000000000001</v>
      </c>
      <c r="M1112" t="s">
        <v>28</v>
      </c>
      <c r="N1112" t="s">
        <v>49</v>
      </c>
      <c r="O1112" t="s">
        <v>30</v>
      </c>
      <c r="P1112" t="s">
        <v>31</v>
      </c>
      <c r="Q1112" t="s">
        <v>41</v>
      </c>
      <c r="R1112" t="s">
        <v>33</v>
      </c>
      <c r="S1112" t="s">
        <v>42</v>
      </c>
      <c r="T1112" t="s">
        <v>35</v>
      </c>
      <c r="U1112" s="1" t="s">
        <v>36</v>
      </c>
      <c r="V1112">
        <v>2</v>
      </c>
      <c r="W1112">
        <v>0</v>
      </c>
      <c r="X1112">
        <v>0</v>
      </c>
      <c r="Y1112">
        <v>0</v>
      </c>
      <c r="Z1112">
        <v>0</v>
      </c>
    </row>
    <row r="1113" spans="1:26" x14ac:dyDescent="0.25">
      <c r="A1113">
        <v>106903322</v>
      </c>
      <c r="B1113" t="s">
        <v>25</v>
      </c>
      <c r="C1113" t="s">
        <v>65</v>
      </c>
      <c r="D1113">
        <v>10000440</v>
      </c>
      <c r="E1113">
        <v>10000440</v>
      </c>
      <c r="F1113">
        <v>1.6839999999999999</v>
      </c>
      <c r="G1113">
        <v>50019763</v>
      </c>
      <c r="H1113">
        <v>1.9E-2</v>
      </c>
      <c r="I1113">
        <v>2022</v>
      </c>
      <c r="J1113" t="s">
        <v>89</v>
      </c>
      <c r="K1113" t="s">
        <v>27</v>
      </c>
      <c r="L1113" s="127">
        <v>0.87152777777777779</v>
      </c>
      <c r="M1113" t="s">
        <v>28</v>
      </c>
      <c r="N1113" t="s">
        <v>49</v>
      </c>
      <c r="O1113" t="s">
        <v>30</v>
      </c>
      <c r="P1113" t="s">
        <v>31</v>
      </c>
      <c r="Q1113" t="s">
        <v>41</v>
      </c>
      <c r="R1113" t="s">
        <v>33</v>
      </c>
      <c r="S1113" t="s">
        <v>42</v>
      </c>
      <c r="T1113" t="s">
        <v>57</v>
      </c>
      <c r="U1113" s="1" t="s">
        <v>36</v>
      </c>
      <c r="V1113">
        <v>2</v>
      </c>
      <c r="W1113">
        <v>0</v>
      </c>
      <c r="X1113">
        <v>0</v>
      </c>
      <c r="Y1113">
        <v>0</v>
      </c>
      <c r="Z1113">
        <v>0</v>
      </c>
    </row>
    <row r="1114" spans="1:26" x14ac:dyDescent="0.25">
      <c r="A1114">
        <v>106903323</v>
      </c>
      <c r="B1114" t="s">
        <v>25</v>
      </c>
      <c r="C1114" t="s">
        <v>65</v>
      </c>
      <c r="D1114">
        <v>10000440</v>
      </c>
      <c r="E1114">
        <v>10000440</v>
      </c>
      <c r="F1114">
        <v>4.6559999999999997</v>
      </c>
      <c r="G1114">
        <v>50016800</v>
      </c>
      <c r="H1114">
        <v>0</v>
      </c>
      <c r="I1114">
        <v>2022</v>
      </c>
      <c r="J1114" t="s">
        <v>89</v>
      </c>
      <c r="K1114" t="s">
        <v>27</v>
      </c>
      <c r="L1114" s="127">
        <v>0.69097222222222221</v>
      </c>
      <c r="M1114" t="s">
        <v>28</v>
      </c>
      <c r="N1114" t="s">
        <v>49</v>
      </c>
      <c r="O1114" t="s">
        <v>30</v>
      </c>
      <c r="P1114" t="s">
        <v>31</v>
      </c>
      <c r="Q1114" t="s">
        <v>41</v>
      </c>
      <c r="R1114" t="s">
        <v>71</v>
      </c>
      <c r="S1114" t="s">
        <v>42</v>
      </c>
      <c r="T1114" t="s">
        <v>35</v>
      </c>
      <c r="U1114" s="1" t="s">
        <v>43</v>
      </c>
      <c r="V1114">
        <v>5</v>
      </c>
      <c r="W1114">
        <v>0</v>
      </c>
      <c r="X1114">
        <v>0</v>
      </c>
      <c r="Y1114">
        <v>0</v>
      </c>
      <c r="Z1114">
        <v>2</v>
      </c>
    </row>
    <row r="1115" spans="1:26" x14ac:dyDescent="0.25">
      <c r="A1115">
        <v>106903471</v>
      </c>
      <c r="B1115" t="s">
        <v>44</v>
      </c>
      <c r="C1115" t="s">
        <v>45</v>
      </c>
      <c r="D1115">
        <v>50000545</v>
      </c>
      <c r="E1115">
        <v>30000055</v>
      </c>
      <c r="F1115">
        <v>8.3680000000000003</v>
      </c>
      <c r="G1115">
        <v>50000730</v>
      </c>
      <c r="H1115">
        <v>3.7999999999999999E-2</v>
      </c>
      <c r="I1115">
        <v>2022</v>
      </c>
      <c r="J1115" t="s">
        <v>89</v>
      </c>
      <c r="K1115" t="s">
        <v>60</v>
      </c>
      <c r="L1115" s="127">
        <v>0.88055555555555554</v>
      </c>
      <c r="M1115" t="s">
        <v>28</v>
      </c>
      <c r="N1115" t="s">
        <v>29</v>
      </c>
      <c r="O1115" t="s">
        <v>30</v>
      </c>
      <c r="P1115" t="s">
        <v>54</v>
      </c>
      <c r="Q1115" t="s">
        <v>41</v>
      </c>
      <c r="R1115" t="s">
        <v>128</v>
      </c>
      <c r="S1115" t="s">
        <v>42</v>
      </c>
      <c r="T1115" t="s">
        <v>47</v>
      </c>
      <c r="U1115" s="1" t="s">
        <v>36</v>
      </c>
      <c r="V1115">
        <v>1</v>
      </c>
      <c r="W1115">
        <v>0</v>
      </c>
      <c r="X1115">
        <v>0</v>
      </c>
      <c r="Y1115">
        <v>0</v>
      </c>
      <c r="Z1115">
        <v>0</v>
      </c>
    </row>
    <row r="1116" spans="1:26" x14ac:dyDescent="0.25">
      <c r="A1116">
        <v>106903594</v>
      </c>
      <c r="B1116" t="s">
        <v>44</v>
      </c>
      <c r="C1116" t="s">
        <v>45</v>
      </c>
      <c r="D1116">
        <v>50026600</v>
      </c>
      <c r="E1116">
        <v>29000015</v>
      </c>
      <c r="F1116">
        <v>4.4640000000000004</v>
      </c>
      <c r="G1116">
        <v>50020528</v>
      </c>
      <c r="H1116">
        <v>0</v>
      </c>
      <c r="I1116">
        <v>2022</v>
      </c>
      <c r="J1116" t="s">
        <v>89</v>
      </c>
      <c r="K1116" t="s">
        <v>39</v>
      </c>
      <c r="L1116" s="127">
        <v>0.51666666666666672</v>
      </c>
      <c r="M1116" t="s">
        <v>77</v>
      </c>
      <c r="N1116" t="s">
        <v>49</v>
      </c>
      <c r="O1116" t="s">
        <v>30</v>
      </c>
      <c r="P1116" t="s">
        <v>31</v>
      </c>
      <c r="Q1116" t="s">
        <v>32</v>
      </c>
      <c r="R1116" t="s">
        <v>61</v>
      </c>
      <c r="S1116" t="s">
        <v>42</v>
      </c>
      <c r="T1116" t="s">
        <v>35</v>
      </c>
      <c r="U1116" s="1" t="s">
        <v>36</v>
      </c>
      <c r="V1116">
        <v>2</v>
      </c>
      <c r="W1116">
        <v>0</v>
      </c>
      <c r="X1116">
        <v>0</v>
      </c>
      <c r="Y1116">
        <v>0</v>
      </c>
      <c r="Z1116">
        <v>0</v>
      </c>
    </row>
    <row r="1117" spans="1:26" x14ac:dyDescent="0.25">
      <c r="A1117">
        <v>106903699</v>
      </c>
      <c r="B1117" t="s">
        <v>81</v>
      </c>
      <c r="C1117" t="s">
        <v>45</v>
      </c>
      <c r="D1117">
        <v>50031288</v>
      </c>
      <c r="E1117">
        <v>50031288</v>
      </c>
      <c r="F1117">
        <v>2.6480000000000001</v>
      </c>
      <c r="G1117">
        <v>10000077</v>
      </c>
      <c r="H1117">
        <v>2E-3</v>
      </c>
      <c r="I1117">
        <v>2022</v>
      </c>
      <c r="J1117" t="s">
        <v>89</v>
      </c>
      <c r="K1117" t="s">
        <v>39</v>
      </c>
      <c r="L1117" s="127">
        <v>0.42222222222222222</v>
      </c>
      <c r="M1117" t="s">
        <v>28</v>
      </c>
      <c r="N1117" t="s">
        <v>49</v>
      </c>
      <c r="O1117" t="s">
        <v>30</v>
      </c>
      <c r="P1117" t="s">
        <v>31</v>
      </c>
      <c r="Q1117" t="s">
        <v>41</v>
      </c>
      <c r="R1117" t="s">
        <v>71</v>
      </c>
      <c r="S1117" t="s">
        <v>42</v>
      </c>
      <c r="T1117" t="s">
        <v>35</v>
      </c>
      <c r="U1117" s="1" t="s">
        <v>36</v>
      </c>
      <c r="V1117">
        <v>2</v>
      </c>
      <c r="W1117">
        <v>0</v>
      </c>
      <c r="X1117">
        <v>0</v>
      </c>
      <c r="Y1117">
        <v>0</v>
      </c>
      <c r="Z1117">
        <v>0</v>
      </c>
    </row>
    <row r="1118" spans="1:26" x14ac:dyDescent="0.25">
      <c r="A1118">
        <v>106903723</v>
      </c>
      <c r="B1118" t="s">
        <v>44</v>
      </c>
      <c r="C1118" t="s">
        <v>45</v>
      </c>
      <c r="D1118">
        <v>50006536</v>
      </c>
      <c r="E1118">
        <v>50006536</v>
      </c>
      <c r="F1118">
        <v>999.99900000000002</v>
      </c>
      <c r="H1118">
        <v>0</v>
      </c>
      <c r="I1118">
        <v>2022</v>
      </c>
      <c r="J1118" t="s">
        <v>89</v>
      </c>
      <c r="K1118" t="s">
        <v>39</v>
      </c>
      <c r="L1118" s="127">
        <v>0.57777777777777783</v>
      </c>
      <c r="M1118" t="s">
        <v>28</v>
      </c>
      <c r="N1118" t="s">
        <v>49</v>
      </c>
      <c r="P1118" t="s">
        <v>54</v>
      </c>
      <c r="Q1118" t="s">
        <v>41</v>
      </c>
      <c r="R1118" t="s">
        <v>50</v>
      </c>
      <c r="S1118" t="s">
        <v>42</v>
      </c>
      <c r="T1118" t="s">
        <v>35</v>
      </c>
      <c r="U1118" s="1" t="s">
        <v>116</v>
      </c>
      <c r="V1118">
        <v>0</v>
      </c>
      <c r="W1118">
        <v>0</v>
      </c>
      <c r="X1118">
        <v>0</v>
      </c>
      <c r="Y1118">
        <v>0</v>
      </c>
      <c r="Z1118">
        <v>0</v>
      </c>
    </row>
    <row r="1119" spans="1:26" x14ac:dyDescent="0.25">
      <c r="A1119">
        <v>106903799</v>
      </c>
      <c r="B1119" t="s">
        <v>96</v>
      </c>
      <c r="C1119" t="s">
        <v>65</v>
      </c>
      <c r="D1119">
        <v>10000040</v>
      </c>
      <c r="E1119">
        <v>10000040</v>
      </c>
      <c r="F1119">
        <v>20.425999999999998</v>
      </c>
      <c r="G1119">
        <v>50031318</v>
      </c>
      <c r="H1119">
        <v>1.3</v>
      </c>
      <c r="I1119">
        <v>2022</v>
      </c>
      <c r="J1119" t="s">
        <v>89</v>
      </c>
      <c r="K1119" t="s">
        <v>27</v>
      </c>
      <c r="L1119" s="127">
        <v>0.89722222222222225</v>
      </c>
      <c r="M1119" t="s">
        <v>40</v>
      </c>
      <c r="N1119" t="s">
        <v>49</v>
      </c>
      <c r="O1119" t="s">
        <v>30</v>
      </c>
      <c r="P1119" t="s">
        <v>68</v>
      </c>
      <c r="Q1119" t="s">
        <v>41</v>
      </c>
      <c r="R1119" t="s">
        <v>33</v>
      </c>
      <c r="S1119" t="s">
        <v>42</v>
      </c>
      <c r="T1119" t="s">
        <v>57</v>
      </c>
      <c r="U1119" s="1" t="s">
        <v>36</v>
      </c>
      <c r="V1119">
        <v>1</v>
      </c>
      <c r="W1119">
        <v>0</v>
      </c>
      <c r="X1119">
        <v>0</v>
      </c>
      <c r="Y1119">
        <v>0</v>
      </c>
      <c r="Z1119">
        <v>0</v>
      </c>
    </row>
    <row r="1120" spans="1:26" x14ac:dyDescent="0.25">
      <c r="A1120">
        <v>106903949</v>
      </c>
      <c r="B1120" t="s">
        <v>25</v>
      </c>
      <c r="C1120" t="s">
        <v>65</v>
      </c>
      <c r="D1120">
        <v>10000440</v>
      </c>
      <c r="E1120">
        <v>10000440</v>
      </c>
      <c r="F1120">
        <v>3.7850000000000001</v>
      </c>
      <c r="G1120">
        <v>50031853</v>
      </c>
      <c r="H1120">
        <v>2.8000000000000001E-2</v>
      </c>
      <c r="I1120">
        <v>2022</v>
      </c>
      <c r="J1120" t="s">
        <v>89</v>
      </c>
      <c r="K1120" t="s">
        <v>39</v>
      </c>
      <c r="L1120" s="127">
        <v>0.71527777777777779</v>
      </c>
      <c r="M1120" t="s">
        <v>28</v>
      </c>
      <c r="N1120" t="s">
        <v>49</v>
      </c>
      <c r="O1120" t="s">
        <v>30</v>
      </c>
      <c r="P1120" t="s">
        <v>31</v>
      </c>
      <c r="Q1120" t="s">
        <v>41</v>
      </c>
      <c r="R1120" t="s">
        <v>33</v>
      </c>
      <c r="S1120" t="s">
        <v>42</v>
      </c>
      <c r="T1120" t="s">
        <v>35</v>
      </c>
      <c r="U1120" s="1" t="s">
        <v>36</v>
      </c>
      <c r="V1120">
        <v>3</v>
      </c>
      <c r="W1120">
        <v>0</v>
      </c>
      <c r="X1120">
        <v>0</v>
      </c>
      <c r="Y1120">
        <v>0</v>
      </c>
      <c r="Z1120">
        <v>0</v>
      </c>
    </row>
    <row r="1121" spans="1:26" x14ac:dyDescent="0.25">
      <c r="A1121">
        <v>106903953</v>
      </c>
      <c r="B1121" t="s">
        <v>25</v>
      </c>
      <c r="C1121" t="s">
        <v>45</v>
      </c>
      <c r="D1121">
        <v>50031853</v>
      </c>
      <c r="E1121">
        <v>40001728</v>
      </c>
      <c r="F1121">
        <v>2.7160000000000002</v>
      </c>
      <c r="G1121">
        <v>50025900</v>
      </c>
      <c r="H1121">
        <v>0.22600000000000001</v>
      </c>
      <c r="I1121">
        <v>2022</v>
      </c>
      <c r="J1121" t="s">
        <v>89</v>
      </c>
      <c r="K1121" t="s">
        <v>39</v>
      </c>
      <c r="L1121" s="127">
        <v>0.88888888888888884</v>
      </c>
      <c r="M1121" t="s">
        <v>28</v>
      </c>
      <c r="N1121" t="s">
        <v>49</v>
      </c>
      <c r="O1121" t="s">
        <v>30</v>
      </c>
      <c r="P1121" t="s">
        <v>68</v>
      </c>
      <c r="Q1121" t="s">
        <v>41</v>
      </c>
      <c r="R1121" t="s">
        <v>33</v>
      </c>
      <c r="S1121" t="s">
        <v>42</v>
      </c>
      <c r="T1121" t="s">
        <v>57</v>
      </c>
      <c r="U1121" s="1" t="s">
        <v>43</v>
      </c>
      <c r="V1121">
        <v>5</v>
      </c>
      <c r="W1121">
        <v>0</v>
      </c>
      <c r="X1121">
        <v>0</v>
      </c>
      <c r="Y1121">
        <v>0</v>
      </c>
      <c r="Z1121">
        <v>5</v>
      </c>
    </row>
    <row r="1122" spans="1:26" x14ac:dyDescent="0.25">
      <c r="A1122">
        <v>106904143</v>
      </c>
      <c r="B1122" t="s">
        <v>106</v>
      </c>
      <c r="C1122" t="s">
        <v>65</v>
      </c>
      <c r="D1122">
        <v>10000095</v>
      </c>
      <c r="E1122">
        <v>10000095</v>
      </c>
      <c r="F1122">
        <v>21.015000000000001</v>
      </c>
      <c r="G1122">
        <v>40001815</v>
      </c>
      <c r="H1122">
        <v>1.5</v>
      </c>
      <c r="I1122">
        <v>2022</v>
      </c>
      <c r="J1122" t="s">
        <v>89</v>
      </c>
      <c r="K1122" t="s">
        <v>27</v>
      </c>
      <c r="L1122" s="127">
        <v>0.74236111111111114</v>
      </c>
      <c r="M1122" t="s">
        <v>28</v>
      </c>
      <c r="N1122" t="s">
        <v>49</v>
      </c>
      <c r="O1122" t="s">
        <v>30</v>
      </c>
      <c r="P1122" t="s">
        <v>54</v>
      </c>
      <c r="Q1122" t="s">
        <v>41</v>
      </c>
      <c r="R1122" t="s">
        <v>33</v>
      </c>
      <c r="S1122" t="s">
        <v>42</v>
      </c>
      <c r="T1122" t="s">
        <v>35</v>
      </c>
      <c r="U1122" s="1" t="s">
        <v>36</v>
      </c>
      <c r="V1122">
        <v>1</v>
      </c>
      <c r="W1122">
        <v>0</v>
      </c>
      <c r="X1122">
        <v>0</v>
      </c>
      <c r="Y1122">
        <v>0</v>
      </c>
      <c r="Z1122">
        <v>0</v>
      </c>
    </row>
    <row r="1123" spans="1:26" x14ac:dyDescent="0.25">
      <c r="A1123">
        <v>106904144</v>
      </c>
      <c r="B1123" t="s">
        <v>86</v>
      </c>
      <c r="C1123" t="s">
        <v>65</v>
      </c>
      <c r="D1123">
        <v>10000026</v>
      </c>
      <c r="E1123">
        <v>10000026</v>
      </c>
      <c r="F1123">
        <v>23.01</v>
      </c>
      <c r="G1123">
        <v>30000191</v>
      </c>
      <c r="H1123">
        <v>2.5</v>
      </c>
      <c r="I1123">
        <v>2022</v>
      </c>
      <c r="J1123" t="s">
        <v>89</v>
      </c>
      <c r="K1123" t="s">
        <v>27</v>
      </c>
      <c r="L1123" s="127">
        <v>0.73819444444444438</v>
      </c>
      <c r="M1123" t="s">
        <v>28</v>
      </c>
      <c r="N1123" t="s">
        <v>49</v>
      </c>
      <c r="O1123" t="s">
        <v>30</v>
      </c>
      <c r="P1123" t="s">
        <v>54</v>
      </c>
      <c r="Q1123" t="s">
        <v>41</v>
      </c>
      <c r="R1123" t="s">
        <v>33</v>
      </c>
      <c r="S1123" t="s">
        <v>42</v>
      </c>
      <c r="T1123" t="s">
        <v>35</v>
      </c>
      <c r="U1123" s="1" t="s">
        <v>36</v>
      </c>
      <c r="V1123">
        <v>2</v>
      </c>
      <c r="W1123">
        <v>0</v>
      </c>
      <c r="X1123">
        <v>0</v>
      </c>
      <c r="Y1123">
        <v>0</v>
      </c>
      <c r="Z1123">
        <v>0</v>
      </c>
    </row>
    <row r="1124" spans="1:26" x14ac:dyDescent="0.25">
      <c r="A1124">
        <v>106904205</v>
      </c>
      <c r="B1124" t="s">
        <v>106</v>
      </c>
      <c r="C1124" t="s">
        <v>65</v>
      </c>
      <c r="D1124">
        <v>10000095</v>
      </c>
      <c r="E1124">
        <v>10000095</v>
      </c>
      <c r="F1124">
        <v>25.768000000000001</v>
      </c>
      <c r="G1124">
        <v>30000082</v>
      </c>
      <c r="H1124">
        <v>0.8</v>
      </c>
      <c r="I1124">
        <v>2022</v>
      </c>
      <c r="J1124" t="s">
        <v>89</v>
      </c>
      <c r="K1124" t="s">
        <v>48</v>
      </c>
      <c r="L1124" s="127">
        <v>0.94305555555555554</v>
      </c>
      <c r="M1124" t="s">
        <v>28</v>
      </c>
      <c r="N1124" t="s">
        <v>49</v>
      </c>
      <c r="O1124" t="s">
        <v>30</v>
      </c>
      <c r="P1124" t="s">
        <v>54</v>
      </c>
      <c r="Q1124" t="s">
        <v>41</v>
      </c>
      <c r="R1124" t="s">
        <v>33</v>
      </c>
      <c r="S1124" t="s">
        <v>42</v>
      </c>
      <c r="T1124" t="s">
        <v>57</v>
      </c>
      <c r="U1124" s="1" t="s">
        <v>36</v>
      </c>
      <c r="V1124">
        <v>1</v>
      </c>
      <c r="W1124">
        <v>0</v>
      </c>
      <c r="X1124">
        <v>0</v>
      </c>
      <c r="Y1124">
        <v>0</v>
      </c>
      <c r="Z1124">
        <v>0</v>
      </c>
    </row>
    <row r="1125" spans="1:26" x14ac:dyDescent="0.25">
      <c r="A1125">
        <v>106904213</v>
      </c>
      <c r="B1125" t="s">
        <v>104</v>
      </c>
      <c r="C1125" t="s">
        <v>65</v>
      </c>
      <c r="D1125">
        <v>10000026</v>
      </c>
      <c r="E1125">
        <v>10000026</v>
      </c>
      <c r="F1125">
        <v>0.11</v>
      </c>
      <c r="G1125">
        <v>30000280</v>
      </c>
      <c r="H1125">
        <v>0.1</v>
      </c>
      <c r="I1125">
        <v>2022</v>
      </c>
      <c r="J1125" t="s">
        <v>89</v>
      </c>
      <c r="K1125" t="s">
        <v>55</v>
      </c>
      <c r="L1125" s="127">
        <v>0.4770833333333333</v>
      </c>
      <c r="M1125" t="s">
        <v>28</v>
      </c>
      <c r="N1125" t="s">
        <v>49</v>
      </c>
      <c r="O1125" t="s">
        <v>30</v>
      </c>
      <c r="P1125" t="s">
        <v>31</v>
      </c>
      <c r="Q1125" t="s">
        <v>41</v>
      </c>
      <c r="R1125" t="s">
        <v>56</v>
      </c>
      <c r="S1125" t="s">
        <v>42</v>
      </c>
      <c r="T1125" t="s">
        <v>35</v>
      </c>
      <c r="U1125" s="1" t="s">
        <v>36</v>
      </c>
      <c r="V1125">
        <v>5</v>
      </c>
      <c r="W1125">
        <v>0</v>
      </c>
      <c r="X1125">
        <v>0</v>
      </c>
      <c r="Y1125">
        <v>0</v>
      </c>
      <c r="Z1125">
        <v>0</v>
      </c>
    </row>
    <row r="1126" spans="1:26" x14ac:dyDescent="0.25">
      <c r="A1126">
        <v>106904250</v>
      </c>
      <c r="B1126" t="s">
        <v>106</v>
      </c>
      <c r="C1126" t="s">
        <v>65</v>
      </c>
      <c r="D1126">
        <v>10000095</v>
      </c>
      <c r="E1126">
        <v>10000095</v>
      </c>
      <c r="F1126">
        <v>23.099</v>
      </c>
      <c r="G1126">
        <v>40001813</v>
      </c>
      <c r="H1126">
        <v>1</v>
      </c>
      <c r="I1126">
        <v>2022</v>
      </c>
      <c r="J1126" t="s">
        <v>89</v>
      </c>
      <c r="K1126" t="s">
        <v>55</v>
      </c>
      <c r="L1126" s="127">
        <v>0.61805555555555558</v>
      </c>
      <c r="M1126" t="s">
        <v>28</v>
      </c>
      <c r="N1126" t="s">
        <v>49</v>
      </c>
      <c r="O1126" t="s">
        <v>30</v>
      </c>
      <c r="P1126" t="s">
        <v>31</v>
      </c>
      <c r="Q1126" t="s">
        <v>41</v>
      </c>
      <c r="R1126" t="s">
        <v>33</v>
      </c>
      <c r="S1126" t="s">
        <v>42</v>
      </c>
      <c r="T1126" t="s">
        <v>35</v>
      </c>
      <c r="U1126" s="1" t="s">
        <v>36</v>
      </c>
      <c r="V1126">
        <v>3</v>
      </c>
      <c r="W1126">
        <v>0</v>
      </c>
      <c r="X1126">
        <v>0</v>
      </c>
      <c r="Y1126">
        <v>0</v>
      </c>
      <c r="Z1126">
        <v>0</v>
      </c>
    </row>
    <row r="1127" spans="1:26" x14ac:dyDescent="0.25">
      <c r="A1127">
        <v>106904252</v>
      </c>
      <c r="B1127" t="s">
        <v>106</v>
      </c>
      <c r="C1127" t="s">
        <v>65</v>
      </c>
      <c r="D1127">
        <v>10000095</v>
      </c>
      <c r="E1127">
        <v>10000095</v>
      </c>
      <c r="F1127">
        <v>22.815000000000001</v>
      </c>
      <c r="G1127">
        <v>40001815</v>
      </c>
      <c r="H1127">
        <v>0.3</v>
      </c>
      <c r="I1127">
        <v>2022</v>
      </c>
      <c r="J1127" t="s">
        <v>89</v>
      </c>
      <c r="K1127" t="s">
        <v>60</v>
      </c>
      <c r="L1127" s="127">
        <v>0.65208333333333335</v>
      </c>
      <c r="M1127" t="s">
        <v>28</v>
      </c>
      <c r="N1127" t="s">
        <v>49</v>
      </c>
      <c r="O1127" t="s">
        <v>30</v>
      </c>
      <c r="P1127" t="s">
        <v>31</v>
      </c>
      <c r="Q1127" t="s">
        <v>41</v>
      </c>
      <c r="R1127" t="s">
        <v>33</v>
      </c>
      <c r="S1127" t="s">
        <v>42</v>
      </c>
      <c r="T1127" t="s">
        <v>35</v>
      </c>
      <c r="U1127" s="1" t="s">
        <v>43</v>
      </c>
      <c r="V1127">
        <v>11</v>
      </c>
      <c r="W1127">
        <v>0</v>
      </c>
      <c r="X1127">
        <v>0</v>
      </c>
      <c r="Y1127">
        <v>0</v>
      </c>
      <c r="Z1127">
        <v>4</v>
      </c>
    </row>
    <row r="1128" spans="1:26" x14ac:dyDescent="0.25">
      <c r="A1128">
        <v>106904261</v>
      </c>
      <c r="B1128" t="s">
        <v>117</v>
      </c>
      <c r="C1128" t="s">
        <v>65</v>
      </c>
      <c r="D1128">
        <v>10000040</v>
      </c>
      <c r="E1128">
        <v>10000040</v>
      </c>
      <c r="F1128">
        <v>11.31</v>
      </c>
      <c r="G1128">
        <v>201510</v>
      </c>
      <c r="H1128">
        <v>0.2</v>
      </c>
      <c r="I1128">
        <v>2022</v>
      </c>
      <c r="J1128" t="s">
        <v>89</v>
      </c>
      <c r="K1128" t="s">
        <v>55</v>
      </c>
      <c r="L1128" s="127">
        <v>0.78541666666666676</v>
      </c>
      <c r="M1128" t="s">
        <v>28</v>
      </c>
      <c r="N1128" t="s">
        <v>49</v>
      </c>
      <c r="O1128" t="s">
        <v>30</v>
      </c>
      <c r="P1128" t="s">
        <v>31</v>
      </c>
      <c r="Q1128" t="s">
        <v>41</v>
      </c>
      <c r="R1128" t="s">
        <v>33</v>
      </c>
      <c r="S1128" t="s">
        <v>42</v>
      </c>
      <c r="T1128" t="s">
        <v>35</v>
      </c>
      <c r="U1128" s="1" t="s">
        <v>43</v>
      </c>
      <c r="V1128">
        <v>1</v>
      </c>
      <c r="W1128">
        <v>0</v>
      </c>
      <c r="X1128">
        <v>0</v>
      </c>
      <c r="Y1128">
        <v>0</v>
      </c>
      <c r="Z1128">
        <v>1</v>
      </c>
    </row>
    <row r="1129" spans="1:26" x14ac:dyDescent="0.25">
      <c r="A1129">
        <v>106904318</v>
      </c>
      <c r="B1129" t="s">
        <v>86</v>
      </c>
      <c r="C1129" t="s">
        <v>65</v>
      </c>
      <c r="D1129">
        <v>10000026</v>
      </c>
      <c r="E1129">
        <v>10000026</v>
      </c>
      <c r="F1129">
        <v>27.666</v>
      </c>
      <c r="G1129">
        <v>200400</v>
      </c>
      <c r="H1129">
        <v>0.1</v>
      </c>
      <c r="I1129">
        <v>2022</v>
      </c>
      <c r="J1129" t="s">
        <v>89</v>
      </c>
      <c r="K1129" t="s">
        <v>60</v>
      </c>
      <c r="L1129" s="127">
        <v>0.55625000000000002</v>
      </c>
      <c r="M1129" t="s">
        <v>28</v>
      </c>
      <c r="N1129" t="s">
        <v>49</v>
      </c>
      <c r="O1129" t="s">
        <v>30</v>
      </c>
      <c r="P1129" t="s">
        <v>31</v>
      </c>
      <c r="Q1129" t="s">
        <v>41</v>
      </c>
      <c r="R1129" t="s">
        <v>33</v>
      </c>
      <c r="S1129" t="s">
        <v>42</v>
      </c>
      <c r="T1129" t="s">
        <v>35</v>
      </c>
      <c r="U1129" s="1" t="s">
        <v>36</v>
      </c>
      <c r="V1129">
        <v>3</v>
      </c>
      <c r="W1129">
        <v>0</v>
      </c>
      <c r="X1129">
        <v>0</v>
      </c>
      <c r="Y1129">
        <v>0</v>
      </c>
      <c r="Z1129">
        <v>0</v>
      </c>
    </row>
    <row r="1130" spans="1:26" x14ac:dyDescent="0.25">
      <c r="A1130">
        <v>106904347</v>
      </c>
      <c r="B1130" t="s">
        <v>106</v>
      </c>
      <c r="C1130" t="s">
        <v>65</v>
      </c>
      <c r="D1130">
        <v>10000095</v>
      </c>
      <c r="E1130">
        <v>10000095</v>
      </c>
      <c r="F1130">
        <v>21.375</v>
      </c>
      <c r="G1130">
        <v>200600</v>
      </c>
      <c r="H1130">
        <v>0.3</v>
      </c>
      <c r="I1130">
        <v>2022</v>
      </c>
      <c r="J1130" t="s">
        <v>89</v>
      </c>
      <c r="K1130" t="s">
        <v>58</v>
      </c>
      <c r="L1130" s="127">
        <v>0.82500000000000007</v>
      </c>
      <c r="M1130" t="s">
        <v>28</v>
      </c>
      <c r="N1130" t="s">
        <v>49</v>
      </c>
      <c r="O1130" t="s">
        <v>30</v>
      </c>
      <c r="P1130" t="s">
        <v>54</v>
      </c>
      <c r="Q1130" t="s">
        <v>41</v>
      </c>
      <c r="R1130" t="s">
        <v>33</v>
      </c>
      <c r="S1130" t="s">
        <v>42</v>
      </c>
      <c r="T1130" t="s">
        <v>35</v>
      </c>
      <c r="U1130" s="1" t="s">
        <v>36</v>
      </c>
      <c r="V1130">
        <v>2</v>
      </c>
      <c r="W1130">
        <v>0</v>
      </c>
      <c r="X1130">
        <v>0</v>
      </c>
      <c r="Y1130">
        <v>0</v>
      </c>
      <c r="Z1130">
        <v>0</v>
      </c>
    </row>
    <row r="1131" spans="1:26" x14ac:dyDescent="0.25">
      <c r="A1131">
        <v>106904408</v>
      </c>
      <c r="B1131" t="s">
        <v>114</v>
      </c>
      <c r="C1131" t="s">
        <v>122</v>
      </c>
      <c r="D1131">
        <v>40001555</v>
      </c>
      <c r="E1131">
        <v>40001555</v>
      </c>
      <c r="F1131">
        <v>0.626</v>
      </c>
      <c r="G1131">
        <v>40001556</v>
      </c>
      <c r="H1131">
        <v>0</v>
      </c>
      <c r="I1131">
        <v>2022</v>
      </c>
      <c r="J1131" t="s">
        <v>89</v>
      </c>
      <c r="K1131" t="s">
        <v>60</v>
      </c>
      <c r="L1131" s="127">
        <v>0.77430555555555547</v>
      </c>
      <c r="M1131" t="s">
        <v>28</v>
      </c>
      <c r="N1131" t="s">
        <v>29</v>
      </c>
      <c r="P1131" t="s">
        <v>31</v>
      </c>
      <c r="Q1131" t="s">
        <v>41</v>
      </c>
      <c r="R1131" t="s">
        <v>50</v>
      </c>
      <c r="S1131" t="s">
        <v>42</v>
      </c>
      <c r="T1131" t="s">
        <v>35</v>
      </c>
      <c r="U1131" s="1" t="s">
        <v>64</v>
      </c>
      <c r="V1131">
        <v>3</v>
      </c>
      <c r="W1131">
        <v>0</v>
      </c>
      <c r="X1131">
        <v>0</v>
      </c>
      <c r="Y1131">
        <v>2</v>
      </c>
      <c r="Z1131">
        <v>0</v>
      </c>
    </row>
    <row r="1132" spans="1:26" x14ac:dyDescent="0.25">
      <c r="A1132">
        <v>106904415</v>
      </c>
      <c r="B1132" t="s">
        <v>86</v>
      </c>
      <c r="C1132" t="s">
        <v>65</v>
      </c>
      <c r="D1132">
        <v>10000026</v>
      </c>
      <c r="E1132">
        <v>10000026</v>
      </c>
      <c r="F1132">
        <v>27.765999999999998</v>
      </c>
      <c r="G1132">
        <v>200390</v>
      </c>
      <c r="H1132">
        <v>1</v>
      </c>
      <c r="I1132">
        <v>2022</v>
      </c>
      <c r="J1132" t="s">
        <v>89</v>
      </c>
      <c r="K1132" t="s">
        <v>55</v>
      </c>
      <c r="L1132" s="127">
        <v>0.98402777777777783</v>
      </c>
      <c r="M1132" t="s">
        <v>28</v>
      </c>
      <c r="N1132" t="s">
        <v>29</v>
      </c>
      <c r="O1132" t="s">
        <v>30</v>
      </c>
      <c r="P1132" t="s">
        <v>31</v>
      </c>
      <c r="Q1132" t="s">
        <v>41</v>
      </c>
      <c r="R1132" t="s">
        <v>33</v>
      </c>
      <c r="S1132" t="s">
        <v>42</v>
      </c>
      <c r="T1132" t="s">
        <v>47</v>
      </c>
      <c r="U1132" s="1" t="s">
        <v>36</v>
      </c>
      <c r="V1132">
        <v>5</v>
      </c>
      <c r="W1132">
        <v>0</v>
      </c>
      <c r="X1132">
        <v>0</v>
      </c>
      <c r="Y1132">
        <v>0</v>
      </c>
      <c r="Z1132">
        <v>0</v>
      </c>
    </row>
    <row r="1133" spans="1:26" x14ac:dyDescent="0.25">
      <c r="A1133">
        <v>106904436</v>
      </c>
      <c r="B1133" t="s">
        <v>117</v>
      </c>
      <c r="C1133" t="s">
        <v>65</v>
      </c>
      <c r="D1133">
        <v>10000077</v>
      </c>
      <c r="E1133">
        <v>10000077</v>
      </c>
      <c r="F1133">
        <v>19.847000000000001</v>
      </c>
      <c r="G1133">
        <v>40002321</v>
      </c>
      <c r="H1133">
        <v>0.2</v>
      </c>
      <c r="I1133">
        <v>2022</v>
      </c>
      <c r="J1133" t="s">
        <v>89</v>
      </c>
      <c r="K1133" t="s">
        <v>60</v>
      </c>
      <c r="L1133" s="127">
        <v>9.8611111111111108E-2</v>
      </c>
      <c r="M1133" t="s">
        <v>28</v>
      </c>
      <c r="N1133" t="s">
        <v>29</v>
      </c>
      <c r="O1133" t="s">
        <v>30</v>
      </c>
      <c r="P1133" t="s">
        <v>31</v>
      </c>
      <c r="Q1133" t="s">
        <v>41</v>
      </c>
      <c r="R1133" t="s">
        <v>33</v>
      </c>
      <c r="S1133" t="s">
        <v>42</v>
      </c>
      <c r="T1133" t="s">
        <v>57</v>
      </c>
      <c r="U1133" s="1" t="s">
        <v>43</v>
      </c>
      <c r="V1133">
        <v>7</v>
      </c>
      <c r="W1133">
        <v>0</v>
      </c>
      <c r="X1133">
        <v>0</v>
      </c>
      <c r="Y1133">
        <v>0</v>
      </c>
      <c r="Z1133">
        <v>1</v>
      </c>
    </row>
    <row r="1134" spans="1:26" x14ac:dyDescent="0.25">
      <c r="A1134">
        <v>106904480</v>
      </c>
      <c r="B1134" t="s">
        <v>25</v>
      </c>
      <c r="C1134" t="s">
        <v>65</v>
      </c>
      <c r="D1134">
        <v>10000040</v>
      </c>
      <c r="E1134">
        <v>10000040</v>
      </c>
      <c r="F1134">
        <v>999.99900000000002</v>
      </c>
      <c r="G1134">
        <v>20000070</v>
      </c>
      <c r="H1134">
        <v>1</v>
      </c>
      <c r="I1134">
        <v>2022</v>
      </c>
      <c r="J1134" t="s">
        <v>89</v>
      </c>
      <c r="K1134" t="s">
        <v>27</v>
      </c>
      <c r="L1134" s="127">
        <v>0.26458333333333334</v>
      </c>
      <c r="M1134" t="s">
        <v>28</v>
      </c>
      <c r="N1134" t="s">
        <v>29</v>
      </c>
      <c r="O1134" t="s">
        <v>30</v>
      </c>
      <c r="P1134" t="s">
        <v>31</v>
      </c>
      <c r="Q1134" t="s">
        <v>41</v>
      </c>
      <c r="R1134" t="s">
        <v>33</v>
      </c>
      <c r="S1134" t="s">
        <v>42</v>
      </c>
      <c r="T1134" t="s">
        <v>57</v>
      </c>
      <c r="U1134" s="1" t="s">
        <v>36</v>
      </c>
      <c r="V1134">
        <v>2</v>
      </c>
      <c r="W1134">
        <v>0</v>
      </c>
      <c r="X1134">
        <v>0</v>
      </c>
      <c r="Y1134">
        <v>0</v>
      </c>
      <c r="Z1134">
        <v>0</v>
      </c>
    </row>
    <row r="1135" spans="1:26" x14ac:dyDescent="0.25">
      <c r="A1135">
        <v>106904534</v>
      </c>
      <c r="B1135" t="s">
        <v>25</v>
      </c>
      <c r="C1135" t="s">
        <v>65</v>
      </c>
      <c r="D1135">
        <v>10000040</v>
      </c>
      <c r="E1135">
        <v>10000040</v>
      </c>
      <c r="F1135">
        <v>26.939</v>
      </c>
      <c r="G1135">
        <v>20000070</v>
      </c>
      <c r="H1135">
        <v>0.2</v>
      </c>
      <c r="I1135">
        <v>2022</v>
      </c>
      <c r="J1135" t="s">
        <v>89</v>
      </c>
      <c r="K1135" t="s">
        <v>27</v>
      </c>
      <c r="L1135" s="127">
        <v>0.3347222222222222</v>
      </c>
      <c r="M1135" t="s">
        <v>28</v>
      </c>
      <c r="N1135" t="s">
        <v>49</v>
      </c>
      <c r="O1135" t="s">
        <v>30</v>
      </c>
      <c r="P1135" t="s">
        <v>54</v>
      </c>
      <c r="Q1135" t="s">
        <v>41</v>
      </c>
      <c r="R1135" t="s">
        <v>70</v>
      </c>
      <c r="S1135" t="s">
        <v>42</v>
      </c>
      <c r="T1135" t="s">
        <v>35</v>
      </c>
      <c r="U1135" s="1" t="s">
        <v>36</v>
      </c>
      <c r="V1135">
        <v>3</v>
      </c>
      <c r="W1135">
        <v>0</v>
      </c>
      <c r="X1135">
        <v>0</v>
      </c>
      <c r="Y1135">
        <v>0</v>
      </c>
      <c r="Z1135">
        <v>0</v>
      </c>
    </row>
    <row r="1136" spans="1:26" x14ac:dyDescent="0.25">
      <c r="A1136">
        <v>106904552</v>
      </c>
      <c r="B1136" t="s">
        <v>114</v>
      </c>
      <c r="C1136" t="s">
        <v>65</v>
      </c>
      <c r="D1136">
        <v>10000040</v>
      </c>
      <c r="E1136">
        <v>10000040</v>
      </c>
      <c r="F1136">
        <v>1.5449999999999999</v>
      </c>
      <c r="G1136">
        <v>30000042</v>
      </c>
      <c r="H1136">
        <v>0</v>
      </c>
      <c r="I1136">
        <v>2022</v>
      </c>
      <c r="J1136" t="s">
        <v>89</v>
      </c>
      <c r="K1136" t="s">
        <v>58</v>
      </c>
      <c r="L1136" s="127">
        <v>0.62083333333333335</v>
      </c>
      <c r="M1136" t="s">
        <v>28</v>
      </c>
      <c r="N1136" t="s">
        <v>49</v>
      </c>
      <c r="O1136" t="s">
        <v>30</v>
      </c>
      <c r="P1136" t="s">
        <v>31</v>
      </c>
      <c r="Q1136" t="s">
        <v>41</v>
      </c>
      <c r="R1136" t="s">
        <v>71</v>
      </c>
      <c r="S1136" t="s">
        <v>42</v>
      </c>
      <c r="T1136" t="s">
        <v>35</v>
      </c>
      <c r="U1136" s="1" t="s">
        <v>36</v>
      </c>
      <c r="V1136">
        <v>2</v>
      </c>
      <c r="W1136">
        <v>0</v>
      </c>
      <c r="X1136">
        <v>0</v>
      </c>
      <c r="Y1136">
        <v>0</v>
      </c>
      <c r="Z1136">
        <v>0</v>
      </c>
    </row>
    <row r="1137" spans="1:26" x14ac:dyDescent="0.25">
      <c r="A1137">
        <v>106904560</v>
      </c>
      <c r="B1137" t="s">
        <v>137</v>
      </c>
      <c r="C1137" t="s">
        <v>122</v>
      </c>
      <c r="D1137">
        <v>40001310</v>
      </c>
      <c r="E1137">
        <v>40001310</v>
      </c>
      <c r="F1137">
        <v>999.99900000000002</v>
      </c>
      <c r="G1137">
        <v>50010844</v>
      </c>
      <c r="H1137">
        <v>0.5</v>
      </c>
      <c r="I1137">
        <v>2022</v>
      </c>
      <c r="J1137" t="s">
        <v>89</v>
      </c>
      <c r="K1137" t="s">
        <v>27</v>
      </c>
      <c r="L1137" s="127">
        <v>0.52569444444444446</v>
      </c>
      <c r="M1137" t="s">
        <v>40</v>
      </c>
      <c r="N1137" t="s">
        <v>49</v>
      </c>
      <c r="O1137" t="s">
        <v>30</v>
      </c>
      <c r="P1137" t="s">
        <v>31</v>
      </c>
      <c r="Q1137" t="s">
        <v>41</v>
      </c>
      <c r="R1137" t="s">
        <v>33</v>
      </c>
      <c r="S1137" t="s">
        <v>42</v>
      </c>
      <c r="T1137" t="s">
        <v>35</v>
      </c>
      <c r="U1137" s="1" t="s">
        <v>36</v>
      </c>
      <c r="V1137">
        <v>1</v>
      </c>
      <c r="W1137">
        <v>0</v>
      </c>
      <c r="X1137">
        <v>0</v>
      </c>
      <c r="Y1137">
        <v>0</v>
      </c>
      <c r="Z1137">
        <v>0</v>
      </c>
    </row>
    <row r="1138" spans="1:26" x14ac:dyDescent="0.25">
      <c r="A1138">
        <v>106904573</v>
      </c>
      <c r="B1138" t="s">
        <v>238</v>
      </c>
      <c r="C1138" t="s">
        <v>38</v>
      </c>
      <c r="D1138">
        <v>20000052</v>
      </c>
      <c r="E1138">
        <v>20000052</v>
      </c>
      <c r="F1138">
        <v>4.3689999999999998</v>
      </c>
      <c r="G1138">
        <v>40001147</v>
      </c>
      <c r="H1138">
        <v>1.3</v>
      </c>
      <c r="I1138">
        <v>2022</v>
      </c>
      <c r="J1138" t="s">
        <v>89</v>
      </c>
      <c r="K1138" t="s">
        <v>27</v>
      </c>
      <c r="L1138" s="127">
        <v>0.57291666666666663</v>
      </c>
      <c r="M1138" t="s">
        <v>28</v>
      </c>
      <c r="N1138" t="s">
        <v>49</v>
      </c>
      <c r="O1138" t="s">
        <v>30</v>
      </c>
      <c r="P1138" t="s">
        <v>54</v>
      </c>
      <c r="Q1138" t="s">
        <v>41</v>
      </c>
      <c r="R1138" t="s">
        <v>33</v>
      </c>
      <c r="S1138" t="s">
        <v>42</v>
      </c>
      <c r="T1138" t="s">
        <v>35</v>
      </c>
      <c r="U1138" s="1" t="s">
        <v>36</v>
      </c>
      <c r="V1138">
        <v>3</v>
      </c>
      <c r="W1138">
        <v>0</v>
      </c>
      <c r="X1138">
        <v>0</v>
      </c>
      <c r="Y1138">
        <v>0</v>
      </c>
      <c r="Z1138">
        <v>0</v>
      </c>
    </row>
    <row r="1139" spans="1:26" x14ac:dyDescent="0.25">
      <c r="A1139">
        <v>106904723</v>
      </c>
      <c r="B1139" t="s">
        <v>104</v>
      </c>
      <c r="C1139" t="s">
        <v>65</v>
      </c>
      <c r="D1139">
        <v>10000026</v>
      </c>
      <c r="E1139">
        <v>10000026</v>
      </c>
      <c r="F1139">
        <v>2.2909999999999999</v>
      </c>
      <c r="G1139">
        <v>20000025</v>
      </c>
      <c r="H1139">
        <v>1</v>
      </c>
      <c r="I1139">
        <v>2022</v>
      </c>
      <c r="J1139" t="s">
        <v>89</v>
      </c>
      <c r="K1139" t="s">
        <v>39</v>
      </c>
      <c r="L1139" s="127">
        <v>0.4548611111111111</v>
      </c>
      <c r="M1139" t="s">
        <v>28</v>
      </c>
      <c r="N1139" t="s">
        <v>49</v>
      </c>
      <c r="O1139" t="s">
        <v>30</v>
      </c>
      <c r="P1139" t="s">
        <v>31</v>
      </c>
      <c r="Q1139" t="s">
        <v>41</v>
      </c>
      <c r="R1139" t="s">
        <v>33</v>
      </c>
      <c r="S1139" t="s">
        <v>42</v>
      </c>
      <c r="T1139" t="s">
        <v>35</v>
      </c>
      <c r="U1139" s="1" t="s">
        <v>36</v>
      </c>
      <c r="V1139">
        <v>1</v>
      </c>
      <c r="W1139">
        <v>0</v>
      </c>
      <c r="X1139">
        <v>0</v>
      </c>
      <c r="Y1139">
        <v>0</v>
      </c>
      <c r="Z1139">
        <v>0</v>
      </c>
    </row>
    <row r="1140" spans="1:26" x14ac:dyDescent="0.25">
      <c r="A1140">
        <v>106905084</v>
      </c>
      <c r="B1140" t="s">
        <v>44</v>
      </c>
      <c r="C1140" t="s">
        <v>67</v>
      </c>
      <c r="D1140">
        <v>30000147</v>
      </c>
      <c r="E1140">
        <v>30000147</v>
      </c>
      <c r="F1140">
        <v>6.6340000000000003</v>
      </c>
      <c r="G1140">
        <v>50009604</v>
      </c>
      <c r="H1140">
        <v>0.91400000000000003</v>
      </c>
      <c r="I1140">
        <v>2022</v>
      </c>
      <c r="J1140" t="s">
        <v>89</v>
      </c>
      <c r="K1140" t="s">
        <v>53</v>
      </c>
      <c r="L1140" s="127">
        <v>0.55208333333333337</v>
      </c>
      <c r="M1140" t="s">
        <v>28</v>
      </c>
      <c r="N1140" t="s">
        <v>29</v>
      </c>
      <c r="O1140" t="s">
        <v>30</v>
      </c>
      <c r="P1140" t="s">
        <v>31</v>
      </c>
      <c r="Q1140" t="s">
        <v>32</v>
      </c>
      <c r="R1140" t="s">
        <v>33</v>
      </c>
      <c r="S1140" t="s">
        <v>42</v>
      </c>
      <c r="T1140" t="s">
        <v>35</v>
      </c>
      <c r="U1140" s="1" t="s">
        <v>43</v>
      </c>
      <c r="V1140">
        <v>4</v>
      </c>
      <c r="W1140">
        <v>0</v>
      </c>
      <c r="X1140">
        <v>0</v>
      </c>
      <c r="Y1140">
        <v>0</v>
      </c>
      <c r="Z1140">
        <v>1</v>
      </c>
    </row>
    <row r="1141" spans="1:26" x14ac:dyDescent="0.25">
      <c r="A1141">
        <v>106905114</v>
      </c>
      <c r="B1141" t="s">
        <v>88</v>
      </c>
      <c r="C1141" t="s">
        <v>45</v>
      </c>
      <c r="D1141">
        <v>50029003</v>
      </c>
      <c r="E1141">
        <v>40001365</v>
      </c>
      <c r="F1141">
        <v>1.8420000000000001</v>
      </c>
      <c r="G1141">
        <v>50047906</v>
      </c>
      <c r="H1141">
        <v>0</v>
      </c>
      <c r="I1141">
        <v>2022</v>
      </c>
      <c r="J1141" t="s">
        <v>89</v>
      </c>
      <c r="K1141" t="s">
        <v>53</v>
      </c>
      <c r="L1141" s="127">
        <v>0.29791666666666666</v>
      </c>
      <c r="M1141" t="s">
        <v>28</v>
      </c>
      <c r="N1141" t="s">
        <v>49</v>
      </c>
      <c r="O1141" t="s">
        <v>30</v>
      </c>
      <c r="P1141" t="s">
        <v>54</v>
      </c>
      <c r="Q1141" t="s">
        <v>32</v>
      </c>
      <c r="R1141" t="s">
        <v>156</v>
      </c>
      <c r="S1141" t="s">
        <v>42</v>
      </c>
      <c r="T1141" t="s">
        <v>35</v>
      </c>
      <c r="U1141" s="1" t="s">
        <v>36</v>
      </c>
      <c r="V1141">
        <v>3</v>
      </c>
      <c r="W1141">
        <v>0</v>
      </c>
      <c r="X1141">
        <v>0</v>
      </c>
      <c r="Y1141">
        <v>0</v>
      </c>
      <c r="Z1141">
        <v>0</v>
      </c>
    </row>
    <row r="1142" spans="1:26" x14ac:dyDescent="0.25">
      <c r="A1142">
        <v>106905155</v>
      </c>
      <c r="B1142" t="s">
        <v>81</v>
      </c>
      <c r="C1142" t="s">
        <v>45</v>
      </c>
      <c r="D1142">
        <v>50027763</v>
      </c>
      <c r="E1142">
        <v>50027763</v>
      </c>
      <c r="F1142">
        <v>6.1079999999999997</v>
      </c>
      <c r="G1142">
        <v>50025330</v>
      </c>
      <c r="H1142">
        <v>3.7999999999999999E-2</v>
      </c>
      <c r="I1142">
        <v>2022</v>
      </c>
      <c r="J1142" t="s">
        <v>89</v>
      </c>
      <c r="K1142" t="s">
        <v>53</v>
      </c>
      <c r="L1142" s="127">
        <v>0.45694444444444443</v>
      </c>
      <c r="M1142" t="s">
        <v>51</v>
      </c>
      <c r="N1142" t="s">
        <v>29</v>
      </c>
      <c r="P1142" t="s">
        <v>31</v>
      </c>
      <c r="Q1142" t="s">
        <v>32</v>
      </c>
      <c r="R1142" t="s">
        <v>33</v>
      </c>
      <c r="S1142" t="s">
        <v>42</v>
      </c>
      <c r="T1142" t="s">
        <v>35</v>
      </c>
      <c r="U1142" s="1" t="s">
        <v>36</v>
      </c>
      <c r="V1142">
        <v>4</v>
      </c>
      <c r="W1142">
        <v>0</v>
      </c>
      <c r="X1142">
        <v>0</v>
      </c>
      <c r="Y1142">
        <v>0</v>
      </c>
      <c r="Z1142">
        <v>0</v>
      </c>
    </row>
    <row r="1143" spans="1:26" x14ac:dyDescent="0.25">
      <c r="A1143">
        <v>106905269</v>
      </c>
      <c r="B1143" t="s">
        <v>86</v>
      </c>
      <c r="C1143" t="s">
        <v>65</v>
      </c>
      <c r="D1143">
        <v>10000026</v>
      </c>
      <c r="E1143">
        <v>10000026</v>
      </c>
      <c r="F1143">
        <v>20.41</v>
      </c>
      <c r="G1143">
        <v>30000191</v>
      </c>
      <c r="H1143">
        <v>0.1</v>
      </c>
      <c r="I1143">
        <v>2022</v>
      </c>
      <c r="J1143" t="s">
        <v>26</v>
      </c>
      <c r="K1143" t="s">
        <v>58</v>
      </c>
      <c r="L1143" s="127">
        <v>0.57708333333333328</v>
      </c>
      <c r="M1143" t="s">
        <v>28</v>
      </c>
      <c r="N1143" t="s">
        <v>29</v>
      </c>
      <c r="O1143" t="s">
        <v>30</v>
      </c>
      <c r="P1143" t="s">
        <v>31</v>
      </c>
      <c r="Q1143" t="s">
        <v>41</v>
      </c>
      <c r="R1143" t="s">
        <v>33</v>
      </c>
      <c r="S1143" t="s">
        <v>42</v>
      </c>
      <c r="T1143" t="s">
        <v>35</v>
      </c>
      <c r="U1143" s="1" t="s">
        <v>36</v>
      </c>
      <c r="V1143">
        <v>2</v>
      </c>
      <c r="W1143">
        <v>0</v>
      </c>
      <c r="X1143">
        <v>0</v>
      </c>
      <c r="Y1143">
        <v>0</v>
      </c>
      <c r="Z1143">
        <v>0</v>
      </c>
    </row>
    <row r="1144" spans="1:26" x14ac:dyDescent="0.25">
      <c r="A1144">
        <v>106905344</v>
      </c>
      <c r="B1144" t="s">
        <v>25</v>
      </c>
      <c r="C1144" t="s">
        <v>38</v>
      </c>
      <c r="D1144">
        <v>20000001</v>
      </c>
      <c r="E1144">
        <v>20000001</v>
      </c>
      <c r="F1144">
        <v>15.734999999999999</v>
      </c>
      <c r="G1144">
        <v>50031997</v>
      </c>
      <c r="H1144">
        <v>0</v>
      </c>
      <c r="I1144">
        <v>2022</v>
      </c>
      <c r="J1144" t="s">
        <v>26</v>
      </c>
      <c r="K1144" t="s">
        <v>53</v>
      </c>
      <c r="L1144" s="127">
        <v>0.64236111111111105</v>
      </c>
      <c r="M1144" t="s">
        <v>92</v>
      </c>
      <c r="Q1144" t="s">
        <v>41</v>
      </c>
      <c r="R1144" t="s">
        <v>84</v>
      </c>
      <c r="S1144" t="s">
        <v>42</v>
      </c>
      <c r="T1144" t="s">
        <v>35</v>
      </c>
      <c r="U1144" s="1" t="s">
        <v>43</v>
      </c>
      <c r="V1144">
        <v>3</v>
      </c>
      <c r="W1144">
        <v>0</v>
      </c>
      <c r="X1144">
        <v>0</v>
      </c>
      <c r="Y1144">
        <v>0</v>
      </c>
      <c r="Z1144">
        <v>3</v>
      </c>
    </row>
    <row r="1145" spans="1:26" x14ac:dyDescent="0.25">
      <c r="A1145">
        <v>106905440</v>
      </c>
      <c r="B1145" t="s">
        <v>142</v>
      </c>
      <c r="C1145" t="s">
        <v>45</v>
      </c>
      <c r="D1145">
        <v>50024235</v>
      </c>
      <c r="E1145">
        <v>50024235</v>
      </c>
      <c r="F1145">
        <v>999.99900000000002</v>
      </c>
      <c r="H1145">
        <v>6.6000000000000003E-2</v>
      </c>
      <c r="I1145">
        <v>2022</v>
      </c>
      <c r="J1145" t="s">
        <v>73</v>
      </c>
      <c r="K1145" t="s">
        <v>39</v>
      </c>
      <c r="L1145" s="127">
        <v>0.37291666666666662</v>
      </c>
      <c r="M1145" t="s">
        <v>51</v>
      </c>
      <c r="N1145" t="s">
        <v>49</v>
      </c>
      <c r="P1145" t="s">
        <v>54</v>
      </c>
      <c r="Q1145" t="s">
        <v>41</v>
      </c>
      <c r="S1145" t="s">
        <v>42</v>
      </c>
      <c r="T1145" t="s">
        <v>35</v>
      </c>
      <c r="U1145" s="1" t="s">
        <v>36</v>
      </c>
      <c r="V1145">
        <v>1</v>
      </c>
      <c r="W1145">
        <v>0</v>
      </c>
      <c r="X1145">
        <v>0</v>
      </c>
      <c r="Y1145">
        <v>0</v>
      </c>
      <c r="Z1145">
        <v>0</v>
      </c>
    </row>
    <row r="1146" spans="1:26" x14ac:dyDescent="0.25">
      <c r="A1146">
        <v>106905470</v>
      </c>
      <c r="B1146" t="s">
        <v>81</v>
      </c>
      <c r="C1146" t="s">
        <v>65</v>
      </c>
      <c r="D1146">
        <v>10000485</v>
      </c>
      <c r="E1146">
        <v>10800485</v>
      </c>
      <c r="F1146">
        <v>34.405999999999999</v>
      </c>
      <c r="G1146">
        <v>50028612</v>
      </c>
      <c r="H1146">
        <v>0</v>
      </c>
      <c r="I1146">
        <v>2022</v>
      </c>
      <c r="J1146" t="s">
        <v>89</v>
      </c>
      <c r="K1146" t="s">
        <v>48</v>
      </c>
      <c r="L1146" s="127">
        <v>0.40833333333333338</v>
      </c>
      <c r="M1146" t="s">
        <v>28</v>
      </c>
      <c r="N1146" t="s">
        <v>49</v>
      </c>
      <c r="O1146" t="s">
        <v>30</v>
      </c>
      <c r="P1146" t="s">
        <v>31</v>
      </c>
      <c r="Q1146" t="s">
        <v>62</v>
      </c>
      <c r="R1146" t="s">
        <v>33</v>
      </c>
      <c r="S1146" t="s">
        <v>34</v>
      </c>
      <c r="T1146" t="s">
        <v>35</v>
      </c>
      <c r="U1146" s="1" t="s">
        <v>43</v>
      </c>
      <c r="V1146">
        <v>1</v>
      </c>
      <c r="W1146">
        <v>0</v>
      </c>
      <c r="X1146">
        <v>0</v>
      </c>
      <c r="Y1146">
        <v>0</v>
      </c>
      <c r="Z1146">
        <v>1</v>
      </c>
    </row>
    <row r="1147" spans="1:26" x14ac:dyDescent="0.25">
      <c r="A1147">
        <v>106905498</v>
      </c>
      <c r="B1147" t="s">
        <v>91</v>
      </c>
      <c r="C1147" t="s">
        <v>65</v>
      </c>
      <c r="D1147">
        <v>10000085</v>
      </c>
      <c r="E1147">
        <v>10000085</v>
      </c>
      <c r="F1147">
        <v>3.4729999999999999</v>
      </c>
      <c r="G1147">
        <v>30000073</v>
      </c>
      <c r="H1147">
        <v>2.9</v>
      </c>
      <c r="I1147">
        <v>2022</v>
      </c>
      <c r="J1147" t="s">
        <v>89</v>
      </c>
      <c r="K1147" t="s">
        <v>53</v>
      </c>
      <c r="L1147" s="127">
        <v>0.93125000000000002</v>
      </c>
      <c r="M1147" t="s">
        <v>28</v>
      </c>
      <c r="N1147" t="s">
        <v>49</v>
      </c>
      <c r="O1147" t="s">
        <v>30</v>
      </c>
      <c r="P1147" t="s">
        <v>54</v>
      </c>
      <c r="Q1147" t="s">
        <v>32</v>
      </c>
      <c r="R1147" t="s">
        <v>33</v>
      </c>
      <c r="S1147" t="s">
        <v>42</v>
      </c>
      <c r="T1147" t="s">
        <v>57</v>
      </c>
      <c r="U1147" s="1" t="s">
        <v>36</v>
      </c>
      <c r="V1147">
        <v>3</v>
      </c>
      <c r="W1147">
        <v>0</v>
      </c>
      <c r="X1147">
        <v>0</v>
      </c>
      <c r="Y1147">
        <v>0</v>
      </c>
      <c r="Z1147">
        <v>0</v>
      </c>
    </row>
    <row r="1148" spans="1:26" x14ac:dyDescent="0.25">
      <c r="A1148">
        <v>106905567</v>
      </c>
      <c r="B1148" t="s">
        <v>106</v>
      </c>
      <c r="C1148" t="s">
        <v>65</v>
      </c>
      <c r="D1148">
        <v>10000095</v>
      </c>
      <c r="E1148">
        <v>10000095</v>
      </c>
      <c r="F1148">
        <v>20.975000000000001</v>
      </c>
      <c r="G1148">
        <v>200600</v>
      </c>
      <c r="H1148">
        <v>0.1</v>
      </c>
      <c r="I1148">
        <v>2022</v>
      </c>
      <c r="J1148" t="s">
        <v>89</v>
      </c>
      <c r="K1148" t="s">
        <v>60</v>
      </c>
      <c r="L1148" s="127">
        <v>0.85833333333333339</v>
      </c>
      <c r="M1148" t="s">
        <v>28</v>
      </c>
      <c r="N1148" t="s">
        <v>29</v>
      </c>
      <c r="O1148" t="s">
        <v>30</v>
      </c>
      <c r="P1148" t="s">
        <v>31</v>
      </c>
      <c r="Q1148" t="s">
        <v>41</v>
      </c>
      <c r="R1148" t="s">
        <v>33</v>
      </c>
      <c r="S1148" t="s">
        <v>42</v>
      </c>
      <c r="T1148" t="s">
        <v>57</v>
      </c>
      <c r="U1148" s="1" t="s">
        <v>64</v>
      </c>
      <c r="V1148">
        <v>2</v>
      </c>
      <c r="W1148">
        <v>0</v>
      </c>
      <c r="X1148">
        <v>0</v>
      </c>
      <c r="Y1148">
        <v>1</v>
      </c>
      <c r="Z1148">
        <v>0</v>
      </c>
    </row>
    <row r="1149" spans="1:26" x14ac:dyDescent="0.25">
      <c r="A1149">
        <v>106905612</v>
      </c>
      <c r="B1149" t="s">
        <v>25</v>
      </c>
      <c r="C1149" t="s">
        <v>65</v>
      </c>
      <c r="D1149">
        <v>10000040</v>
      </c>
      <c r="E1149">
        <v>10000040</v>
      </c>
      <c r="F1149">
        <v>21.212</v>
      </c>
      <c r="G1149">
        <v>40005220</v>
      </c>
      <c r="H1149">
        <v>0.3</v>
      </c>
      <c r="I1149">
        <v>2022</v>
      </c>
      <c r="J1149" t="s">
        <v>89</v>
      </c>
      <c r="K1149" t="s">
        <v>39</v>
      </c>
      <c r="L1149" s="127">
        <v>0.54513888888888895</v>
      </c>
      <c r="M1149" t="s">
        <v>28</v>
      </c>
      <c r="N1149" t="s">
        <v>49</v>
      </c>
      <c r="O1149" t="s">
        <v>30</v>
      </c>
      <c r="P1149" t="s">
        <v>31</v>
      </c>
      <c r="Q1149" t="s">
        <v>41</v>
      </c>
      <c r="R1149" t="s">
        <v>33</v>
      </c>
      <c r="S1149" t="s">
        <v>42</v>
      </c>
      <c r="T1149" t="s">
        <v>35</v>
      </c>
      <c r="U1149" s="1" t="s">
        <v>43</v>
      </c>
      <c r="V1149">
        <v>2</v>
      </c>
      <c r="W1149">
        <v>0</v>
      </c>
      <c r="X1149">
        <v>0</v>
      </c>
      <c r="Y1149">
        <v>0</v>
      </c>
      <c r="Z1149">
        <v>2</v>
      </c>
    </row>
    <row r="1150" spans="1:26" x14ac:dyDescent="0.25">
      <c r="A1150">
        <v>106905614</v>
      </c>
      <c r="B1150" t="s">
        <v>25</v>
      </c>
      <c r="C1150" t="s">
        <v>65</v>
      </c>
      <c r="D1150">
        <v>10000040</v>
      </c>
      <c r="E1150">
        <v>10000040</v>
      </c>
      <c r="F1150">
        <v>21.312000000000001</v>
      </c>
      <c r="G1150">
        <v>40005220</v>
      </c>
      <c r="H1150">
        <v>0.4</v>
      </c>
      <c r="I1150">
        <v>2022</v>
      </c>
      <c r="J1150" t="s">
        <v>89</v>
      </c>
      <c r="K1150" t="s">
        <v>39</v>
      </c>
      <c r="L1150" s="127">
        <v>0.55902777777777779</v>
      </c>
      <c r="M1150" t="s">
        <v>28</v>
      </c>
      <c r="N1150" t="s">
        <v>49</v>
      </c>
      <c r="O1150" t="s">
        <v>30</v>
      </c>
      <c r="P1150" t="s">
        <v>31</v>
      </c>
      <c r="Q1150" t="s">
        <v>41</v>
      </c>
      <c r="R1150" t="s">
        <v>33</v>
      </c>
      <c r="S1150" t="s">
        <v>42</v>
      </c>
      <c r="T1150" t="s">
        <v>35</v>
      </c>
      <c r="U1150" s="1" t="s">
        <v>43</v>
      </c>
      <c r="V1150">
        <v>4</v>
      </c>
      <c r="W1150">
        <v>0</v>
      </c>
      <c r="X1150">
        <v>0</v>
      </c>
      <c r="Y1150">
        <v>0</v>
      </c>
      <c r="Z1150">
        <v>1</v>
      </c>
    </row>
    <row r="1151" spans="1:26" x14ac:dyDescent="0.25">
      <c r="A1151">
        <v>106905619</v>
      </c>
      <c r="B1151" t="s">
        <v>25</v>
      </c>
      <c r="C1151" t="s">
        <v>65</v>
      </c>
      <c r="D1151">
        <v>10000040</v>
      </c>
      <c r="E1151">
        <v>10000040</v>
      </c>
      <c r="F1151">
        <v>27.239000000000001</v>
      </c>
      <c r="G1151">
        <v>20000070</v>
      </c>
      <c r="H1151">
        <v>0.1</v>
      </c>
      <c r="I1151">
        <v>2022</v>
      </c>
      <c r="J1151" t="s">
        <v>89</v>
      </c>
      <c r="K1151" t="s">
        <v>39</v>
      </c>
      <c r="L1151" s="127">
        <v>0.72569444444444453</v>
      </c>
      <c r="M1151" t="s">
        <v>28</v>
      </c>
      <c r="N1151" t="s">
        <v>49</v>
      </c>
      <c r="O1151" t="s">
        <v>30</v>
      </c>
      <c r="P1151" t="s">
        <v>31</v>
      </c>
      <c r="Q1151" t="s">
        <v>41</v>
      </c>
      <c r="R1151" t="s">
        <v>33</v>
      </c>
      <c r="S1151" t="s">
        <v>42</v>
      </c>
      <c r="T1151" t="s">
        <v>35</v>
      </c>
      <c r="U1151" s="1" t="s">
        <v>36</v>
      </c>
      <c r="V1151">
        <v>2</v>
      </c>
      <c r="W1151">
        <v>0</v>
      </c>
      <c r="X1151">
        <v>0</v>
      </c>
      <c r="Y1151">
        <v>0</v>
      </c>
      <c r="Z1151">
        <v>0</v>
      </c>
    </row>
    <row r="1152" spans="1:26" x14ac:dyDescent="0.25">
      <c r="A1152">
        <v>106905621</v>
      </c>
      <c r="B1152" t="s">
        <v>86</v>
      </c>
      <c r="C1152" t="s">
        <v>67</v>
      </c>
      <c r="D1152">
        <v>30000191</v>
      </c>
      <c r="E1152">
        <v>30000191</v>
      </c>
      <c r="F1152">
        <v>5.6909999999999998</v>
      </c>
      <c r="G1152">
        <v>40003480</v>
      </c>
      <c r="H1152">
        <v>0.4</v>
      </c>
      <c r="I1152">
        <v>2022</v>
      </c>
      <c r="J1152" t="s">
        <v>89</v>
      </c>
      <c r="K1152" t="s">
        <v>27</v>
      </c>
      <c r="L1152" s="127">
        <v>0.53888888888888886</v>
      </c>
      <c r="M1152" t="s">
        <v>28</v>
      </c>
      <c r="N1152" t="s">
        <v>49</v>
      </c>
      <c r="O1152" t="s">
        <v>30</v>
      </c>
      <c r="P1152" t="s">
        <v>31</v>
      </c>
      <c r="Q1152" t="s">
        <v>41</v>
      </c>
      <c r="R1152" t="s">
        <v>99</v>
      </c>
      <c r="S1152" t="s">
        <v>42</v>
      </c>
      <c r="T1152" t="s">
        <v>35</v>
      </c>
      <c r="U1152" s="1" t="s">
        <v>36</v>
      </c>
      <c r="V1152">
        <v>2</v>
      </c>
      <c r="W1152">
        <v>0</v>
      </c>
      <c r="X1152">
        <v>0</v>
      </c>
      <c r="Y1152">
        <v>0</v>
      </c>
      <c r="Z1152">
        <v>0</v>
      </c>
    </row>
    <row r="1153" spans="1:26" x14ac:dyDescent="0.25">
      <c r="A1153">
        <v>106905652</v>
      </c>
      <c r="B1153" t="s">
        <v>94</v>
      </c>
      <c r="C1153" t="s">
        <v>38</v>
      </c>
      <c r="D1153">
        <v>20000029</v>
      </c>
      <c r="E1153">
        <v>20000029</v>
      </c>
      <c r="F1153">
        <v>15.316000000000001</v>
      </c>
      <c r="G1153">
        <v>40001798</v>
      </c>
      <c r="H1153">
        <v>0.5</v>
      </c>
      <c r="I1153">
        <v>2022</v>
      </c>
      <c r="J1153" t="s">
        <v>89</v>
      </c>
      <c r="K1153" t="s">
        <v>39</v>
      </c>
      <c r="L1153" s="127">
        <v>0.3263888888888889</v>
      </c>
      <c r="M1153" t="s">
        <v>28</v>
      </c>
      <c r="N1153" t="s">
        <v>49</v>
      </c>
      <c r="O1153" t="s">
        <v>30</v>
      </c>
      <c r="P1153" t="s">
        <v>54</v>
      </c>
      <c r="Q1153" t="s">
        <v>41</v>
      </c>
      <c r="R1153" t="s">
        <v>33</v>
      </c>
      <c r="S1153" t="s">
        <v>42</v>
      </c>
      <c r="T1153" t="s">
        <v>57</v>
      </c>
      <c r="U1153" s="1" t="s">
        <v>36</v>
      </c>
      <c r="V1153">
        <v>2</v>
      </c>
      <c r="W1153">
        <v>0</v>
      </c>
      <c r="X1153">
        <v>0</v>
      </c>
      <c r="Y1153">
        <v>0</v>
      </c>
      <c r="Z1153">
        <v>0</v>
      </c>
    </row>
    <row r="1154" spans="1:26" x14ac:dyDescent="0.25">
      <c r="A1154">
        <v>106905666</v>
      </c>
      <c r="B1154" t="s">
        <v>81</v>
      </c>
      <c r="C1154" t="s">
        <v>65</v>
      </c>
      <c r="D1154">
        <v>10000485</v>
      </c>
      <c r="E1154">
        <v>10800485</v>
      </c>
      <c r="F1154">
        <v>33.426000000000002</v>
      </c>
      <c r="G1154">
        <v>50028612</v>
      </c>
      <c r="H1154">
        <v>0.98</v>
      </c>
      <c r="I1154">
        <v>2022</v>
      </c>
      <c r="J1154" t="s">
        <v>89</v>
      </c>
      <c r="K1154" t="s">
        <v>39</v>
      </c>
      <c r="L1154" s="127">
        <v>0.3840277777777778</v>
      </c>
      <c r="M1154" t="s">
        <v>28</v>
      </c>
      <c r="N1154" t="s">
        <v>49</v>
      </c>
      <c r="O1154" t="s">
        <v>30</v>
      </c>
      <c r="P1154" t="s">
        <v>31</v>
      </c>
      <c r="Q1154" t="s">
        <v>41</v>
      </c>
      <c r="R1154" t="s">
        <v>33</v>
      </c>
      <c r="S1154" t="s">
        <v>42</v>
      </c>
      <c r="T1154" t="s">
        <v>35</v>
      </c>
      <c r="U1154" s="1" t="s">
        <v>43</v>
      </c>
      <c r="V1154">
        <v>4</v>
      </c>
      <c r="W1154">
        <v>0</v>
      </c>
      <c r="X1154">
        <v>0</v>
      </c>
      <c r="Y1154">
        <v>0</v>
      </c>
      <c r="Z1154">
        <v>2</v>
      </c>
    </row>
    <row r="1155" spans="1:26" x14ac:dyDescent="0.25">
      <c r="A1155">
        <v>106905715</v>
      </c>
      <c r="B1155" t="s">
        <v>104</v>
      </c>
      <c r="C1155" t="s">
        <v>65</v>
      </c>
      <c r="D1155">
        <v>10000026</v>
      </c>
      <c r="E1155">
        <v>10000026</v>
      </c>
      <c r="F1155">
        <v>5.6230000000000002</v>
      </c>
      <c r="G1155">
        <v>200460</v>
      </c>
      <c r="H1155">
        <v>0.1</v>
      </c>
      <c r="I1155">
        <v>2022</v>
      </c>
      <c r="J1155" t="s">
        <v>89</v>
      </c>
      <c r="K1155" t="s">
        <v>53</v>
      </c>
      <c r="L1155" s="127">
        <v>0.32361111111111113</v>
      </c>
      <c r="M1155" t="s">
        <v>28</v>
      </c>
      <c r="N1155" t="s">
        <v>49</v>
      </c>
      <c r="O1155" t="s">
        <v>30</v>
      </c>
      <c r="P1155" t="s">
        <v>31</v>
      </c>
      <c r="Q1155" t="s">
        <v>41</v>
      </c>
      <c r="R1155" t="s">
        <v>33</v>
      </c>
      <c r="S1155" t="s">
        <v>42</v>
      </c>
      <c r="T1155" t="s">
        <v>35</v>
      </c>
      <c r="U1155" s="1" t="s">
        <v>85</v>
      </c>
      <c r="V1155">
        <v>2</v>
      </c>
      <c r="W1155">
        <v>0</v>
      </c>
      <c r="X1155">
        <v>1</v>
      </c>
      <c r="Y1155">
        <v>0</v>
      </c>
      <c r="Z1155">
        <v>0</v>
      </c>
    </row>
    <row r="1156" spans="1:26" x14ac:dyDescent="0.25">
      <c r="A1156">
        <v>106905731</v>
      </c>
      <c r="B1156" t="s">
        <v>78</v>
      </c>
      <c r="C1156" t="s">
        <v>67</v>
      </c>
      <c r="D1156">
        <v>30000042</v>
      </c>
      <c r="E1156">
        <v>30000042</v>
      </c>
      <c r="F1156">
        <v>5.4050000000000002</v>
      </c>
      <c r="G1156">
        <v>40002605</v>
      </c>
      <c r="H1156">
        <v>0.1</v>
      </c>
      <c r="I1156">
        <v>2022</v>
      </c>
      <c r="J1156" t="s">
        <v>89</v>
      </c>
      <c r="K1156" t="s">
        <v>53</v>
      </c>
      <c r="L1156" s="127">
        <v>0.67361111111111116</v>
      </c>
      <c r="M1156" t="s">
        <v>51</v>
      </c>
      <c r="N1156" t="s">
        <v>49</v>
      </c>
      <c r="O1156" t="s">
        <v>30</v>
      </c>
      <c r="P1156" t="s">
        <v>54</v>
      </c>
      <c r="Q1156" t="s">
        <v>41</v>
      </c>
      <c r="R1156" t="s">
        <v>33</v>
      </c>
      <c r="S1156" t="s">
        <v>42</v>
      </c>
      <c r="T1156" t="s">
        <v>35</v>
      </c>
      <c r="U1156" s="1" t="s">
        <v>36</v>
      </c>
      <c r="V1156">
        <v>2</v>
      </c>
      <c r="W1156">
        <v>0</v>
      </c>
      <c r="X1156">
        <v>0</v>
      </c>
      <c r="Y1156">
        <v>0</v>
      </c>
      <c r="Z1156">
        <v>0</v>
      </c>
    </row>
    <row r="1157" spans="1:26" x14ac:dyDescent="0.25">
      <c r="A1157">
        <v>106905737</v>
      </c>
      <c r="B1157" t="s">
        <v>81</v>
      </c>
      <c r="C1157" t="s">
        <v>65</v>
      </c>
      <c r="D1157">
        <v>10000485</v>
      </c>
      <c r="E1157">
        <v>10800485</v>
      </c>
      <c r="F1157">
        <v>29.109000000000002</v>
      </c>
      <c r="G1157">
        <v>50025426</v>
      </c>
      <c r="H1157">
        <v>0.1</v>
      </c>
      <c r="I1157">
        <v>2022</v>
      </c>
      <c r="J1157" t="s">
        <v>89</v>
      </c>
      <c r="K1157" t="s">
        <v>53</v>
      </c>
      <c r="L1157" s="127">
        <v>0.71736111111111101</v>
      </c>
      <c r="M1157" t="s">
        <v>28</v>
      </c>
      <c r="N1157" t="s">
        <v>29</v>
      </c>
      <c r="O1157" t="s">
        <v>30</v>
      </c>
      <c r="P1157" t="s">
        <v>31</v>
      </c>
      <c r="Q1157" t="s">
        <v>41</v>
      </c>
      <c r="R1157" t="s">
        <v>33</v>
      </c>
      <c r="S1157" t="s">
        <v>42</v>
      </c>
      <c r="T1157" t="s">
        <v>35</v>
      </c>
      <c r="U1157" s="1" t="s">
        <v>36</v>
      </c>
      <c r="V1157">
        <v>2</v>
      </c>
      <c r="W1157">
        <v>0</v>
      </c>
      <c r="X1157">
        <v>0</v>
      </c>
      <c r="Y1157">
        <v>0</v>
      </c>
      <c r="Z1157">
        <v>0</v>
      </c>
    </row>
    <row r="1158" spans="1:26" x14ac:dyDescent="0.25">
      <c r="A1158">
        <v>106905744</v>
      </c>
      <c r="B1158" t="s">
        <v>25</v>
      </c>
      <c r="C1158" t="s">
        <v>65</v>
      </c>
      <c r="D1158">
        <v>10000040</v>
      </c>
      <c r="E1158">
        <v>10000040</v>
      </c>
      <c r="F1158">
        <v>999.99900000000002</v>
      </c>
      <c r="G1158">
        <v>40002546</v>
      </c>
      <c r="H1158">
        <v>0.51</v>
      </c>
      <c r="I1158">
        <v>2022</v>
      </c>
      <c r="J1158" t="s">
        <v>89</v>
      </c>
      <c r="K1158" t="s">
        <v>53</v>
      </c>
      <c r="L1158" s="127">
        <v>0.3840277777777778</v>
      </c>
      <c r="M1158" t="s">
        <v>28</v>
      </c>
      <c r="N1158" t="s">
        <v>29</v>
      </c>
      <c r="O1158" t="s">
        <v>30</v>
      </c>
      <c r="P1158" t="s">
        <v>54</v>
      </c>
      <c r="Q1158" t="s">
        <v>41</v>
      </c>
      <c r="R1158" t="s">
        <v>33</v>
      </c>
      <c r="S1158" t="s">
        <v>42</v>
      </c>
      <c r="T1158" t="s">
        <v>35</v>
      </c>
      <c r="U1158" s="1" t="s">
        <v>36</v>
      </c>
      <c r="V1158">
        <v>2</v>
      </c>
      <c r="W1158">
        <v>0</v>
      </c>
      <c r="X1158">
        <v>0</v>
      </c>
      <c r="Y1158">
        <v>0</v>
      </c>
      <c r="Z1158">
        <v>0</v>
      </c>
    </row>
    <row r="1159" spans="1:26" x14ac:dyDescent="0.25">
      <c r="A1159">
        <v>106905745</v>
      </c>
      <c r="B1159" t="s">
        <v>25</v>
      </c>
      <c r="C1159" t="s">
        <v>65</v>
      </c>
      <c r="D1159">
        <v>10000040</v>
      </c>
      <c r="E1159">
        <v>10000040</v>
      </c>
      <c r="F1159">
        <v>20.850999999999999</v>
      </c>
      <c r="G1159">
        <v>40005220</v>
      </c>
      <c r="H1159">
        <v>6.0999999999999999E-2</v>
      </c>
      <c r="I1159">
        <v>2022</v>
      </c>
      <c r="J1159" t="s">
        <v>89</v>
      </c>
      <c r="K1159" t="s">
        <v>53</v>
      </c>
      <c r="L1159" s="127">
        <v>0.38611111111111113</v>
      </c>
      <c r="M1159" t="s">
        <v>28</v>
      </c>
      <c r="N1159" t="s">
        <v>49</v>
      </c>
      <c r="O1159" t="s">
        <v>30</v>
      </c>
      <c r="P1159" t="s">
        <v>31</v>
      </c>
      <c r="Q1159" t="s">
        <v>41</v>
      </c>
      <c r="R1159" t="s">
        <v>33</v>
      </c>
      <c r="S1159" t="s">
        <v>42</v>
      </c>
      <c r="T1159" t="s">
        <v>35</v>
      </c>
      <c r="U1159" s="1" t="s">
        <v>43</v>
      </c>
      <c r="V1159">
        <v>3</v>
      </c>
      <c r="W1159">
        <v>0</v>
      </c>
      <c r="X1159">
        <v>0</v>
      </c>
      <c r="Y1159">
        <v>0</v>
      </c>
      <c r="Z1159">
        <v>1</v>
      </c>
    </row>
    <row r="1160" spans="1:26" x14ac:dyDescent="0.25">
      <c r="A1160">
        <v>106905792</v>
      </c>
      <c r="B1160" t="s">
        <v>248</v>
      </c>
      <c r="C1160" t="s">
        <v>38</v>
      </c>
      <c r="D1160">
        <v>20000064</v>
      </c>
      <c r="E1160">
        <v>20000064</v>
      </c>
      <c r="F1160">
        <v>999.99900000000002</v>
      </c>
      <c r="G1160">
        <v>20000019</v>
      </c>
      <c r="H1160">
        <v>0</v>
      </c>
      <c r="I1160">
        <v>2022</v>
      </c>
      <c r="J1160" t="s">
        <v>89</v>
      </c>
      <c r="K1160" t="s">
        <v>55</v>
      </c>
      <c r="L1160" s="127">
        <v>0.60347222222222219</v>
      </c>
      <c r="M1160" t="s">
        <v>28</v>
      </c>
      <c r="N1160" t="s">
        <v>29</v>
      </c>
      <c r="O1160" t="s">
        <v>30</v>
      </c>
      <c r="P1160" t="s">
        <v>68</v>
      </c>
      <c r="Q1160" t="s">
        <v>41</v>
      </c>
      <c r="R1160" t="s">
        <v>33</v>
      </c>
      <c r="S1160" t="s">
        <v>42</v>
      </c>
      <c r="T1160" t="s">
        <v>35</v>
      </c>
      <c r="U1160" s="1" t="s">
        <v>43</v>
      </c>
      <c r="V1160">
        <v>6</v>
      </c>
      <c r="W1160">
        <v>0</v>
      </c>
      <c r="X1160">
        <v>0</v>
      </c>
      <c r="Y1160">
        <v>0</v>
      </c>
      <c r="Z1160">
        <v>1</v>
      </c>
    </row>
    <row r="1161" spans="1:26" x14ac:dyDescent="0.25">
      <c r="A1161">
        <v>106905876</v>
      </c>
      <c r="B1161" t="s">
        <v>81</v>
      </c>
      <c r="C1161" t="s">
        <v>45</v>
      </c>
      <c r="D1161">
        <v>50028612</v>
      </c>
      <c r="E1161">
        <v>50028612</v>
      </c>
      <c r="F1161">
        <v>8.6270000000000007</v>
      </c>
      <c r="G1161">
        <v>50002894</v>
      </c>
      <c r="H1161">
        <v>0.1</v>
      </c>
      <c r="I1161">
        <v>2022</v>
      </c>
      <c r="J1161" t="s">
        <v>89</v>
      </c>
      <c r="K1161" t="s">
        <v>53</v>
      </c>
      <c r="L1161" s="127">
        <v>0.70624999999999993</v>
      </c>
      <c r="M1161" t="s">
        <v>28</v>
      </c>
      <c r="N1161" t="s">
        <v>49</v>
      </c>
      <c r="O1161" t="s">
        <v>30</v>
      </c>
      <c r="P1161" t="s">
        <v>68</v>
      </c>
      <c r="Q1161" t="s">
        <v>41</v>
      </c>
      <c r="R1161" t="s">
        <v>33</v>
      </c>
      <c r="S1161" t="s">
        <v>42</v>
      </c>
      <c r="T1161" t="s">
        <v>35</v>
      </c>
      <c r="U1161" s="1" t="s">
        <v>36</v>
      </c>
      <c r="V1161">
        <v>2</v>
      </c>
      <c r="W1161">
        <v>0</v>
      </c>
      <c r="X1161">
        <v>0</v>
      </c>
      <c r="Y1161">
        <v>0</v>
      </c>
      <c r="Z1161">
        <v>0</v>
      </c>
    </row>
    <row r="1162" spans="1:26" x14ac:dyDescent="0.25">
      <c r="A1162">
        <v>106905939</v>
      </c>
      <c r="B1162" t="s">
        <v>44</v>
      </c>
      <c r="C1162" t="s">
        <v>38</v>
      </c>
      <c r="D1162">
        <v>20000070</v>
      </c>
      <c r="E1162">
        <v>20000070</v>
      </c>
      <c r="F1162">
        <v>8.2119999999999997</v>
      </c>
      <c r="G1162">
        <v>50005807</v>
      </c>
      <c r="H1162">
        <v>0.5</v>
      </c>
      <c r="I1162">
        <v>2022</v>
      </c>
      <c r="J1162" t="s">
        <v>89</v>
      </c>
      <c r="K1162" t="s">
        <v>48</v>
      </c>
      <c r="L1162" s="127">
        <v>0.62291666666666667</v>
      </c>
      <c r="M1162" t="s">
        <v>28</v>
      </c>
      <c r="N1162" t="s">
        <v>49</v>
      </c>
      <c r="P1162" t="s">
        <v>54</v>
      </c>
      <c r="Q1162" t="s">
        <v>62</v>
      </c>
      <c r="R1162" t="s">
        <v>33</v>
      </c>
      <c r="S1162" t="s">
        <v>139</v>
      </c>
      <c r="T1162" t="s">
        <v>35</v>
      </c>
      <c r="U1162" s="1" t="s">
        <v>36</v>
      </c>
      <c r="V1162">
        <v>1</v>
      </c>
      <c r="W1162">
        <v>0</v>
      </c>
      <c r="X1162">
        <v>0</v>
      </c>
      <c r="Y1162">
        <v>0</v>
      </c>
      <c r="Z1162">
        <v>0</v>
      </c>
    </row>
    <row r="1163" spans="1:26" x14ac:dyDescent="0.25">
      <c r="A1163">
        <v>106905997</v>
      </c>
      <c r="B1163" t="s">
        <v>81</v>
      </c>
      <c r="C1163" t="s">
        <v>65</v>
      </c>
      <c r="D1163">
        <v>10000485</v>
      </c>
      <c r="E1163">
        <v>10800485</v>
      </c>
      <c r="F1163">
        <v>32.326000000000001</v>
      </c>
      <c r="G1163">
        <v>50023409</v>
      </c>
      <c r="H1163">
        <v>0.25</v>
      </c>
      <c r="I1163">
        <v>2022</v>
      </c>
      <c r="J1163" t="s">
        <v>89</v>
      </c>
      <c r="K1163" t="s">
        <v>48</v>
      </c>
      <c r="L1163" s="127">
        <v>0.45416666666666666</v>
      </c>
      <c r="M1163" t="s">
        <v>28</v>
      </c>
      <c r="N1163" t="s">
        <v>49</v>
      </c>
      <c r="O1163" t="s">
        <v>30</v>
      </c>
      <c r="P1163" t="s">
        <v>31</v>
      </c>
      <c r="Q1163" t="s">
        <v>32</v>
      </c>
      <c r="R1163" t="s">
        <v>33</v>
      </c>
      <c r="S1163" t="s">
        <v>34</v>
      </c>
      <c r="T1163" t="s">
        <v>35</v>
      </c>
      <c r="U1163" s="1" t="s">
        <v>64</v>
      </c>
      <c r="V1163">
        <v>1</v>
      </c>
      <c r="W1163">
        <v>0</v>
      </c>
      <c r="X1163">
        <v>0</v>
      </c>
      <c r="Y1163">
        <v>1</v>
      </c>
      <c r="Z1163">
        <v>0</v>
      </c>
    </row>
    <row r="1164" spans="1:26" x14ac:dyDescent="0.25">
      <c r="A1164">
        <v>106906074</v>
      </c>
      <c r="B1164" t="s">
        <v>81</v>
      </c>
      <c r="C1164" t="s">
        <v>45</v>
      </c>
      <c r="D1164">
        <v>50031288</v>
      </c>
      <c r="E1164">
        <v>40001577</v>
      </c>
      <c r="F1164">
        <v>0</v>
      </c>
      <c r="G1164">
        <v>10000077</v>
      </c>
      <c r="H1164">
        <v>0</v>
      </c>
      <c r="I1164">
        <v>2022</v>
      </c>
      <c r="J1164" t="s">
        <v>89</v>
      </c>
      <c r="K1164" t="s">
        <v>39</v>
      </c>
      <c r="L1164" s="127">
        <v>0.84305555555555556</v>
      </c>
      <c r="M1164" t="s">
        <v>28</v>
      </c>
      <c r="N1164" t="s">
        <v>29</v>
      </c>
      <c r="O1164" t="s">
        <v>30</v>
      </c>
      <c r="P1164" t="s">
        <v>31</v>
      </c>
      <c r="Q1164" t="s">
        <v>41</v>
      </c>
      <c r="R1164" t="s">
        <v>61</v>
      </c>
      <c r="S1164" t="s">
        <v>42</v>
      </c>
      <c r="T1164" t="s">
        <v>35</v>
      </c>
      <c r="U1164" s="1" t="s">
        <v>36</v>
      </c>
      <c r="V1164">
        <v>2</v>
      </c>
      <c r="W1164">
        <v>0</v>
      </c>
      <c r="X1164">
        <v>0</v>
      </c>
      <c r="Y1164">
        <v>0</v>
      </c>
      <c r="Z1164">
        <v>0</v>
      </c>
    </row>
    <row r="1165" spans="1:26" x14ac:dyDescent="0.25">
      <c r="A1165">
        <v>106906132</v>
      </c>
      <c r="B1165" t="s">
        <v>44</v>
      </c>
      <c r="C1165" t="s">
        <v>38</v>
      </c>
      <c r="D1165">
        <v>20000070</v>
      </c>
      <c r="E1165">
        <v>20000070</v>
      </c>
      <c r="F1165">
        <v>10.532999999999999</v>
      </c>
      <c r="G1165">
        <v>50024421</v>
      </c>
      <c r="H1165">
        <v>0.18099999999999999</v>
      </c>
      <c r="I1165">
        <v>2022</v>
      </c>
      <c r="J1165" t="s">
        <v>89</v>
      </c>
      <c r="K1165" t="s">
        <v>48</v>
      </c>
      <c r="L1165" s="127">
        <v>0.7597222222222223</v>
      </c>
      <c r="M1165" t="s">
        <v>28</v>
      </c>
      <c r="N1165" t="s">
        <v>29</v>
      </c>
      <c r="O1165" t="s">
        <v>30</v>
      </c>
      <c r="P1165" t="s">
        <v>54</v>
      </c>
      <c r="Q1165" t="s">
        <v>32</v>
      </c>
      <c r="R1165" t="s">
        <v>33</v>
      </c>
      <c r="S1165" t="s">
        <v>42</v>
      </c>
      <c r="T1165" t="s">
        <v>35</v>
      </c>
      <c r="U1165" s="1" t="s">
        <v>36</v>
      </c>
      <c r="V1165">
        <v>2</v>
      </c>
      <c r="W1165">
        <v>0</v>
      </c>
      <c r="X1165">
        <v>0</v>
      </c>
      <c r="Y1165">
        <v>0</v>
      </c>
      <c r="Z1165">
        <v>0</v>
      </c>
    </row>
    <row r="1166" spans="1:26" x14ac:dyDescent="0.25">
      <c r="A1166">
        <v>106906142</v>
      </c>
      <c r="B1166" t="s">
        <v>44</v>
      </c>
      <c r="C1166" t="s">
        <v>38</v>
      </c>
      <c r="D1166">
        <v>20000070</v>
      </c>
      <c r="E1166">
        <v>20000070</v>
      </c>
      <c r="F1166">
        <v>9.6340000000000003</v>
      </c>
      <c r="G1166">
        <v>50005110</v>
      </c>
      <c r="H1166">
        <v>0.1</v>
      </c>
      <c r="I1166">
        <v>2022</v>
      </c>
      <c r="J1166" t="s">
        <v>89</v>
      </c>
      <c r="K1166" t="s">
        <v>48</v>
      </c>
      <c r="L1166" s="127">
        <v>0.6333333333333333</v>
      </c>
      <c r="M1166" t="s">
        <v>28</v>
      </c>
      <c r="N1166" t="s">
        <v>29</v>
      </c>
      <c r="O1166" t="s">
        <v>30</v>
      </c>
      <c r="P1166" t="s">
        <v>31</v>
      </c>
      <c r="Q1166" t="s">
        <v>62</v>
      </c>
      <c r="R1166" t="s">
        <v>33</v>
      </c>
      <c r="S1166" t="s">
        <v>34</v>
      </c>
      <c r="T1166" t="s">
        <v>35</v>
      </c>
      <c r="U1166" s="1" t="s">
        <v>36</v>
      </c>
      <c r="V1166">
        <v>2</v>
      </c>
      <c r="W1166">
        <v>0</v>
      </c>
      <c r="X1166">
        <v>0</v>
      </c>
      <c r="Y1166">
        <v>0</v>
      </c>
      <c r="Z1166">
        <v>0</v>
      </c>
    </row>
    <row r="1167" spans="1:26" x14ac:dyDescent="0.25">
      <c r="A1167">
        <v>106906320</v>
      </c>
      <c r="B1167" t="s">
        <v>133</v>
      </c>
      <c r="C1167" t="s">
        <v>45</v>
      </c>
      <c r="D1167">
        <v>50019715</v>
      </c>
      <c r="E1167">
        <v>40001007</v>
      </c>
      <c r="F1167">
        <v>0.27200000000000002</v>
      </c>
      <c r="G1167">
        <v>50004702</v>
      </c>
      <c r="H1167">
        <v>5.7000000000000002E-2</v>
      </c>
      <c r="I1167">
        <v>2022</v>
      </c>
      <c r="J1167" t="s">
        <v>73</v>
      </c>
      <c r="K1167" t="s">
        <v>53</v>
      </c>
      <c r="L1167" s="127">
        <v>0.84583333333333333</v>
      </c>
      <c r="M1167" t="s">
        <v>28</v>
      </c>
      <c r="N1167" t="s">
        <v>49</v>
      </c>
      <c r="O1167" t="s">
        <v>30</v>
      </c>
      <c r="P1167" t="s">
        <v>54</v>
      </c>
      <c r="Q1167" t="s">
        <v>41</v>
      </c>
      <c r="R1167" t="s">
        <v>33</v>
      </c>
      <c r="S1167" t="s">
        <v>42</v>
      </c>
      <c r="T1167" t="s">
        <v>57</v>
      </c>
      <c r="U1167" s="1" t="s">
        <v>36</v>
      </c>
      <c r="V1167">
        <v>2</v>
      </c>
      <c r="W1167">
        <v>0</v>
      </c>
      <c r="X1167">
        <v>0</v>
      </c>
      <c r="Y1167">
        <v>0</v>
      </c>
      <c r="Z1167">
        <v>0</v>
      </c>
    </row>
    <row r="1168" spans="1:26" x14ac:dyDescent="0.25">
      <c r="A1168">
        <v>106906382</v>
      </c>
      <c r="B1168" t="s">
        <v>133</v>
      </c>
      <c r="C1168" t="s">
        <v>65</v>
      </c>
      <c r="D1168">
        <v>10000040</v>
      </c>
      <c r="E1168">
        <v>10000040</v>
      </c>
      <c r="F1168">
        <v>999.99900000000002</v>
      </c>
      <c r="G1168">
        <v>10000040</v>
      </c>
      <c r="H1168">
        <v>0</v>
      </c>
      <c r="I1168">
        <v>2022</v>
      </c>
      <c r="J1168" t="s">
        <v>73</v>
      </c>
      <c r="K1168" t="s">
        <v>48</v>
      </c>
      <c r="L1168" s="127">
        <v>0.62291666666666667</v>
      </c>
      <c r="M1168" t="s">
        <v>40</v>
      </c>
      <c r="N1168" t="s">
        <v>49</v>
      </c>
      <c r="O1168" t="s">
        <v>30</v>
      </c>
      <c r="P1168" t="s">
        <v>31</v>
      </c>
      <c r="Q1168" t="s">
        <v>32</v>
      </c>
      <c r="R1168" t="s">
        <v>75</v>
      </c>
      <c r="S1168" t="s">
        <v>34</v>
      </c>
      <c r="T1168" t="s">
        <v>35</v>
      </c>
      <c r="U1168" s="1" t="s">
        <v>36</v>
      </c>
      <c r="V1168">
        <v>2</v>
      </c>
      <c r="W1168">
        <v>0</v>
      </c>
      <c r="X1168">
        <v>0</v>
      </c>
      <c r="Y1168">
        <v>0</v>
      </c>
      <c r="Z1168">
        <v>0</v>
      </c>
    </row>
    <row r="1169" spans="1:26" x14ac:dyDescent="0.25">
      <c r="A1169">
        <v>106906473</v>
      </c>
      <c r="B1169" t="s">
        <v>149</v>
      </c>
      <c r="C1169" t="s">
        <v>67</v>
      </c>
      <c r="D1169">
        <v>30000905</v>
      </c>
      <c r="E1169">
        <v>30000904</v>
      </c>
      <c r="F1169">
        <v>33.392000000000003</v>
      </c>
      <c r="G1169">
        <v>40001102</v>
      </c>
      <c r="H1169">
        <v>0.1</v>
      </c>
      <c r="I1169">
        <v>2022</v>
      </c>
      <c r="J1169" t="s">
        <v>89</v>
      </c>
      <c r="K1169" t="s">
        <v>48</v>
      </c>
      <c r="L1169" s="127">
        <v>0.3888888888888889</v>
      </c>
      <c r="M1169" t="s">
        <v>77</v>
      </c>
      <c r="N1169" t="s">
        <v>49</v>
      </c>
      <c r="O1169" t="s">
        <v>30</v>
      </c>
      <c r="P1169" t="s">
        <v>68</v>
      </c>
      <c r="Q1169" t="s">
        <v>32</v>
      </c>
      <c r="R1169" t="s">
        <v>33</v>
      </c>
      <c r="S1169" t="s">
        <v>34</v>
      </c>
      <c r="T1169" t="s">
        <v>35</v>
      </c>
      <c r="U1169" s="1" t="s">
        <v>36</v>
      </c>
      <c r="V1169">
        <v>2</v>
      </c>
      <c r="W1169">
        <v>0</v>
      </c>
      <c r="X1169">
        <v>0</v>
      </c>
      <c r="Y1169">
        <v>0</v>
      </c>
      <c r="Z1169">
        <v>0</v>
      </c>
    </row>
    <row r="1170" spans="1:26" x14ac:dyDescent="0.25">
      <c r="A1170">
        <v>106906545</v>
      </c>
      <c r="B1170" t="s">
        <v>114</v>
      </c>
      <c r="C1170" t="s">
        <v>67</v>
      </c>
      <c r="D1170">
        <v>30000050</v>
      </c>
      <c r="E1170">
        <v>30000050</v>
      </c>
      <c r="F1170">
        <v>28.808</v>
      </c>
      <c r="G1170">
        <v>40001546</v>
      </c>
      <c r="H1170">
        <v>8.0000000000000002E-3</v>
      </c>
      <c r="I1170">
        <v>2022</v>
      </c>
      <c r="J1170" t="s">
        <v>89</v>
      </c>
      <c r="K1170" t="s">
        <v>39</v>
      </c>
      <c r="L1170" s="127">
        <v>0.70763888888888893</v>
      </c>
      <c r="M1170" t="s">
        <v>28</v>
      </c>
      <c r="N1170" t="s">
        <v>29</v>
      </c>
      <c r="O1170" t="s">
        <v>30</v>
      </c>
      <c r="P1170" t="s">
        <v>31</v>
      </c>
      <c r="Q1170" t="s">
        <v>41</v>
      </c>
      <c r="R1170" t="s">
        <v>72</v>
      </c>
      <c r="S1170" t="s">
        <v>42</v>
      </c>
      <c r="T1170" t="s">
        <v>35</v>
      </c>
      <c r="U1170" s="1" t="s">
        <v>36</v>
      </c>
      <c r="V1170">
        <v>3</v>
      </c>
      <c r="W1170">
        <v>0</v>
      </c>
      <c r="X1170">
        <v>0</v>
      </c>
      <c r="Y1170">
        <v>0</v>
      </c>
      <c r="Z1170">
        <v>0</v>
      </c>
    </row>
    <row r="1171" spans="1:26" x14ac:dyDescent="0.25">
      <c r="A1171">
        <v>106906573</v>
      </c>
      <c r="B1171" t="s">
        <v>134</v>
      </c>
      <c r="C1171" t="s">
        <v>65</v>
      </c>
      <c r="D1171">
        <v>10000040</v>
      </c>
      <c r="E1171">
        <v>10000040</v>
      </c>
      <c r="F1171">
        <v>11.291</v>
      </c>
      <c r="G1171">
        <v>40001922</v>
      </c>
      <c r="H1171">
        <v>9.5000000000000001E-2</v>
      </c>
      <c r="I1171">
        <v>2022</v>
      </c>
      <c r="J1171" t="s">
        <v>89</v>
      </c>
      <c r="K1171" t="s">
        <v>60</v>
      </c>
      <c r="L1171" s="127">
        <v>0.95833333333333337</v>
      </c>
      <c r="M1171" t="s">
        <v>51</v>
      </c>
      <c r="N1171" t="s">
        <v>49</v>
      </c>
      <c r="O1171" t="s">
        <v>30</v>
      </c>
      <c r="P1171" t="s">
        <v>54</v>
      </c>
      <c r="Q1171" t="s">
        <v>41</v>
      </c>
      <c r="R1171" t="s">
        <v>66</v>
      </c>
      <c r="S1171" t="s">
        <v>42</v>
      </c>
      <c r="T1171" t="s">
        <v>47</v>
      </c>
      <c r="U1171" s="1" t="s">
        <v>36</v>
      </c>
      <c r="V1171">
        <v>8</v>
      </c>
      <c r="W1171">
        <v>0</v>
      </c>
      <c r="X1171">
        <v>0</v>
      </c>
      <c r="Y1171">
        <v>0</v>
      </c>
      <c r="Z1171">
        <v>0</v>
      </c>
    </row>
    <row r="1172" spans="1:26" x14ac:dyDescent="0.25">
      <c r="A1172">
        <v>106906603</v>
      </c>
      <c r="B1172" t="s">
        <v>79</v>
      </c>
      <c r="C1172" t="s">
        <v>38</v>
      </c>
      <c r="D1172">
        <v>20000601</v>
      </c>
      <c r="E1172">
        <v>20000601</v>
      </c>
      <c r="F1172">
        <v>9.1</v>
      </c>
      <c r="G1172">
        <v>40001100</v>
      </c>
      <c r="H1172">
        <v>0.1</v>
      </c>
      <c r="I1172">
        <v>2022</v>
      </c>
      <c r="J1172" t="s">
        <v>89</v>
      </c>
      <c r="K1172" t="s">
        <v>53</v>
      </c>
      <c r="L1172" s="127">
        <v>0.56666666666666665</v>
      </c>
      <c r="M1172" t="s">
        <v>28</v>
      </c>
      <c r="N1172" t="s">
        <v>49</v>
      </c>
      <c r="O1172" t="s">
        <v>30</v>
      </c>
      <c r="P1172" t="s">
        <v>68</v>
      </c>
      <c r="Q1172" t="s">
        <v>41</v>
      </c>
      <c r="R1172" t="s">
        <v>33</v>
      </c>
      <c r="S1172" t="s">
        <v>42</v>
      </c>
      <c r="T1172" t="s">
        <v>35</v>
      </c>
      <c r="U1172" s="1" t="s">
        <v>36</v>
      </c>
      <c r="V1172">
        <v>2</v>
      </c>
      <c r="W1172">
        <v>0</v>
      </c>
      <c r="X1172">
        <v>0</v>
      </c>
      <c r="Y1172">
        <v>0</v>
      </c>
      <c r="Z1172">
        <v>0</v>
      </c>
    </row>
    <row r="1173" spans="1:26" x14ac:dyDescent="0.25">
      <c r="A1173">
        <v>106906606</v>
      </c>
      <c r="B1173" t="s">
        <v>86</v>
      </c>
      <c r="C1173" t="s">
        <v>65</v>
      </c>
      <c r="D1173">
        <v>10000026</v>
      </c>
      <c r="E1173">
        <v>10000026</v>
      </c>
      <c r="F1173">
        <v>27.265999999999998</v>
      </c>
      <c r="G1173">
        <v>200400</v>
      </c>
      <c r="H1173">
        <v>0.5</v>
      </c>
      <c r="I1173">
        <v>2022</v>
      </c>
      <c r="J1173" t="s">
        <v>89</v>
      </c>
      <c r="K1173" t="s">
        <v>27</v>
      </c>
      <c r="L1173" s="127">
        <v>0.46597222222222223</v>
      </c>
      <c r="M1173" t="s">
        <v>28</v>
      </c>
      <c r="N1173" t="s">
        <v>49</v>
      </c>
      <c r="O1173" t="s">
        <v>30</v>
      </c>
      <c r="P1173" t="s">
        <v>31</v>
      </c>
      <c r="Q1173" t="s">
        <v>41</v>
      </c>
      <c r="R1173" t="s">
        <v>33</v>
      </c>
      <c r="S1173" t="s">
        <v>42</v>
      </c>
      <c r="T1173" t="s">
        <v>35</v>
      </c>
      <c r="U1173" s="1" t="s">
        <v>36</v>
      </c>
      <c r="V1173">
        <v>1</v>
      </c>
      <c r="W1173">
        <v>0</v>
      </c>
      <c r="X1173">
        <v>0</v>
      </c>
      <c r="Y1173">
        <v>0</v>
      </c>
      <c r="Z1173">
        <v>0</v>
      </c>
    </row>
    <row r="1174" spans="1:26" x14ac:dyDescent="0.25">
      <c r="A1174">
        <v>106906637</v>
      </c>
      <c r="B1174" t="s">
        <v>81</v>
      </c>
      <c r="C1174" t="s">
        <v>65</v>
      </c>
      <c r="D1174">
        <v>10000485</v>
      </c>
      <c r="E1174">
        <v>10800485</v>
      </c>
      <c r="F1174">
        <v>21.817</v>
      </c>
      <c r="G1174">
        <v>50015564</v>
      </c>
      <c r="H1174">
        <v>0.1</v>
      </c>
      <c r="I1174">
        <v>2022</v>
      </c>
      <c r="J1174" t="s">
        <v>89</v>
      </c>
      <c r="K1174" t="s">
        <v>53</v>
      </c>
      <c r="L1174" s="127">
        <v>0.63750000000000007</v>
      </c>
      <c r="M1174" t="s">
        <v>28</v>
      </c>
      <c r="N1174" t="s">
        <v>29</v>
      </c>
      <c r="O1174" t="s">
        <v>30</v>
      </c>
      <c r="P1174" t="s">
        <v>31</v>
      </c>
      <c r="Q1174" t="s">
        <v>41</v>
      </c>
      <c r="R1174" t="s">
        <v>76</v>
      </c>
      <c r="S1174" t="s">
        <v>42</v>
      </c>
      <c r="T1174" t="s">
        <v>35</v>
      </c>
      <c r="U1174" s="1" t="s">
        <v>36</v>
      </c>
      <c r="V1174">
        <v>3</v>
      </c>
      <c r="W1174">
        <v>0</v>
      </c>
      <c r="X1174">
        <v>0</v>
      </c>
      <c r="Y1174">
        <v>0</v>
      </c>
      <c r="Z1174">
        <v>0</v>
      </c>
    </row>
    <row r="1175" spans="1:26" x14ac:dyDescent="0.25">
      <c r="A1175">
        <v>106906679</v>
      </c>
      <c r="B1175" t="s">
        <v>104</v>
      </c>
      <c r="C1175" t="s">
        <v>65</v>
      </c>
      <c r="D1175">
        <v>10000026</v>
      </c>
      <c r="E1175">
        <v>10000026</v>
      </c>
      <c r="F1175">
        <v>8.0280000000000005</v>
      </c>
      <c r="G1175">
        <v>200490</v>
      </c>
      <c r="H1175">
        <v>0.5</v>
      </c>
      <c r="I1175">
        <v>2022</v>
      </c>
      <c r="J1175" t="s">
        <v>89</v>
      </c>
      <c r="K1175" t="s">
        <v>53</v>
      </c>
      <c r="L1175" s="127">
        <v>0.72499999999999998</v>
      </c>
      <c r="M1175" t="s">
        <v>28</v>
      </c>
      <c r="N1175" t="s">
        <v>49</v>
      </c>
      <c r="O1175" t="s">
        <v>30</v>
      </c>
      <c r="P1175" t="s">
        <v>31</v>
      </c>
      <c r="Q1175" t="s">
        <v>41</v>
      </c>
      <c r="R1175" t="s">
        <v>33</v>
      </c>
      <c r="S1175" t="s">
        <v>42</v>
      </c>
      <c r="T1175" t="s">
        <v>35</v>
      </c>
      <c r="U1175" s="1" t="s">
        <v>36</v>
      </c>
      <c r="V1175">
        <v>1</v>
      </c>
      <c r="W1175">
        <v>0</v>
      </c>
      <c r="X1175">
        <v>0</v>
      </c>
      <c r="Y1175">
        <v>0</v>
      </c>
      <c r="Z1175">
        <v>0</v>
      </c>
    </row>
    <row r="1176" spans="1:26" x14ac:dyDescent="0.25">
      <c r="A1176">
        <v>106906700</v>
      </c>
      <c r="B1176" t="s">
        <v>91</v>
      </c>
      <c r="C1176" t="s">
        <v>65</v>
      </c>
      <c r="D1176">
        <v>10000085</v>
      </c>
      <c r="E1176">
        <v>10000085</v>
      </c>
      <c r="F1176">
        <v>6.5730000000000004</v>
      </c>
      <c r="G1176">
        <v>30000073</v>
      </c>
      <c r="H1176">
        <v>0.2</v>
      </c>
      <c r="I1176">
        <v>2022</v>
      </c>
      <c r="J1176" t="s">
        <v>89</v>
      </c>
      <c r="K1176" t="s">
        <v>60</v>
      </c>
      <c r="L1176" s="127">
        <v>0.90972222222222221</v>
      </c>
      <c r="M1176" t="s">
        <v>28</v>
      </c>
      <c r="N1176" t="s">
        <v>49</v>
      </c>
      <c r="O1176" t="s">
        <v>30</v>
      </c>
      <c r="P1176" t="s">
        <v>54</v>
      </c>
      <c r="Q1176" t="s">
        <v>41</v>
      </c>
      <c r="R1176" t="s">
        <v>33</v>
      </c>
      <c r="S1176" t="s">
        <v>42</v>
      </c>
      <c r="T1176" t="s">
        <v>35</v>
      </c>
      <c r="U1176" s="1" t="s">
        <v>43</v>
      </c>
      <c r="V1176">
        <v>4</v>
      </c>
      <c r="W1176">
        <v>0</v>
      </c>
      <c r="X1176">
        <v>0</v>
      </c>
      <c r="Y1176">
        <v>0</v>
      </c>
      <c r="Z1176">
        <v>2</v>
      </c>
    </row>
    <row r="1177" spans="1:26" x14ac:dyDescent="0.25">
      <c r="A1177">
        <v>106906710</v>
      </c>
      <c r="B1177" t="s">
        <v>104</v>
      </c>
      <c r="C1177" t="s">
        <v>65</v>
      </c>
      <c r="D1177">
        <v>10000026</v>
      </c>
      <c r="E1177">
        <v>10000026</v>
      </c>
      <c r="F1177">
        <v>14.664</v>
      </c>
      <c r="G1177">
        <v>20000025</v>
      </c>
      <c r="H1177">
        <v>1</v>
      </c>
      <c r="I1177">
        <v>2022</v>
      </c>
      <c r="J1177" t="s">
        <v>89</v>
      </c>
      <c r="K1177" t="s">
        <v>53</v>
      </c>
      <c r="L1177" s="127">
        <v>0.31944444444444448</v>
      </c>
      <c r="M1177" t="s">
        <v>28</v>
      </c>
      <c r="N1177" t="s">
        <v>49</v>
      </c>
      <c r="O1177" t="s">
        <v>30</v>
      </c>
      <c r="P1177" t="s">
        <v>31</v>
      </c>
      <c r="Q1177" t="s">
        <v>32</v>
      </c>
      <c r="R1177" t="s">
        <v>33</v>
      </c>
      <c r="S1177" t="s">
        <v>42</v>
      </c>
      <c r="T1177" t="s">
        <v>35</v>
      </c>
      <c r="U1177" s="1" t="s">
        <v>36</v>
      </c>
      <c r="V1177">
        <v>5</v>
      </c>
      <c r="W1177">
        <v>0</v>
      </c>
      <c r="X1177">
        <v>0</v>
      </c>
      <c r="Y1177">
        <v>0</v>
      </c>
      <c r="Z1177">
        <v>0</v>
      </c>
    </row>
    <row r="1178" spans="1:26" x14ac:dyDescent="0.25">
      <c r="A1178">
        <v>106906718</v>
      </c>
      <c r="B1178" t="s">
        <v>117</v>
      </c>
      <c r="C1178" t="s">
        <v>65</v>
      </c>
      <c r="D1178">
        <v>10000040</v>
      </c>
      <c r="E1178">
        <v>10000040</v>
      </c>
      <c r="F1178">
        <v>10.558999999999999</v>
      </c>
      <c r="G1178">
        <v>30000115</v>
      </c>
      <c r="H1178">
        <v>0.2</v>
      </c>
      <c r="I1178">
        <v>2022</v>
      </c>
      <c r="J1178" t="s">
        <v>89</v>
      </c>
      <c r="K1178" t="s">
        <v>48</v>
      </c>
      <c r="L1178" s="127">
        <v>0.36388888888888887</v>
      </c>
      <c r="M1178" t="s">
        <v>28</v>
      </c>
      <c r="N1178" t="s">
        <v>29</v>
      </c>
      <c r="O1178" t="s">
        <v>30</v>
      </c>
      <c r="P1178" t="s">
        <v>68</v>
      </c>
      <c r="Q1178" t="s">
        <v>62</v>
      </c>
      <c r="R1178" t="s">
        <v>56</v>
      </c>
      <c r="S1178" t="s">
        <v>34</v>
      </c>
      <c r="T1178" t="s">
        <v>35</v>
      </c>
      <c r="U1178" s="1" t="s">
        <v>36</v>
      </c>
      <c r="V1178">
        <v>2</v>
      </c>
      <c r="W1178">
        <v>0</v>
      </c>
      <c r="X1178">
        <v>0</v>
      </c>
      <c r="Y1178">
        <v>0</v>
      </c>
      <c r="Z1178">
        <v>0</v>
      </c>
    </row>
    <row r="1179" spans="1:26" x14ac:dyDescent="0.25">
      <c r="A1179">
        <v>106906737</v>
      </c>
      <c r="B1179" t="s">
        <v>86</v>
      </c>
      <c r="C1179" t="s">
        <v>65</v>
      </c>
      <c r="D1179">
        <v>10000026</v>
      </c>
      <c r="E1179">
        <v>10000026</v>
      </c>
      <c r="F1179">
        <v>24.954999999999998</v>
      </c>
      <c r="G1179">
        <v>200370</v>
      </c>
      <c r="H1179">
        <v>0.2</v>
      </c>
      <c r="I1179">
        <v>2022</v>
      </c>
      <c r="J1179" t="s">
        <v>89</v>
      </c>
      <c r="K1179" t="s">
        <v>48</v>
      </c>
      <c r="L1179" s="127">
        <v>0.36388888888888887</v>
      </c>
      <c r="M1179" t="s">
        <v>28</v>
      </c>
      <c r="N1179" t="s">
        <v>49</v>
      </c>
      <c r="O1179" t="s">
        <v>30</v>
      </c>
      <c r="P1179" t="s">
        <v>31</v>
      </c>
      <c r="Q1179" t="s">
        <v>62</v>
      </c>
      <c r="R1179" t="s">
        <v>33</v>
      </c>
      <c r="S1179" t="s">
        <v>34</v>
      </c>
      <c r="T1179" t="s">
        <v>35</v>
      </c>
      <c r="U1179" s="1" t="s">
        <v>36</v>
      </c>
      <c r="V1179">
        <v>1</v>
      </c>
      <c r="W1179">
        <v>0</v>
      </c>
      <c r="X1179">
        <v>0</v>
      </c>
      <c r="Y1179">
        <v>0</v>
      </c>
      <c r="Z1179">
        <v>0</v>
      </c>
    </row>
    <row r="1180" spans="1:26" x14ac:dyDescent="0.25">
      <c r="A1180">
        <v>106906767</v>
      </c>
      <c r="B1180" t="s">
        <v>86</v>
      </c>
      <c r="C1180" t="s">
        <v>65</v>
      </c>
      <c r="D1180">
        <v>10000026</v>
      </c>
      <c r="E1180">
        <v>10000026</v>
      </c>
      <c r="F1180">
        <v>25.055</v>
      </c>
      <c r="G1180">
        <v>200370</v>
      </c>
      <c r="H1180">
        <v>0.3</v>
      </c>
      <c r="I1180">
        <v>2022</v>
      </c>
      <c r="J1180" t="s">
        <v>89</v>
      </c>
      <c r="K1180" t="s">
        <v>48</v>
      </c>
      <c r="L1180" s="127">
        <v>0.32291666666666669</v>
      </c>
      <c r="M1180" t="s">
        <v>28</v>
      </c>
      <c r="N1180" t="s">
        <v>49</v>
      </c>
      <c r="O1180" t="s">
        <v>30</v>
      </c>
      <c r="P1180" t="s">
        <v>31</v>
      </c>
      <c r="Q1180" t="s">
        <v>32</v>
      </c>
      <c r="R1180" t="s">
        <v>33</v>
      </c>
      <c r="S1180" t="s">
        <v>139</v>
      </c>
      <c r="T1180" t="s">
        <v>35</v>
      </c>
      <c r="U1180" s="1" t="s">
        <v>36</v>
      </c>
      <c r="V1180">
        <v>2</v>
      </c>
      <c r="W1180">
        <v>0</v>
      </c>
      <c r="X1180">
        <v>0</v>
      </c>
      <c r="Y1180">
        <v>0</v>
      </c>
      <c r="Z1180">
        <v>0</v>
      </c>
    </row>
    <row r="1181" spans="1:26" x14ac:dyDescent="0.25">
      <c r="A1181">
        <v>106906771</v>
      </c>
      <c r="B1181" t="s">
        <v>86</v>
      </c>
      <c r="C1181" t="s">
        <v>65</v>
      </c>
      <c r="D1181">
        <v>10000026</v>
      </c>
      <c r="E1181">
        <v>10000026</v>
      </c>
      <c r="F1181">
        <v>25.055</v>
      </c>
      <c r="G1181">
        <v>200370</v>
      </c>
      <c r="H1181">
        <v>0.3</v>
      </c>
      <c r="I1181">
        <v>2022</v>
      </c>
      <c r="J1181" t="s">
        <v>89</v>
      </c>
      <c r="K1181" t="s">
        <v>48</v>
      </c>
      <c r="L1181" s="127">
        <v>0.31527777777777777</v>
      </c>
      <c r="M1181" t="s">
        <v>28</v>
      </c>
      <c r="N1181" t="s">
        <v>49</v>
      </c>
      <c r="O1181" t="s">
        <v>30</v>
      </c>
      <c r="P1181" t="s">
        <v>31</v>
      </c>
      <c r="Q1181" t="s">
        <v>32</v>
      </c>
      <c r="R1181" t="s">
        <v>33</v>
      </c>
      <c r="S1181" t="s">
        <v>139</v>
      </c>
      <c r="T1181" t="s">
        <v>35</v>
      </c>
      <c r="U1181" s="1" t="s">
        <v>36</v>
      </c>
      <c r="V1181">
        <v>2</v>
      </c>
      <c r="W1181">
        <v>0</v>
      </c>
      <c r="X1181">
        <v>0</v>
      </c>
      <c r="Y1181">
        <v>0</v>
      </c>
      <c r="Z1181">
        <v>0</v>
      </c>
    </row>
    <row r="1182" spans="1:26" x14ac:dyDescent="0.25">
      <c r="A1182">
        <v>106906815</v>
      </c>
      <c r="B1182" t="s">
        <v>86</v>
      </c>
      <c r="C1182" t="s">
        <v>65</v>
      </c>
      <c r="D1182">
        <v>10000026</v>
      </c>
      <c r="E1182">
        <v>10000026</v>
      </c>
      <c r="F1182">
        <v>27.866</v>
      </c>
      <c r="G1182">
        <v>200400</v>
      </c>
      <c r="H1182">
        <v>0.1</v>
      </c>
      <c r="I1182">
        <v>2022</v>
      </c>
      <c r="J1182" t="s">
        <v>89</v>
      </c>
      <c r="K1182" t="s">
        <v>48</v>
      </c>
      <c r="L1182" s="127">
        <v>0.5229166666666667</v>
      </c>
      <c r="M1182" t="s">
        <v>28</v>
      </c>
      <c r="N1182" t="s">
        <v>29</v>
      </c>
      <c r="O1182" t="s">
        <v>30</v>
      </c>
      <c r="P1182" t="s">
        <v>54</v>
      </c>
      <c r="Q1182" t="s">
        <v>41</v>
      </c>
      <c r="R1182" t="s">
        <v>33</v>
      </c>
      <c r="S1182" t="s">
        <v>42</v>
      </c>
      <c r="T1182" t="s">
        <v>35</v>
      </c>
      <c r="U1182" s="1" t="s">
        <v>43</v>
      </c>
      <c r="V1182">
        <v>5</v>
      </c>
      <c r="W1182">
        <v>0</v>
      </c>
      <c r="X1182">
        <v>0</v>
      </c>
      <c r="Y1182">
        <v>0</v>
      </c>
      <c r="Z1182">
        <v>2</v>
      </c>
    </row>
    <row r="1183" spans="1:26" x14ac:dyDescent="0.25">
      <c r="A1183">
        <v>106906821</v>
      </c>
      <c r="B1183" t="s">
        <v>104</v>
      </c>
      <c r="C1183" t="s">
        <v>65</v>
      </c>
      <c r="D1183">
        <v>10000026</v>
      </c>
      <c r="E1183">
        <v>10000026</v>
      </c>
      <c r="F1183">
        <v>5.6230000000000002</v>
      </c>
      <c r="G1183">
        <v>200460</v>
      </c>
      <c r="H1183">
        <v>0.1</v>
      </c>
      <c r="I1183">
        <v>2022</v>
      </c>
      <c r="J1183" t="s">
        <v>89</v>
      </c>
      <c r="K1183" t="s">
        <v>48</v>
      </c>
      <c r="L1183" s="127">
        <v>0.53402777777777777</v>
      </c>
      <c r="M1183" t="s">
        <v>28</v>
      </c>
      <c r="N1183" t="s">
        <v>49</v>
      </c>
      <c r="O1183" t="s">
        <v>30</v>
      </c>
      <c r="P1183" t="s">
        <v>31</v>
      </c>
      <c r="Q1183" t="s">
        <v>41</v>
      </c>
      <c r="R1183" t="s">
        <v>33</v>
      </c>
      <c r="S1183" t="s">
        <v>42</v>
      </c>
      <c r="T1183" t="s">
        <v>35</v>
      </c>
      <c r="U1183" s="1" t="s">
        <v>36</v>
      </c>
      <c r="V1183">
        <v>6</v>
      </c>
      <c r="W1183">
        <v>0</v>
      </c>
      <c r="X1183">
        <v>0</v>
      </c>
      <c r="Y1183">
        <v>0</v>
      </c>
      <c r="Z1183">
        <v>0</v>
      </c>
    </row>
    <row r="1184" spans="1:26" x14ac:dyDescent="0.25">
      <c r="A1184">
        <v>106906843</v>
      </c>
      <c r="B1184" t="s">
        <v>104</v>
      </c>
      <c r="C1184" t="s">
        <v>65</v>
      </c>
      <c r="D1184">
        <v>10000026</v>
      </c>
      <c r="E1184">
        <v>10000026</v>
      </c>
      <c r="F1184">
        <v>2.7909999999999999</v>
      </c>
      <c r="G1184">
        <v>20000025</v>
      </c>
      <c r="H1184">
        <v>0.5</v>
      </c>
      <c r="I1184">
        <v>2022</v>
      </c>
      <c r="J1184" t="s">
        <v>89</v>
      </c>
      <c r="K1184" t="s">
        <v>48</v>
      </c>
      <c r="L1184" s="127">
        <v>0.37083333333333335</v>
      </c>
      <c r="M1184" t="s">
        <v>28</v>
      </c>
      <c r="N1184" t="s">
        <v>49</v>
      </c>
      <c r="O1184" t="s">
        <v>30</v>
      </c>
      <c r="P1184" t="s">
        <v>31</v>
      </c>
      <c r="Q1184" t="s">
        <v>32</v>
      </c>
      <c r="R1184" t="s">
        <v>33</v>
      </c>
      <c r="S1184" t="s">
        <v>34</v>
      </c>
      <c r="T1184" t="s">
        <v>35</v>
      </c>
      <c r="U1184" s="1" t="s">
        <v>36</v>
      </c>
      <c r="V1184">
        <v>1</v>
      </c>
      <c r="W1184">
        <v>0</v>
      </c>
      <c r="X1184">
        <v>0</v>
      </c>
      <c r="Y1184">
        <v>0</v>
      </c>
      <c r="Z1184">
        <v>0</v>
      </c>
    </row>
    <row r="1185" spans="1:26" x14ac:dyDescent="0.25">
      <c r="A1185">
        <v>106906845</v>
      </c>
      <c r="B1185" t="s">
        <v>25</v>
      </c>
      <c r="C1185" t="s">
        <v>65</v>
      </c>
      <c r="D1185">
        <v>10000040</v>
      </c>
      <c r="E1185">
        <v>10000040</v>
      </c>
      <c r="F1185">
        <v>22.738</v>
      </c>
      <c r="G1185">
        <v>29000070</v>
      </c>
      <c r="H1185">
        <v>0.25</v>
      </c>
      <c r="I1185">
        <v>2022</v>
      </c>
      <c r="J1185" t="s">
        <v>89</v>
      </c>
      <c r="K1185" t="s">
        <v>48</v>
      </c>
      <c r="L1185" s="127">
        <v>0.73611111111111116</v>
      </c>
      <c r="M1185" t="s">
        <v>28</v>
      </c>
      <c r="N1185" t="s">
        <v>49</v>
      </c>
      <c r="O1185" t="s">
        <v>30</v>
      </c>
      <c r="P1185" t="s">
        <v>31</v>
      </c>
      <c r="Q1185" t="s">
        <v>32</v>
      </c>
      <c r="R1185" t="s">
        <v>33</v>
      </c>
      <c r="S1185" t="s">
        <v>34</v>
      </c>
      <c r="T1185" t="s">
        <v>35</v>
      </c>
      <c r="U1185" s="1" t="s">
        <v>36</v>
      </c>
      <c r="V1185">
        <v>2</v>
      </c>
      <c r="W1185">
        <v>0</v>
      </c>
      <c r="X1185">
        <v>0</v>
      </c>
      <c r="Y1185">
        <v>0</v>
      </c>
      <c r="Z1185">
        <v>0</v>
      </c>
    </row>
    <row r="1186" spans="1:26" x14ac:dyDescent="0.25">
      <c r="A1186">
        <v>106906899</v>
      </c>
      <c r="B1186" t="s">
        <v>44</v>
      </c>
      <c r="C1186" t="s">
        <v>38</v>
      </c>
      <c r="D1186">
        <v>20000070</v>
      </c>
      <c r="E1186">
        <v>20000070</v>
      </c>
      <c r="F1186">
        <v>8.7010000000000005</v>
      </c>
      <c r="G1186">
        <v>50014232</v>
      </c>
      <c r="H1186">
        <v>8.9999999999999993E-3</v>
      </c>
      <c r="I1186">
        <v>2022</v>
      </c>
      <c r="J1186" t="s">
        <v>118</v>
      </c>
      <c r="K1186" t="s">
        <v>55</v>
      </c>
      <c r="L1186" s="127">
        <v>0.41875000000000001</v>
      </c>
      <c r="M1186" t="s">
        <v>28</v>
      </c>
      <c r="N1186" t="s">
        <v>49</v>
      </c>
      <c r="O1186" t="s">
        <v>30</v>
      </c>
      <c r="P1186" t="s">
        <v>54</v>
      </c>
      <c r="Q1186" t="s">
        <v>41</v>
      </c>
      <c r="R1186" t="s">
        <v>33</v>
      </c>
      <c r="S1186" t="s">
        <v>42</v>
      </c>
      <c r="T1186" t="s">
        <v>35</v>
      </c>
      <c r="U1186" s="1" t="s">
        <v>36</v>
      </c>
      <c r="V1186">
        <v>2</v>
      </c>
      <c r="W1186">
        <v>0</v>
      </c>
      <c r="X1186">
        <v>0</v>
      </c>
      <c r="Y1186">
        <v>0</v>
      </c>
      <c r="Z1186">
        <v>0</v>
      </c>
    </row>
    <row r="1187" spans="1:26" x14ac:dyDescent="0.25">
      <c r="A1187">
        <v>106906930</v>
      </c>
      <c r="B1187" t="s">
        <v>100</v>
      </c>
      <c r="C1187" t="s">
        <v>45</v>
      </c>
      <c r="F1187">
        <v>999.99900000000002</v>
      </c>
      <c r="G1187">
        <v>50003275</v>
      </c>
      <c r="H1187">
        <v>6.0999999999999999E-2</v>
      </c>
      <c r="I1187">
        <v>2022</v>
      </c>
      <c r="J1187" t="s">
        <v>73</v>
      </c>
      <c r="K1187" t="s">
        <v>53</v>
      </c>
      <c r="L1187" s="127">
        <v>0.39166666666666666</v>
      </c>
      <c r="M1187" t="s">
        <v>28</v>
      </c>
      <c r="N1187" t="s">
        <v>49</v>
      </c>
      <c r="O1187" t="s">
        <v>30</v>
      </c>
      <c r="P1187" t="s">
        <v>54</v>
      </c>
      <c r="Q1187" t="s">
        <v>41</v>
      </c>
      <c r="R1187" t="s">
        <v>33</v>
      </c>
      <c r="S1187" t="s">
        <v>42</v>
      </c>
      <c r="T1187" t="s">
        <v>35</v>
      </c>
      <c r="U1187" s="1" t="s">
        <v>43</v>
      </c>
      <c r="V1187">
        <v>1</v>
      </c>
      <c r="W1187">
        <v>0</v>
      </c>
      <c r="X1187">
        <v>0</v>
      </c>
      <c r="Y1187">
        <v>0</v>
      </c>
      <c r="Z1187">
        <v>1</v>
      </c>
    </row>
    <row r="1188" spans="1:26" x14ac:dyDescent="0.25">
      <c r="A1188">
        <v>106907010</v>
      </c>
      <c r="B1188" t="s">
        <v>97</v>
      </c>
      <c r="C1188" t="s">
        <v>45</v>
      </c>
      <c r="D1188">
        <v>50018945</v>
      </c>
      <c r="E1188">
        <v>50018945</v>
      </c>
      <c r="F1188">
        <v>2.1709999999999998</v>
      </c>
      <c r="G1188">
        <v>50017196</v>
      </c>
      <c r="H1188">
        <v>0.25</v>
      </c>
      <c r="I1188">
        <v>2022</v>
      </c>
      <c r="J1188" t="s">
        <v>89</v>
      </c>
      <c r="K1188" t="s">
        <v>48</v>
      </c>
      <c r="L1188" s="127">
        <v>0.62777777777777777</v>
      </c>
      <c r="M1188" t="s">
        <v>28</v>
      </c>
      <c r="N1188" t="s">
        <v>29</v>
      </c>
      <c r="O1188" t="s">
        <v>30</v>
      </c>
      <c r="P1188" t="s">
        <v>31</v>
      </c>
      <c r="Q1188" t="s">
        <v>62</v>
      </c>
      <c r="R1188" t="s">
        <v>33</v>
      </c>
      <c r="S1188" t="s">
        <v>34</v>
      </c>
      <c r="T1188" t="s">
        <v>35</v>
      </c>
      <c r="U1188" s="1" t="s">
        <v>43</v>
      </c>
      <c r="V1188">
        <v>4</v>
      </c>
      <c r="W1188">
        <v>0</v>
      </c>
      <c r="X1188">
        <v>0</v>
      </c>
      <c r="Y1188">
        <v>0</v>
      </c>
      <c r="Z1188">
        <v>1</v>
      </c>
    </row>
    <row r="1189" spans="1:26" x14ac:dyDescent="0.25">
      <c r="A1189">
        <v>106907423</v>
      </c>
      <c r="B1189" t="s">
        <v>120</v>
      </c>
      <c r="C1189" t="s">
        <v>45</v>
      </c>
      <c r="D1189">
        <v>50033054</v>
      </c>
      <c r="E1189">
        <v>29000117</v>
      </c>
      <c r="F1189">
        <v>3.524</v>
      </c>
      <c r="G1189">
        <v>50014375</v>
      </c>
      <c r="H1189">
        <v>0.11</v>
      </c>
      <c r="I1189">
        <v>2022</v>
      </c>
      <c r="J1189" t="s">
        <v>89</v>
      </c>
      <c r="K1189" t="s">
        <v>48</v>
      </c>
      <c r="L1189" s="127">
        <v>0.5</v>
      </c>
      <c r="M1189" t="s">
        <v>28</v>
      </c>
      <c r="N1189" t="s">
        <v>49</v>
      </c>
      <c r="O1189" t="s">
        <v>30</v>
      </c>
      <c r="P1189" t="s">
        <v>31</v>
      </c>
      <c r="Q1189" t="s">
        <v>32</v>
      </c>
      <c r="R1189" t="s">
        <v>33</v>
      </c>
      <c r="S1189" t="s">
        <v>42</v>
      </c>
      <c r="T1189" t="s">
        <v>35</v>
      </c>
      <c r="U1189" s="1" t="s">
        <v>36</v>
      </c>
      <c r="V1189">
        <v>4</v>
      </c>
      <c r="W1189">
        <v>0</v>
      </c>
      <c r="X1189">
        <v>0</v>
      </c>
      <c r="Y1189">
        <v>0</v>
      </c>
      <c r="Z1189">
        <v>0</v>
      </c>
    </row>
    <row r="1190" spans="1:26" x14ac:dyDescent="0.25">
      <c r="A1190">
        <v>106907440</v>
      </c>
      <c r="B1190" t="s">
        <v>88</v>
      </c>
      <c r="C1190" t="s">
        <v>45</v>
      </c>
      <c r="D1190">
        <v>50029003</v>
      </c>
      <c r="E1190">
        <v>40001365</v>
      </c>
      <c r="F1190">
        <v>1.9790000000000001</v>
      </c>
      <c r="G1190">
        <v>50036356</v>
      </c>
      <c r="H1190">
        <v>0</v>
      </c>
      <c r="I1190">
        <v>2022</v>
      </c>
      <c r="J1190" t="s">
        <v>89</v>
      </c>
      <c r="K1190" t="s">
        <v>48</v>
      </c>
      <c r="L1190" s="127">
        <v>0.66041666666666665</v>
      </c>
      <c r="M1190" t="s">
        <v>28</v>
      </c>
      <c r="N1190" t="s">
        <v>49</v>
      </c>
      <c r="O1190" t="s">
        <v>30</v>
      </c>
      <c r="P1190" t="s">
        <v>31</v>
      </c>
      <c r="Q1190" t="s">
        <v>41</v>
      </c>
      <c r="R1190" t="s">
        <v>61</v>
      </c>
      <c r="S1190" t="s">
        <v>42</v>
      </c>
      <c r="T1190" t="s">
        <v>35</v>
      </c>
      <c r="U1190" s="1" t="s">
        <v>36</v>
      </c>
      <c r="V1190">
        <v>3</v>
      </c>
      <c r="W1190">
        <v>0</v>
      </c>
      <c r="X1190">
        <v>0</v>
      </c>
      <c r="Y1190">
        <v>0</v>
      </c>
      <c r="Z1190">
        <v>0</v>
      </c>
    </row>
    <row r="1191" spans="1:26" x14ac:dyDescent="0.25">
      <c r="A1191">
        <v>106907693</v>
      </c>
      <c r="B1191" t="s">
        <v>114</v>
      </c>
      <c r="C1191" t="s">
        <v>65</v>
      </c>
      <c r="D1191">
        <v>10000040</v>
      </c>
      <c r="E1191">
        <v>10000040</v>
      </c>
      <c r="F1191">
        <v>5.1580000000000004</v>
      </c>
      <c r="G1191">
        <v>203150</v>
      </c>
      <c r="H1191">
        <v>0</v>
      </c>
      <c r="I1191">
        <v>2022</v>
      </c>
      <c r="J1191" t="s">
        <v>89</v>
      </c>
      <c r="K1191" t="s">
        <v>39</v>
      </c>
      <c r="L1191" s="127">
        <v>0.94166666666666676</v>
      </c>
      <c r="M1191" t="s">
        <v>28</v>
      </c>
      <c r="N1191" t="s">
        <v>29</v>
      </c>
      <c r="O1191" t="s">
        <v>30</v>
      </c>
      <c r="P1191" t="s">
        <v>31</v>
      </c>
      <c r="Q1191" t="s">
        <v>41</v>
      </c>
      <c r="R1191" t="s">
        <v>33</v>
      </c>
      <c r="S1191" t="s">
        <v>42</v>
      </c>
      <c r="T1191" t="s">
        <v>57</v>
      </c>
      <c r="U1191" s="1" t="s">
        <v>36</v>
      </c>
      <c r="V1191">
        <v>1</v>
      </c>
      <c r="W1191">
        <v>0</v>
      </c>
      <c r="X1191">
        <v>0</v>
      </c>
      <c r="Y1191">
        <v>0</v>
      </c>
      <c r="Z1191">
        <v>0</v>
      </c>
    </row>
    <row r="1192" spans="1:26" x14ac:dyDescent="0.25">
      <c r="A1192">
        <v>106907713</v>
      </c>
      <c r="B1192" t="s">
        <v>114</v>
      </c>
      <c r="C1192" t="s">
        <v>38</v>
      </c>
      <c r="D1192">
        <v>20000070</v>
      </c>
      <c r="E1192">
        <v>20000070</v>
      </c>
      <c r="F1192">
        <v>14.592000000000001</v>
      </c>
      <c r="G1192">
        <v>40001914</v>
      </c>
      <c r="H1192">
        <v>0.2</v>
      </c>
      <c r="I1192">
        <v>2022</v>
      </c>
      <c r="J1192" t="s">
        <v>89</v>
      </c>
      <c r="K1192" t="s">
        <v>39</v>
      </c>
      <c r="L1192" s="127">
        <v>0.89236111111111116</v>
      </c>
      <c r="M1192" t="s">
        <v>28</v>
      </c>
      <c r="N1192" t="s">
        <v>29</v>
      </c>
      <c r="O1192" t="s">
        <v>30</v>
      </c>
      <c r="P1192" t="s">
        <v>31</v>
      </c>
      <c r="Q1192" t="s">
        <v>41</v>
      </c>
      <c r="R1192" t="s">
        <v>33</v>
      </c>
      <c r="S1192" t="s">
        <v>42</v>
      </c>
      <c r="T1192" t="s">
        <v>57</v>
      </c>
      <c r="U1192" s="1" t="s">
        <v>36</v>
      </c>
      <c r="V1192">
        <v>1</v>
      </c>
      <c r="W1192">
        <v>0</v>
      </c>
      <c r="X1192">
        <v>0</v>
      </c>
      <c r="Y1192">
        <v>0</v>
      </c>
      <c r="Z1192">
        <v>0</v>
      </c>
    </row>
    <row r="1193" spans="1:26" x14ac:dyDescent="0.25">
      <c r="A1193">
        <v>106907715</v>
      </c>
      <c r="B1193" t="s">
        <v>114</v>
      </c>
      <c r="C1193" t="s">
        <v>65</v>
      </c>
      <c r="D1193">
        <v>10000040</v>
      </c>
      <c r="E1193">
        <v>10000040</v>
      </c>
      <c r="F1193">
        <v>8.8979999999999997</v>
      </c>
      <c r="G1193">
        <v>30000210</v>
      </c>
      <c r="H1193">
        <v>0.5</v>
      </c>
      <c r="I1193">
        <v>2022</v>
      </c>
      <c r="J1193" t="s">
        <v>89</v>
      </c>
      <c r="K1193" t="s">
        <v>27</v>
      </c>
      <c r="L1193" s="127">
        <v>0.5395833333333333</v>
      </c>
      <c r="M1193" t="s">
        <v>28</v>
      </c>
      <c r="N1193" t="s">
        <v>49</v>
      </c>
      <c r="O1193" t="s">
        <v>30</v>
      </c>
      <c r="P1193" t="s">
        <v>68</v>
      </c>
      <c r="Q1193" t="s">
        <v>41</v>
      </c>
      <c r="R1193" t="s">
        <v>33</v>
      </c>
      <c r="S1193" t="s">
        <v>42</v>
      </c>
      <c r="T1193" t="s">
        <v>35</v>
      </c>
      <c r="U1193" s="1" t="s">
        <v>36</v>
      </c>
      <c r="V1193">
        <v>3</v>
      </c>
      <c r="W1193">
        <v>0</v>
      </c>
      <c r="X1193">
        <v>0</v>
      </c>
      <c r="Y1193">
        <v>0</v>
      </c>
      <c r="Z1193">
        <v>0</v>
      </c>
    </row>
    <row r="1194" spans="1:26" x14ac:dyDescent="0.25">
      <c r="A1194">
        <v>106907749</v>
      </c>
      <c r="B1194" t="s">
        <v>104</v>
      </c>
      <c r="C1194" t="s">
        <v>65</v>
      </c>
      <c r="D1194">
        <v>10000026</v>
      </c>
      <c r="E1194">
        <v>10000026</v>
      </c>
      <c r="F1194">
        <v>15.664</v>
      </c>
      <c r="G1194">
        <v>20000025</v>
      </c>
      <c r="H1194">
        <v>2</v>
      </c>
      <c r="I1194">
        <v>2022</v>
      </c>
      <c r="J1194" t="s">
        <v>89</v>
      </c>
      <c r="K1194" t="s">
        <v>48</v>
      </c>
      <c r="L1194" s="127">
        <v>0.47916666666666669</v>
      </c>
      <c r="M1194" t="s">
        <v>28</v>
      </c>
      <c r="N1194" t="s">
        <v>49</v>
      </c>
      <c r="O1194" t="s">
        <v>30</v>
      </c>
      <c r="P1194" t="s">
        <v>31</v>
      </c>
      <c r="Q1194" t="s">
        <v>32</v>
      </c>
      <c r="R1194" t="s">
        <v>33</v>
      </c>
      <c r="S1194" t="s">
        <v>34</v>
      </c>
      <c r="T1194" t="s">
        <v>35</v>
      </c>
      <c r="U1194" s="1" t="s">
        <v>43</v>
      </c>
      <c r="V1194">
        <v>3</v>
      </c>
      <c r="W1194">
        <v>0</v>
      </c>
      <c r="X1194">
        <v>0</v>
      </c>
      <c r="Y1194">
        <v>0</v>
      </c>
      <c r="Z1194">
        <v>1</v>
      </c>
    </row>
    <row r="1195" spans="1:26" x14ac:dyDescent="0.25">
      <c r="A1195">
        <v>106907761</v>
      </c>
      <c r="B1195" t="s">
        <v>81</v>
      </c>
      <c r="C1195" t="s">
        <v>65</v>
      </c>
      <c r="D1195">
        <v>10000485</v>
      </c>
      <c r="E1195">
        <v>10800485</v>
      </c>
      <c r="F1195">
        <v>30.457999999999998</v>
      </c>
      <c r="G1195">
        <v>50015657</v>
      </c>
      <c r="H1195">
        <v>0.25</v>
      </c>
      <c r="I1195">
        <v>2022</v>
      </c>
      <c r="J1195" t="s">
        <v>89</v>
      </c>
      <c r="K1195" t="s">
        <v>48</v>
      </c>
      <c r="L1195" s="127">
        <v>0.48541666666666666</v>
      </c>
      <c r="M1195" t="s">
        <v>28</v>
      </c>
      <c r="N1195" t="s">
        <v>49</v>
      </c>
      <c r="O1195" t="s">
        <v>30</v>
      </c>
      <c r="P1195" t="s">
        <v>54</v>
      </c>
      <c r="Q1195" t="s">
        <v>62</v>
      </c>
      <c r="R1195" t="s">
        <v>33</v>
      </c>
      <c r="S1195" t="s">
        <v>34</v>
      </c>
      <c r="T1195" t="s">
        <v>35</v>
      </c>
      <c r="U1195" s="1" t="s">
        <v>36</v>
      </c>
      <c r="V1195">
        <v>2</v>
      </c>
      <c r="W1195">
        <v>0</v>
      </c>
      <c r="X1195">
        <v>0</v>
      </c>
      <c r="Y1195">
        <v>0</v>
      </c>
      <c r="Z1195">
        <v>0</v>
      </c>
    </row>
    <row r="1196" spans="1:26" x14ac:dyDescent="0.25">
      <c r="A1196">
        <v>106907855</v>
      </c>
      <c r="B1196" t="s">
        <v>86</v>
      </c>
      <c r="C1196" t="s">
        <v>67</v>
      </c>
      <c r="D1196">
        <v>30000063</v>
      </c>
      <c r="E1196">
        <v>30000063</v>
      </c>
      <c r="F1196">
        <v>5.5650000000000004</v>
      </c>
      <c r="G1196">
        <v>40001302</v>
      </c>
      <c r="H1196">
        <v>0</v>
      </c>
      <c r="I1196">
        <v>2022</v>
      </c>
      <c r="J1196" t="s">
        <v>89</v>
      </c>
      <c r="K1196" t="s">
        <v>53</v>
      </c>
      <c r="L1196" s="127">
        <v>0.70972222222222225</v>
      </c>
      <c r="M1196" t="s">
        <v>28</v>
      </c>
      <c r="N1196" t="s">
        <v>49</v>
      </c>
      <c r="O1196" t="s">
        <v>30</v>
      </c>
      <c r="P1196" t="s">
        <v>31</v>
      </c>
      <c r="Q1196" t="s">
        <v>41</v>
      </c>
      <c r="R1196" t="s">
        <v>61</v>
      </c>
      <c r="S1196" t="s">
        <v>42</v>
      </c>
      <c r="T1196" t="s">
        <v>35</v>
      </c>
      <c r="U1196" s="1" t="s">
        <v>36</v>
      </c>
      <c r="V1196">
        <v>2</v>
      </c>
      <c r="W1196">
        <v>0</v>
      </c>
      <c r="X1196">
        <v>0</v>
      </c>
      <c r="Y1196">
        <v>0</v>
      </c>
      <c r="Z1196">
        <v>0</v>
      </c>
    </row>
    <row r="1197" spans="1:26" x14ac:dyDescent="0.25">
      <c r="A1197">
        <v>106907888</v>
      </c>
      <c r="B1197" t="s">
        <v>25</v>
      </c>
      <c r="C1197" t="s">
        <v>65</v>
      </c>
      <c r="D1197">
        <v>10000040</v>
      </c>
      <c r="E1197">
        <v>10000040</v>
      </c>
      <c r="F1197">
        <v>0.9</v>
      </c>
      <c r="G1197">
        <v>40003015</v>
      </c>
      <c r="H1197">
        <v>0.1</v>
      </c>
      <c r="I1197">
        <v>2022</v>
      </c>
      <c r="J1197" t="s">
        <v>89</v>
      </c>
      <c r="K1197" t="s">
        <v>53</v>
      </c>
      <c r="L1197" s="127">
        <v>3.8194444444444441E-2</v>
      </c>
      <c r="M1197" t="s">
        <v>28</v>
      </c>
      <c r="N1197" t="s">
        <v>49</v>
      </c>
      <c r="O1197" t="s">
        <v>30</v>
      </c>
      <c r="P1197" t="s">
        <v>31</v>
      </c>
      <c r="Q1197" t="s">
        <v>41</v>
      </c>
      <c r="R1197" t="s">
        <v>33</v>
      </c>
      <c r="S1197" t="s">
        <v>42</v>
      </c>
      <c r="T1197" t="s">
        <v>47</v>
      </c>
      <c r="U1197" s="1" t="s">
        <v>36</v>
      </c>
      <c r="V1197">
        <v>2</v>
      </c>
      <c r="W1197">
        <v>0</v>
      </c>
      <c r="X1197">
        <v>0</v>
      </c>
      <c r="Y1197">
        <v>0</v>
      </c>
      <c r="Z1197">
        <v>0</v>
      </c>
    </row>
    <row r="1198" spans="1:26" x14ac:dyDescent="0.25">
      <c r="A1198">
        <v>106907900</v>
      </c>
      <c r="B1198" t="s">
        <v>104</v>
      </c>
      <c r="C1198" t="s">
        <v>65</v>
      </c>
      <c r="D1198">
        <v>10000026</v>
      </c>
      <c r="E1198">
        <v>10000026</v>
      </c>
      <c r="F1198">
        <v>5.423</v>
      </c>
      <c r="G1198">
        <v>200460</v>
      </c>
      <c r="H1198">
        <v>0.1</v>
      </c>
      <c r="I1198">
        <v>2022</v>
      </c>
      <c r="J1198" t="s">
        <v>118</v>
      </c>
      <c r="K1198" t="s">
        <v>55</v>
      </c>
      <c r="L1198" s="127">
        <v>0.26180555555555557</v>
      </c>
      <c r="M1198" t="s">
        <v>28</v>
      </c>
      <c r="N1198" t="s">
        <v>49</v>
      </c>
      <c r="O1198" t="s">
        <v>30</v>
      </c>
      <c r="P1198" t="s">
        <v>31</v>
      </c>
      <c r="Q1198" t="s">
        <v>41</v>
      </c>
      <c r="R1198" t="s">
        <v>33</v>
      </c>
      <c r="S1198" t="s">
        <v>42</v>
      </c>
      <c r="T1198" t="s">
        <v>57</v>
      </c>
      <c r="U1198" s="1" t="s">
        <v>36</v>
      </c>
      <c r="V1198">
        <v>1</v>
      </c>
      <c r="W1198">
        <v>0</v>
      </c>
      <c r="X1198">
        <v>0</v>
      </c>
      <c r="Y1198">
        <v>0</v>
      </c>
      <c r="Z1198">
        <v>0</v>
      </c>
    </row>
    <row r="1199" spans="1:26" x14ac:dyDescent="0.25">
      <c r="A1199">
        <v>106907911</v>
      </c>
      <c r="B1199" t="s">
        <v>86</v>
      </c>
      <c r="C1199" t="s">
        <v>65</v>
      </c>
      <c r="D1199">
        <v>10000026</v>
      </c>
      <c r="E1199">
        <v>10000026</v>
      </c>
      <c r="F1199">
        <v>24.959</v>
      </c>
      <c r="G1199">
        <v>200380</v>
      </c>
      <c r="H1199">
        <v>0.8</v>
      </c>
      <c r="I1199">
        <v>2022</v>
      </c>
      <c r="J1199" t="s">
        <v>118</v>
      </c>
      <c r="K1199" t="s">
        <v>55</v>
      </c>
      <c r="L1199" s="127">
        <v>0.1986111111111111</v>
      </c>
      <c r="M1199" t="s">
        <v>28</v>
      </c>
      <c r="N1199" t="s">
        <v>29</v>
      </c>
      <c r="O1199" t="s">
        <v>30</v>
      </c>
      <c r="P1199" t="s">
        <v>31</v>
      </c>
      <c r="Q1199" t="s">
        <v>41</v>
      </c>
      <c r="R1199" t="s">
        <v>33</v>
      </c>
      <c r="S1199" t="s">
        <v>42</v>
      </c>
      <c r="T1199" t="s">
        <v>57</v>
      </c>
      <c r="U1199" s="1" t="s">
        <v>36</v>
      </c>
      <c r="V1199">
        <v>1</v>
      </c>
      <c r="W1199">
        <v>0</v>
      </c>
      <c r="X1199">
        <v>0</v>
      </c>
      <c r="Y1199">
        <v>0</v>
      </c>
      <c r="Z1199">
        <v>0</v>
      </c>
    </row>
    <row r="1200" spans="1:26" x14ac:dyDescent="0.25">
      <c r="A1200">
        <v>106907921</v>
      </c>
      <c r="B1200" t="s">
        <v>25</v>
      </c>
      <c r="C1200" t="s">
        <v>65</v>
      </c>
      <c r="D1200">
        <v>10000040</v>
      </c>
      <c r="E1200">
        <v>10000040</v>
      </c>
      <c r="F1200">
        <v>999.99900000000002</v>
      </c>
      <c r="G1200">
        <v>20000070</v>
      </c>
      <c r="H1200">
        <v>3.7999999999999999E-2</v>
      </c>
      <c r="I1200">
        <v>2022</v>
      </c>
      <c r="J1200" t="s">
        <v>118</v>
      </c>
      <c r="K1200" t="s">
        <v>55</v>
      </c>
      <c r="L1200" s="127">
        <v>0.39166666666666666</v>
      </c>
      <c r="M1200" t="s">
        <v>28</v>
      </c>
      <c r="N1200" t="s">
        <v>29</v>
      </c>
      <c r="O1200" t="s">
        <v>30</v>
      </c>
      <c r="P1200" t="s">
        <v>31</v>
      </c>
      <c r="Q1200" t="s">
        <v>41</v>
      </c>
      <c r="R1200" t="s">
        <v>33</v>
      </c>
      <c r="S1200" t="s">
        <v>42</v>
      </c>
      <c r="T1200" t="s">
        <v>35</v>
      </c>
      <c r="U1200" s="1" t="s">
        <v>36</v>
      </c>
      <c r="V1200">
        <v>3</v>
      </c>
      <c r="W1200">
        <v>0</v>
      </c>
      <c r="X1200">
        <v>0</v>
      </c>
      <c r="Y1200">
        <v>0</v>
      </c>
      <c r="Z1200">
        <v>0</v>
      </c>
    </row>
    <row r="1201" spans="1:26" x14ac:dyDescent="0.25">
      <c r="A1201">
        <v>106907947</v>
      </c>
      <c r="B1201" t="s">
        <v>114</v>
      </c>
      <c r="C1201" t="s">
        <v>38</v>
      </c>
      <c r="D1201">
        <v>20000070</v>
      </c>
      <c r="E1201">
        <v>20000070</v>
      </c>
      <c r="F1201">
        <v>9.4809999999999999</v>
      </c>
      <c r="G1201">
        <v>203280</v>
      </c>
      <c r="H1201">
        <v>1</v>
      </c>
      <c r="I1201">
        <v>2022</v>
      </c>
      <c r="J1201" t="s">
        <v>118</v>
      </c>
      <c r="K1201" t="s">
        <v>55</v>
      </c>
      <c r="L1201" s="127">
        <v>0.31180555555555556</v>
      </c>
      <c r="M1201" t="s">
        <v>28</v>
      </c>
      <c r="N1201" t="s">
        <v>49</v>
      </c>
      <c r="O1201" t="s">
        <v>30</v>
      </c>
      <c r="P1201" t="s">
        <v>31</v>
      </c>
      <c r="Q1201" t="s">
        <v>41</v>
      </c>
      <c r="R1201" t="s">
        <v>33</v>
      </c>
      <c r="S1201" t="s">
        <v>42</v>
      </c>
      <c r="T1201" t="s">
        <v>35</v>
      </c>
      <c r="U1201" s="1" t="s">
        <v>36</v>
      </c>
      <c r="V1201">
        <v>2</v>
      </c>
      <c r="W1201">
        <v>0</v>
      </c>
      <c r="X1201">
        <v>0</v>
      </c>
      <c r="Y1201">
        <v>0</v>
      </c>
      <c r="Z1201">
        <v>0</v>
      </c>
    </row>
    <row r="1202" spans="1:26" x14ac:dyDescent="0.25">
      <c r="A1202">
        <v>106908000</v>
      </c>
      <c r="B1202" t="s">
        <v>81</v>
      </c>
      <c r="C1202" t="s">
        <v>65</v>
      </c>
      <c r="D1202">
        <v>10000485</v>
      </c>
      <c r="E1202">
        <v>10800485</v>
      </c>
      <c r="F1202">
        <v>33.706000000000003</v>
      </c>
      <c r="G1202">
        <v>50028612</v>
      </c>
      <c r="H1202">
        <v>0.7</v>
      </c>
      <c r="I1202">
        <v>2022</v>
      </c>
      <c r="J1202" t="s">
        <v>89</v>
      </c>
      <c r="K1202" t="s">
        <v>48</v>
      </c>
      <c r="L1202" s="127">
        <v>0.54722222222222217</v>
      </c>
      <c r="M1202" t="s">
        <v>28</v>
      </c>
      <c r="N1202" t="s">
        <v>49</v>
      </c>
      <c r="O1202" t="s">
        <v>30</v>
      </c>
      <c r="P1202" t="s">
        <v>31</v>
      </c>
      <c r="Q1202" t="s">
        <v>62</v>
      </c>
      <c r="R1202" t="s">
        <v>33</v>
      </c>
      <c r="S1202" t="s">
        <v>34</v>
      </c>
      <c r="T1202" t="s">
        <v>35</v>
      </c>
      <c r="U1202" s="1" t="s">
        <v>36</v>
      </c>
      <c r="V1202">
        <v>4</v>
      </c>
      <c r="W1202">
        <v>0</v>
      </c>
      <c r="X1202">
        <v>0</v>
      </c>
      <c r="Y1202">
        <v>0</v>
      </c>
      <c r="Z1202">
        <v>0</v>
      </c>
    </row>
    <row r="1203" spans="1:26" x14ac:dyDescent="0.25">
      <c r="A1203">
        <v>106908038</v>
      </c>
      <c r="B1203" t="s">
        <v>81</v>
      </c>
      <c r="C1203" t="s">
        <v>65</v>
      </c>
      <c r="D1203">
        <v>10000077</v>
      </c>
      <c r="E1203">
        <v>10000077</v>
      </c>
      <c r="F1203">
        <v>11.477</v>
      </c>
      <c r="G1203">
        <v>10000277</v>
      </c>
      <c r="H1203">
        <v>0.3</v>
      </c>
      <c r="I1203">
        <v>2022</v>
      </c>
      <c r="J1203" t="s">
        <v>89</v>
      </c>
      <c r="K1203" t="s">
        <v>48</v>
      </c>
      <c r="L1203" s="127">
        <v>0.88402777777777775</v>
      </c>
      <c r="M1203" t="s">
        <v>28</v>
      </c>
      <c r="N1203" t="s">
        <v>49</v>
      </c>
      <c r="O1203" t="s">
        <v>30</v>
      </c>
      <c r="P1203" t="s">
        <v>31</v>
      </c>
      <c r="Q1203" t="s">
        <v>41</v>
      </c>
      <c r="R1203" t="s">
        <v>33</v>
      </c>
      <c r="S1203" t="s">
        <v>42</v>
      </c>
      <c r="T1203" t="s">
        <v>47</v>
      </c>
      <c r="U1203" s="1" t="s">
        <v>36</v>
      </c>
      <c r="V1203">
        <v>2</v>
      </c>
      <c r="W1203">
        <v>0</v>
      </c>
      <c r="X1203">
        <v>0</v>
      </c>
      <c r="Y1203">
        <v>0</v>
      </c>
      <c r="Z1203">
        <v>0</v>
      </c>
    </row>
    <row r="1204" spans="1:26" x14ac:dyDescent="0.25">
      <c r="A1204">
        <v>106908283</v>
      </c>
      <c r="B1204" t="s">
        <v>81</v>
      </c>
      <c r="C1204" t="s">
        <v>45</v>
      </c>
      <c r="D1204">
        <v>50005155</v>
      </c>
      <c r="E1204">
        <v>50005155</v>
      </c>
      <c r="F1204">
        <v>0.26600000000000001</v>
      </c>
      <c r="G1204">
        <v>50020225</v>
      </c>
      <c r="H1204">
        <v>0</v>
      </c>
      <c r="I1204">
        <v>2022</v>
      </c>
      <c r="J1204" t="s">
        <v>118</v>
      </c>
      <c r="K1204" t="s">
        <v>58</v>
      </c>
      <c r="L1204" s="127">
        <v>0.99930555555555556</v>
      </c>
      <c r="M1204" t="s">
        <v>28</v>
      </c>
      <c r="N1204" t="s">
        <v>29</v>
      </c>
      <c r="O1204" t="s">
        <v>30</v>
      </c>
      <c r="P1204" t="s">
        <v>54</v>
      </c>
      <c r="Q1204" t="s">
        <v>41</v>
      </c>
      <c r="R1204" t="s">
        <v>33</v>
      </c>
      <c r="S1204" t="s">
        <v>42</v>
      </c>
      <c r="T1204" t="s">
        <v>47</v>
      </c>
      <c r="U1204" s="1" t="s">
        <v>36</v>
      </c>
      <c r="V1204">
        <v>2</v>
      </c>
      <c r="W1204">
        <v>0</v>
      </c>
      <c r="X1204">
        <v>0</v>
      </c>
      <c r="Y1204">
        <v>0</v>
      </c>
      <c r="Z1204">
        <v>0</v>
      </c>
    </row>
    <row r="1205" spans="1:26" x14ac:dyDescent="0.25">
      <c r="A1205">
        <v>106908306</v>
      </c>
      <c r="B1205" t="s">
        <v>81</v>
      </c>
      <c r="C1205" t="s">
        <v>65</v>
      </c>
      <c r="D1205">
        <v>10000485</v>
      </c>
      <c r="E1205">
        <v>10800485</v>
      </c>
      <c r="F1205">
        <v>35.905999999999999</v>
      </c>
      <c r="G1205">
        <v>50028612</v>
      </c>
      <c r="H1205">
        <v>1.5</v>
      </c>
      <c r="I1205">
        <v>2022</v>
      </c>
      <c r="J1205" t="s">
        <v>89</v>
      </c>
      <c r="K1205" t="s">
        <v>53</v>
      </c>
      <c r="L1205" s="127">
        <v>0.59513888888888888</v>
      </c>
      <c r="M1205" t="s">
        <v>28</v>
      </c>
      <c r="N1205" t="s">
        <v>29</v>
      </c>
      <c r="O1205" t="s">
        <v>30</v>
      </c>
      <c r="P1205" t="s">
        <v>31</v>
      </c>
      <c r="Q1205" t="s">
        <v>62</v>
      </c>
      <c r="R1205" t="s">
        <v>33</v>
      </c>
      <c r="S1205" t="s">
        <v>34</v>
      </c>
      <c r="T1205" t="s">
        <v>35</v>
      </c>
      <c r="U1205" s="1" t="s">
        <v>36</v>
      </c>
      <c r="V1205">
        <v>7</v>
      </c>
      <c r="W1205">
        <v>0</v>
      </c>
      <c r="X1205">
        <v>0</v>
      </c>
      <c r="Y1205">
        <v>0</v>
      </c>
      <c r="Z1205">
        <v>0</v>
      </c>
    </row>
    <row r="1206" spans="1:26" x14ac:dyDescent="0.25">
      <c r="A1206">
        <v>106908369</v>
      </c>
      <c r="B1206" t="s">
        <v>114</v>
      </c>
      <c r="C1206" t="s">
        <v>65</v>
      </c>
      <c r="D1206">
        <v>10000040</v>
      </c>
      <c r="E1206">
        <v>10000040</v>
      </c>
      <c r="F1206">
        <v>1.9E-2</v>
      </c>
      <c r="G1206" t="s">
        <v>262</v>
      </c>
      <c r="H1206">
        <v>1.9E-2</v>
      </c>
      <c r="I1206">
        <v>2022</v>
      </c>
      <c r="J1206" t="s">
        <v>118</v>
      </c>
      <c r="K1206" t="s">
        <v>55</v>
      </c>
      <c r="L1206" s="127">
        <v>0.6166666666666667</v>
      </c>
      <c r="M1206" t="s">
        <v>28</v>
      </c>
      <c r="N1206" t="s">
        <v>29</v>
      </c>
      <c r="O1206" t="s">
        <v>30</v>
      </c>
      <c r="P1206" t="s">
        <v>31</v>
      </c>
      <c r="Q1206" t="s">
        <v>41</v>
      </c>
      <c r="R1206" t="s">
        <v>33</v>
      </c>
      <c r="S1206" t="s">
        <v>42</v>
      </c>
      <c r="T1206" t="s">
        <v>35</v>
      </c>
      <c r="U1206" s="1" t="s">
        <v>36</v>
      </c>
      <c r="V1206">
        <v>6</v>
      </c>
      <c r="W1206">
        <v>0</v>
      </c>
      <c r="X1206">
        <v>0</v>
      </c>
      <c r="Y1206">
        <v>0</v>
      </c>
      <c r="Z1206">
        <v>0</v>
      </c>
    </row>
    <row r="1207" spans="1:26" x14ac:dyDescent="0.25">
      <c r="A1207">
        <v>106908371</v>
      </c>
      <c r="B1207" t="s">
        <v>25</v>
      </c>
      <c r="C1207" t="s">
        <v>65</v>
      </c>
      <c r="D1207">
        <v>10000040</v>
      </c>
      <c r="E1207">
        <v>10000040</v>
      </c>
      <c r="F1207">
        <v>26.460999999999999</v>
      </c>
      <c r="G1207">
        <v>20000070</v>
      </c>
      <c r="H1207">
        <v>0</v>
      </c>
      <c r="I1207">
        <v>2022</v>
      </c>
      <c r="J1207" t="s">
        <v>118</v>
      </c>
      <c r="K1207" t="s">
        <v>55</v>
      </c>
      <c r="L1207" s="127">
        <v>0.63958333333333328</v>
      </c>
      <c r="M1207" t="s">
        <v>28</v>
      </c>
      <c r="N1207" t="s">
        <v>29</v>
      </c>
      <c r="O1207" t="s">
        <v>30</v>
      </c>
      <c r="P1207" t="s">
        <v>31</v>
      </c>
      <c r="Q1207" t="s">
        <v>41</v>
      </c>
      <c r="R1207" t="s">
        <v>33</v>
      </c>
      <c r="S1207" t="s">
        <v>42</v>
      </c>
      <c r="T1207" t="s">
        <v>35</v>
      </c>
      <c r="U1207" s="1" t="s">
        <v>36</v>
      </c>
      <c r="V1207">
        <v>3</v>
      </c>
      <c r="W1207">
        <v>0</v>
      </c>
      <c r="X1207">
        <v>0</v>
      </c>
      <c r="Y1207">
        <v>0</v>
      </c>
      <c r="Z1207">
        <v>0</v>
      </c>
    </row>
    <row r="1208" spans="1:26" x14ac:dyDescent="0.25">
      <c r="A1208">
        <v>106908444</v>
      </c>
      <c r="B1208" t="s">
        <v>137</v>
      </c>
      <c r="C1208" t="s">
        <v>38</v>
      </c>
      <c r="D1208">
        <v>20000023</v>
      </c>
      <c r="E1208">
        <v>20000023</v>
      </c>
      <c r="F1208">
        <v>3.93</v>
      </c>
      <c r="G1208">
        <v>40001632</v>
      </c>
      <c r="H1208">
        <v>0.2</v>
      </c>
      <c r="I1208">
        <v>2022</v>
      </c>
      <c r="J1208" t="s">
        <v>89</v>
      </c>
      <c r="K1208" t="s">
        <v>53</v>
      </c>
      <c r="L1208" s="127">
        <v>0.60069444444444442</v>
      </c>
      <c r="M1208" t="s">
        <v>77</v>
      </c>
      <c r="N1208" t="s">
        <v>49</v>
      </c>
      <c r="O1208" t="s">
        <v>30</v>
      </c>
      <c r="P1208" t="s">
        <v>54</v>
      </c>
      <c r="Q1208" t="s">
        <v>41</v>
      </c>
      <c r="R1208" t="s">
        <v>33</v>
      </c>
      <c r="S1208" t="s">
        <v>42</v>
      </c>
      <c r="T1208" t="s">
        <v>35</v>
      </c>
      <c r="U1208" s="1" t="s">
        <v>64</v>
      </c>
      <c r="V1208">
        <v>5</v>
      </c>
      <c r="W1208">
        <v>0</v>
      </c>
      <c r="X1208">
        <v>0</v>
      </c>
      <c r="Y1208">
        <v>1</v>
      </c>
      <c r="Z1208">
        <v>1</v>
      </c>
    </row>
    <row r="1209" spans="1:26" x14ac:dyDescent="0.25">
      <c r="A1209">
        <v>106908454</v>
      </c>
      <c r="B1209" t="s">
        <v>86</v>
      </c>
      <c r="C1209" t="s">
        <v>65</v>
      </c>
      <c r="D1209">
        <v>10000026</v>
      </c>
      <c r="E1209">
        <v>10000026</v>
      </c>
      <c r="F1209">
        <v>23.562999999999999</v>
      </c>
      <c r="G1209">
        <v>200350</v>
      </c>
      <c r="H1209">
        <v>0.8</v>
      </c>
      <c r="I1209">
        <v>2022</v>
      </c>
      <c r="J1209" t="s">
        <v>118</v>
      </c>
      <c r="K1209" t="s">
        <v>58</v>
      </c>
      <c r="L1209" s="127">
        <v>0.42708333333333331</v>
      </c>
      <c r="M1209" t="s">
        <v>28</v>
      </c>
      <c r="N1209" t="s">
        <v>49</v>
      </c>
      <c r="O1209" t="s">
        <v>30</v>
      </c>
      <c r="P1209" t="s">
        <v>31</v>
      </c>
      <c r="Q1209" t="s">
        <v>41</v>
      </c>
      <c r="R1209" t="s">
        <v>33</v>
      </c>
      <c r="S1209" t="s">
        <v>42</v>
      </c>
      <c r="T1209" t="s">
        <v>35</v>
      </c>
      <c r="U1209" s="1" t="s">
        <v>36</v>
      </c>
      <c r="V1209">
        <v>4</v>
      </c>
      <c r="W1209">
        <v>0</v>
      </c>
      <c r="X1209">
        <v>0</v>
      </c>
      <c r="Y1209">
        <v>0</v>
      </c>
      <c r="Z1209">
        <v>0</v>
      </c>
    </row>
    <row r="1210" spans="1:26" x14ac:dyDescent="0.25">
      <c r="A1210">
        <v>106908477</v>
      </c>
      <c r="B1210" t="s">
        <v>104</v>
      </c>
      <c r="C1210" t="s">
        <v>65</v>
      </c>
      <c r="D1210">
        <v>10000026</v>
      </c>
      <c r="E1210">
        <v>10000026</v>
      </c>
      <c r="F1210">
        <v>8.0169999999999995</v>
      </c>
      <c r="G1210">
        <v>20000064</v>
      </c>
      <c r="H1210">
        <v>1</v>
      </c>
      <c r="I1210">
        <v>2022</v>
      </c>
      <c r="J1210" t="s">
        <v>118</v>
      </c>
      <c r="K1210" t="s">
        <v>58</v>
      </c>
      <c r="L1210" s="127">
        <v>0.54166666666666663</v>
      </c>
      <c r="M1210" t="s">
        <v>28</v>
      </c>
      <c r="N1210" t="s">
        <v>49</v>
      </c>
      <c r="O1210" t="s">
        <v>30</v>
      </c>
      <c r="P1210" t="s">
        <v>31</v>
      </c>
      <c r="Q1210" t="s">
        <v>41</v>
      </c>
      <c r="R1210" t="s">
        <v>33</v>
      </c>
      <c r="S1210" t="s">
        <v>42</v>
      </c>
      <c r="T1210" t="s">
        <v>35</v>
      </c>
      <c r="U1210" s="1" t="s">
        <v>36</v>
      </c>
      <c r="V1210">
        <v>1</v>
      </c>
      <c r="W1210">
        <v>0</v>
      </c>
      <c r="X1210">
        <v>0</v>
      </c>
      <c r="Y1210">
        <v>0</v>
      </c>
      <c r="Z1210">
        <v>0</v>
      </c>
    </row>
    <row r="1211" spans="1:26" x14ac:dyDescent="0.25">
      <c r="A1211">
        <v>106908480</v>
      </c>
      <c r="B1211" t="s">
        <v>104</v>
      </c>
      <c r="C1211" t="s">
        <v>65</v>
      </c>
      <c r="D1211">
        <v>10000026</v>
      </c>
      <c r="E1211">
        <v>10000026</v>
      </c>
      <c r="F1211">
        <v>8.0169999999999995</v>
      </c>
      <c r="G1211">
        <v>20000064</v>
      </c>
      <c r="H1211">
        <v>1</v>
      </c>
      <c r="I1211">
        <v>2022</v>
      </c>
      <c r="J1211" t="s">
        <v>118</v>
      </c>
      <c r="K1211" t="s">
        <v>58</v>
      </c>
      <c r="L1211" s="127">
        <v>0.47569444444444442</v>
      </c>
      <c r="M1211" t="s">
        <v>28</v>
      </c>
      <c r="N1211" t="s">
        <v>49</v>
      </c>
      <c r="O1211" t="s">
        <v>30</v>
      </c>
      <c r="P1211" t="s">
        <v>31</v>
      </c>
      <c r="Q1211" t="s">
        <v>41</v>
      </c>
      <c r="R1211" t="s">
        <v>33</v>
      </c>
      <c r="S1211" t="s">
        <v>42</v>
      </c>
      <c r="T1211" t="s">
        <v>35</v>
      </c>
      <c r="U1211" s="1" t="s">
        <v>36</v>
      </c>
      <c r="V1211">
        <v>6</v>
      </c>
      <c r="W1211">
        <v>0</v>
      </c>
      <c r="X1211">
        <v>0</v>
      </c>
      <c r="Y1211">
        <v>0</v>
      </c>
      <c r="Z1211">
        <v>0</v>
      </c>
    </row>
    <row r="1212" spans="1:26" x14ac:dyDescent="0.25">
      <c r="A1212">
        <v>106908485</v>
      </c>
      <c r="B1212" t="s">
        <v>117</v>
      </c>
      <c r="C1212" t="s">
        <v>65</v>
      </c>
      <c r="D1212">
        <v>10000077</v>
      </c>
      <c r="E1212">
        <v>10000077</v>
      </c>
      <c r="F1212">
        <v>18.710999999999999</v>
      </c>
      <c r="G1212">
        <v>40002735</v>
      </c>
      <c r="H1212">
        <v>0.2</v>
      </c>
      <c r="I1212">
        <v>2022</v>
      </c>
      <c r="J1212" t="s">
        <v>118</v>
      </c>
      <c r="K1212" t="s">
        <v>58</v>
      </c>
      <c r="L1212" s="127">
        <v>0.62152777777777779</v>
      </c>
      <c r="M1212" t="s">
        <v>28</v>
      </c>
      <c r="N1212" t="s">
        <v>29</v>
      </c>
      <c r="O1212" t="s">
        <v>30</v>
      </c>
      <c r="P1212" t="s">
        <v>31</v>
      </c>
      <c r="Q1212" t="s">
        <v>41</v>
      </c>
      <c r="R1212" t="s">
        <v>33</v>
      </c>
      <c r="S1212" t="s">
        <v>42</v>
      </c>
      <c r="T1212" t="s">
        <v>35</v>
      </c>
      <c r="U1212" s="1" t="s">
        <v>36</v>
      </c>
      <c r="V1212">
        <v>1</v>
      </c>
      <c r="W1212">
        <v>0</v>
      </c>
      <c r="X1212">
        <v>0</v>
      </c>
      <c r="Y1212">
        <v>0</v>
      </c>
      <c r="Z1212">
        <v>0</v>
      </c>
    </row>
    <row r="1213" spans="1:26" x14ac:dyDescent="0.25">
      <c r="A1213">
        <v>106908497</v>
      </c>
      <c r="B1213" t="s">
        <v>104</v>
      </c>
      <c r="C1213" t="s">
        <v>65</v>
      </c>
      <c r="D1213">
        <v>10000026</v>
      </c>
      <c r="E1213">
        <v>10000026</v>
      </c>
      <c r="F1213">
        <v>8.2509999999999994</v>
      </c>
      <c r="G1213">
        <v>40001503</v>
      </c>
      <c r="H1213">
        <v>0.5</v>
      </c>
      <c r="I1213">
        <v>2022</v>
      </c>
      <c r="J1213" t="s">
        <v>118</v>
      </c>
      <c r="K1213" t="s">
        <v>58</v>
      </c>
      <c r="L1213" s="127">
        <v>0.52083333333333337</v>
      </c>
      <c r="M1213" t="s">
        <v>28</v>
      </c>
      <c r="N1213" t="s">
        <v>49</v>
      </c>
      <c r="O1213" t="s">
        <v>30</v>
      </c>
      <c r="P1213" t="s">
        <v>31</v>
      </c>
      <c r="Q1213" t="s">
        <v>41</v>
      </c>
      <c r="R1213" t="s">
        <v>33</v>
      </c>
      <c r="S1213" t="s">
        <v>42</v>
      </c>
      <c r="T1213" t="s">
        <v>35</v>
      </c>
      <c r="U1213" s="1" t="s">
        <v>36</v>
      </c>
      <c r="V1213">
        <v>6</v>
      </c>
      <c r="W1213">
        <v>0</v>
      </c>
      <c r="X1213">
        <v>0</v>
      </c>
      <c r="Y1213">
        <v>0</v>
      </c>
      <c r="Z1213">
        <v>0</v>
      </c>
    </row>
    <row r="1214" spans="1:26" x14ac:dyDescent="0.25">
      <c r="A1214">
        <v>106908498</v>
      </c>
      <c r="B1214" t="s">
        <v>104</v>
      </c>
      <c r="C1214" t="s">
        <v>65</v>
      </c>
      <c r="D1214">
        <v>10000026</v>
      </c>
      <c r="E1214">
        <v>10000026</v>
      </c>
      <c r="F1214">
        <v>1.62</v>
      </c>
      <c r="G1214">
        <v>40001358</v>
      </c>
      <c r="H1214">
        <v>1</v>
      </c>
      <c r="I1214">
        <v>2022</v>
      </c>
      <c r="J1214" t="s">
        <v>118</v>
      </c>
      <c r="K1214" t="s">
        <v>58</v>
      </c>
      <c r="L1214" s="127">
        <v>0.61319444444444449</v>
      </c>
      <c r="M1214" t="s">
        <v>28</v>
      </c>
      <c r="N1214" t="s">
        <v>49</v>
      </c>
      <c r="O1214" t="s">
        <v>30</v>
      </c>
      <c r="P1214" t="s">
        <v>31</v>
      </c>
      <c r="Q1214" t="s">
        <v>41</v>
      </c>
      <c r="R1214" t="s">
        <v>33</v>
      </c>
      <c r="S1214" t="s">
        <v>42</v>
      </c>
      <c r="T1214" t="s">
        <v>35</v>
      </c>
      <c r="U1214" s="1" t="s">
        <v>36</v>
      </c>
      <c r="V1214">
        <v>2</v>
      </c>
      <c r="W1214">
        <v>0</v>
      </c>
      <c r="X1214">
        <v>0</v>
      </c>
      <c r="Y1214">
        <v>0</v>
      </c>
      <c r="Z1214">
        <v>0</v>
      </c>
    </row>
    <row r="1215" spans="1:26" x14ac:dyDescent="0.25">
      <c r="A1215">
        <v>106908501</v>
      </c>
      <c r="B1215" t="s">
        <v>104</v>
      </c>
      <c r="C1215" t="s">
        <v>65</v>
      </c>
      <c r="D1215">
        <v>10000026</v>
      </c>
      <c r="E1215">
        <v>10000026</v>
      </c>
      <c r="F1215">
        <v>7.2510000000000003</v>
      </c>
      <c r="G1215">
        <v>40001503</v>
      </c>
      <c r="H1215">
        <v>0.5</v>
      </c>
      <c r="I1215">
        <v>2022</v>
      </c>
      <c r="J1215" t="s">
        <v>118</v>
      </c>
      <c r="K1215" t="s">
        <v>58</v>
      </c>
      <c r="L1215" s="127">
        <v>0.54027777777777775</v>
      </c>
      <c r="M1215" t="s">
        <v>28</v>
      </c>
      <c r="N1215" t="s">
        <v>49</v>
      </c>
      <c r="O1215" t="s">
        <v>30</v>
      </c>
      <c r="P1215" t="s">
        <v>31</v>
      </c>
      <c r="Q1215" t="s">
        <v>41</v>
      </c>
      <c r="R1215" t="s">
        <v>33</v>
      </c>
      <c r="S1215" t="s">
        <v>42</v>
      </c>
      <c r="T1215" t="s">
        <v>35</v>
      </c>
      <c r="U1215" s="1" t="s">
        <v>36</v>
      </c>
      <c r="V1215">
        <v>13</v>
      </c>
      <c r="W1215">
        <v>0</v>
      </c>
      <c r="X1215">
        <v>0</v>
      </c>
      <c r="Y1215">
        <v>0</v>
      </c>
      <c r="Z1215">
        <v>0</v>
      </c>
    </row>
    <row r="1216" spans="1:26" x14ac:dyDescent="0.25">
      <c r="A1216">
        <v>106908522</v>
      </c>
      <c r="B1216" t="s">
        <v>25</v>
      </c>
      <c r="C1216" t="s">
        <v>65</v>
      </c>
      <c r="D1216">
        <v>10000040</v>
      </c>
      <c r="E1216">
        <v>10000040</v>
      </c>
      <c r="F1216">
        <v>23.056000000000001</v>
      </c>
      <c r="G1216">
        <v>29000070</v>
      </c>
      <c r="H1216">
        <v>6.8000000000000005E-2</v>
      </c>
      <c r="I1216">
        <v>2022</v>
      </c>
      <c r="J1216" t="s">
        <v>89</v>
      </c>
      <c r="K1216" t="s">
        <v>48</v>
      </c>
      <c r="L1216" s="127">
        <v>0.67708333333333337</v>
      </c>
      <c r="M1216" t="s">
        <v>28</v>
      </c>
      <c r="N1216" t="s">
        <v>29</v>
      </c>
      <c r="O1216" t="s">
        <v>30</v>
      </c>
      <c r="P1216" t="s">
        <v>54</v>
      </c>
      <c r="Q1216" t="s">
        <v>62</v>
      </c>
      <c r="R1216" t="s">
        <v>33</v>
      </c>
      <c r="S1216" t="s">
        <v>34</v>
      </c>
      <c r="T1216" t="s">
        <v>35</v>
      </c>
      <c r="U1216" s="1" t="s">
        <v>64</v>
      </c>
      <c r="V1216">
        <v>1</v>
      </c>
      <c r="W1216">
        <v>0</v>
      </c>
      <c r="X1216">
        <v>0</v>
      </c>
      <c r="Y1216">
        <v>1</v>
      </c>
      <c r="Z1216">
        <v>0</v>
      </c>
    </row>
    <row r="1217" spans="1:26" x14ac:dyDescent="0.25">
      <c r="A1217">
        <v>106908523</v>
      </c>
      <c r="B1217" t="s">
        <v>25</v>
      </c>
      <c r="C1217" t="s">
        <v>65</v>
      </c>
      <c r="D1217">
        <v>10000040</v>
      </c>
      <c r="E1217">
        <v>10000040</v>
      </c>
      <c r="F1217">
        <v>20.012</v>
      </c>
      <c r="G1217">
        <v>40005220</v>
      </c>
      <c r="H1217">
        <v>0.9</v>
      </c>
      <c r="I1217">
        <v>2022</v>
      </c>
      <c r="J1217" t="s">
        <v>89</v>
      </c>
      <c r="K1217" t="s">
        <v>48</v>
      </c>
      <c r="L1217" s="127">
        <v>0.67083333333333339</v>
      </c>
      <c r="M1217" t="s">
        <v>28</v>
      </c>
      <c r="N1217" t="s">
        <v>29</v>
      </c>
      <c r="O1217" t="s">
        <v>30</v>
      </c>
      <c r="P1217" t="s">
        <v>54</v>
      </c>
      <c r="Q1217" t="s">
        <v>62</v>
      </c>
      <c r="R1217" t="s">
        <v>33</v>
      </c>
      <c r="S1217" t="s">
        <v>34</v>
      </c>
      <c r="T1217" t="s">
        <v>35</v>
      </c>
      <c r="U1217" s="1" t="s">
        <v>36</v>
      </c>
      <c r="V1217">
        <v>1</v>
      </c>
      <c r="W1217">
        <v>0</v>
      </c>
      <c r="X1217">
        <v>0</v>
      </c>
      <c r="Y1217">
        <v>0</v>
      </c>
      <c r="Z1217">
        <v>0</v>
      </c>
    </row>
    <row r="1218" spans="1:26" x14ac:dyDescent="0.25">
      <c r="A1218">
        <v>106908551</v>
      </c>
      <c r="B1218" t="s">
        <v>44</v>
      </c>
      <c r="C1218" t="s">
        <v>67</v>
      </c>
      <c r="D1218">
        <v>30000147</v>
      </c>
      <c r="E1218">
        <v>30000147</v>
      </c>
      <c r="F1218">
        <v>6.32</v>
      </c>
      <c r="G1218">
        <v>50012006</v>
      </c>
      <c r="H1218">
        <v>0.25</v>
      </c>
      <c r="I1218">
        <v>2022</v>
      </c>
      <c r="J1218" t="s">
        <v>118</v>
      </c>
      <c r="K1218" t="s">
        <v>55</v>
      </c>
      <c r="L1218" s="127">
        <v>0.3743055555555555</v>
      </c>
      <c r="M1218" t="s">
        <v>28</v>
      </c>
      <c r="N1218" t="s">
        <v>29</v>
      </c>
      <c r="O1218" t="s">
        <v>30</v>
      </c>
      <c r="P1218" t="s">
        <v>31</v>
      </c>
      <c r="Q1218" t="s">
        <v>41</v>
      </c>
      <c r="R1218" t="s">
        <v>33</v>
      </c>
      <c r="S1218" t="s">
        <v>42</v>
      </c>
      <c r="T1218" t="s">
        <v>35</v>
      </c>
      <c r="U1218" s="1" t="s">
        <v>36</v>
      </c>
      <c r="V1218">
        <v>3</v>
      </c>
      <c r="W1218">
        <v>0</v>
      </c>
      <c r="X1218">
        <v>0</v>
      </c>
      <c r="Y1218">
        <v>0</v>
      </c>
      <c r="Z1218">
        <v>0</v>
      </c>
    </row>
    <row r="1219" spans="1:26" x14ac:dyDescent="0.25">
      <c r="A1219">
        <v>106908559</v>
      </c>
      <c r="B1219" t="s">
        <v>97</v>
      </c>
      <c r="C1219" t="s">
        <v>45</v>
      </c>
      <c r="D1219">
        <v>50032470</v>
      </c>
      <c r="E1219">
        <v>20000070</v>
      </c>
      <c r="F1219">
        <v>19.225999999999999</v>
      </c>
      <c r="G1219">
        <v>50002331</v>
      </c>
      <c r="H1219">
        <v>0.2</v>
      </c>
      <c r="I1219">
        <v>2022</v>
      </c>
      <c r="J1219" t="s">
        <v>118</v>
      </c>
      <c r="K1219" t="s">
        <v>60</v>
      </c>
      <c r="L1219" s="127">
        <v>0.31944444444444448</v>
      </c>
      <c r="M1219" t="s">
        <v>40</v>
      </c>
      <c r="N1219" t="s">
        <v>49</v>
      </c>
      <c r="O1219" t="s">
        <v>30</v>
      </c>
      <c r="P1219" t="s">
        <v>54</v>
      </c>
      <c r="Q1219" t="s">
        <v>41</v>
      </c>
      <c r="R1219" t="s">
        <v>33</v>
      </c>
      <c r="S1219" t="s">
        <v>42</v>
      </c>
      <c r="T1219" t="s">
        <v>35</v>
      </c>
      <c r="U1219" s="1" t="s">
        <v>36</v>
      </c>
      <c r="V1219">
        <v>3</v>
      </c>
      <c r="W1219">
        <v>0</v>
      </c>
      <c r="X1219">
        <v>0</v>
      </c>
      <c r="Y1219">
        <v>0</v>
      </c>
      <c r="Z1219">
        <v>0</v>
      </c>
    </row>
    <row r="1220" spans="1:26" x14ac:dyDescent="0.25">
      <c r="A1220">
        <v>106908727</v>
      </c>
      <c r="B1220" t="s">
        <v>96</v>
      </c>
      <c r="C1220" t="s">
        <v>45</v>
      </c>
      <c r="D1220">
        <v>50003816</v>
      </c>
      <c r="E1220">
        <v>50003816</v>
      </c>
      <c r="F1220">
        <v>10.829000000000001</v>
      </c>
      <c r="G1220">
        <v>50010540</v>
      </c>
      <c r="H1220">
        <v>8.9999999999999993E-3</v>
      </c>
      <c r="I1220">
        <v>2022</v>
      </c>
      <c r="J1220" t="s">
        <v>118</v>
      </c>
      <c r="K1220" t="s">
        <v>58</v>
      </c>
      <c r="L1220" s="127">
        <v>0.83958333333333324</v>
      </c>
      <c r="M1220" t="s">
        <v>28</v>
      </c>
      <c r="N1220" t="s">
        <v>29</v>
      </c>
      <c r="O1220" t="s">
        <v>30</v>
      </c>
      <c r="P1220" t="s">
        <v>31</v>
      </c>
      <c r="Q1220" t="s">
        <v>41</v>
      </c>
      <c r="R1220" t="s">
        <v>33</v>
      </c>
      <c r="S1220" t="s">
        <v>42</v>
      </c>
      <c r="T1220" t="s">
        <v>47</v>
      </c>
      <c r="U1220" s="1" t="s">
        <v>43</v>
      </c>
      <c r="V1220">
        <v>3</v>
      </c>
      <c r="W1220">
        <v>0</v>
      </c>
      <c r="X1220">
        <v>0</v>
      </c>
      <c r="Y1220">
        <v>0</v>
      </c>
      <c r="Z1220">
        <v>2</v>
      </c>
    </row>
    <row r="1221" spans="1:26" x14ac:dyDescent="0.25">
      <c r="A1221">
        <v>106909295</v>
      </c>
      <c r="B1221" t="s">
        <v>117</v>
      </c>
      <c r="C1221" t="s">
        <v>45</v>
      </c>
      <c r="D1221">
        <v>50003816</v>
      </c>
      <c r="E1221">
        <v>40002321</v>
      </c>
      <c r="F1221">
        <v>1.7070000000000001</v>
      </c>
      <c r="G1221">
        <v>50009209</v>
      </c>
      <c r="H1221">
        <v>0</v>
      </c>
      <c r="I1221">
        <v>2022</v>
      </c>
      <c r="J1221" t="s">
        <v>26</v>
      </c>
      <c r="K1221" t="s">
        <v>48</v>
      </c>
      <c r="L1221" s="127">
        <v>0.84583333333333333</v>
      </c>
      <c r="M1221" t="s">
        <v>28</v>
      </c>
      <c r="N1221" t="s">
        <v>29</v>
      </c>
      <c r="O1221" t="s">
        <v>30</v>
      </c>
      <c r="P1221" t="s">
        <v>68</v>
      </c>
      <c r="Q1221" t="s">
        <v>41</v>
      </c>
      <c r="S1221" t="s">
        <v>42</v>
      </c>
      <c r="T1221" t="s">
        <v>47</v>
      </c>
      <c r="U1221" s="1" t="s">
        <v>36</v>
      </c>
      <c r="V1221">
        <v>5</v>
      </c>
      <c r="W1221">
        <v>0</v>
      </c>
      <c r="X1221">
        <v>0</v>
      </c>
      <c r="Y1221">
        <v>0</v>
      </c>
      <c r="Z1221">
        <v>0</v>
      </c>
    </row>
    <row r="1222" spans="1:26" x14ac:dyDescent="0.25">
      <c r="A1222">
        <v>106909444</v>
      </c>
      <c r="B1222" t="s">
        <v>63</v>
      </c>
      <c r="C1222" t="s">
        <v>65</v>
      </c>
      <c r="D1222">
        <v>10000085</v>
      </c>
      <c r="E1222">
        <v>10000085</v>
      </c>
      <c r="F1222">
        <v>9.4770000000000003</v>
      </c>
      <c r="G1222">
        <v>40002539</v>
      </c>
      <c r="H1222">
        <v>0.1</v>
      </c>
      <c r="I1222">
        <v>2022</v>
      </c>
      <c r="J1222" t="s">
        <v>118</v>
      </c>
      <c r="K1222" t="s">
        <v>55</v>
      </c>
      <c r="L1222" s="127">
        <v>0.54513888888888895</v>
      </c>
      <c r="M1222" t="s">
        <v>28</v>
      </c>
      <c r="N1222" t="s">
        <v>49</v>
      </c>
      <c r="O1222" t="s">
        <v>30</v>
      </c>
      <c r="P1222" t="s">
        <v>68</v>
      </c>
      <c r="Q1222" t="s">
        <v>41</v>
      </c>
      <c r="R1222" t="s">
        <v>33</v>
      </c>
      <c r="S1222" t="s">
        <v>42</v>
      </c>
      <c r="T1222" t="s">
        <v>35</v>
      </c>
      <c r="U1222" s="1" t="s">
        <v>36</v>
      </c>
      <c r="V1222">
        <v>2</v>
      </c>
      <c r="W1222">
        <v>0</v>
      </c>
      <c r="X1222">
        <v>0</v>
      </c>
      <c r="Y1222">
        <v>0</v>
      </c>
      <c r="Z1222">
        <v>0</v>
      </c>
    </row>
    <row r="1223" spans="1:26" x14ac:dyDescent="0.25">
      <c r="A1223">
        <v>106909467</v>
      </c>
      <c r="B1223" t="s">
        <v>117</v>
      </c>
      <c r="C1223" t="s">
        <v>65</v>
      </c>
      <c r="D1223">
        <v>10000077</v>
      </c>
      <c r="E1223">
        <v>10000077</v>
      </c>
      <c r="F1223">
        <v>18.956</v>
      </c>
      <c r="G1223">
        <v>200490</v>
      </c>
      <c r="H1223">
        <v>0.2</v>
      </c>
      <c r="I1223">
        <v>2022</v>
      </c>
      <c r="J1223" t="s">
        <v>89</v>
      </c>
      <c r="K1223" t="s">
        <v>48</v>
      </c>
      <c r="L1223" s="127">
        <v>0.5854166666666667</v>
      </c>
      <c r="M1223" t="s">
        <v>28</v>
      </c>
      <c r="N1223" t="s">
        <v>49</v>
      </c>
      <c r="O1223" t="s">
        <v>30</v>
      </c>
      <c r="P1223" t="s">
        <v>31</v>
      </c>
      <c r="Q1223" t="s">
        <v>41</v>
      </c>
      <c r="R1223" t="s">
        <v>33</v>
      </c>
      <c r="S1223" t="s">
        <v>42</v>
      </c>
      <c r="T1223" t="s">
        <v>35</v>
      </c>
      <c r="U1223" s="1" t="s">
        <v>36</v>
      </c>
      <c r="V1223">
        <v>3</v>
      </c>
      <c r="W1223">
        <v>0</v>
      </c>
      <c r="X1223">
        <v>0</v>
      </c>
      <c r="Y1223">
        <v>0</v>
      </c>
      <c r="Z1223">
        <v>0</v>
      </c>
    </row>
    <row r="1224" spans="1:26" x14ac:dyDescent="0.25">
      <c r="A1224">
        <v>106909544</v>
      </c>
      <c r="B1224" t="s">
        <v>86</v>
      </c>
      <c r="C1224" t="s">
        <v>65</v>
      </c>
      <c r="D1224">
        <v>10000026</v>
      </c>
      <c r="E1224">
        <v>10000026</v>
      </c>
      <c r="F1224">
        <v>21.556999999999999</v>
      </c>
      <c r="G1224">
        <v>200330</v>
      </c>
      <c r="H1224">
        <v>0.8</v>
      </c>
      <c r="I1224">
        <v>2022</v>
      </c>
      <c r="J1224" t="s">
        <v>118</v>
      </c>
      <c r="K1224" t="s">
        <v>55</v>
      </c>
      <c r="L1224" s="127">
        <v>0.50972222222222219</v>
      </c>
      <c r="M1224" t="s">
        <v>28</v>
      </c>
      <c r="N1224" t="s">
        <v>49</v>
      </c>
      <c r="O1224" t="s">
        <v>30</v>
      </c>
      <c r="P1224" t="s">
        <v>31</v>
      </c>
      <c r="Q1224" t="s">
        <v>41</v>
      </c>
      <c r="R1224" t="s">
        <v>33</v>
      </c>
      <c r="S1224" t="s">
        <v>42</v>
      </c>
      <c r="T1224" t="s">
        <v>35</v>
      </c>
      <c r="U1224" s="1" t="s">
        <v>85</v>
      </c>
      <c r="V1224">
        <v>2</v>
      </c>
      <c r="W1224">
        <v>0</v>
      </c>
      <c r="X1224">
        <v>1</v>
      </c>
      <c r="Y1224">
        <v>0</v>
      </c>
      <c r="Z1224">
        <v>0</v>
      </c>
    </row>
    <row r="1225" spans="1:26" x14ac:dyDescent="0.25">
      <c r="A1225">
        <v>106909545</v>
      </c>
      <c r="B1225" t="s">
        <v>86</v>
      </c>
      <c r="C1225" t="s">
        <v>65</v>
      </c>
      <c r="D1225">
        <v>10000026</v>
      </c>
      <c r="E1225">
        <v>10000026</v>
      </c>
      <c r="F1225">
        <v>25.765999999999998</v>
      </c>
      <c r="G1225">
        <v>200390</v>
      </c>
      <c r="H1225">
        <v>1</v>
      </c>
      <c r="I1225">
        <v>2022</v>
      </c>
      <c r="J1225" t="s">
        <v>118</v>
      </c>
      <c r="K1225" t="s">
        <v>55</v>
      </c>
      <c r="L1225" s="127">
        <v>0.6</v>
      </c>
      <c r="M1225" t="s">
        <v>28</v>
      </c>
      <c r="N1225" t="s">
        <v>49</v>
      </c>
      <c r="O1225" t="s">
        <v>30</v>
      </c>
      <c r="P1225" t="s">
        <v>31</v>
      </c>
      <c r="Q1225" t="s">
        <v>41</v>
      </c>
      <c r="R1225" t="s">
        <v>33</v>
      </c>
      <c r="S1225" t="s">
        <v>42</v>
      </c>
      <c r="T1225" t="s">
        <v>35</v>
      </c>
      <c r="U1225" s="1" t="s">
        <v>36</v>
      </c>
      <c r="V1225">
        <v>1</v>
      </c>
      <c r="W1225">
        <v>0</v>
      </c>
      <c r="X1225">
        <v>0</v>
      </c>
      <c r="Y1225">
        <v>0</v>
      </c>
      <c r="Z1225">
        <v>0</v>
      </c>
    </row>
    <row r="1226" spans="1:26" x14ac:dyDescent="0.25">
      <c r="A1226">
        <v>106909547</v>
      </c>
      <c r="B1226" t="s">
        <v>86</v>
      </c>
      <c r="C1226" t="s">
        <v>65</v>
      </c>
      <c r="D1226">
        <v>10000026</v>
      </c>
      <c r="E1226">
        <v>10000026</v>
      </c>
      <c r="F1226">
        <v>26.666</v>
      </c>
      <c r="G1226">
        <v>200390</v>
      </c>
      <c r="H1226">
        <v>0.1</v>
      </c>
      <c r="I1226">
        <v>2022</v>
      </c>
      <c r="J1226" t="s">
        <v>118</v>
      </c>
      <c r="K1226" t="s">
        <v>55</v>
      </c>
      <c r="L1226" s="127">
        <v>0.62291666666666667</v>
      </c>
      <c r="M1226" t="s">
        <v>28</v>
      </c>
      <c r="N1226" t="s">
        <v>49</v>
      </c>
      <c r="O1226" t="s">
        <v>30</v>
      </c>
      <c r="P1226" t="s">
        <v>31</v>
      </c>
      <c r="Q1226" t="s">
        <v>41</v>
      </c>
      <c r="R1226" t="s">
        <v>33</v>
      </c>
      <c r="S1226" t="s">
        <v>42</v>
      </c>
      <c r="T1226" t="s">
        <v>35</v>
      </c>
      <c r="U1226" s="1" t="s">
        <v>36</v>
      </c>
      <c r="V1226">
        <v>2</v>
      </c>
      <c r="W1226">
        <v>0</v>
      </c>
      <c r="X1226">
        <v>0</v>
      </c>
      <c r="Y1226">
        <v>0</v>
      </c>
      <c r="Z1226">
        <v>0</v>
      </c>
    </row>
    <row r="1227" spans="1:26" x14ac:dyDescent="0.25">
      <c r="A1227">
        <v>106909567</v>
      </c>
      <c r="B1227" t="s">
        <v>86</v>
      </c>
      <c r="C1227" t="s">
        <v>65</v>
      </c>
      <c r="D1227">
        <v>10000026</v>
      </c>
      <c r="E1227">
        <v>10000026</v>
      </c>
      <c r="F1227">
        <v>28.158999999999999</v>
      </c>
      <c r="G1227">
        <v>30000280</v>
      </c>
      <c r="H1227">
        <v>0.1</v>
      </c>
      <c r="I1227">
        <v>2022</v>
      </c>
      <c r="J1227" t="s">
        <v>118</v>
      </c>
      <c r="K1227" t="s">
        <v>58</v>
      </c>
      <c r="L1227" s="127">
        <v>9.930555555555555E-2</v>
      </c>
      <c r="M1227" t="s">
        <v>28</v>
      </c>
      <c r="N1227" t="s">
        <v>49</v>
      </c>
      <c r="O1227" t="s">
        <v>30</v>
      </c>
      <c r="P1227" t="s">
        <v>31</v>
      </c>
      <c r="Q1227" t="s">
        <v>41</v>
      </c>
      <c r="R1227" t="s">
        <v>33</v>
      </c>
      <c r="S1227" t="s">
        <v>42</v>
      </c>
      <c r="T1227" t="s">
        <v>57</v>
      </c>
      <c r="U1227" s="1" t="s">
        <v>36</v>
      </c>
      <c r="V1227">
        <v>1</v>
      </c>
      <c r="W1227">
        <v>0</v>
      </c>
      <c r="X1227">
        <v>0</v>
      </c>
      <c r="Y1227">
        <v>0</v>
      </c>
      <c r="Z1227">
        <v>0</v>
      </c>
    </row>
    <row r="1228" spans="1:26" x14ac:dyDescent="0.25">
      <c r="A1228">
        <v>106909582</v>
      </c>
      <c r="B1228" t="s">
        <v>25</v>
      </c>
      <c r="C1228" t="s">
        <v>65</v>
      </c>
      <c r="D1228">
        <v>10000040</v>
      </c>
      <c r="E1228">
        <v>10000040</v>
      </c>
      <c r="F1228">
        <v>19.988</v>
      </c>
      <c r="G1228">
        <v>20000070</v>
      </c>
      <c r="H1228">
        <v>3</v>
      </c>
      <c r="I1228">
        <v>2022</v>
      </c>
      <c r="J1228" t="s">
        <v>118</v>
      </c>
      <c r="K1228" t="s">
        <v>60</v>
      </c>
      <c r="L1228" s="127">
        <v>9.0972222222222218E-2</v>
      </c>
      <c r="M1228" t="s">
        <v>28</v>
      </c>
      <c r="N1228" t="s">
        <v>29</v>
      </c>
      <c r="O1228" t="s">
        <v>30</v>
      </c>
      <c r="P1228" t="s">
        <v>31</v>
      </c>
      <c r="Q1228" t="s">
        <v>41</v>
      </c>
      <c r="R1228" t="s">
        <v>33</v>
      </c>
      <c r="S1228" t="s">
        <v>42</v>
      </c>
      <c r="T1228" t="s">
        <v>57</v>
      </c>
      <c r="U1228" s="1" t="s">
        <v>36</v>
      </c>
      <c r="V1228">
        <v>2</v>
      </c>
      <c r="W1228">
        <v>0</v>
      </c>
      <c r="X1228">
        <v>0</v>
      </c>
      <c r="Y1228">
        <v>0</v>
      </c>
      <c r="Z1228">
        <v>0</v>
      </c>
    </row>
    <row r="1229" spans="1:26" x14ac:dyDescent="0.25">
      <c r="A1229">
        <v>106909699</v>
      </c>
      <c r="B1229" t="s">
        <v>86</v>
      </c>
      <c r="C1229" t="s">
        <v>65</v>
      </c>
      <c r="D1229">
        <v>10000026</v>
      </c>
      <c r="E1229">
        <v>10000026</v>
      </c>
      <c r="F1229">
        <v>25.254999999999999</v>
      </c>
      <c r="G1229">
        <v>200370</v>
      </c>
      <c r="H1229">
        <v>0.5</v>
      </c>
      <c r="I1229">
        <v>2022</v>
      </c>
      <c r="J1229" t="s">
        <v>118</v>
      </c>
      <c r="K1229" t="s">
        <v>58</v>
      </c>
      <c r="L1229" s="127">
        <v>0.81458333333333333</v>
      </c>
      <c r="M1229" t="s">
        <v>28</v>
      </c>
      <c r="N1229" t="s">
        <v>29</v>
      </c>
      <c r="O1229" t="s">
        <v>30</v>
      </c>
      <c r="P1229" t="s">
        <v>54</v>
      </c>
      <c r="Q1229" t="s">
        <v>41</v>
      </c>
      <c r="R1229" t="s">
        <v>33</v>
      </c>
      <c r="S1229" t="s">
        <v>42</v>
      </c>
      <c r="T1229" t="s">
        <v>52</v>
      </c>
      <c r="U1229" s="1" t="s">
        <v>36</v>
      </c>
      <c r="V1229">
        <v>1</v>
      </c>
      <c r="W1229">
        <v>0</v>
      </c>
      <c r="X1229">
        <v>0</v>
      </c>
      <c r="Y1229">
        <v>0</v>
      </c>
      <c r="Z1229">
        <v>0</v>
      </c>
    </row>
    <row r="1230" spans="1:26" x14ac:dyDescent="0.25">
      <c r="A1230">
        <v>106909855</v>
      </c>
      <c r="B1230" t="s">
        <v>164</v>
      </c>
      <c r="C1230" t="s">
        <v>45</v>
      </c>
      <c r="D1230">
        <v>50029662</v>
      </c>
      <c r="E1230">
        <v>30000024</v>
      </c>
      <c r="F1230">
        <v>19.545000000000002</v>
      </c>
      <c r="G1230">
        <v>50027732</v>
      </c>
      <c r="H1230">
        <v>9.7000000000000003E-2</v>
      </c>
      <c r="I1230">
        <v>2022</v>
      </c>
      <c r="J1230" t="s">
        <v>73</v>
      </c>
      <c r="K1230" t="s">
        <v>27</v>
      </c>
      <c r="L1230" s="127">
        <v>0.7597222222222223</v>
      </c>
      <c r="M1230" t="s">
        <v>28</v>
      </c>
      <c r="N1230" t="s">
        <v>29</v>
      </c>
      <c r="O1230" t="s">
        <v>30</v>
      </c>
      <c r="P1230" t="s">
        <v>31</v>
      </c>
      <c r="Q1230" t="s">
        <v>41</v>
      </c>
      <c r="R1230" t="s">
        <v>33</v>
      </c>
      <c r="S1230" t="s">
        <v>34</v>
      </c>
      <c r="T1230" t="s">
        <v>74</v>
      </c>
      <c r="U1230" s="1" t="s">
        <v>36</v>
      </c>
      <c r="V1230">
        <v>4</v>
      </c>
      <c r="W1230">
        <v>0</v>
      </c>
      <c r="X1230">
        <v>0</v>
      </c>
      <c r="Y1230">
        <v>0</v>
      </c>
      <c r="Z1230">
        <v>0</v>
      </c>
    </row>
    <row r="1231" spans="1:26" x14ac:dyDescent="0.25">
      <c r="A1231">
        <v>106909856</v>
      </c>
      <c r="B1231" t="s">
        <v>164</v>
      </c>
      <c r="C1231" t="s">
        <v>45</v>
      </c>
      <c r="F1231">
        <v>999.99900000000002</v>
      </c>
      <c r="H1231">
        <v>0</v>
      </c>
      <c r="I1231">
        <v>2022</v>
      </c>
      <c r="J1231" t="s">
        <v>73</v>
      </c>
      <c r="K1231" t="s">
        <v>27</v>
      </c>
      <c r="L1231" s="127">
        <v>0.7631944444444444</v>
      </c>
      <c r="M1231" t="s">
        <v>28</v>
      </c>
      <c r="N1231" t="s">
        <v>29</v>
      </c>
      <c r="O1231" t="s">
        <v>30</v>
      </c>
      <c r="P1231" t="s">
        <v>54</v>
      </c>
      <c r="Q1231" t="s">
        <v>32</v>
      </c>
      <c r="R1231" t="s">
        <v>75</v>
      </c>
      <c r="S1231" t="s">
        <v>42</v>
      </c>
      <c r="T1231" t="s">
        <v>52</v>
      </c>
      <c r="U1231" s="1" t="s">
        <v>36</v>
      </c>
      <c r="V1231">
        <v>2</v>
      </c>
      <c r="W1231">
        <v>0</v>
      </c>
      <c r="X1231">
        <v>0</v>
      </c>
      <c r="Y1231">
        <v>0</v>
      </c>
      <c r="Z1231">
        <v>0</v>
      </c>
    </row>
    <row r="1232" spans="1:26" x14ac:dyDescent="0.25">
      <c r="A1232">
        <v>106909864</v>
      </c>
      <c r="B1232" t="s">
        <v>164</v>
      </c>
      <c r="C1232" t="s">
        <v>45</v>
      </c>
      <c r="D1232">
        <v>50029662</v>
      </c>
      <c r="E1232">
        <v>40001296</v>
      </c>
      <c r="F1232">
        <v>0.14699999999999999</v>
      </c>
      <c r="G1232">
        <v>50010813</v>
      </c>
      <c r="H1232">
        <v>5.7000000000000002E-2</v>
      </c>
      <c r="I1232">
        <v>2022</v>
      </c>
      <c r="J1232" t="s">
        <v>73</v>
      </c>
      <c r="K1232" t="s">
        <v>48</v>
      </c>
      <c r="L1232" s="127">
        <v>0.66249999999999998</v>
      </c>
      <c r="M1232" t="s">
        <v>28</v>
      </c>
      <c r="N1232" t="s">
        <v>29</v>
      </c>
      <c r="O1232" t="s">
        <v>30</v>
      </c>
      <c r="P1232" t="s">
        <v>68</v>
      </c>
      <c r="Q1232" t="s">
        <v>41</v>
      </c>
      <c r="R1232" t="s">
        <v>33</v>
      </c>
      <c r="S1232" t="s">
        <v>42</v>
      </c>
      <c r="T1232" t="s">
        <v>35</v>
      </c>
      <c r="U1232" s="1" t="s">
        <v>36</v>
      </c>
      <c r="V1232">
        <v>3</v>
      </c>
      <c r="W1232">
        <v>0</v>
      </c>
      <c r="X1232">
        <v>0</v>
      </c>
      <c r="Y1232">
        <v>0</v>
      </c>
      <c r="Z1232">
        <v>0</v>
      </c>
    </row>
    <row r="1233" spans="1:26" x14ac:dyDescent="0.25">
      <c r="A1233">
        <v>106909869</v>
      </c>
      <c r="B1233" t="s">
        <v>164</v>
      </c>
      <c r="C1233" t="s">
        <v>45</v>
      </c>
      <c r="D1233">
        <v>50010074</v>
      </c>
      <c r="E1233">
        <v>20000421</v>
      </c>
      <c r="F1233">
        <v>25.683</v>
      </c>
      <c r="G1233">
        <v>50029662</v>
      </c>
      <c r="H1233">
        <v>3.7999999999999999E-2</v>
      </c>
      <c r="I1233">
        <v>2022</v>
      </c>
      <c r="J1233" t="s">
        <v>73</v>
      </c>
      <c r="K1233" t="s">
        <v>58</v>
      </c>
      <c r="L1233" s="127">
        <v>0.77430555555555547</v>
      </c>
      <c r="M1233" t="s">
        <v>28</v>
      </c>
      <c r="N1233" t="s">
        <v>49</v>
      </c>
      <c r="O1233" t="s">
        <v>30</v>
      </c>
      <c r="P1233" t="s">
        <v>31</v>
      </c>
      <c r="Q1233" t="s">
        <v>41</v>
      </c>
      <c r="R1233" t="s">
        <v>76</v>
      </c>
      <c r="S1233" t="s">
        <v>42</v>
      </c>
      <c r="T1233" t="s">
        <v>57</v>
      </c>
      <c r="U1233" s="1" t="s">
        <v>64</v>
      </c>
      <c r="V1233">
        <v>8</v>
      </c>
      <c r="W1233">
        <v>0</v>
      </c>
      <c r="X1233">
        <v>0</v>
      </c>
      <c r="Y1233">
        <v>1</v>
      </c>
      <c r="Z1233">
        <v>3</v>
      </c>
    </row>
    <row r="1234" spans="1:26" x14ac:dyDescent="0.25">
      <c r="A1234">
        <v>106909894</v>
      </c>
      <c r="B1234" t="s">
        <v>164</v>
      </c>
      <c r="C1234" t="s">
        <v>45</v>
      </c>
      <c r="D1234">
        <v>50029662</v>
      </c>
      <c r="E1234">
        <v>40001296</v>
      </c>
      <c r="F1234">
        <v>6.8000000000000005E-2</v>
      </c>
      <c r="G1234">
        <v>50032515</v>
      </c>
      <c r="H1234">
        <v>2E-3</v>
      </c>
      <c r="I1234">
        <v>2022</v>
      </c>
      <c r="J1234" t="s">
        <v>89</v>
      </c>
      <c r="K1234" t="s">
        <v>48</v>
      </c>
      <c r="L1234" s="127">
        <v>0.4465277777777778</v>
      </c>
      <c r="M1234" t="s">
        <v>28</v>
      </c>
      <c r="N1234" t="s">
        <v>29</v>
      </c>
      <c r="O1234" t="s">
        <v>30</v>
      </c>
      <c r="P1234" t="s">
        <v>31</v>
      </c>
      <c r="Q1234" t="s">
        <v>62</v>
      </c>
      <c r="R1234" t="s">
        <v>33</v>
      </c>
      <c r="S1234" t="s">
        <v>34</v>
      </c>
      <c r="T1234" t="s">
        <v>35</v>
      </c>
      <c r="U1234" s="1" t="s">
        <v>43</v>
      </c>
      <c r="V1234">
        <v>2</v>
      </c>
      <c r="W1234">
        <v>0</v>
      </c>
      <c r="X1234">
        <v>0</v>
      </c>
      <c r="Y1234">
        <v>0</v>
      </c>
      <c r="Z1234">
        <v>1</v>
      </c>
    </row>
    <row r="1235" spans="1:26" x14ac:dyDescent="0.25">
      <c r="A1235">
        <v>106909919</v>
      </c>
      <c r="B1235" t="s">
        <v>164</v>
      </c>
      <c r="C1235" t="s">
        <v>45</v>
      </c>
      <c r="D1235">
        <v>50029662</v>
      </c>
      <c r="E1235">
        <v>30000024</v>
      </c>
      <c r="F1235">
        <v>19.448</v>
      </c>
      <c r="G1235">
        <v>50027732</v>
      </c>
      <c r="H1235">
        <v>0</v>
      </c>
      <c r="I1235">
        <v>2022</v>
      </c>
      <c r="J1235" t="s">
        <v>89</v>
      </c>
      <c r="K1235" t="s">
        <v>27</v>
      </c>
      <c r="L1235" s="127">
        <v>0.76041666666666663</v>
      </c>
      <c r="M1235" t="s">
        <v>28</v>
      </c>
      <c r="N1235" t="s">
        <v>29</v>
      </c>
      <c r="O1235" t="s">
        <v>30</v>
      </c>
      <c r="P1235" t="s">
        <v>68</v>
      </c>
      <c r="Q1235" t="s">
        <v>41</v>
      </c>
      <c r="R1235" t="s">
        <v>61</v>
      </c>
      <c r="S1235" t="s">
        <v>42</v>
      </c>
      <c r="T1235" t="s">
        <v>35</v>
      </c>
      <c r="U1235" s="1" t="s">
        <v>36</v>
      </c>
      <c r="V1235">
        <v>3</v>
      </c>
      <c r="W1235">
        <v>0</v>
      </c>
      <c r="X1235">
        <v>0</v>
      </c>
      <c r="Y1235">
        <v>0</v>
      </c>
      <c r="Z1235">
        <v>0</v>
      </c>
    </row>
    <row r="1236" spans="1:26" x14ac:dyDescent="0.25">
      <c r="A1236">
        <v>106909920</v>
      </c>
      <c r="B1236" t="s">
        <v>164</v>
      </c>
      <c r="C1236" t="s">
        <v>45</v>
      </c>
      <c r="D1236">
        <v>50010074</v>
      </c>
      <c r="E1236">
        <v>20000421</v>
      </c>
      <c r="F1236">
        <v>25.724</v>
      </c>
      <c r="G1236">
        <v>50029662</v>
      </c>
      <c r="H1236">
        <v>3.0000000000000001E-3</v>
      </c>
      <c r="I1236">
        <v>2022</v>
      </c>
      <c r="J1236" t="s">
        <v>89</v>
      </c>
      <c r="K1236" t="s">
        <v>39</v>
      </c>
      <c r="L1236" s="127">
        <v>0.30972222222222223</v>
      </c>
      <c r="M1236" t="s">
        <v>28</v>
      </c>
      <c r="N1236" t="s">
        <v>29</v>
      </c>
      <c r="O1236" t="s">
        <v>30</v>
      </c>
      <c r="P1236" t="s">
        <v>31</v>
      </c>
      <c r="Q1236" t="s">
        <v>41</v>
      </c>
      <c r="R1236" t="s">
        <v>33</v>
      </c>
      <c r="S1236" t="s">
        <v>42</v>
      </c>
      <c r="T1236" t="s">
        <v>35</v>
      </c>
      <c r="U1236" s="1" t="s">
        <v>36</v>
      </c>
      <c r="V1236">
        <v>4</v>
      </c>
      <c r="W1236">
        <v>0</v>
      </c>
      <c r="X1236">
        <v>0</v>
      </c>
      <c r="Y1236">
        <v>0</v>
      </c>
      <c r="Z1236">
        <v>0</v>
      </c>
    </row>
    <row r="1237" spans="1:26" x14ac:dyDescent="0.25">
      <c r="A1237">
        <v>106909933</v>
      </c>
      <c r="B1237" t="s">
        <v>164</v>
      </c>
      <c r="C1237" t="s">
        <v>45</v>
      </c>
      <c r="D1237">
        <v>50029662</v>
      </c>
      <c r="E1237">
        <v>40001296</v>
      </c>
      <c r="F1237">
        <v>0.155</v>
      </c>
      <c r="G1237">
        <v>50033576</v>
      </c>
      <c r="H1237">
        <v>0</v>
      </c>
      <c r="I1237">
        <v>2022</v>
      </c>
      <c r="J1237" t="s">
        <v>118</v>
      </c>
      <c r="K1237" t="s">
        <v>60</v>
      </c>
      <c r="L1237" s="127">
        <v>0.54583333333333328</v>
      </c>
      <c r="M1237" t="s">
        <v>28</v>
      </c>
      <c r="N1237" t="s">
        <v>29</v>
      </c>
      <c r="O1237" t="s">
        <v>30</v>
      </c>
      <c r="P1237" t="s">
        <v>68</v>
      </c>
      <c r="Q1237" t="s">
        <v>41</v>
      </c>
      <c r="R1237" t="s">
        <v>33</v>
      </c>
      <c r="S1237" t="s">
        <v>42</v>
      </c>
      <c r="T1237" t="s">
        <v>35</v>
      </c>
      <c r="U1237" s="1" t="s">
        <v>36</v>
      </c>
      <c r="V1237">
        <v>2</v>
      </c>
      <c r="W1237">
        <v>0</v>
      </c>
      <c r="X1237">
        <v>0</v>
      </c>
      <c r="Y1237">
        <v>0</v>
      </c>
      <c r="Z1237">
        <v>0</v>
      </c>
    </row>
    <row r="1238" spans="1:26" x14ac:dyDescent="0.25">
      <c r="A1238">
        <v>106909971</v>
      </c>
      <c r="B1238" t="s">
        <v>81</v>
      </c>
      <c r="C1238" t="s">
        <v>65</v>
      </c>
      <c r="D1238">
        <v>10000485</v>
      </c>
      <c r="E1238">
        <v>10800485</v>
      </c>
      <c r="F1238">
        <v>30.608000000000001</v>
      </c>
      <c r="G1238">
        <v>50015657</v>
      </c>
      <c r="H1238">
        <v>0.1</v>
      </c>
      <c r="I1238">
        <v>2022</v>
      </c>
      <c r="J1238" t="s">
        <v>118</v>
      </c>
      <c r="K1238" t="s">
        <v>27</v>
      </c>
      <c r="L1238" s="127">
        <v>0.3354166666666667</v>
      </c>
      <c r="M1238" t="s">
        <v>28</v>
      </c>
      <c r="N1238" t="s">
        <v>49</v>
      </c>
      <c r="O1238" t="s">
        <v>30</v>
      </c>
      <c r="P1238" t="s">
        <v>54</v>
      </c>
      <c r="Q1238" t="s">
        <v>41</v>
      </c>
      <c r="R1238" t="s">
        <v>33</v>
      </c>
      <c r="S1238" t="s">
        <v>42</v>
      </c>
      <c r="T1238" t="s">
        <v>35</v>
      </c>
      <c r="U1238" s="1" t="s">
        <v>43</v>
      </c>
      <c r="V1238">
        <v>5</v>
      </c>
      <c r="W1238">
        <v>0</v>
      </c>
      <c r="X1238">
        <v>0</v>
      </c>
      <c r="Y1238">
        <v>0</v>
      </c>
      <c r="Z1238">
        <v>2</v>
      </c>
    </row>
    <row r="1239" spans="1:26" x14ac:dyDescent="0.25">
      <c r="A1239">
        <v>106910027</v>
      </c>
      <c r="B1239" t="s">
        <v>44</v>
      </c>
      <c r="C1239" t="s">
        <v>67</v>
      </c>
      <c r="D1239">
        <v>30000147</v>
      </c>
      <c r="E1239">
        <v>30000147</v>
      </c>
      <c r="F1239">
        <v>5.4550000000000001</v>
      </c>
      <c r="G1239">
        <v>50009604</v>
      </c>
      <c r="H1239">
        <v>0.1</v>
      </c>
      <c r="I1239">
        <v>2022</v>
      </c>
      <c r="J1239" t="s">
        <v>118</v>
      </c>
      <c r="K1239" t="s">
        <v>55</v>
      </c>
      <c r="L1239" s="127">
        <v>0.27499999999999997</v>
      </c>
      <c r="M1239" t="s">
        <v>28</v>
      </c>
      <c r="N1239" t="s">
        <v>29</v>
      </c>
      <c r="O1239" t="s">
        <v>30</v>
      </c>
      <c r="P1239" t="s">
        <v>54</v>
      </c>
      <c r="Q1239" t="s">
        <v>41</v>
      </c>
      <c r="R1239" t="s">
        <v>128</v>
      </c>
      <c r="S1239" t="s">
        <v>42</v>
      </c>
      <c r="T1239" t="s">
        <v>47</v>
      </c>
      <c r="U1239" s="1" t="s">
        <v>43</v>
      </c>
      <c r="V1239">
        <v>1</v>
      </c>
      <c r="W1239">
        <v>0</v>
      </c>
      <c r="X1239">
        <v>0</v>
      </c>
      <c r="Y1239">
        <v>0</v>
      </c>
      <c r="Z1239">
        <v>1</v>
      </c>
    </row>
    <row r="1240" spans="1:26" x14ac:dyDescent="0.25">
      <c r="A1240">
        <v>106910033</v>
      </c>
      <c r="B1240" t="s">
        <v>114</v>
      </c>
      <c r="C1240" t="s">
        <v>38</v>
      </c>
      <c r="D1240">
        <v>20000070</v>
      </c>
      <c r="E1240">
        <v>20000070</v>
      </c>
      <c r="F1240">
        <v>12.398</v>
      </c>
      <c r="G1240">
        <v>50029816</v>
      </c>
      <c r="H1240">
        <v>0.3</v>
      </c>
      <c r="I1240">
        <v>2022</v>
      </c>
      <c r="J1240" t="s">
        <v>118</v>
      </c>
      <c r="K1240" t="s">
        <v>58</v>
      </c>
      <c r="L1240" s="127">
        <v>0.73749999999999993</v>
      </c>
      <c r="M1240" t="s">
        <v>28</v>
      </c>
      <c r="N1240" t="s">
        <v>49</v>
      </c>
      <c r="O1240" t="s">
        <v>30</v>
      </c>
      <c r="P1240" t="s">
        <v>31</v>
      </c>
      <c r="Q1240" t="s">
        <v>41</v>
      </c>
      <c r="R1240" t="s">
        <v>33</v>
      </c>
      <c r="S1240" t="s">
        <v>42</v>
      </c>
      <c r="T1240" t="s">
        <v>35</v>
      </c>
      <c r="U1240" s="1" t="s">
        <v>36</v>
      </c>
      <c r="V1240">
        <v>4</v>
      </c>
      <c r="W1240">
        <v>0</v>
      </c>
      <c r="X1240">
        <v>0</v>
      </c>
      <c r="Y1240">
        <v>0</v>
      </c>
      <c r="Z1240">
        <v>0</v>
      </c>
    </row>
    <row r="1241" spans="1:26" x14ac:dyDescent="0.25">
      <c r="A1241">
        <v>106910114</v>
      </c>
      <c r="B1241" t="s">
        <v>147</v>
      </c>
      <c r="C1241" t="s">
        <v>45</v>
      </c>
      <c r="F1241">
        <v>999.99900000000002</v>
      </c>
      <c r="G1241">
        <v>50007603</v>
      </c>
      <c r="H1241">
        <v>4.7E-2</v>
      </c>
      <c r="I1241">
        <v>2022</v>
      </c>
      <c r="J1241" t="s">
        <v>118</v>
      </c>
      <c r="K1241" t="s">
        <v>58</v>
      </c>
      <c r="L1241" s="127">
        <v>3.125E-2</v>
      </c>
      <c r="M1241" t="s">
        <v>40</v>
      </c>
      <c r="N1241" t="s">
        <v>49</v>
      </c>
      <c r="O1241" t="s">
        <v>30</v>
      </c>
      <c r="P1241" t="s">
        <v>54</v>
      </c>
      <c r="Q1241" t="s">
        <v>41</v>
      </c>
      <c r="R1241" t="s">
        <v>75</v>
      </c>
      <c r="S1241" t="s">
        <v>42</v>
      </c>
      <c r="T1241" t="s">
        <v>57</v>
      </c>
      <c r="U1241" s="1" t="s">
        <v>43</v>
      </c>
      <c r="V1241">
        <v>3</v>
      </c>
      <c r="W1241">
        <v>0</v>
      </c>
      <c r="X1241">
        <v>0</v>
      </c>
      <c r="Y1241">
        <v>0</v>
      </c>
      <c r="Z1241">
        <v>1</v>
      </c>
    </row>
    <row r="1242" spans="1:26" x14ac:dyDescent="0.25">
      <c r="A1242">
        <v>106910115</v>
      </c>
      <c r="B1242" t="s">
        <v>44</v>
      </c>
      <c r="C1242" t="s">
        <v>45</v>
      </c>
      <c r="D1242">
        <v>50025954</v>
      </c>
      <c r="E1242">
        <v>50025954</v>
      </c>
      <c r="F1242">
        <v>999.99900000000002</v>
      </c>
      <c r="G1242">
        <v>50006987</v>
      </c>
      <c r="H1242">
        <v>0</v>
      </c>
      <c r="I1242">
        <v>2022</v>
      </c>
      <c r="J1242" t="s">
        <v>118</v>
      </c>
      <c r="K1242" t="s">
        <v>60</v>
      </c>
      <c r="L1242" s="127">
        <v>0.56041666666666667</v>
      </c>
      <c r="M1242" t="s">
        <v>28</v>
      </c>
      <c r="N1242" t="s">
        <v>29</v>
      </c>
      <c r="O1242" t="s">
        <v>30</v>
      </c>
      <c r="P1242" t="s">
        <v>31</v>
      </c>
      <c r="Q1242" t="s">
        <v>41</v>
      </c>
      <c r="R1242" t="s">
        <v>61</v>
      </c>
      <c r="S1242" t="s">
        <v>42</v>
      </c>
      <c r="T1242" t="s">
        <v>35</v>
      </c>
      <c r="U1242" s="1" t="s">
        <v>36</v>
      </c>
      <c r="V1242">
        <v>3</v>
      </c>
      <c r="W1242">
        <v>0</v>
      </c>
      <c r="X1242">
        <v>0</v>
      </c>
      <c r="Y1242">
        <v>0</v>
      </c>
      <c r="Z1242">
        <v>0</v>
      </c>
    </row>
    <row r="1243" spans="1:26" x14ac:dyDescent="0.25">
      <c r="A1243">
        <v>106910417</v>
      </c>
      <c r="B1243" t="s">
        <v>97</v>
      </c>
      <c r="C1243" t="s">
        <v>45</v>
      </c>
      <c r="D1243">
        <v>50009618</v>
      </c>
      <c r="E1243">
        <v>50009618</v>
      </c>
      <c r="F1243">
        <v>11.116</v>
      </c>
      <c r="G1243">
        <v>50016155</v>
      </c>
      <c r="H1243">
        <v>0</v>
      </c>
      <c r="I1243">
        <v>2022</v>
      </c>
      <c r="J1243" t="s">
        <v>89</v>
      </c>
      <c r="K1243" t="s">
        <v>48</v>
      </c>
      <c r="L1243" s="127">
        <v>0.59027777777777779</v>
      </c>
      <c r="M1243" t="s">
        <v>28</v>
      </c>
      <c r="N1243" t="s">
        <v>29</v>
      </c>
      <c r="O1243" t="s">
        <v>30</v>
      </c>
      <c r="P1243" t="s">
        <v>68</v>
      </c>
      <c r="Q1243" t="s">
        <v>32</v>
      </c>
      <c r="R1243" t="s">
        <v>33</v>
      </c>
      <c r="S1243" t="s">
        <v>34</v>
      </c>
      <c r="T1243" t="s">
        <v>35</v>
      </c>
      <c r="U1243" s="1" t="s">
        <v>43</v>
      </c>
      <c r="V1243">
        <v>4</v>
      </c>
      <c r="W1243">
        <v>0</v>
      </c>
      <c r="X1243">
        <v>0</v>
      </c>
      <c r="Y1243">
        <v>0</v>
      </c>
      <c r="Z1243">
        <v>2</v>
      </c>
    </row>
    <row r="1244" spans="1:26" x14ac:dyDescent="0.25">
      <c r="A1244">
        <v>106910605</v>
      </c>
      <c r="B1244" t="s">
        <v>63</v>
      </c>
      <c r="C1244" t="s">
        <v>65</v>
      </c>
      <c r="D1244">
        <v>10000085</v>
      </c>
      <c r="E1244">
        <v>10000085</v>
      </c>
      <c r="F1244">
        <v>9.6110000000000007</v>
      </c>
      <c r="G1244">
        <v>40002538</v>
      </c>
      <c r="H1244">
        <v>1</v>
      </c>
      <c r="I1244">
        <v>2022</v>
      </c>
      <c r="J1244" t="s">
        <v>118</v>
      </c>
      <c r="K1244" t="s">
        <v>55</v>
      </c>
      <c r="L1244" s="127">
        <v>0.57430555555555551</v>
      </c>
      <c r="M1244" t="s">
        <v>28</v>
      </c>
      <c r="N1244" t="s">
        <v>49</v>
      </c>
      <c r="O1244" t="s">
        <v>30</v>
      </c>
      <c r="P1244" t="s">
        <v>54</v>
      </c>
      <c r="Q1244" t="s">
        <v>41</v>
      </c>
      <c r="R1244" t="s">
        <v>33</v>
      </c>
      <c r="S1244" t="s">
        <v>42</v>
      </c>
      <c r="T1244" t="s">
        <v>35</v>
      </c>
      <c r="U1244" s="1" t="s">
        <v>36</v>
      </c>
      <c r="V1244">
        <v>2</v>
      </c>
      <c r="W1244">
        <v>0</v>
      </c>
      <c r="X1244">
        <v>0</v>
      </c>
      <c r="Y1244">
        <v>0</v>
      </c>
      <c r="Z1244">
        <v>0</v>
      </c>
    </row>
    <row r="1245" spans="1:26" x14ac:dyDescent="0.25">
      <c r="A1245">
        <v>106910676</v>
      </c>
      <c r="B1245" t="s">
        <v>25</v>
      </c>
      <c r="C1245" t="s">
        <v>65</v>
      </c>
      <c r="D1245">
        <v>10000040</v>
      </c>
      <c r="E1245">
        <v>10000040</v>
      </c>
      <c r="F1245">
        <v>25.027999999999999</v>
      </c>
      <c r="G1245">
        <v>40002700</v>
      </c>
      <c r="H1245">
        <v>0.1</v>
      </c>
      <c r="I1245">
        <v>2022</v>
      </c>
      <c r="J1245" t="s">
        <v>118</v>
      </c>
      <c r="K1245" t="s">
        <v>60</v>
      </c>
      <c r="L1245" s="127">
        <v>0.54166666666666663</v>
      </c>
      <c r="M1245" t="s">
        <v>28</v>
      </c>
      <c r="N1245" t="s">
        <v>49</v>
      </c>
      <c r="O1245" t="s">
        <v>30</v>
      </c>
      <c r="P1245" t="s">
        <v>54</v>
      </c>
      <c r="Q1245" t="s">
        <v>41</v>
      </c>
      <c r="R1245" t="s">
        <v>33</v>
      </c>
      <c r="S1245" t="s">
        <v>42</v>
      </c>
      <c r="T1245" t="s">
        <v>35</v>
      </c>
      <c r="U1245" s="1" t="s">
        <v>43</v>
      </c>
      <c r="V1245">
        <v>12</v>
      </c>
      <c r="W1245">
        <v>0</v>
      </c>
      <c r="X1245">
        <v>0</v>
      </c>
      <c r="Y1245">
        <v>0</v>
      </c>
      <c r="Z1245">
        <v>1</v>
      </c>
    </row>
    <row r="1246" spans="1:26" x14ac:dyDescent="0.25">
      <c r="A1246">
        <v>106910691</v>
      </c>
      <c r="B1246" t="s">
        <v>25</v>
      </c>
      <c r="C1246" t="s">
        <v>65</v>
      </c>
      <c r="D1246">
        <v>10000040</v>
      </c>
      <c r="E1246">
        <v>10000040</v>
      </c>
      <c r="F1246">
        <v>27.234000000000002</v>
      </c>
      <c r="G1246">
        <v>20000070</v>
      </c>
      <c r="H1246">
        <v>9.5000000000000001E-2</v>
      </c>
      <c r="I1246">
        <v>2022</v>
      </c>
      <c r="J1246" t="s">
        <v>118</v>
      </c>
      <c r="K1246" t="s">
        <v>60</v>
      </c>
      <c r="L1246" s="127">
        <v>0.6875</v>
      </c>
      <c r="M1246" t="s">
        <v>28</v>
      </c>
      <c r="N1246" t="s">
        <v>29</v>
      </c>
      <c r="O1246" t="s">
        <v>30</v>
      </c>
      <c r="P1246" t="s">
        <v>31</v>
      </c>
      <c r="Q1246" t="s">
        <v>41</v>
      </c>
      <c r="R1246" t="s">
        <v>33</v>
      </c>
      <c r="S1246" t="s">
        <v>42</v>
      </c>
      <c r="T1246" t="s">
        <v>35</v>
      </c>
      <c r="U1246" s="1" t="s">
        <v>36</v>
      </c>
      <c r="V1246">
        <v>7</v>
      </c>
      <c r="W1246">
        <v>0</v>
      </c>
      <c r="X1246">
        <v>0</v>
      </c>
      <c r="Y1246">
        <v>0</v>
      </c>
      <c r="Z1246">
        <v>0</v>
      </c>
    </row>
    <row r="1247" spans="1:26" x14ac:dyDescent="0.25">
      <c r="A1247">
        <v>106910720</v>
      </c>
      <c r="B1247" t="s">
        <v>106</v>
      </c>
      <c r="C1247" t="s">
        <v>65</v>
      </c>
      <c r="D1247">
        <v>10000095</v>
      </c>
      <c r="E1247">
        <v>10000095</v>
      </c>
      <c r="F1247">
        <v>26.608000000000001</v>
      </c>
      <c r="G1247">
        <v>30000295</v>
      </c>
      <c r="H1247">
        <v>7.4</v>
      </c>
      <c r="I1247">
        <v>2022</v>
      </c>
      <c r="J1247" t="s">
        <v>118</v>
      </c>
      <c r="K1247" t="s">
        <v>60</v>
      </c>
      <c r="L1247" s="127">
        <v>4.9999999999999996E-2</v>
      </c>
      <c r="M1247" t="s">
        <v>28</v>
      </c>
      <c r="N1247" t="s">
        <v>49</v>
      </c>
      <c r="O1247" t="s">
        <v>30</v>
      </c>
      <c r="P1247" t="s">
        <v>54</v>
      </c>
      <c r="Q1247" t="s">
        <v>41</v>
      </c>
      <c r="R1247" t="s">
        <v>33</v>
      </c>
      <c r="S1247" t="s">
        <v>42</v>
      </c>
      <c r="T1247" t="s">
        <v>57</v>
      </c>
      <c r="U1247" s="1" t="s">
        <v>43</v>
      </c>
      <c r="V1247">
        <v>3</v>
      </c>
      <c r="W1247">
        <v>0</v>
      </c>
      <c r="X1247">
        <v>0</v>
      </c>
      <c r="Y1247">
        <v>0</v>
      </c>
      <c r="Z1247">
        <v>3</v>
      </c>
    </row>
    <row r="1248" spans="1:26" x14ac:dyDescent="0.25">
      <c r="A1248">
        <v>106910726</v>
      </c>
      <c r="B1248" t="s">
        <v>25</v>
      </c>
      <c r="C1248" t="s">
        <v>65</v>
      </c>
      <c r="D1248">
        <v>10000040</v>
      </c>
      <c r="E1248">
        <v>10000040</v>
      </c>
      <c r="F1248">
        <v>20.661999999999999</v>
      </c>
      <c r="G1248">
        <v>40005220</v>
      </c>
      <c r="H1248">
        <v>0.25</v>
      </c>
      <c r="I1248">
        <v>2022</v>
      </c>
      <c r="J1248" t="s">
        <v>89</v>
      </c>
      <c r="K1248" t="s">
        <v>48</v>
      </c>
      <c r="L1248" s="127">
        <v>0.70347222222222217</v>
      </c>
      <c r="M1248" t="s">
        <v>28</v>
      </c>
      <c r="N1248" t="s">
        <v>49</v>
      </c>
      <c r="O1248" t="s">
        <v>30</v>
      </c>
      <c r="P1248" t="s">
        <v>31</v>
      </c>
      <c r="Q1248" t="s">
        <v>41</v>
      </c>
      <c r="R1248" t="s">
        <v>33</v>
      </c>
      <c r="S1248" t="s">
        <v>42</v>
      </c>
      <c r="T1248" t="s">
        <v>35</v>
      </c>
      <c r="U1248" s="1" t="s">
        <v>64</v>
      </c>
      <c r="V1248">
        <v>3</v>
      </c>
      <c r="W1248">
        <v>0</v>
      </c>
      <c r="X1248">
        <v>0</v>
      </c>
      <c r="Y1248">
        <v>1</v>
      </c>
      <c r="Z1248">
        <v>0</v>
      </c>
    </row>
    <row r="1249" spans="1:26" x14ac:dyDescent="0.25">
      <c r="A1249">
        <v>106910768</v>
      </c>
      <c r="B1249" t="s">
        <v>127</v>
      </c>
      <c r="C1249" t="s">
        <v>38</v>
      </c>
      <c r="D1249">
        <v>20000401</v>
      </c>
      <c r="E1249">
        <v>20000401</v>
      </c>
      <c r="F1249">
        <v>0.59599999999999997</v>
      </c>
      <c r="G1249">
        <v>40001101</v>
      </c>
      <c r="H1249">
        <v>0</v>
      </c>
      <c r="I1249">
        <v>2022</v>
      </c>
      <c r="J1249" t="s">
        <v>118</v>
      </c>
      <c r="K1249" t="s">
        <v>27</v>
      </c>
      <c r="L1249" s="127">
        <v>0.26527777777777778</v>
      </c>
      <c r="M1249" t="s">
        <v>28</v>
      </c>
      <c r="N1249" t="s">
        <v>49</v>
      </c>
      <c r="O1249" t="s">
        <v>30</v>
      </c>
      <c r="P1249" t="s">
        <v>54</v>
      </c>
      <c r="Q1249" t="s">
        <v>41</v>
      </c>
      <c r="R1249" t="s">
        <v>61</v>
      </c>
      <c r="S1249" t="s">
        <v>42</v>
      </c>
      <c r="T1249" t="s">
        <v>35</v>
      </c>
      <c r="U1249" s="1" t="s">
        <v>36</v>
      </c>
      <c r="V1249">
        <v>2</v>
      </c>
      <c r="W1249">
        <v>0</v>
      </c>
      <c r="X1249">
        <v>0</v>
      </c>
      <c r="Y1249">
        <v>0</v>
      </c>
      <c r="Z1249">
        <v>0</v>
      </c>
    </row>
    <row r="1250" spans="1:26" x14ac:dyDescent="0.25">
      <c r="A1250">
        <v>106910770</v>
      </c>
      <c r="B1250" t="s">
        <v>86</v>
      </c>
      <c r="C1250" t="s">
        <v>65</v>
      </c>
      <c r="D1250">
        <v>10000026</v>
      </c>
      <c r="E1250">
        <v>10000026</v>
      </c>
      <c r="F1250">
        <v>27.666</v>
      </c>
      <c r="G1250">
        <v>200390</v>
      </c>
      <c r="H1250">
        <v>0.9</v>
      </c>
      <c r="I1250">
        <v>2022</v>
      </c>
      <c r="J1250" t="s">
        <v>118</v>
      </c>
      <c r="K1250" t="s">
        <v>27</v>
      </c>
      <c r="L1250" s="127">
        <v>0.29722222222222222</v>
      </c>
      <c r="M1250" t="s">
        <v>28</v>
      </c>
      <c r="N1250" t="s">
        <v>49</v>
      </c>
      <c r="O1250" t="s">
        <v>30</v>
      </c>
      <c r="P1250" t="s">
        <v>31</v>
      </c>
      <c r="Q1250" t="s">
        <v>41</v>
      </c>
      <c r="R1250" t="s">
        <v>33</v>
      </c>
      <c r="S1250" t="s">
        <v>42</v>
      </c>
      <c r="T1250" t="s">
        <v>35</v>
      </c>
      <c r="U1250" s="1" t="s">
        <v>36</v>
      </c>
      <c r="V1250">
        <v>2</v>
      </c>
      <c r="W1250">
        <v>0</v>
      </c>
      <c r="X1250">
        <v>0</v>
      </c>
      <c r="Y1250">
        <v>0</v>
      </c>
      <c r="Z1250">
        <v>0</v>
      </c>
    </row>
    <row r="1251" spans="1:26" x14ac:dyDescent="0.25">
      <c r="A1251">
        <v>106910792</v>
      </c>
      <c r="B1251" t="s">
        <v>165</v>
      </c>
      <c r="C1251" t="s">
        <v>38</v>
      </c>
      <c r="D1251">
        <v>20000321</v>
      </c>
      <c r="E1251">
        <v>20000321</v>
      </c>
      <c r="F1251">
        <v>10.609</v>
      </c>
      <c r="G1251">
        <v>29000321</v>
      </c>
      <c r="H1251">
        <v>2</v>
      </c>
      <c r="I1251">
        <v>2022</v>
      </c>
      <c r="J1251" t="s">
        <v>118</v>
      </c>
      <c r="K1251" t="s">
        <v>27</v>
      </c>
      <c r="L1251" s="127">
        <v>0.375</v>
      </c>
      <c r="M1251" t="s">
        <v>40</v>
      </c>
      <c r="N1251" t="s">
        <v>49</v>
      </c>
      <c r="O1251" t="s">
        <v>30</v>
      </c>
      <c r="P1251" t="s">
        <v>54</v>
      </c>
      <c r="Q1251" t="s">
        <v>41</v>
      </c>
      <c r="R1251" t="s">
        <v>33</v>
      </c>
      <c r="S1251" t="s">
        <v>42</v>
      </c>
      <c r="T1251" t="s">
        <v>35</v>
      </c>
      <c r="U1251" s="1" t="s">
        <v>36</v>
      </c>
      <c r="V1251">
        <v>2</v>
      </c>
      <c r="W1251">
        <v>0</v>
      </c>
      <c r="X1251">
        <v>0</v>
      </c>
      <c r="Y1251">
        <v>0</v>
      </c>
      <c r="Z1251">
        <v>0</v>
      </c>
    </row>
    <row r="1252" spans="1:26" x14ac:dyDescent="0.25">
      <c r="A1252">
        <v>106910797</v>
      </c>
      <c r="B1252" t="s">
        <v>110</v>
      </c>
      <c r="C1252" t="s">
        <v>38</v>
      </c>
      <c r="D1252">
        <v>20000074</v>
      </c>
      <c r="E1252">
        <v>20000074</v>
      </c>
      <c r="F1252">
        <v>999.99900000000002</v>
      </c>
      <c r="G1252">
        <v>20000441</v>
      </c>
      <c r="H1252">
        <v>0.1</v>
      </c>
      <c r="I1252">
        <v>2022</v>
      </c>
      <c r="J1252" t="s">
        <v>118</v>
      </c>
      <c r="K1252" t="s">
        <v>27</v>
      </c>
      <c r="L1252" s="127">
        <v>0.41805555555555557</v>
      </c>
      <c r="M1252" t="s">
        <v>40</v>
      </c>
      <c r="N1252" t="s">
        <v>49</v>
      </c>
      <c r="O1252" t="s">
        <v>30</v>
      </c>
      <c r="P1252" t="s">
        <v>54</v>
      </c>
      <c r="Q1252" t="s">
        <v>41</v>
      </c>
      <c r="R1252" t="s">
        <v>66</v>
      </c>
      <c r="S1252" t="s">
        <v>42</v>
      </c>
      <c r="T1252" t="s">
        <v>35</v>
      </c>
      <c r="U1252" s="1" t="s">
        <v>36</v>
      </c>
      <c r="V1252">
        <v>3</v>
      </c>
      <c r="W1252">
        <v>0</v>
      </c>
      <c r="X1252">
        <v>0</v>
      </c>
      <c r="Y1252">
        <v>0</v>
      </c>
      <c r="Z1252">
        <v>0</v>
      </c>
    </row>
    <row r="1253" spans="1:26" x14ac:dyDescent="0.25">
      <c r="A1253">
        <v>106910804</v>
      </c>
      <c r="B1253" t="s">
        <v>114</v>
      </c>
      <c r="C1253" t="s">
        <v>67</v>
      </c>
      <c r="D1253">
        <v>30000042</v>
      </c>
      <c r="E1253">
        <v>30000042</v>
      </c>
      <c r="F1253">
        <v>3.0990000000000002</v>
      </c>
      <c r="G1253">
        <v>10000040</v>
      </c>
      <c r="H1253">
        <v>0</v>
      </c>
      <c r="I1253">
        <v>2022</v>
      </c>
      <c r="J1253" t="s">
        <v>118</v>
      </c>
      <c r="K1253" t="s">
        <v>58</v>
      </c>
      <c r="L1253" s="127">
        <v>0.61458333333333337</v>
      </c>
      <c r="M1253" t="s">
        <v>28</v>
      </c>
      <c r="N1253" t="s">
        <v>29</v>
      </c>
      <c r="O1253" t="s">
        <v>30</v>
      </c>
      <c r="P1253" t="s">
        <v>31</v>
      </c>
      <c r="Q1253" t="s">
        <v>41</v>
      </c>
      <c r="R1253" t="s">
        <v>75</v>
      </c>
      <c r="S1253" t="s">
        <v>42</v>
      </c>
      <c r="T1253" t="s">
        <v>35</v>
      </c>
      <c r="U1253" s="1" t="s">
        <v>36</v>
      </c>
      <c r="V1253">
        <v>4</v>
      </c>
      <c r="W1253">
        <v>0</v>
      </c>
      <c r="X1253">
        <v>0</v>
      </c>
      <c r="Y1253">
        <v>0</v>
      </c>
      <c r="Z1253">
        <v>0</v>
      </c>
    </row>
    <row r="1254" spans="1:26" x14ac:dyDescent="0.25">
      <c r="A1254">
        <v>106910825</v>
      </c>
      <c r="B1254" t="s">
        <v>136</v>
      </c>
      <c r="C1254" t="s">
        <v>38</v>
      </c>
      <c r="D1254">
        <v>20000070</v>
      </c>
      <c r="E1254">
        <v>20000070</v>
      </c>
      <c r="F1254">
        <v>18.306000000000001</v>
      </c>
      <c r="G1254">
        <v>20000017</v>
      </c>
      <c r="H1254">
        <v>0.4</v>
      </c>
      <c r="I1254">
        <v>2022</v>
      </c>
      <c r="J1254" t="s">
        <v>118</v>
      </c>
      <c r="K1254" t="s">
        <v>27</v>
      </c>
      <c r="L1254" s="127">
        <v>0.52916666666666667</v>
      </c>
      <c r="M1254" t="s">
        <v>28</v>
      </c>
      <c r="N1254" t="s">
        <v>49</v>
      </c>
      <c r="O1254" t="s">
        <v>30</v>
      </c>
      <c r="P1254" t="s">
        <v>54</v>
      </c>
      <c r="Q1254" t="s">
        <v>41</v>
      </c>
      <c r="R1254" t="s">
        <v>75</v>
      </c>
      <c r="S1254" t="s">
        <v>42</v>
      </c>
      <c r="T1254" t="s">
        <v>35</v>
      </c>
      <c r="U1254" s="1" t="s">
        <v>43</v>
      </c>
      <c r="V1254">
        <v>3</v>
      </c>
      <c r="W1254">
        <v>0</v>
      </c>
      <c r="X1254">
        <v>0</v>
      </c>
      <c r="Y1254">
        <v>0</v>
      </c>
      <c r="Z1254">
        <v>2</v>
      </c>
    </row>
    <row r="1255" spans="1:26" x14ac:dyDescent="0.25">
      <c r="A1255">
        <v>106910869</v>
      </c>
      <c r="B1255" t="s">
        <v>114</v>
      </c>
      <c r="C1255" t="s">
        <v>67</v>
      </c>
      <c r="D1255">
        <v>30000042</v>
      </c>
      <c r="E1255">
        <v>30000042</v>
      </c>
      <c r="F1255">
        <v>999.99900000000002</v>
      </c>
      <c r="G1255">
        <v>40001704</v>
      </c>
      <c r="H1255">
        <v>0.05</v>
      </c>
      <c r="I1255">
        <v>2022</v>
      </c>
      <c r="J1255" t="s">
        <v>89</v>
      </c>
      <c r="K1255" t="s">
        <v>48</v>
      </c>
      <c r="L1255" s="127">
        <v>0.46111111111111108</v>
      </c>
      <c r="M1255" t="s">
        <v>28</v>
      </c>
      <c r="N1255" t="s">
        <v>49</v>
      </c>
      <c r="O1255" t="s">
        <v>30</v>
      </c>
      <c r="P1255" t="s">
        <v>31</v>
      </c>
      <c r="Q1255" t="s">
        <v>32</v>
      </c>
      <c r="R1255" t="s">
        <v>33</v>
      </c>
      <c r="S1255" t="s">
        <v>42</v>
      </c>
      <c r="T1255" t="s">
        <v>35</v>
      </c>
      <c r="U1255" s="1" t="s">
        <v>36</v>
      </c>
      <c r="V1255">
        <v>2</v>
      </c>
      <c r="W1255">
        <v>0</v>
      </c>
      <c r="X1255">
        <v>0</v>
      </c>
      <c r="Y1255">
        <v>0</v>
      </c>
      <c r="Z1255">
        <v>0</v>
      </c>
    </row>
    <row r="1256" spans="1:26" x14ac:dyDescent="0.25">
      <c r="A1256">
        <v>106910870</v>
      </c>
      <c r="B1256" t="s">
        <v>114</v>
      </c>
      <c r="C1256" t="s">
        <v>65</v>
      </c>
      <c r="D1256">
        <v>10000040</v>
      </c>
      <c r="E1256">
        <v>10000040</v>
      </c>
      <c r="F1256">
        <v>4.1139999999999999</v>
      </c>
      <c r="G1256">
        <v>203140</v>
      </c>
      <c r="H1256">
        <v>0.05</v>
      </c>
      <c r="I1256">
        <v>2022</v>
      </c>
      <c r="J1256" t="s">
        <v>89</v>
      </c>
      <c r="K1256" t="s">
        <v>48</v>
      </c>
      <c r="L1256" s="127">
        <v>0.68888888888888899</v>
      </c>
      <c r="M1256" t="s">
        <v>28</v>
      </c>
      <c r="N1256" t="s">
        <v>29</v>
      </c>
      <c r="O1256" t="s">
        <v>30</v>
      </c>
      <c r="P1256" t="s">
        <v>31</v>
      </c>
      <c r="Q1256" t="s">
        <v>62</v>
      </c>
      <c r="R1256" t="s">
        <v>33</v>
      </c>
      <c r="S1256" t="s">
        <v>34</v>
      </c>
      <c r="T1256" t="s">
        <v>35</v>
      </c>
      <c r="U1256" s="1" t="s">
        <v>36</v>
      </c>
      <c r="V1256">
        <v>1</v>
      </c>
      <c r="W1256">
        <v>0</v>
      </c>
      <c r="X1256">
        <v>0</v>
      </c>
      <c r="Y1256">
        <v>0</v>
      </c>
      <c r="Z1256">
        <v>0</v>
      </c>
    </row>
    <row r="1257" spans="1:26" x14ac:dyDescent="0.25">
      <c r="A1257">
        <v>106910903</v>
      </c>
      <c r="B1257" t="s">
        <v>86</v>
      </c>
      <c r="C1257" t="s">
        <v>65</v>
      </c>
      <c r="D1257">
        <v>10000026</v>
      </c>
      <c r="E1257">
        <v>10000026</v>
      </c>
      <c r="F1257">
        <v>27.259</v>
      </c>
      <c r="G1257">
        <v>30000280</v>
      </c>
      <c r="H1257">
        <v>1</v>
      </c>
      <c r="I1257">
        <v>2022</v>
      </c>
      <c r="J1257" t="s">
        <v>89</v>
      </c>
      <c r="K1257" t="s">
        <v>48</v>
      </c>
      <c r="L1257" s="127">
        <v>0.97499999999999998</v>
      </c>
      <c r="M1257" t="s">
        <v>28</v>
      </c>
      <c r="N1257" t="s">
        <v>49</v>
      </c>
      <c r="O1257" t="s">
        <v>30</v>
      </c>
      <c r="P1257" t="s">
        <v>31</v>
      </c>
      <c r="Q1257" t="s">
        <v>41</v>
      </c>
      <c r="R1257" t="s">
        <v>33</v>
      </c>
      <c r="S1257" t="s">
        <v>42</v>
      </c>
      <c r="T1257" t="s">
        <v>57</v>
      </c>
      <c r="U1257" s="1" t="s">
        <v>36</v>
      </c>
      <c r="V1257">
        <v>2</v>
      </c>
      <c r="W1257">
        <v>0</v>
      </c>
      <c r="X1257">
        <v>0</v>
      </c>
      <c r="Y1257">
        <v>0</v>
      </c>
      <c r="Z1257">
        <v>0</v>
      </c>
    </row>
    <row r="1258" spans="1:26" x14ac:dyDescent="0.25">
      <c r="A1258">
        <v>106910938</v>
      </c>
      <c r="B1258" t="s">
        <v>120</v>
      </c>
      <c r="C1258" t="s">
        <v>45</v>
      </c>
      <c r="D1258">
        <v>50033054</v>
      </c>
      <c r="E1258">
        <v>29000117</v>
      </c>
      <c r="F1258">
        <v>3.5760000000000001</v>
      </c>
      <c r="G1258">
        <v>50035454</v>
      </c>
      <c r="H1258">
        <v>0</v>
      </c>
      <c r="I1258">
        <v>2022</v>
      </c>
      <c r="J1258" t="s">
        <v>73</v>
      </c>
      <c r="K1258" t="s">
        <v>53</v>
      </c>
      <c r="L1258" s="127">
        <v>0.18124999999999999</v>
      </c>
      <c r="M1258" t="s">
        <v>28</v>
      </c>
      <c r="N1258" t="s">
        <v>49</v>
      </c>
      <c r="O1258" t="s">
        <v>30</v>
      </c>
      <c r="P1258" t="s">
        <v>54</v>
      </c>
      <c r="Q1258" t="s">
        <v>41</v>
      </c>
      <c r="S1258" t="s">
        <v>42</v>
      </c>
      <c r="T1258" t="s">
        <v>35</v>
      </c>
      <c r="U1258" s="1" t="s">
        <v>36</v>
      </c>
      <c r="V1258">
        <v>1</v>
      </c>
      <c r="W1258">
        <v>0</v>
      </c>
      <c r="X1258">
        <v>0</v>
      </c>
      <c r="Y1258">
        <v>0</v>
      </c>
      <c r="Z1258">
        <v>0</v>
      </c>
    </row>
    <row r="1259" spans="1:26" x14ac:dyDescent="0.25">
      <c r="A1259">
        <v>106911057</v>
      </c>
      <c r="B1259" t="s">
        <v>25</v>
      </c>
      <c r="C1259" t="s">
        <v>45</v>
      </c>
      <c r="D1259">
        <v>50014265</v>
      </c>
      <c r="E1259">
        <v>40001152</v>
      </c>
      <c r="F1259">
        <v>6.2939999999999996</v>
      </c>
      <c r="G1259">
        <v>50017993</v>
      </c>
      <c r="H1259">
        <v>8.9999999999999993E-3</v>
      </c>
      <c r="I1259">
        <v>2022</v>
      </c>
      <c r="J1259" t="s">
        <v>89</v>
      </c>
      <c r="K1259" t="s">
        <v>48</v>
      </c>
      <c r="L1259" s="127">
        <v>0.6333333333333333</v>
      </c>
      <c r="M1259" t="s">
        <v>28</v>
      </c>
      <c r="N1259" t="s">
        <v>49</v>
      </c>
      <c r="P1259" t="s">
        <v>31</v>
      </c>
      <c r="Q1259" t="s">
        <v>62</v>
      </c>
      <c r="S1259" t="s">
        <v>139</v>
      </c>
      <c r="T1259" t="s">
        <v>35</v>
      </c>
      <c r="U1259" s="1" t="s">
        <v>36</v>
      </c>
      <c r="V1259">
        <v>3</v>
      </c>
      <c r="W1259">
        <v>0</v>
      </c>
      <c r="X1259">
        <v>0</v>
      </c>
      <c r="Y1259">
        <v>0</v>
      </c>
      <c r="Z1259">
        <v>0</v>
      </c>
    </row>
    <row r="1260" spans="1:26" x14ac:dyDescent="0.25">
      <c r="A1260">
        <v>106911117</v>
      </c>
      <c r="B1260" t="s">
        <v>88</v>
      </c>
      <c r="C1260" t="s">
        <v>45</v>
      </c>
      <c r="F1260">
        <v>999.99900000000002</v>
      </c>
      <c r="H1260">
        <v>0</v>
      </c>
      <c r="I1260">
        <v>2022</v>
      </c>
      <c r="J1260" t="s">
        <v>89</v>
      </c>
      <c r="K1260" t="s">
        <v>58</v>
      </c>
      <c r="L1260" s="127">
        <v>0.64236111111111105</v>
      </c>
      <c r="M1260" t="s">
        <v>28</v>
      </c>
      <c r="N1260" t="s">
        <v>49</v>
      </c>
      <c r="P1260" t="s">
        <v>54</v>
      </c>
      <c r="Q1260" t="s">
        <v>41</v>
      </c>
      <c r="R1260" t="s">
        <v>50</v>
      </c>
      <c r="S1260" t="s">
        <v>42</v>
      </c>
      <c r="T1260" t="s">
        <v>35</v>
      </c>
      <c r="U1260" s="1" t="s">
        <v>43</v>
      </c>
      <c r="V1260">
        <v>1</v>
      </c>
      <c r="W1260">
        <v>0</v>
      </c>
      <c r="X1260">
        <v>0</v>
      </c>
      <c r="Y1260">
        <v>0</v>
      </c>
      <c r="Z1260">
        <v>1</v>
      </c>
    </row>
    <row r="1261" spans="1:26" x14ac:dyDescent="0.25">
      <c r="A1261">
        <v>106911212</v>
      </c>
      <c r="B1261" t="s">
        <v>152</v>
      </c>
      <c r="C1261" t="s">
        <v>45</v>
      </c>
      <c r="D1261">
        <v>50016604</v>
      </c>
      <c r="E1261">
        <v>50016604</v>
      </c>
      <c r="F1261">
        <v>999.99900000000002</v>
      </c>
      <c r="G1261">
        <v>50023304</v>
      </c>
      <c r="H1261">
        <v>0</v>
      </c>
      <c r="I1261">
        <v>2022</v>
      </c>
      <c r="J1261" t="s">
        <v>118</v>
      </c>
      <c r="K1261" t="s">
        <v>39</v>
      </c>
      <c r="L1261" s="127">
        <v>0.61458333333333337</v>
      </c>
      <c r="M1261" t="s">
        <v>28</v>
      </c>
      <c r="N1261" t="s">
        <v>49</v>
      </c>
      <c r="O1261" t="s">
        <v>30</v>
      </c>
      <c r="P1261" t="s">
        <v>54</v>
      </c>
      <c r="Q1261" t="s">
        <v>32</v>
      </c>
      <c r="R1261" t="s">
        <v>61</v>
      </c>
      <c r="S1261" t="s">
        <v>42</v>
      </c>
      <c r="T1261" t="s">
        <v>35</v>
      </c>
      <c r="U1261" s="1" t="s">
        <v>36</v>
      </c>
      <c r="V1261">
        <v>3</v>
      </c>
      <c r="W1261">
        <v>0</v>
      </c>
      <c r="X1261">
        <v>0</v>
      </c>
      <c r="Y1261">
        <v>0</v>
      </c>
      <c r="Z1261">
        <v>0</v>
      </c>
    </row>
    <row r="1262" spans="1:26" x14ac:dyDescent="0.25">
      <c r="A1262">
        <v>106911452</v>
      </c>
      <c r="B1262" t="s">
        <v>81</v>
      </c>
      <c r="C1262" t="s">
        <v>45</v>
      </c>
      <c r="D1262">
        <v>50011776</v>
      </c>
      <c r="E1262">
        <v>40002136</v>
      </c>
      <c r="F1262">
        <v>0.80500000000000005</v>
      </c>
      <c r="G1262">
        <v>10000077</v>
      </c>
      <c r="H1262">
        <v>2.8000000000000001E-2</v>
      </c>
      <c r="I1262">
        <v>2022</v>
      </c>
      <c r="J1262" t="s">
        <v>118</v>
      </c>
      <c r="K1262" t="s">
        <v>27</v>
      </c>
      <c r="L1262" s="127">
        <v>0.65902777777777777</v>
      </c>
      <c r="M1262" t="s">
        <v>28</v>
      </c>
      <c r="N1262" t="s">
        <v>29</v>
      </c>
      <c r="O1262" t="s">
        <v>30</v>
      </c>
      <c r="P1262" t="s">
        <v>54</v>
      </c>
      <c r="Q1262" t="s">
        <v>41</v>
      </c>
      <c r="R1262" t="s">
        <v>75</v>
      </c>
      <c r="S1262" t="s">
        <v>42</v>
      </c>
      <c r="T1262" t="s">
        <v>35</v>
      </c>
      <c r="U1262" s="1" t="s">
        <v>36</v>
      </c>
      <c r="V1262">
        <v>3</v>
      </c>
      <c r="W1262">
        <v>0</v>
      </c>
      <c r="X1262">
        <v>0</v>
      </c>
      <c r="Y1262">
        <v>0</v>
      </c>
      <c r="Z1262">
        <v>0</v>
      </c>
    </row>
    <row r="1263" spans="1:26" x14ac:dyDescent="0.25">
      <c r="A1263">
        <v>106911663</v>
      </c>
      <c r="B1263" t="s">
        <v>25</v>
      </c>
      <c r="C1263" t="s">
        <v>122</v>
      </c>
      <c r="D1263">
        <v>40003014</v>
      </c>
      <c r="E1263">
        <v>40003014</v>
      </c>
      <c r="F1263">
        <v>8.4000000000000005E-2</v>
      </c>
      <c r="G1263">
        <v>40001637</v>
      </c>
      <c r="H1263">
        <v>0</v>
      </c>
      <c r="I1263">
        <v>2022</v>
      </c>
      <c r="J1263" t="s">
        <v>89</v>
      </c>
      <c r="K1263" t="s">
        <v>27</v>
      </c>
      <c r="L1263" s="127">
        <v>0.75208333333333333</v>
      </c>
      <c r="M1263" t="s">
        <v>28</v>
      </c>
      <c r="N1263" t="s">
        <v>29</v>
      </c>
      <c r="O1263" t="s">
        <v>30</v>
      </c>
      <c r="P1263" t="s">
        <v>31</v>
      </c>
      <c r="Q1263" t="s">
        <v>41</v>
      </c>
      <c r="R1263" t="s">
        <v>50</v>
      </c>
      <c r="S1263" t="s">
        <v>42</v>
      </c>
      <c r="T1263" t="s">
        <v>35</v>
      </c>
      <c r="U1263" s="1" t="s">
        <v>36</v>
      </c>
      <c r="V1263">
        <v>6</v>
      </c>
      <c r="W1263">
        <v>0</v>
      </c>
      <c r="X1263">
        <v>0</v>
      </c>
      <c r="Y1263">
        <v>0</v>
      </c>
      <c r="Z1263">
        <v>0</v>
      </c>
    </row>
    <row r="1264" spans="1:26" x14ac:dyDescent="0.25">
      <c r="A1264">
        <v>106911712</v>
      </c>
      <c r="B1264" t="s">
        <v>112</v>
      </c>
      <c r="C1264" t="s">
        <v>65</v>
      </c>
      <c r="D1264">
        <v>10000095</v>
      </c>
      <c r="E1264">
        <v>10000095</v>
      </c>
      <c r="F1264">
        <v>1.5469999999999999</v>
      </c>
      <c r="G1264">
        <v>40001002</v>
      </c>
      <c r="H1264">
        <v>0.2</v>
      </c>
      <c r="I1264">
        <v>2022</v>
      </c>
      <c r="J1264" t="s">
        <v>89</v>
      </c>
      <c r="K1264" t="s">
        <v>48</v>
      </c>
      <c r="L1264" s="127">
        <v>0.50555555555555554</v>
      </c>
      <c r="M1264" t="s">
        <v>28</v>
      </c>
      <c r="N1264" t="s">
        <v>29</v>
      </c>
      <c r="O1264" t="s">
        <v>30</v>
      </c>
      <c r="P1264" t="s">
        <v>54</v>
      </c>
      <c r="Q1264" t="s">
        <v>62</v>
      </c>
      <c r="R1264" t="s">
        <v>33</v>
      </c>
      <c r="S1264" t="s">
        <v>34</v>
      </c>
      <c r="T1264" t="s">
        <v>35</v>
      </c>
      <c r="U1264" s="1" t="s">
        <v>36</v>
      </c>
      <c r="V1264">
        <v>3</v>
      </c>
      <c r="W1264">
        <v>0</v>
      </c>
      <c r="X1264">
        <v>0</v>
      </c>
      <c r="Y1264">
        <v>0</v>
      </c>
      <c r="Z1264">
        <v>0</v>
      </c>
    </row>
    <row r="1265" spans="1:26" x14ac:dyDescent="0.25">
      <c r="A1265">
        <v>106911792</v>
      </c>
      <c r="B1265" t="s">
        <v>104</v>
      </c>
      <c r="C1265" t="s">
        <v>65</v>
      </c>
      <c r="D1265">
        <v>10000026</v>
      </c>
      <c r="E1265">
        <v>10000026</v>
      </c>
      <c r="F1265">
        <v>3.1909999999999998</v>
      </c>
      <c r="G1265">
        <v>20000025</v>
      </c>
      <c r="H1265">
        <v>0.1</v>
      </c>
      <c r="I1265">
        <v>2022</v>
      </c>
      <c r="J1265" t="s">
        <v>118</v>
      </c>
      <c r="K1265" t="s">
        <v>55</v>
      </c>
      <c r="L1265" s="127">
        <v>0.63124999999999998</v>
      </c>
      <c r="M1265" t="s">
        <v>28</v>
      </c>
      <c r="N1265" t="s">
        <v>49</v>
      </c>
      <c r="O1265" t="s">
        <v>30</v>
      </c>
      <c r="P1265" t="s">
        <v>31</v>
      </c>
      <c r="Q1265" t="s">
        <v>41</v>
      </c>
      <c r="R1265" t="s">
        <v>33</v>
      </c>
      <c r="S1265" t="s">
        <v>42</v>
      </c>
      <c r="T1265" t="s">
        <v>35</v>
      </c>
      <c r="U1265" s="1" t="s">
        <v>43</v>
      </c>
      <c r="V1265">
        <v>12</v>
      </c>
      <c r="W1265">
        <v>0</v>
      </c>
      <c r="X1265">
        <v>0</v>
      </c>
      <c r="Y1265">
        <v>0</v>
      </c>
      <c r="Z1265">
        <v>5</v>
      </c>
    </row>
    <row r="1266" spans="1:26" x14ac:dyDescent="0.25">
      <c r="A1266">
        <v>106911801</v>
      </c>
      <c r="B1266" t="s">
        <v>104</v>
      </c>
      <c r="C1266" t="s">
        <v>65</v>
      </c>
      <c r="D1266">
        <v>10000026</v>
      </c>
      <c r="E1266">
        <v>10000026</v>
      </c>
      <c r="F1266">
        <v>7.9169999999999998</v>
      </c>
      <c r="G1266">
        <v>20000064</v>
      </c>
      <c r="H1266">
        <v>1.1000000000000001</v>
      </c>
      <c r="I1266">
        <v>2022</v>
      </c>
      <c r="J1266" t="s">
        <v>118</v>
      </c>
      <c r="K1266" t="s">
        <v>58</v>
      </c>
      <c r="L1266" s="127">
        <v>0.57847222222222217</v>
      </c>
      <c r="M1266" t="s">
        <v>28</v>
      </c>
      <c r="N1266" t="s">
        <v>49</v>
      </c>
      <c r="O1266" t="s">
        <v>30</v>
      </c>
      <c r="P1266" t="s">
        <v>31</v>
      </c>
      <c r="Q1266" t="s">
        <v>32</v>
      </c>
      <c r="R1266" t="s">
        <v>33</v>
      </c>
      <c r="S1266" t="s">
        <v>42</v>
      </c>
      <c r="T1266" t="s">
        <v>35</v>
      </c>
      <c r="U1266" s="1" t="s">
        <v>36</v>
      </c>
      <c r="V1266">
        <v>3</v>
      </c>
      <c r="W1266">
        <v>0</v>
      </c>
      <c r="X1266">
        <v>0</v>
      </c>
      <c r="Y1266">
        <v>0</v>
      </c>
      <c r="Z1266">
        <v>0</v>
      </c>
    </row>
    <row r="1267" spans="1:26" x14ac:dyDescent="0.25">
      <c r="A1267">
        <v>106911934</v>
      </c>
      <c r="B1267" t="s">
        <v>25</v>
      </c>
      <c r="C1267" t="s">
        <v>65</v>
      </c>
      <c r="D1267">
        <v>10000040</v>
      </c>
      <c r="E1267">
        <v>10000040</v>
      </c>
      <c r="F1267">
        <v>21.512</v>
      </c>
      <c r="G1267">
        <v>40005220</v>
      </c>
      <c r="H1267">
        <v>0.6</v>
      </c>
      <c r="I1267">
        <v>2022</v>
      </c>
      <c r="J1267" t="s">
        <v>118</v>
      </c>
      <c r="K1267" t="s">
        <v>27</v>
      </c>
      <c r="L1267" s="127">
        <v>0.14722222222222223</v>
      </c>
      <c r="M1267" t="s">
        <v>28</v>
      </c>
      <c r="N1267" t="s">
        <v>49</v>
      </c>
      <c r="O1267" t="s">
        <v>30</v>
      </c>
      <c r="P1267" t="s">
        <v>31</v>
      </c>
      <c r="Q1267" t="s">
        <v>41</v>
      </c>
      <c r="S1267" t="s">
        <v>42</v>
      </c>
      <c r="T1267" t="s">
        <v>57</v>
      </c>
      <c r="U1267" s="1" t="s">
        <v>36</v>
      </c>
      <c r="V1267">
        <v>1</v>
      </c>
      <c r="W1267">
        <v>0</v>
      </c>
      <c r="X1267">
        <v>0</v>
      </c>
      <c r="Y1267">
        <v>0</v>
      </c>
      <c r="Z1267">
        <v>0</v>
      </c>
    </row>
    <row r="1268" spans="1:26" x14ac:dyDescent="0.25">
      <c r="A1268">
        <v>106911962</v>
      </c>
      <c r="B1268" t="s">
        <v>81</v>
      </c>
      <c r="C1268" t="s">
        <v>65</v>
      </c>
      <c r="D1268">
        <v>10000485</v>
      </c>
      <c r="E1268">
        <v>10800485</v>
      </c>
      <c r="F1268">
        <v>20.195</v>
      </c>
      <c r="G1268">
        <v>50014855</v>
      </c>
      <c r="H1268">
        <v>2</v>
      </c>
      <c r="I1268">
        <v>2022</v>
      </c>
      <c r="J1268" t="s">
        <v>118</v>
      </c>
      <c r="K1268" t="s">
        <v>39</v>
      </c>
      <c r="L1268" s="127">
        <v>0.30416666666666664</v>
      </c>
      <c r="M1268" t="s">
        <v>28</v>
      </c>
      <c r="N1268" t="s">
        <v>49</v>
      </c>
      <c r="O1268" t="s">
        <v>30</v>
      </c>
      <c r="P1268" t="s">
        <v>68</v>
      </c>
      <c r="Q1268" t="s">
        <v>41</v>
      </c>
      <c r="R1268" t="s">
        <v>33</v>
      </c>
      <c r="S1268" t="s">
        <v>42</v>
      </c>
      <c r="T1268" t="s">
        <v>35</v>
      </c>
      <c r="U1268" s="1" t="s">
        <v>36</v>
      </c>
      <c r="V1268">
        <v>4</v>
      </c>
      <c r="W1268">
        <v>0</v>
      </c>
      <c r="X1268">
        <v>0</v>
      </c>
      <c r="Y1268">
        <v>0</v>
      </c>
      <c r="Z1268">
        <v>0</v>
      </c>
    </row>
    <row r="1269" spans="1:26" x14ac:dyDescent="0.25">
      <c r="A1269">
        <v>106911969</v>
      </c>
      <c r="B1269" t="s">
        <v>81</v>
      </c>
      <c r="C1269" t="s">
        <v>65</v>
      </c>
      <c r="D1269">
        <v>10000485</v>
      </c>
      <c r="E1269">
        <v>10800485</v>
      </c>
      <c r="F1269">
        <v>27.384</v>
      </c>
      <c r="G1269">
        <v>30000016</v>
      </c>
      <c r="H1269">
        <v>1</v>
      </c>
      <c r="I1269">
        <v>2022</v>
      </c>
      <c r="J1269" t="s">
        <v>118</v>
      </c>
      <c r="K1269" t="s">
        <v>39</v>
      </c>
      <c r="L1269" s="127">
        <v>0.36805555555555558</v>
      </c>
      <c r="M1269" t="s">
        <v>28</v>
      </c>
      <c r="N1269" t="s">
        <v>49</v>
      </c>
      <c r="O1269" t="s">
        <v>30</v>
      </c>
      <c r="P1269" t="s">
        <v>31</v>
      </c>
      <c r="Q1269" t="s">
        <v>41</v>
      </c>
      <c r="R1269" t="s">
        <v>33</v>
      </c>
      <c r="S1269" t="s">
        <v>42</v>
      </c>
      <c r="T1269" t="s">
        <v>35</v>
      </c>
      <c r="U1269" s="1" t="s">
        <v>36</v>
      </c>
      <c r="V1269">
        <v>2</v>
      </c>
      <c r="W1269">
        <v>0</v>
      </c>
      <c r="X1269">
        <v>0</v>
      </c>
      <c r="Y1269">
        <v>0</v>
      </c>
      <c r="Z1269">
        <v>0</v>
      </c>
    </row>
    <row r="1270" spans="1:26" x14ac:dyDescent="0.25">
      <c r="A1270">
        <v>106912002</v>
      </c>
      <c r="B1270" t="s">
        <v>175</v>
      </c>
      <c r="C1270" t="s">
        <v>65</v>
      </c>
      <c r="D1270">
        <v>10000095</v>
      </c>
      <c r="E1270">
        <v>10000095</v>
      </c>
      <c r="F1270">
        <v>2.6230000000000002</v>
      </c>
      <c r="G1270">
        <v>201540</v>
      </c>
      <c r="H1270">
        <v>0.5</v>
      </c>
      <c r="I1270">
        <v>2022</v>
      </c>
      <c r="J1270" t="s">
        <v>118</v>
      </c>
      <c r="K1270" t="s">
        <v>27</v>
      </c>
      <c r="L1270" s="127">
        <v>0.40763888888888888</v>
      </c>
      <c r="M1270" t="s">
        <v>28</v>
      </c>
      <c r="N1270" t="s">
        <v>49</v>
      </c>
      <c r="O1270" t="s">
        <v>30</v>
      </c>
      <c r="P1270" t="s">
        <v>54</v>
      </c>
      <c r="Q1270" t="s">
        <v>41</v>
      </c>
      <c r="R1270" t="s">
        <v>33</v>
      </c>
      <c r="S1270" t="s">
        <v>42</v>
      </c>
      <c r="T1270" t="s">
        <v>35</v>
      </c>
      <c r="U1270" s="1" t="s">
        <v>36</v>
      </c>
      <c r="V1270">
        <v>2</v>
      </c>
      <c r="W1270">
        <v>0</v>
      </c>
      <c r="X1270">
        <v>0</v>
      </c>
      <c r="Y1270">
        <v>0</v>
      </c>
      <c r="Z1270">
        <v>0</v>
      </c>
    </row>
    <row r="1271" spans="1:26" x14ac:dyDescent="0.25">
      <c r="A1271">
        <v>106912006</v>
      </c>
      <c r="B1271" t="s">
        <v>25</v>
      </c>
      <c r="C1271" t="s">
        <v>65</v>
      </c>
      <c r="D1271">
        <v>10000040</v>
      </c>
      <c r="E1271">
        <v>10000040</v>
      </c>
      <c r="F1271">
        <v>20.611999999999998</v>
      </c>
      <c r="G1271">
        <v>40005220</v>
      </c>
      <c r="H1271">
        <v>0.3</v>
      </c>
      <c r="I1271">
        <v>2022</v>
      </c>
      <c r="J1271" t="s">
        <v>118</v>
      </c>
      <c r="K1271" t="s">
        <v>39</v>
      </c>
      <c r="L1271" s="127">
        <v>0.44861111111111113</v>
      </c>
      <c r="M1271" t="s">
        <v>28</v>
      </c>
      <c r="N1271" t="s">
        <v>49</v>
      </c>
      <c r="O1271" t="s">
        <v>30</v>
      </c>
      <c r="P1271" t="s">
        <v>31</v>
      </c>
      <c r="Q1271" t="s">
        <v>41</v>
      </c>
      <c r="R1271" t="s">
        <v>84</v>
      </c>
      <c r="S1271" t="s">
        <v>42</v>
      </c>
      <c r="T1271" t="s">
        <v>35</v>
      </c>
      <c r="U1271" s="1" t="s">
        <v>36</v>
      </c>
      <c r="V1271">
        <v>3</v>
      </c>
      <c r="W1271">
        <v>0</v>
      </c>
      <c r="X1271">
        <v>0</v>
      </c>
      <c r="Y1271">
        <v>0</v>
      </c>
      <c r="Z1271">
        <v>0</v>
      </c>
    </row>
    <row r="1272" spans="1:26" x14ac:dyDescent="0.25">
      <c r="A1272">
        <v>106912102</v>
      </c>
      <c r="B1272" t="s">
        <v>86</v>
      </c>
      <c r="C1272" t="s">
        <v>65</v>
      </c>
      <c r="D1272">
        <v>10000026</v>
      </c>
      <c r="E1272">
        <v>10000026</v>
      </c>
      <c r="F1272">
        <v>23.754999999999999</v>
      </c>
      <c r="G1272">
        <v>200360</v>
      </c>
      <c r="H1272">
        <v>0</v>
      </c>
      <c r="I1272">
        <v>2022</v>
      </c>
      <c r="J1272" t="s">
        <v>118</v>
      </c>
      <c r="K1272" t="s">
        <v>39</v>
      </c>
      <c r="L1272" s="127">
        <v>0.58611111111111114</v>
      </c>
      <c r="M1272" t="s">
        <v>28</v>
      </c>
      <c r="N1272" t="s">
        <v>49</v>
      </c>
      <c r="O1272" t="s">
        <v>30</v>
      </c>
      <c r="P1272" t="s">
        <v>31</v>
      </c>
      <c r="Q1272" t="s">
        <v>62</v>
      </c>
      <c r="R1272" t="s">
        <v>33</v>
      </c>
      <c r="S1272" t="s">
        <v>34</v>
      </c>
      <c r="T1272" t="s">
        <v>35</v>
      </c>
      <c r="U1272" s="1" t="s">
        <v>36</v>
      </c>
      <c r="V1272">
        <v>1</v>
      </c>
      <c r="W1272">
        <v>0</v>
      </c>
      <c r="X1272">
        <v>0</v>
      </c>
      <c r="Y1272">
        <v>0</v>
      </c>
      <c r="Z1272">
        <v>0</v>
      </c>
    </row>
    <row r="1273" spans="1:26" x14ac:dyDescent="0.25">
      <c r="A1273">
        <v>106912106</v>
      </c>
      <c r="B1273" t="s">
        <v>81</v>
      </c>
      <c r="C1273" t="s">
        <v>65</v>
      </c>
      <c r="D1273">
        <v>10000485</v>
      </c>
      <c r="E1273">
        <v>10800485</v>
      </c>
      <c r="F1273">
        <v>32.207999999999998</v>
      </c>
      <c r="G1273">
        <v>20000521</v>
      </c>
      <c r="H1273">
        <v>1.5</v>
      </c>
      <c r="I1273">
        <v>2022</v>
      </c>
      <c r="J1273" t="s">
        <v>118</v>
      </c>
      <c r="K1273" t="s">
        <v>39</v>
      </c>
      <c r="L1273" s="127">
        <v>2.7777777777777776E-2</v>
      </c>
      <c r="M1273" t="s">
        <v>28</v>
      </c>
      <c r="N1273" t="s">
        <v>49</v>
      </c>
      <c r="O1273" t="s">
        <v>30</v>
      </c>
      <c r="P1273" t="s">
        <v>31</v>
      </c>
      <c r="Q1273" t="s">
        <v>41</v>
      </c>
      <c r="R1273" t="s">
        <v>33</v>
      </c>
      <c r="S1273" t="s">
        <v>42</v>
      </c>
      <c r="T1273" t="s">
        <v>57</v>
      </c>
      <c r="U1273" s="1" t="s">
        <v>36</v>
      </c>
      <c r="V1273">
        <v>1</v>
      </c>
      <c r="W1273">
        <v>0</v>
      </c>
      <c r="X1273">
        <v>0</v>
      </c>
      <c r="Y1273">
        <v>0</v>
      </c>
      <c r="Z1273">
        <v>0</v>
      </c>
    </row>
    <row r="1274" spans="1:26" x14ac:dyDescent="0.25">
      <c r="A1274">
        <v>106912110</v>
      </c>
      <c r="B1274" t="s">
        <v>81</v>
      </c>
      <c r="C1274" t="s">
        <v>65</v>
      </c>
      <c r="D1274">
        <v>10000485</v>
      </c>
      <c r="E1274">
        <v>10800485</v>
      </c>
      <c r="F1274">
        <v>29.384</v>
      </c>
      <c r="G1274">
        <v>30000016</v>
      </c>
      <c r="H1274">
        <v>3</v>
      </c>
      <c r="I1274">
        <v>2022</v>
      </c>
      <c r="J1274" t="s">
        <v>118</v>
      </c>
      <c r="K1274" t="s">
        <v>39</v>
      </c>
      <c r="L1274" s="127">
        <v>0.7284722222222223</v>
      </c>
      <c r="M1274" t="s">
        <v>28</v>
      </c>
      <c r="N1274" t="s">
        <v>49</v>
      </c>
      <c r="O1274" t="s">
        <v>30</v>
      </c>
      <c r="P1274" t="s">
        <v>31</v>
      </c>
      <c r="Q1274" t="s">
        <v>62</v>
      </c>
      <c r="R1274" t="s">
        <v>33</v>
      </c>
      <c r="S1274" t="s">
        <v>34</v>
      </c>
      <c r="T1274" t="s">
        <v>35</v>
      </c>
      <c r="U1274" s="1" t="s">
        <v>36</v>
      </c>
      <c r="V1274">
        <v>1</v>
      </c>
      <c r="W1274">
        <v>0</v>
      </c>
      <c r="X1274">
        <v>0</v>
      </c>
      <c r="Y1274">
        <v>0</v>
      </c>
      <c r="Z1274">
        <v>0</v>
      </c>
    </row>
    <row r="1275" spans="1:26" x14ac:dyDescent="0.25">
      <c r="A1275">
        <v>106912179</v>
      </c>
      <c r="B1275" t="s">
        <v>150</v>
      </c>
      <c r="C1275" t="s">
        <v>45</v>
      </c>
      <c r="D1275">
        <v>50007442</v>
      </c>
      <c r="E1275">
        <v>20000158</v>
      </c>
      <c r="F1275">
        <v>8.1280000000000001</v>
      </c>
      <c r="G1275">
        <v>50030308</v>
      </c>
      <c r="H1275">
        <v>0</v>
      </c>
      <c r="I1275">
        <v>2022</v>
      </c>
      <c r="J1275" t="s">
        <v>89</v>
      </c>
      <c r="K1275" t="s">
        <v>58</v>
      </c>
      <c r="L1275" s="127">
        <v>0.18958333333333333</v>
      </c>
      <c r="M1275" t="s">
        <v>77</v>
      </c>
      <c r="N1275" t="s">
        <v>29</v>
      </c>
      <c r="O1275" t="s">
        <v>30</v>
      </c>
      <c r="P1275" t="s">
        <v>31</v>
      </c>
      <c r="Q1275" t="s">
        <v>41</v>
      </c>
      <c r="R1275" t="s">
        <v>61</v>
      </c>
      <c r="S1275" t="s">
        <v>42</v>
      </c>
      <c r="T1275" t="s">
        <v>47</v>
      </c>
      <c r="U1275" s="1" t="s">
        <v>36</v>
      </c>
      <c r="V1275">
        <v>1</v>
      </c>
      <c r="W1275">
        <v>0</v>
      </c>
      <c r="X1275">
        <v>0</v>
      </c>
      <c r="Y1275">
        <v>0</v>
      </c>
      <c r="Z1275">
        <v>0</v>
      </c>
    </row>
    <row r="1276" spans="1:26" x14ac:dyDescent="0.25">
      <c r="A1276">
        <v>106912358</v>
      </c>
      <c r="B1276" t="s">
        <v>81</v>
      </c>
      <c r="C1276" t="s">
        <v>45</v>
      </c>
      <c r="D1276">
        <v>50031062</v>
      </c>
      <c r="E1276">
        <v>30000049</v>
      </c>
      <c r="F1276">
        <v>13.308999999999999</v>
      </c>
      <c r="G1276">
        <v>50010138</v>
      </c>
      <c r="H1276">
        <v>8.9999999999999993E-3</v>
      </c>
      <c r="I1276">
        <v>2022</v>
      </c>
      <c r="J1276" t="s">
        <v>89</v>
      </c>
      <c r="K1276" t="s">
        <v>48</v>
      </c>
      <c r="L1276" s="127">
        <v>0.65625</v>
      </c>
      <c r="M1276" t="s">
        <v>28</v>
      </c>
      <c r="N1276" t="s">
        <v>49</v>
      </c>
      <c r="O1276" t="s">
        <v>30</v>
      </c>
      <c r="P1276" t="s">
        <v>68</v>
      </c>
      <c r="Q1276" t="s">
        <v>41</v>
      </c>
      <c r="R1276" t="s">
        <v>33</v>
      </c>
      <c r="S1276" t="s">
        <v>42</v>
      </c>
      <c r="T1276" t="s">
        <v>35</v>
      </c>
      <c r="U1276" s="1" t="s">
        <v>43</v>
      </c>
      <c r="V1276">
        <v>3</v>
      </c>
      <c r="W1276">
        <v>0</v>
      </c>
      <c r="X1276">
        <v>0</v>
      </c>
      <c r="Y1276">
        <v>0</v>
      </c>
      <c r="Z1276">
        <v>2</v>
      </c>
    </row>
    <row r="1277" spans="1:26" x14ac:dyDescent="0.25">
      <c r="A1277">
        <v>106912369</v>
      </c>
      <c r="B1277" t="s">
        <v>81</v>
      </c>
      <c r="C1277" t="s">
        <v>45</v>
      </c>
      <c r="D1277">
        <v>50011776</v>
      </c>
      <c r="E1277">
        <v>40002136</v>
      </c>
      <c r="F1277">
        <v>0.83299999999999996</v>
      </c>
      <c r="G1277">
        <v>10000077</v>
      </c>
      <c r="H1277">
        <v>0</v>
      </c>
      <c r="I1277">
        <v>2022</v>
      </c>
      <c r="J1277" t="s">
        <v>89</v>
      </c>
      <c r="K1277" t="s">
        <v>39</v>
      </c>
      <c r="L1277" s="127">
        <v>0.32708333333333334</v>
      </c>
      <c r="M1277" t="s">
        <v>28</v>
      </c>
      <c r="N1277" t="s">
        <v>49</v>
      </c>
      <c r="O1277" t="s">
        <v>30</v>
      </c>
      <c r="P1277" t="s">
        <v>31</v>
      </c>
      <c r="Q1277" t="s">
        <v>41</v>
      </c>
      <c r="R1277" t="s">
        <v>61</v>
      </c>
      <c r="S1277" t="s">
        <v>42</v>
      </c>
      <c r="T1277" t="s">
        <v>35</v>
      </c>
      <c r="U1277" s="1" t="s">
        <v>36</v>
      </c>
      <c r="V1277">
        <v>2</v>
      </c>
      <c r="W1277">
        <v>0</v>
      </c>
      <c r="X1277">
        <v>0</v>
      </c>
      <c r="Y1277">
        <v>0</v>
      </c>
      <c r="Z1277">
        <v>0</v>
      </c>
    </row>
    <row r="1278" spans="1:26" x14ac:dyDescent="0.25">
      <c r="A1278">
        <v>106912387</v>
      </c>
      <c r="B1278" t="s">
        <v>101</v>
      </c>
      <c r="C1278" t="s">
        <v>45</v>
      </c>
      <c r="D1278">
        <v>50018682</v>
      </c>
      <c r="E1278">
        <v>50018682</v>
      </c>
      <c r="F1278">
        <v>999.99900000000002</v>
      </c>
      <c r="G1278">
        <v>50000687</v>
      </c>
      <c r="H1278">
        <v>5.0000000000000001E-3</v>
      </c>
      <c r="I1278">
        <v>2022</v>
      </c>
      <c r="J1278" t="s">
        <v>73</v>
      </c>
      <c r="K1278" t="s">
        <v>48</v>
      </c>
      <c r="L1278" s="127">
        <v>0.31597222222222221</v>
      </c>
      <c r="M1278" t="s">
        <v>28</v>
      </c>
      <c r="N1278" t="s">
        <v>49</v>
      </c>
      <c r="O1278" t="s">
        <v>30</v>
      </c>
      <c r="P1278" t="s">
        <v>54</v>
      </c>
      <c r="Q1278" t="s">
        <v>41</v>
      </c>
      <c r="R1278" t="s">
        <v>33</v>
      </c>
      <c r="S1278" t="s">
        <v>42</v>
      </c>
      <c r="T1278" t="s">
        <v>35</v>
      </c>
      <c r="U1278" s="1" t="s">
        <v>36</v>
      </c>
      <c r="V1278">
        <v>3</v>
      </c>
      <c r="W1278">
        <v>0</v>
      </c>
      <c r="X1278">
        <v>0</v>
      </c>
      <c r="Y1278">
        <v>0</v>
      </c>
      <c r="Z1278">
        <v>0</v>
      </c>
    </row>
    <row r="1279" spans="1:26" x14ac:dyDescent="0.25">
      <c r="A1279">
        <v>106912468</v>
      </c>
      <c r="B1279" t="s">
        <v>44</v>
      </c>
      <c r="C1279" t="s">
        <v>45</v>
      </c>
      <c r="D1279">
        <v>50000545</v>
      </c>
      <c r="E1279">
        <v>30000055</v>
      </c>
      <c r="F1279">
        <v>8.1259999999999994</v>
      </c>
      <c r="G1279">
        <v>30000147</v>
      </c>
      <c r="H1279">
        <v>0</v>
      </c>
      <c r="I1279">
        <v>2022</v>
      </c>
      <c r="J1279" t="s">
        <v>118</v>
      </c>
      <c r="K1279" t="s">
        <v>39</v>
      </c>
      <c r="L1279" s="127">
        <v>0.96319444444444446</v>
      </c>
      <c r="M1279" t="s">
        <v>28</v>
      </c>
      <c r="N1279" t="s">
        <v>29</v>
      </c>
      <c r="P1279" t="s">
        <v>31</v>
      </c>
      <c r="Q1279" t="s">
        <v>62</v>
      </c>
      <c r="R1279" t="s">
        <v>33</v>
      </c>
      <c r="S1279" t="s">
        <v>34</v>
      </c>
      <c r="T1279" t="s">
        <v>47</v>
      </c>
      <c r="U1279" s="1" t="s">
        <v>36</v>
      </c>
      <c r="V1279">
        <v>2</v>
      </c>
      <c r="W1279">
        <v>0</v>
      </c>
      <c r="X1279">
        <v>0</v>
      </c>
      <c r="Y1279">
        <v>0</v>
      </c>
      <c r="Z1279">
        <v>0</v>
      </c>
    </row>
    <row r="1280" spans="1:26" x14ac:dyDescent="0.25">
      <c r="A1280">
        <v>106912565</v>
      </c>
      <c r="B1280" t="s">
        <v>152</v>
      </c>
      <c r="C1280" t="s">
        <v>45</v>
      </c>
      <c r="D1280">
        <v>50016604</v>
      </c>
      <c r="E1280">
        <v>50016604</v>
      </c>
      <c r="F1280">
        <v>999.99900000000002</v>
      </c>
      <c r="G1280">
        <v>50000899</v>
      </c>
      <c r="H1280">
        <v>0.09</v>
      </c>
      <c r="I1280">
        <v>2022</v>
      </c>
      <c r="J1280" t="s">
        <v>118</v>
      </c>
      <c r="K1280" t="s">
        <v>53</v>
      </c>
      <c r="L1280" s="127">
        <v>0.48541666666666666</v>
      </c>
      <c r="M1280" t="s">
        <v>28</v>
      </c>
      <c r="N1280" t="s">
        <v>49</v>
      </c>
      <c r="O1280" t="s">
        <v>30</v>
      </c>
      <c r="P1280" t="s">
        <v>68</v>
      </c>
      <c r="Q1280" t="s">
        <v>41</v>
      </c>
      <c r="R1280" t="s">
        <v>33</v>
      </c>
      <c r="S1280" t="s">
        <v>42</v>
      </c>
      <c r="T1280" t="s">
        <v>35</v>
      </c>
      <c r="U1280" s="1" t="s">
        <v>36</v>
      </c>
      <c r="V1280">
        <v>2</v>
      </c>
      <c r="W1280">
        <v>0</v>
      </c>
      <c r="X1280">
        <v>0</v>
      </c>
      <c r="Y1280">
        <v>0</v>
      </c>
      <c r="Z1280">
        <v>0</v>
      </c>
    </row>
    <row r="1281" spans="1:26" x14ac:dyDescent="0.25">
      <c r="A1281">
        <v>106912722</v>
      </c>
      <c r="B1281" t="s">
        <v>25</v>
      </c>
      <c r="C1281" t="s">
        <v>45</v>
      </c>
      <c r="D1281">
        <v>50031853</v>
      </c>
      <c r="E1281">
        <v>40001728</v>
      </c>
      <c r="F1281">
        <v>3.597</v>
      </c>
      <c r="G1281">
        <v>50002997</v>
      </c>
      <c r="H1281">
        <v>3.3000000000000002E-2</v>
      </c>
      <c r="I1281">
        <v>2022</v>
      </c>
      <c r="J1281" t="s">
        <v>118</v>
      </c>
      <c r="K1281" t="s">
        <v>55</v>
      </c>
      <c r="L1281" s="127">
        <v>0.96666666666666667</v>
      </c>
      <c r="M1281" t="s">
        <v>28</v>
      </c>
      <c r="N1281" t="s">
        <v>29</v>
      </c>
      <c r="O1281" t="s">
        <v>30</v>
      </c>
      <c r="P1281" t="s">
        <v>54</v>
      </c>
      <c r="Q1281" t="s">
        <v>41</v>
      </c>
      <c r="R1281" t="s">
        <v>33</v>
      </c>
      <c r="S1281" t="s">
        <v>42</v>
      </c>
      <c r="T1281" t="s">
        <v>57</v>
      </c>
      <c r="U1281" s="1" t="s">
        <v>64</v>
      </c>
      <c r="V1281">
        <v>3</v>
      </c>
      <c r="W1281">
        <v>0</v>
      </c>
      <c r="X1281">
        <v>0</v>
      </c>
      <c r="Y1281">
        <v>1</v>
      </c>
      <c r="Z1281">
        <v>0</v>
      </c>
    </row>
    <row r="1282" spans="1:26" x14ac:dyDescent="0.25">
      <c r="A1282">
        <v>106912892</v>
      </c>
      <c r="B1282" t="s">
        <v>25</v>
      </c>
      <c r="C1282" t="s">
        <v>45</v>
      </c>
      <c r="F1282">
        <v>999.99900000000002</v>
      </c>
      <c r="G1282">
        <v>50031997</v>
      </c>
      <c r="H1282">
        <v>1.9E-2</v>
      </c>
      <c r="I1282">
        <v>2022</v>
      </c>
      <c r="J1282" t="s">
        <v>26</v>
      </c>
      <c r="K1282" t="s">
        <v>39</v>
      </c>
      <c r="L1282" s="127">
        <v>0.45277777777777778</v>
      </c>
      <c r="M1282" t="s">
        <v>28</v>
      </c>
      <c r="N1282" t="s">
        <v>29</v>
      </c>
      <c r="P1282" t="s">
        <v>54</v>
      </c>
      <c r="Q1282" t="s">
        <v>41</v>
      </c>
      <c r="R1282" t="s">
        <v>66</v>
      </c>
      <c r="S1282" t="s">
        <v>42</v>
      </c>
      <c r="T1282" t="s">
        <v>35</v>
      </c>
      <c r="U1282" s="1" t="s">
        <v>36</v>
      </c>
      <c r="V1282">
        <v>4</v>
      </c>
      <c r="W1282">
        <v>0</v>
      </c>
      <c r="X1282">
        <v>0</v>
      </c>
      <c r="Y1282">
        <v>0</v>
      </c>
      <c r="Z1282">
        <v>0</v>
      </c>
    </row>
    <row r="1283" spans="1:26" x14ac:dyDescent="0.25">
      <c r="A1283">
        <v>106913033</v>
      </c>
      <c r="B1283" t="s">
        <v>63</v>
      </c>
      <c r="C1283" t="s">
        <v>65</v>
      </c>
      <c r="D1283">
        <v>10000085</v>
      </c>
      <c r="E1283">
        <v>10000085</v>
      </c>
      <c r="F1283">
        <v>8.3770000000000007</v>
      </c>
      <c r="G1283">
        <v>40002539</v>
      </c>
      <c r="H1283">
        <v>1</v>
      </c>
      <c r="I1283">
        <v>2022</v>
      </c>
      <c r="J1283" t="s">
        <v>118</v>
      </c>
      <c r="K1283" t="s">
        <v>27</v>
      </c>
      <c r="L1283" s="127">
        <v>0.58819444444444446</v>
      </c>
      <c r="M1283" t="s">
        <v>28</v>
      </c>
      <c r="N1283" t="s">
        <v>49</v>
      </c>
      <c r="O1283" t="s">
        <v>30</v>
      </c>
      <c r="P1283" t="s">
        <v>54</v>
      </c>
      <c r="Q1283" t="s">
        <v>41</v>
      </c>
      <c r="R1283" t="s">
        <v>33</v>
      </c>
      <c r="S1283" t="s">
        <v>42</v>
      </c>
      <c r="T1283" t="s">
        <v>35</v>
      </c>
      <c r="U1283" s="1" t="s">
        <v>43</v>
      </c>
      <c r="V1283">
        <v>2</v>
      </c>
      <c r="W1283">
        <v>0</v>
      </c>
      <c r="X1283">
        <v>0</v>
      </c>
      <c r="Y1283">
        <v>0</v>
      </c>
      <c r="Z1283">
        <v>1</v>
      </c>
    </row>
    <row r="1284" spans="1:26" x14ac:dyDescent="0.25">
      <c r="A1284">
        <v>106913063</v>
      </c>
      <c r="B1284" t="s">
        <v>81</v>
      </c>
      <c r="C1284" t="s">
        <v>65</v>
      </c>
      <c r="D1284">
        <v>10000485</v>
      </c>
      <c r="E1284">
        <v>10800485</v>
      </c>
      <c r="F1284">
        <v>29.707999999999998</v>
      </c>
      <c r="G1284">
        <v>20000521</v>
      </c>
      <c r="H1284">
        <v>1</v>
      </c>
      <c r="I1284">
        <v>2022</v>
      </c>
      <c r="J1284" t="s">
        <v>118</v>
      </c>
      <c r="K1284" t="s">
        <v>39</v>
      </c>
      <c r="L1284" s="127">
        <v>0.62708333333333333</v>
      </c>
      <c r="M1284" t="s">
        <v>28</v>
      </c>
      <c r="N1284" t="s">
        <v>49</v>
      </c>
      <c r="O1284" t="s">
        <v>30</v>
      </c>
      <c r="P1284" t="s">
        <v>31</v>
      </c>
      <c r="Q1284" t="s">
        <v>62</v>
      </c>
      <c r="R1284" t="s">
        <v>33</v>
      </c>
      <c r="S1284" t="s">
        <v>139</v>
      </c>
      <c r="T1284" t="s">
        <v>35</v>
      </c>
      <c r="U1284" s="1" t="s">
        <v>36</v>
      </c>
      <c r="V1284">
        <v>1</v>
      </c>
      <c r="W1284">
        <v>0</v>
      </c>
      <c r="X1284">
        <v>0</v>
      </c>
      <c r="Y1284">
        <v>0</v>
      </c>
      <c r="Z1284">
        <v>0</v>
      </c>
    </row>
    <row r="1285" spans="1:26" x14ac:dyDescent="0.25">
      <c r="A1285">
        <v>106913113</v>
      </c>
      <c r="B1285" t="s">
        <v>164</v>
      </c>
      <c r="C1285" t="s">
        <v>38</v>
      </c>
      <c r="D1285">
        <v>20000421</v>
      </c>
      <c r="E1285">
        <v>20000421</v>
      </c>
      <c r="F1285">
        <v>23.236000000000001</v>
      </c>
      <c r="G1285">
        <v>40001226</v>
      </c>
      <c r="H1285">
        <v>0.2</v>
      </c>
      <c r="I1285">
        <v>2022</v>
      </c>
      <c r="J1285" t="s">
        <v>118</v>
      </c>
      <c r="K1285" t="s">
        <v>39</v>
      </c>
      <c r="L1285" s="127">
        <v>0.88611111111111107</v>
      </c>
      <c r="M1285" t="s">
        <v>28</v>
      </c>
      <c r="N1285" t="s">
        <v>29</v>
      </c>
      <c r="O1285" t="s">
        <v>30</v>
      </c>
      <c r="P1285" t="s">
        <v>68</v>
      </c>
      <c r="Q1285" t="s">
        <v>62</v>
      </c>
      <c r="R1285" t="s">
        <v>33</v>
      </c>
      <c r="S1285" t="s">
        <v>34</v>
      </c>
      <c r="T1285" t="s">
        <v>57</v>
      </c>
      <c r="U1285" s="1" t="s">
        <v>36</v>
      </c>
      <c r="V1285">
        <v>3</v>
      </c>
      <c r="W1285">
        <v>0</v>
      </c>
      <c r="X1285">
        <v>0</v>
      </c>
      <c r="Y1285">
        <v>0</v>
      </c>
      <c r="Z1285">
        <v>0</v>
      </c>
    </row>
    <row r="1286" spans="1:26" x14ac:dyDescent="0.25">
      <c r="A1286">
        <v>106913145</v>
      </c>
      <c r="B1286" t="s">
        <v>25</v>
      </c>
      <c r="C1286" t="s">
        <v>122</v>
      </c>
      <c r="D1286">
        <v>40001003</v>
      </c>
      <c r="E1286">
        <v>40001003</v>
      </c>
      <c r="F1286">
        <v>4.6520000000000001</v>
      </c>
      <c r="G1286">
        <v>40002476</v>
      </c>
      <c r="H1286">
        <v>0.2</v>
      </c>
      <c r="I1286">
        <v>2022</v>
      </c>
      <c r="J1286" t="s">
        <v>118</v>
      </c>
      <c r="K1286" t="s">
        <v>39</v>
      </c>
      <c r="L1286" s="127">
        <v>0.4284722222222222</v>
      </c>
      <c r="M1286" t="s">
        <v>51</v>
      </c>
      <c r="N1286" t="s">
        <v>49</v>
      </c>
      <c r="O1286" t="s">
        <v>30</v>
      </c>
      <c r="P1286" t="s">
        <v>31</v>
      </c>
      <c r="Q1286" t="s">
        <v>41</v>
      </c>
      <c r="R1286" t="s">
        <v>33</v>
      </c>
      <c r="S1286" t="s">
        <v>42</v>
      </c>
      <c r="T1286" t="s">
        <v>35</v>
      </c>
      <c r="U1286" s="1" t="s">
        <v>43</v>
      </c>
      <c r="V1286">
        <v>1</v>
      </c>
      <c r="W1286">
        <v>0</v>
      </c>
      <c r="X1286">
        <v>0</v>
      </c>
      <c r="Y1286">
        <v>0</v>
      </c>
      <c r="Z1286">
        <v>1</v>
      </c>
    </row>
    <row r="1287" spans="1:26" x14ac:dyDescent="0.25">
      <c r="A1287">
        <v>106913222</v>
      </c>
      <c r="B1287" t="s">
        <v>142</v>
      </c>
      <c r="C1287" t="s">
        <v>67</v>
      </c>
      <c r="D1287">
        <v>30000210</v>
      </c>
      <c r="E1287">
        <v>30000210</v>
      </c>
      <c r="F1287">
        <v>0.41199999999999998</v>
      </c>
      <c r="G1287">
        <v>20000017</v>
      </c>
      <c r="H1287">
        <v>0.4</v>
      </c>
      <c r="I1287">
        <v>2022</v>
      </c>
      <c r="J1287" t="s">
        <v>118</v>
      </c>
      <c r="K1287" t="s">
        <v>53</v>
      </c>
      <c r="L1287" s="127">
        <v>0.54097222222222219</v>
      </c>
      <c r="M1287" t="s">
        <v>28</v>
      </c>
      <c r="N1287" t="s">
        <v>49</v>
      </c>
      <c r="O1287" t="s">
        <v>30</v>
      </c>
      <c r="P1287" t="s">
        <v>68</v>
      </c>
      <c r="Q1287" t="s">
        <v>41</v>
      </c>
      <c r="R1287" t="s">
        <v>33</v>
      </c>
      <c r="S1287" t="s">
        <v>42</v>
      </c>
      <c r="T1287" t="s">
        <v>35</v>
      </c>
      <c r="U1287" s="1" t="s">
        <v>36</v>
      </c>
      <c r="V1287">
        <v>4</v>
      </c>
      <c r="W1287">
        <v>0</v>
      </c>
      <c r="X1287">
        <v>0</v>
      </c>
      <c r="Y1287">
        <v>0</v>
      </c>
      <c r="Z1287">
        <v>0</v>
      </c>
    </row>
    <row r="1288" spans="1:26" x14ac:dyDescent="0.25">
      <c r="A1288">
        <v>106913292</v>
      </c>
      <c r="B1288" t="s">
        <v>164</v>
      </c>
      <c r="C1288" t="s">
        <v>45</v>
      </c>
      <c r="F1288">
        <v>999.99900000000002</v>
      </c>
      <c r="G1288">
        <v>50029662</v>
      </c>
      <c r="H1288">
        <v>5.0000000000000001E-3</v>
      </c>
      <c r="I1288">
        <v>2022</v>
      </c>
      <c r="J1288" t="s">
        <v>118</v>
      </c>
      <c r="K1288" t="s">
        <v>53</v>
      </c>
      <c r="L1288" s="127">
        <v>0.7284722222222223</v>
      </c>
      <c r="M1288" t="s">
        <v>28</v>
      </c>
      <c r="N1288" t="s">
        <v>29</v>
      </c>
      <c r="O1288" t="s">
        <v>30</v>
      </c>
      <c r="P1288" t="s">
        <v>31</v>
      </c>
      <c r="Q1288" t="s">
        <v>41</v>
      </c>
      <c r="R1288" t="s">
        <v>95</v>
      </c>
      <c r="S1288" t="s">
        <v>42</v>
      </c>
      <c r="T1288" t="s">
        <v>35</v>
      </c>
      <c r="U1288" s="1" t="s">
        <v>43</v>
      </c>
      <c r="V1288">
        <v>1</v>
      </c>
      <c r="W1288">
        <v>0</v>
      </c>
      <c r="X1288">
        <v>0</v>
      </c>
      <c r="Y1288">
        <v>0</v>
      </c>
      <c r="Z1288">
        <v>1</v>
      </c>
    </row>
    <row r="1289" spans="1:26" x14ac:dyDescent="0.25">
      <c r="A1289">
        <v>106913450</v>
      </c>
      <c r="B1289" t="s">
        <v>97</v>
      </c>
      <c r="C1289" t="s">
        <v>45</v>
      </c>
      <c r="D1289">
        <v>50034002</v>
      </c>
      <c r="E1289">
        <v>50034002</v>
      </c>
      <c r="F1289">
        <v>0.78300000000000003</v>
      </c>
      <c r="G1289">
        <v>50005021</v>
      </c>
      <c r="H1289">
        <v>6.0000000000000001E-3</v>
      </c>
      <c r="I1289">
        <v>2022</v>
      </c>
      <c r="J1289" t="s">
        <v>118</v>
      </c>
      <c r="K1289" t="s">
        <v>39</v>
      </c>
      <c r="L1289" s="127">
        <v>0.32083333333333336</v>
      </c>
      <c r="M1289" t="s">
        <v>28</v>
      </c>
      <c r="N1289" t="s">
        <v>29</v>
      </c>
      <c r="O1289" t="s">
        <v>30</v>
      </c>
      <c r="P1289" t="s">
        <v>54</v>
      </c>
      <c r="Q1289" t="s">
        <v>41</v>
      </c>
      <c r="R1289" t="s">
        <v>33</v>
      </c>
      <c r="S1289" t="s">
        <v>42</v>
      </c>
      <c r="T1289" t="s">
        <v>35</v>
      </c>
      <c r="U1289" s="1" t="s">
        <v>36</v>
      </c>
      <c r="V1289">
        <v>2</v>
      </c>
      <c r="W1289">
        <v>0</v>
      </c>
      <c r="X1289">
        <v>0</v>
      </c>
      <c r="Y1289">
        <v>0</v>
      </c>
      <c r="Z1289">
        <v>0</v>
      </c>
    </row>
    <row r="1290" spans="1:26" x14ac:dyDescent="0.25">
      <c r="A1290">
        <v>106913476</v>
      </c>
      <c r="B1290" t="s">
        <v>81</v>
      </c>
      <c r="C1290" t="s">
        <v>67</v>
      </c>
      <c r="D1290">
        <v>30000115</v>
      </c>
      <c r="E1290">
        <v>30000115</v>
      </c>
      <c r="F1290">
        <v>7.19</v>
      </c>
      <c r="G1290">
        <v>50025360</v>
      </c>
      <c r="H1290">
        <v>0</v>
      </c>
      <c r="I1290">
        <v>2022</v>
      </c>
      <c r="J1290" t="s">
        <v>118</v>
      </c>
      <c r="K1290" t="s">
        <v>48</v>
      </c>
      <c r="L1290" s="127">
        <v>0.56319444444444444</v>
      </c>
      <c r="M1290" t="s">
        <v>28</v>
      </c>
      <c r="N1290" t="s">
        <v>49</v>
      </c>
      <c r="O1290" t="s">
        <v>30</v>
      </c>
      <c r="P1290" t="s">
        <v>54</v>
      </c>
      <c r="Q1290" t="s">
        <v>32</v>
      </c>
      <c r="R1290" t="s">
        <v>33</v>
      </c>
      <c r="S1290" t="s">
        <v>42</v>
      </c>
      <c r="T1290" t="s">
        <v>35</v>
      </c>
      <c r="U1290" s="1" t="s">
        <v>36</v>
      </c>
      <c r="V1290">
        <v>1</v>
      </c>
      <c r="W1290">
        <v>0</v>
      </c>
      <c r="X1290">
        <v>0</v>
      </c>
      <c r="Y1290">
        <v>0</v>
      </c>
      <c r="Z1290">
        <v>0</v>
      </c>
    </row>
    <row r="1291" spans="1:26" x14ac:dyDescent="0.25">
      <c r="A1291">
        <v>106913769</v>
      </c>
      <c r="B1291" t="s">
        <v>96</v>
      </c>
      <c r="C1291" t="s">
        <v>45</v>
      </c>
      <c r="D1291">
        <v>50006283</v>
      </c>
      <c r="E1291">
        <v>40002747</v>
      </c>
      <c r="F1291">
        <v>1.252</v>
      </c>
      <c r="G1291">
        <v>50026493</v>
      </c>
      <c r="H1291">
        <v>5.0000000000000001E-3</v>
      </c>
      <c r="I1291">
        <v>2022</v>
      </c>
      <c r="J1291" t="s">
        <v>118</v>
      </c>
      <c r="K1291" t="s">
        <v>53</v>
      </c>
      <c r="L1291" s="127">
        <v>0.64861111111111114</v>
      </c>
      <c r="M1291" t="s">
        <v>77</v>
      </c>
      <c r="N1291" t="s">
        <v>49</v>
      </c>
      <c r="O1291" t="s">
        <v>30</v>
      </c>
      <c r="P1291" t="s">
        <v>31</v>
      </c>
      <c r="Q1291" t="s">
        <v>41</v>
      </c>
      <c r="R1291" t="s">
        <v>33</v>
      </c>
      <c r="S1291" t="s">
        <v>42</v>
      </c>
      <c r="T1291" t="s">
        <v>35</v>
      </c>
      <c r="U1291" s="1" t="s">
        <v>36</v>
      </c>
      <c r="V1291">
        <v>9</v>
      </c>
      <c r="W1291">
        <v>0</v>
      </c>
      <c r="X1291">
        <v>0</v>
      </c>
      <c r="Y1291">
        <v>0</v>
      </c>
      <c r="Z1291">
        <v>0</v>
      </c>
    </row>
    <row r="1292" spans="1:26" x14ac:dyDescent="0.25">
      <c r="A1292">
        <v>106913807</v>
      </c>
      <c r="B1292" t="s">
        <v>96</v>
      </c>
      <c r="C1292" t="s">
        <v>45</v>
      </c>
      <c r="D1292">
        <v>50023932</v>
      </c>
      <c r="E1292">
        <v>50023932</v>
      </c>
      <c r="F1292">
        <v>6.8079999999999998</v>
      </c>
      <c r="G1292">
        <v>50010540</v>
      </c>
      <c r="H1292">
        <v>3.0000000000000001E-3</v>
      </c>
      <c r="I1292">
        <v>2022</v>
      </c>
      <c r="J1292" t="s">
        <v>118</v>
      </c>
      <c r="K1292" t="s">
        <v>48</v>
      </c>
      <c r="L1292" s="127">
        <v>0.78333333333333333</v>
      </c>
      <c r="M1292" t="s">
        <v>51</v>
      </c>
      <c r="N1292" t="s">
        <v>49</v>
      </c>
      <c r="O1292" t="s">
        <v>30</v>
      </c>
      <c r="P1292" t="s">
        <v>54</v>
      </c>
      <c r="Q1292" t="s">
        <v>41</v>
      </c>
      <c r="R1292" t="s">
        <v>61</v>
      </c>
      <c r="S1292" t="s">
        <v>42</v>
      </c>
      <c r="T1292" t="s">
        <v>35</v>
      </c>
      <c r="U1292" s="1" t="s">
        <v>36</v>
      </c>
      <c r="V1292">
        <v>3</v>
      </c>
      <c r="W1292">
        <v>0</v>
      </c>
      <c r="X1292">
        <v>0</v>
      </c>
      <c r="Y1292">
        <v>0</v>
      </c>
      <c r="Z1292">
        <v>0</v>
      </c>
    </row>
    <row r="1293" spans="1:26" x14ac:dyDescent="0.25">
      <c r="A1293">
        <v>106913932</v>
      </c>
      <c r="B1293" t="s">
        <v>81</v>
      </c>
      <c r="C1293" t="s">
        <v>45</v>
      </c>
      <c r="D1293">
        <v>50025475</v>
      </c>
      <c r="E1293">
        <v>40002110</v>
      </c>
      <c r="F1293">
        <v>1.84</v>
      </c>
      <c r="G1293">
        <v>50016878</v>
      </c>
      <c r="H1293">
        <v>0</v>
      </c>
      <c r="I1293">
        <v>2022</v>
      </c>
      <c r="J1293" t="s">
        <v>118</v>
      </c>
      <c r="K1293" t="s">
        <v>48</v>
      </c>
      <c r="L1293" s="127">
        <v>0.28194444444444444</v>
      </c>
      <c r="M1293" t="s">
        <v>28</v>
      </c>
      <c r="N1293" t="s">
        <v>29</v>
      </c>
      <c r="O1293" t="s">
        <v>30</v>
      </c>
      <c r="P1293" t="s">
        <v>54</v>
      </c>
      <c r="Q1293" t="s">
        <v>41</v>
      </c>
      <c r="R1293" t="s">
        <v>61</v>
      </c>
      <c r="S1293" t="s">
        <v>42</v>
      </c>
      <c r="T1293" t="s">
        <v>35</v>
      </c>
      <c r="U1293" s="1" t="s">
        <v>43</v>
      </c>
      <c r="V1293">
        <v>3</v>
      </c>
      <c r="W1293">
        <v>0</v>
      </c>
      <c r="X1293">
        <v>0</v>
      </c>
      <c r="Y1293">
        <v>0</v>
      </c>
      <c r="Z1293">
        <v>1</v>
      </c>
    </row>
    <row r="1294" spans="1:26" x14ac:dyDescent="0.25">
      <c r="A1294">
        <v>106913945</v>
      </c>
      <c r="B1294" t="s">
        <v>164</v>
      </c>
      <c r="C1294" t="s">
        <v>45</v>
      </c>
      <c r="D1294">
        <v>50010074</v>
      </c>
      <c r="E1294">
        <v>20000421</v>
      </c>
      <c r="F1294">
        <v>25.806000000000001</v>
      </c>
      <c r="G1294">
        <v>50029662</v>
      </c>
      <c r="H1294">
        <v>8.5000000000000006E-2</v>
      </c>
      <c r="I1294">
        <v>2022</v>
      </c>
      <c r="J1294" t="s">
        <v>73</v>
      </c>
      <c r="K1294" t="s">
        <v>58</v>
      </c>
      <c r="L1294" s="127">
        <v>0.81527777777777777</v>
      </c>
      <c r="M1294" t="s">
        <v>28</v>
      </c>
      <c r="N1294" t="s">
        <v>29</v>
      </c>
      <c r="O1294" t="s">
        <v>30</v>
      </c>
      <c r="P1294" t="s">
        <v>68</v>
      </c>
      <c r="Q1294" t="s">
        <v>41</v>
      </c>
      <c r="R1294" t="s">
        <v>33</v>
      </c>
      <c r="S1294" t="s">
        <v>42</v>
      </c>
      <c r="T1294" t="s">
        <v>57</v>
      </c>
      <c r="U1294" s="1" t="s">
        <v>43</v>
      </c>
      <c r="V1294">
        <v>1</v>
      </c>
      <c r="W1294">
        <v>0</v>
      </c>
      <c r="X1294">
        <v>0</v>
      </c>
      <c r="Y1294">
        <v>0</v>
      </c>
      <c r="Z1294">
        <v>1</v>
      </c>
    </row>
    <row r="1295" spans="1:26" x14ac:dyDescent="0.25">
      <c r="A1295">
        <v>106914146</v>
      </c>
      <c r="B1295" t="s">
        <v>25</v>
      </c>
      <c r="C1295" t="s">
        <v>45</v>
      </c>
      <c r="D1295">
        <v>50009348</v>
      </c>
      <c r="E1295">
        <v>40003008</v>
      </c>
      <c r="F1295">
        <v>0.157</v>
      </c>
      <c r="G1295">
        <v>50013238</v>
      </c>
      <c r="H1295">
        <v>8.9999999999999993E-3</v>
      </c>
      <c r="I1295">
        <v>2022</v>
      </c>
      <c r="J1295" t="s">
        <v>118</v>
      </c>
      <c r="K1295" t="s">
        <v>48</v>
      </c>
      <c r="L1295" s="127">
        <v>0.64583333333333337</v>
      </c>
      <c r="M1295" t="s">
        <v>28</v>
      </c>
      <c r="N1295" t="s">
        <v>49</v>
      </c>
      <c r="O1295" t="s">
        <v>30</v>
      </c>
      <c r="P1295" t="s">
        <v>31</v>
      </c>
      <c r="Q1295" t="s">
        <v>32</v>
      </c>
      <c r="R1295" t="s">
        <v>33</v>
      </c>
      <c r="S1295" t="s">
        <v>42</v>
      </c>
      <c r="T1295" t="s">
        <v>35</v>
      </c>
      <c r="U1295" s="1" t="s">
        <v>36</v>
      </c>
      <c r="V1295">
        <v>1</v>
      </c>
      <c r="W1295">
        <v>0</v>
      </c>
      <c r="X1295">
        <v>0</v>
      </c>
      <c r="Y1295">
        <v>0</v>
      </c>
      <c r="Z1295">
        <v>0</v>
      </c>
    </row>
    <row r="1296" spans="1:26" x14ac:dyDescent="0.25">
      <c r="A1296">
        <v>106914182</v>
      </c>
      <c r="B1296" t="s">
        <v>160</v>
      </c>
      <c r="C1296" t="s">
        <v>45</v>
      </c>
      <c r="D1296">
        <v>30000268</v>
      </c>
      <c r="E1296">
        <v>30000268</v>
      </c>
      <c r="F1296">
        <v>15.134</v>
      </c>
      <c r="G1296">
        <v>50006605</v>
      </c>
      <c r="H1296">
        <v>1.9E-2</v>
      </c>
      <c r="I1296">
        <v>2022</v>
      </c>
      <c r="J1296" t="s">
        <v>73</v>
      </c>
      <c r="K1296" t="s">
        <v>48</v>
      </c>
      <c r="L1296" s="127">
        <v>0.54513888888888895</v>
      </c>
      <c r="M1296" t="s">
        <v>77</v>
      </c>
      <c r="N1296" t="s">
        <v>49</v>
      </c>
      <c r="P1296" t="s">
        <v>54</v>
      </c>
      <c r="Q1296" t="s">
        <v>41</v>
      </c>
      <c r="R1296" t="s">
        <v>33</v>
      </c>
      <c r="S1296" t="s">
        <v>42</v>
      </c>
      <c r="T1296" t="s">
        <v>35</v>
      </c>
      <c r="U1296" s="1" t="s">
        <v>43</v>
      </c>
      <c r="V1296">
        <v>2</v>
      </c>
      <c r="W1296">
        <v>0</v>
      </c>
      <c r="X1296">
        <v>0</v>
      </c>
      <c r="Y1296">
        <v>0</v>
      </c>
      <c r="Z1296">
        <v>1</v>
      </c>
    </row>
    <row r="1297" spans="1:26" x14ac:dyDescent="0.25">
      <c r="A1297">
        <v>106914320</v>
      </c>
      <c r="B1297" t="s">
        <v>81</v>
      </c>
      <c r="C1297" t="s">
        <v>45</v>
      </c>
      <c r="D1297">
        <v>50020528</v>
      </c>
      <c r="E1297">
        <v>40003815</v>
      </c>
      <c r="F1297">
        <v>1.57</v>
      </c>
      <c r="G1297">
        <v>50008452</v>
      </c>
      <c r="H1297">
        <v>0</v>
      </c>
      <c r="I1297">
        <v>2022</v>
      </c>
      <c r="J1297" t="s">
        <v>118</v>
      </c>
      <c r="K1297" t="s">
        <v>48</v>
      </c>
      <c r="L1297" s="127">
        <v>0.98541666666666661</v>
      </c>
      <c r="M1297" t="s">
        <v>28</v>
      </c>
      <c r="N1297" t="s">
        <v>29</v>
      </c>
      <c r="O1297" t="s">
        <v>30</v>
      </c>
      <c r="P1297" t="s">
        <v>31</v>
      </c>
      <c r="Q1297" t="s">
        <v>41</v>
      </c>
      <c r="R1297" t="s">
        <v>33</v>
      </c>
      <c r="S1297" t="s">
        <v>42</v>
      </c>
      <c r="T1297" t="s">
        <v>47</v>
      </c>
      <c r="U1297" s="1" t="s">
        <v>116</v>
      </c>
      <c r="V1297">
        <v>2</v>
      </c>
      <c r="W1297">
        <v>0</v>
      </c>
      <c r="X1297">
        <v>0</v>
      </c>
      <c r="Y1297">
        <v>0</v>
      </c>
      <c r="Z1297">
        <v>0</v>
      </c>
    </row>
    <row r="1298" spans="1:26" x14ac:dyDescent="0.25">
      <c r="A1298">
        <v>106914391</v>
      </c>
      <c r="B1298" t="s">
        <v>117</v>
      </c>
      <c r="C1298" t="s">
        <v>65</v>
      </c>
      <c r="D1298">
        <v>10000040</v>
      </c>
      <c r="E1298">
        <v>10000040</v>
      </c>
      <c r="F1298">
        <v>12.837999999999999</v>
      </c>
      <c r="G1298">
        <v>10000077</v>
      </c>
      <c r="H1298">
        <v>6.8000000000000005E-2</v>
      </c>
      <c r="I1298">
        <v>2022</v>
      </c>
      <c r="J1298" t="s">
        <v>118</v>
      </c>
      <c r="K1298" t="s">
        <v>60</v>
      </c>
      <c r="L1298" s="127">
        <v>0.87152777777777779</v>
      </c>
      <c r="M1298" t="s">
        <v>28</v>
      </c>
      <c r="N1298" t="s">
        <v>29</v>
      </c>
      <c r="O1298" t="s">
        <v>30</v>
      </c>
      <c r="P1298" t="s">
        <v>31</v>
      </c>
      <c r="Q1298" t="s">
        <v>41</v>
      </c>
      <c r="R1298" t="s">
        <v>33</v>
      </c>
      <c r="S1298" t="s">
        <v>42</v>
      </c>
      <c r="T1298" t="s">
        <v>57</v>
      </c>
      <c r="U1298" s="1" t="s">
        <v>36</v>
      </c>
      <c r="V1298">
        <v>2</v>
      </c>
      <c r="W1298">
        <v>0</v>
      </c>
      <c r="X1298">
        <v>0</v>
      </c>
      <c r="Y1298">
        <v>0</v>
      </c>
      <c r="Z1298">
        <v>0</v>
      </c>
    </row>
    <row r="1299" spans="1:26" x14ac:dyDescent="0.25">
      <c r="A1299">
        <v>106914414</v>
      </c>
      <c r="B1299" t="s">
        <v>114</v>
      </c>
      <c r="C1299" t="s">
        <v>65</v>
      </c>
      <c r="D1299">
        <v>10000095</v>
      </c>
      <c r="E1299">
        <v>10000095</v>
      </c>
      <c r="F1299">
        <v>23.738</v>
      </c>
      <c r="G1299">
        <v>201030</v>
      </c>
      <c r="H1299">
        <v>1</v>
      </c>
      <c r="I1299">
        <v>2022</v>
      </c>
      <c r="J1299" t="s">
        <v>118</v>
      </c>
      <c r="K1299" t="s">
        <v>39</v>
      </c>
      <c r="L1299" s="127">
        <v>0.35694444444444445</v>
      </c>
      <c r="M1299" t="s">
        <v>28</v>
      </c>
      <c r="N1299" t="s">
        <v>49</v>
      </c>
      <c r="O1299" t="s">
        <v>30</v>
      </c>
      <c r="P1299" t="s">
        <v>54</v>
      </c>
      <c r="Q1299" t="s">
        <v>41</v>
      </c>
      <c r="R1299" t="s">
        <v>33</v>
      </c>
      <c r="S1299" t="s">
        <v>42</v>
      </c>
      <c r="T1299" t="s">
        <v>35</v>
      </c>
      <c r="U1299" s="1" t="s">
        <v>36</v>
      </c>
      <c r="V1299">
        <v>1</v>
      </c>
      <c r="W1299">
        <v>0</v>
      </c>
      <c r="X1299">
        <v>0</v>
      </c>
      <c r="Y1299">
        <v>0</v>
      </c>
      <c r="Z1299">
        <v>0</v>
      </c>
    </row>
    <row r="1300" spans="1:26" x14ac:dyDescent="0.25">
      <c r="A1300">
        <v>106914442</v>
      </c>
      <c r="B1300" t="s">
        <v>81</v>
      </c>
      <c r="C1300" t="s">
        <v>65</v>
      </c>
      <c r="D1300">
        <v>10000485</v>
      </c>
      <c r="E1300">
        <v>10800485</v>
      </c>
      <c r="F1300">
        <v>30.507999999999999</v>
      </c>
      <c r="G1300">
        <v>20000521</v>
      </c>
      <c r="H1300">
        <v>0.2</v>
      </c>
      <c r="I1300">
        <v>2022</v>
      </c>
      <c r="J1300" t="s">
        <v>118</v>
      </c>
      <c r="K1300" t="s">
        <v>39</v>
      </c>
      <c r="L1300" s="127">
        <v>0.65833333333333333</v>
      </c>
      <c r="M1300" t="s">
        <v>28</v>
      </c>
      <c r="N1300" t="s">
        <v>49</v>
      </c>
      <c r="O1300" t="s">
        <v>30</v>
      </c>
      <c r="P1300" t="s">
        <v>31</v>
      </c>
      <c r="Q1300" t="s">
        <v>62</v>
      </c>
      <c r="R1300" t="s">
        <v>33</v>
      </c>
      <c r="S1300" t="s">
        <v>34</v>
      </c>
      <c r="T1300" t="s">
        <v>35</v>
      </c>
      <c r="U1300" s="1" t="s">
        <v>36</v>
      </c>
      <c r="V1300">
        <v>2</v>
      </c>
      <c r="W1300">
        <v>0</v>
      </c>
      <c r="X1300">
        <v>0</v>
      </c>
      <c r="Y1300">
        <v>0</v>
      </c>
      <c r="Z1300">
        <v>0</v>
      </c>
    </row>
    <row r="1301" spans="1:26" x14ac:dyDescent="0.25">
      <c r="A1301">
        <v>106914443</v>
      </c>
      <c r="B1301" t="s">
        <v>81</v>
      </c>
      <c r="C1301" t="s">
        <v>65</v>
      </c>
      <c r="D1301">
        <v>10000485</v>
      </c>
      <c r="E1301">
        <v>10800485</v>
      </c>
      <c r="F1301">
        <v>33.182000000000002</v>
      </c>
      <c r="G1301">
        <v>30000051</v>
      </c>
      <c r="H1301">
        <v>0.2</v>
      </c>
      <c r="I1301">
        <v>2022</v>
      </c>
      <c r="J1301" t="s">
        <v>118</v>
      </c>
      <c r="K1301" t="s">
        <v>39</v>
      </c>
      <c r="L1301" s="127">
        <v>0.67847222222222225</v>
      </c>
      <c r="M1301" t="s">
        <v>28</v>
      </c>
      <c r="N1301" t="s">
        <v>49</v>
      </c>
      <c r="O1301" t="s">
        <v>30</v>
      </c>
      <c r="P1301" t="s">
        <v>31</v>
      </c>
      <c r="Q1301" t="s">
        <v>62</v>
      </c>
      <c r="R1301" t="s">
        <v>33</v>
      </c>
      <c r="S1301" t="s">
        <v>34</v>
      </c>
      <c r="T1301" t="s">
        <v>35</v>
      </c>
      <c r="U1301" s="1" t="s">
        <v>36</v>
      </c>
      <c r="V1301">
        <v>1</v>
      </c>
      <c r="W1301">
        <v>0</v>
      </c>
      <c r="X1301">
        <v>0</v>
      </c>
      <c r="Y1301">
        <v>0</v>
      </c>
      <c r="Z1301">
        <v>0</v>
      </c>
    </row>
    <row r="1302" spans="1:26" x14ac:dyDescent="0.25">
      <c r="A1302">
        <v>106914445</v>
      </c>
      <c r="B1302" t="s">
        <v>106</v>
      </c>
      <c r="C1302" t="s">
        <v>65</v>
      </c>
      <c r="D1302">
        <v>10000095</v>
      </c>
      <c r="E1302">
        <v>10000095</v>
      </c>
      <c r="F1302">
        <v>24.399000000000001</v>
      </c>
      <c r="G1302">
        <v>40001813</v>
      </c>
      <c r="H1302">
        <v>0.3</v>
      </c>
      <c r="I1302">
        <v>2022</v>
      </c>
      <c r="J1302" t="s">
        <v>118</v>
      </c>
      <c r="K1302" t="s">
        <v>27</v>
      </c>
      <c r="L1302" s="127">
        <v>0.97569444444444453</v>
      </c>
      <c r="M1302" t="s">
        <v>28</v>
      </c>
      <c r="N1302" t="s">
        <v>49</v>
      </c>
      <c r="O1302" t="s">
        <v>30</v>
      </c>
      <c r="P1302" t="s">
        <v>54</v>
      </c>
      <c r="Q1302" t="s">
        <v>41</v>
      </c>
      <c r="R1302" t="s">
        <v>33</v>
      </c>
      <c r="S1302" t="s">
        <v>42</v>
      </c>
      <c r="T1302" t="s">
        <v>57</v>
      </c>
      <c r="U1302" s="1" t="s">
        <v>36</v>
      </c>
      <c r="V1302">
        <v>1</v>
      </c>
      <c r="W1302">
        <v>0</v>
      </c>
      <c r="X1302">
        <v>0</v>
      </c>
      <c r="Y1302">
        <v>0</v>
      </c>
      <c r="Z1302">
        <v>0</v>
      </c>
    </row>
    <row r="1303" spans="1:26" x14ac:dyDescent="0.25">
      <c r="A1303">
        <v>106914486</v>
      </c>
      <c r="B1303" t="s">
        <v>238</v>
      </c>
      <c r="C1303" t="s">
        <v>38</v>
      </c>
      <c r="D1303">
        <v>20000052</v>
      </c>
      <c r="E1303">
        <v>20000052</v>
      </c>
      <c r="F1303">
        <v>4.6689999999999996</v>
      </c>
      <c r="G1303">
        <v>40001147</v>
      </c>
      <c r="H1303">
        <v>1</v>
      </c>
      <c r="I1303">
        <v>2022</v>
      </c>
      <c r="J1303" t="s">
        <v>118</v>
      </c>
      <c r="K1303" t="s">
        <v>53</v>
      </c>
      <c r="L1303" s="127">
        <v>0.38194444444444442</v>
      </c>
      <c r="M1303" t="s">
        <v>28</v>
      </c>
      <c r="N1303" t="s">
        <v>49</v>
      </c>
      <c r="O1303" t="s">
        <v>30</v>
      </c>
      <c r="P1303" t="s">
        <v>54</v>
      </c>
      <c r="Q1303" t="s">
        <v>41</v>
      </c>
      <c r="R1303" t="s">
        <v>33</v>
      </c>
      <c r="S1303" t="s">
        <v>42</v>
      </c>
      <c r="T1303" t="s">
        <v>35</v>
      </c>
      <c r="U1303" s="1" t="s">
        <v>64</v>
      </c>
      <c r="V1303">
        <v>3</v>
      </c>
      <c r="W1303">
        <v>0</v>
      </c>
      <c r="X1303">
        <v>0</v>
      </c>
      <c r="Y1303">
        <v>1</v>
      </c>
      <c r="Z1303">
        <v>0</v>
      </c>
    </row>
    <row r="1304" spans="1:26" x14ac:dyDescent="0.25">
      <c r="A1304">
        <v>106914489</v>
      </c>
      <c r="B1304" t="s">
        <v>114</v>
      </c>
      <c r="C1304" t="s">
        <v>65</v>
      </c>
      <c r="D1304">
        <v>10000040</v>
      </c>
      <c r="E1304">
        <v>10000040</v>
      </c>
      <c r="F1304">
        <v>0.45600000000000002</v>
      </c>
      <c r="G1304">
        <v>203110</v>
      </c>
      <c r="H1304">
        <v>0.7</v>
      </c>
      <c r="I1304">
        <v>2022</v>
      </c>
      <c r="J1304" t="s">
        <v>118</v>
      </c>
      <c r="K1304" t="s">
        <v>53</v>
      </c>
      <c r="L1304" s="127">
        <v>0.27013888888888887</v>
      </c>
      <c r="M1304" t="s">
        <v>40</v>
      </c>
      <c r="N1304" t="s">
        <v>49</v>
      </c>
      <c r="O1304" t="s">
        <v>30</v>
      </c>
      <c r="P1304" t="s">
        <v>31</v>
      </c>
      <c r="Q1304" t="s">
        <v>41</v>
      </c>
      <c r="R1304" t="s">
        <v>33</v>
      </c>
      <c r="S1304" t="s">
        <v>42</v>
      </c>
      <c r="T1304" t="s">
        <v>35</v>
      </c>
      <c r="U1304" s="1" t="s">
        <v>36</v>
      </c>
      <c r="V1304">
        <v>2</v>
      </c>
      <c r="W1304">
        <v>0</v>
      </c>
      <c r="X1304">
        <v>0</v>
      </c>
      <c r="Y1304">
        <v>0</v>
      </c>
      <c r="Z1304">
        <v>0</v>
      </c>
    </row>
    <row r="1305" spans="1:26" x14ac:dyDescent="0.25">
      <c r="A1305">
        <v>106914493</v>
      </c>
      <c r="B1305" t="s">
        <v>86</v>
      </c>
      <c r="C1305" t="s">
        <v>65</v>
      </c>
      <c r="D1305">
        <v>10000026</v>
      </c>
      <c r="E1305">
        <v>10000026</v>
      </c>
      <c r="F1305">
        <v>25.254999999999999</v>
      </c>
      <c r="G1305">
        <v>200370</v>
      </c>
      <c r="H1305">
        <v>0.5</v>
      </c>
      <c r="I1305">
        <v>2022</v>
      </c>
      <c r="J1305" t="s">
        <v>118</v>
      </c>
      <c r="K1305" t="s">
        <v>39</v>
      </c>
      <c r="L1305" s="127">
        <v>0.71319444444444446</v>
      </c>
      <c r="M1305" t="s">
        <v>28</v>
      </c>
      <c r="N1305" t="s">
        <v>29</v>
      </c>
      <c r="O1305" t="s">
        <v>30</v>
      </c>
      <c r="P1305" t="s">
        <v>54</v>
      </c>
      <c r="Q1305" t="s">
        <v>41</v>
      </c>
      <c r="R1305" t="s">
        <v>33</v>
      </c>
      <c r="S1305" t="s">
        <v>34</v>
      </c>
      <c r="T1305" t="s">
        <v>35</v>
      </c>
      <c r="U1305" s="1" t="s">
        <v>36</v>
      </c>
      <c r="V1305">
        <v>2</v>
      </c>
      <c r="W1305">
        <v>0</v>
      </c>
      <c r="X1305">
        <v>0</v>
      </c>
      <c r="Y1305">
        <v>0</v>
      </c>
      <c r="Z1305">
        <v>0</v>
      </c>
    </row>
    <row r="1306" spans="1:26" x14ac:dyDescent="0.25">
      <c r="A1306">
        <v>106914525</v>
      </c>
      <c r="B1306" t="s">
        <v>104</v>
      </c>
      <c r="C1306" t="s">
        <v>65</v>
      </c>
      <c r="D1306">
        <v>10000026</v>
      </c>
      <c r="E1306">
        <v>10000026</v>
      </c>
      <c r="F1306">
        <v>3.0910000000000002</v>
      </c>
      <c r="G1306">
        <v>20000025</v>
      </c>
      <c r="H1306">
        <v>0.2</v>
      </c>
      <c r="I1306">
        <v>2022</v>
      </c>
      <c r="J1306" t="s">
        <v>118</v>
      </c>
      <c r="K1306" t="s">
        <v>53</v>
      </c>
      <c r="L1306" s="127">
        <v>0.72013888888888899</v>
      </c>
      <c r="M1306" t="s">
        <v>28</v>
      </c>
      <c r="N1306" t="s">
        <v>49</v>
      </c>
      <c r="O1306" t="s">
        <v>30</v>
      </c>
      <c r="P1306" t="s">
        <v>31</v>
      </c>
      <c r="Q1306" t="s">
        <v>41</v>
      </c>
      <c r="R1306" t="s">
        <v>66</v>
      </c>
      <c r="S1306" t="s">
        <v>42</v>
      </c>
      <c r="T1306" t="s">
        <v>35</v>
      </c>
      <c r="U1306" s="1" t="s">
        <v>43</v>
      </c>
      <c r="V1306">
        <v>2</v>
      </c>
      <c r="W1306">
        <v>0</v>
      </c>
      <c r="X1306">
        <v>0</v>
      </c>
      <c r="Y1306">
        <v>0</v>
      </c>
      <c r="Z1306">
        <v>1</v>
      </c>
    </row>
    <row r="1307" spans="1:26" x14ac:dyDescent="0.25">
      <c r="A1307">
        <v>106914562</v>
      </c>
      <c r="B1307" t="s">
        <v>86</v>
      </c>
      <c r="C1307" t="s">
        <v>65</v>
      </c>
      <c r="D1307">
        <v>10000026</v>
      </c>
      <c r="E1307">
        <v>10000026</v>
      </c>
      <c r="F1307">
        <v>20.010000000000002</v>
      </c>
      <c r="G1307">
        <v>200320</v>
      </c>
      <c r="H1307">
        <v>0.2</v>
      </c>
      <c r="I1307">
        <v>2022</v>
      </c>
      <c r="J1307" t="s">
        <v>118</v>
      </c>
      <c r="K1307" t="s">
        <v>53</v>
      </c>
      <c r="L1307" s="127">
        <v>0.74236111111111114</v>
      </c>
      <c r="M1307" t="s">
        <v>28</v>
      </c>
      <c r="N1307" t="s">
        <v>29</v>
      </c>
      <c r="O1307" t="s">
        <v>30</v>
      </c>
      <c r="P1307" t="s">
        <v>54</v>
      </c>
      <c r="Q1307" t="s">
        <v>41</v>
      </c>
      <c r="R1307" t="s">
        <v>33</v>
      </c>
      <c r="S1307" t="s">
        <v>42</v>
      </c>
      <c r="T1307" t="s">
        <v>35</v>
      </c>
      <c r="U1307" s="1" t="s">
        <v>36</v>
      </c>
      <c r="V1307">
        <v>3</v>
      </c>
      <c r="W1307">
        <v>0</v>
      </c>
      <c r="X1307">
        <v>0</v>
      </c>
      <c r="Y1307">
        <v>0</v>
      </c>
      <c r="Z1307">
        <v>0</v>
      </c>
    </row>
    <row r="1308" spans="1:26" x14ac:dyDescent="0.25">
      <c r="A1308">
        <v>106914596</v>
      </c>
      <c r="B1308" t="s">
        <v>81</v>
      </c>
      <c r="C1308" t="s">
        <v>65</v>
      </c>
      <c r="D1308">
        <v>10000485</v>
      </c>
      <c r="E1308">
        <v>10800485</v>
      </c>
      <c r="F1308">
        <v>33.082000000000001</v>
      </c>
      <c r="G1308">
        <v>30000051</v>
      </c>
      <c r="H1308">
        <v>0.3</v>
      </c>
      <c r="I1308">
        <v>2022</v>
      </c>
      <c r="J1308" t="s">
        <v>118</v>
      </c>
      <c r="K1308" t="s">
        <v>53</v>
      </c>
      <c r="L1308" s="127">
        <v>0.15833333333333333</v>
      </c>
      <c r="M1308" t="s">
        <v>28</v>
      </c>
      <c r="N1308" t="s">
        <v>29</v>
      </c>
      <c r="O1308" t="s">
        <v>30</v>
      </c>
      <c r="P1308" t="s">
        <v>31</v>
      </c>
      <c r="Q1308" t="s">
        <v>41</v>
      </c>
      <c r="R1308" t="s">
        <v>33</v>
      </c>
      <c r="S1308" t="s">
        <v>42</v>
      </c>
      <c r="T1308" t="s">
        <v>57</v>
      </c>
      <c r="U1308" s="1" t="s">
        <v>36</v>
      </c>
      <c r="V1308">
        <v>1</v>
      </c>
      <c r="W1308">
        <v>0</v>
      </c>
      <c r="X1308">
        <v>0</v>
      </c>
      <c r="Y1308">
        <v>0</v>
      </c>
      <c r="Z1308">
        <v>0</v>
      </c>
    </row>
    <row r="1309" spans="1:26" x14ac:dyDescent="0.25">
      <c r="A1309">
        <v>106914600</v>
      </c>
      <c r="B1309" t="s">
        <v>86</v>
      </c>
      <c r="C1309" t="s">
        <v>65</v>
      </c>
      <c r="D1309">
        <v>10000026</v>
      </c>
      <c r="E1309">
        <v>10000026</v>
      </c>
      <c r="F1309">
        <v>24.555</v>
      </c>
      <c r="G1309">
        <v>200360</v>
      </c>
      <c r="H1309">
        <v>0.8</v>
      </c>
      <c r="I1309">
        <v>2022</v>
      </c>
      <c r="J1309" t="s">
        <v>118</v>
      </c>
      <c r="K1309" t="s">
        <v>55</v>
      </c>
      <c r="L1309" s="127">
        <v>0.65</v>
      </c>
      <c r="M1309" t="s">
        <v>28</v>
      </c>
      <c r="N1309" t="s">
        <v>49</v>
      </c>
      <c r="O1309" t="s">
        <v>30</v>
      </c>
      <c r="P1309" t="s">
        <v>31</v>
      </c>
      <c r="Q1309" t="s">
        <v>41</v>
      </c>
      <c r="R1309" t="s">
        <v>33</v>
      </c>
      <c r="S1309" t="s">
        <v>42</v>
      </c>
      <c r="T1309" t="s">
        <v>35</v>
      </c>
      <c r="U1309" s="1" t="s">
        <v>36</v>
      </c>
      <c r="V1309">
        <v>2</v>
      </c>
      <c r="W1309">
        <v>0</v>
      </c>
      <c r="X1309">
        <v>0</v>
      </c>
      <c r="Y1309">
        <v>0</v>
      </c>
      <c r="Z1309">
        <v>0</v>
      </c>
    </row>
    <row r="1310" spans="1:26" x14ac:dyDescent="0.25">
      <c r="A1310">
        <v>106914604</v>
      </c>
      <c r="B1310" t="s">
        <v>86</v>
      </c>
      <c r="C1310" t="s">
        <v>65</v>
      </c>
      <c r="D1310">
        <v>10000026</v>
      </c>
      <c r="E1310">
        <v>10000026</v>
      </c>
      <c r="F1310">
        <v>27.366</v>
      </c>
      <c r="G1310">
        <v>200400</v>
      </c>
      <c r="H1310">
        <v>0.4</v>
      </c>
      <c r="I1310">
        <v>2022</v>
      </c>
      <c r="J1310" t="s">
        <v>118</v>
      </c>
      <c r="K1310" t="s">
        <v>53</v>
      </c>
      <c r="L1310" s="127">
        <v>0.91805555555555562</v>
      </c>
      <c r="M1310" t="s">
        <v>28</v>
      </c>
      <c r="N1310" t="s">
        <v>49</v>
      </c>
      <c r="O1310" t="s">
        <v>30</v>
      </c>
      <c r="P1310" t="s">
        <v>31</v>
      </c>
      <c r="Q1310" t="s">
        <v>41</v>
      </c>
      <c r="R1310" t="s">
        <v>33</v>
      </c>
      <c r="S1310" t="s">
        <v>42</v>
      </c>
      <c r="T1310" t="s">
        <v>35</v>
      </c>
      <c r="U1310" s="1" t="s">
        <v>36</v>
      </c>
      <c r="V1310">
        <v>3</v>
      </c>
      <c r="W1310">
        <v>0</v>
      </c>
      <c r="X1310">
        <v>0</v>
      </c>
      <c r="Y1310">
        <v>0</v>
      </c>
      <c r="Z1310">
        <v>0</v>
      </c>
    </row>
    <row r="1311" spans="1:26" x14ac:dyDescent="0.25">
      <c r="A1311">
        <v>106914635</v>
      </c>
      <c r="B1311" t="s">
        <v>25</v>
      </c>
      <c r="C1311" t="s">
        <v>65</v>
      </c>
      <c r="D1311">
        <v>10000040</v>
      </c>
      <c r="E1311">
        <v>10000040</v>
      </c>
      <c r="F1311">
        <v>18.527999999999999</v>
      </c>
      <c r="G1311">
        <v>10000440</v>
      </c>
      <c r="H1311">
        <v>0.05</v>
      </c>
      <c r="I1311">
        <v>2022</v>
      </c>
      <c r="J1311" t="s">
        <v>118</v>
      </c>
      <c r="K1311" t="s">
        <v>48</v>
      </c>
      <c r="L1311" s="127">
        <v>0.28541666666666665</v>
      </c>
      <c r="M1311" t="s">
        <v>28</v>
      </c>
      <c r="N1311" t="s">
        <v>29</v>
      </c>
      <c r="O1311" t="s">
        <v>30</v>
      </c>
      <c r="P1311" t="s">
        <v>31</v>
      </c>
      <c r="Q1311" t="s">
        <v>32</v>
      </c>
      <c r="R1311" t="s">
        <v>33</v>
      </c>
      <c r="S1311" t="s">
        <v>42</v>
      </c>
      <c r="T1311" t="s">
        <v>74</v>
      </c>
      <c r="U1311" s="1" t="s">
        <v>36</v>
      </c>
      <c r="V1311">
        <v>2</v>
      </c>
      <c r="W1311">
        <v>0</v>
      </c>
      <c r="X1311">
        <v>0</v>
      </c>
      <c r="Y1311">
        <v>0</v>
      </c>
      <c r="Z1311">
        <v>0</v>
      </c>
    </row>
    <row r="1312" spans="1:26" x14ac:dyDescent="0.25">
      <c r="A1312">
        <v>106914644</v>
      </c>
      <c r="B1312" t="s">
        <v>112</v>
      </c>
      <c r="C1312" t="s">
        <v>65</v>
      </c>
      <c r="D1312">
        <v>10000095</v>
      </c>
      <c r="E1312">
        <v>10000095</v>
      </c>
      <c r="F1312">
        <v>5.2460000000000004</v>
      </c>
      <c r="G1312">
        <v>20000421</v>
      </c>
      <c r="H1312">
        <v>1.25</v>
      </c>
      <c r="I1312">
        <v>2022</v>
      </c>
      <c r="J1312" t="s">
        <v>118</v>
      </c>
      <c r="K1312" t="s">
        <v>53</v>
      </c>
      <c r="L1312" s="127">
        <v>0.57291666666666663</v>
      </c>
      <c r="M1312" t="s">
        <v>28</v>
      </c>
      <c r="N1312" t="s">
        <v>49</v>
      </c>
      <c r="O1312" t="s">
        <v>30</v>
      </c>
      <c r="P1312" t="s">
        <v>31</v>
      </c>
      <c r="Q1312" t="s">
        <v>41</v>
      </c>
      <c r="R1312" t="s">
        <v>33</v>
      </c>
      <c r="S1312" t="s">
        <v>42</v>
      </c>
      <c r="T1312" t="s">
        <v>35</v>
      </c>
      <c r="U1312" s="1" t="s">
        <v>36</v>
      </c>
      <c r="V1312">
        <v>1</v>
      </c>
      <c r="W1312">
        <v>0</v>
      </c>
      <c r="X1312">
        <v>0</v>
      </c>
      <c r="Y1312">
        <v>0</v>
      </c>
      <c r="Z1312">
        <v>0</v>
      </c>
    </row>
    <row r="1313" spans="1:26" x14ac:dyDescent="0.25">
      <c r="A1313">
        <v>106914653</v>
      </c>
      <c r="B1313" t="s">
        <v>86</v>
      </c>
      <c r="C1313" t="s">
        <v>65</v>
      </c>
      <c r="D1313">
        <v>10000026</v>
      </c>
      <c r="E1313">
        <v>10000026</v>
      </c>
      <c r="F1313">
        <v>23.254999999999999</v>
      </c>
      <c r="G1313">
        <v>200360</v>
      </c>
      <c r="H1313">
        <v>0.5</v>
      </c>
      <c r="I1313">
        <v>2022</v>
      </c>
      <c r="J1313" t="s">
        <v>118</v>
      </c>
      <c r="K1313" t="s">
        <v>39</v>
      </c>
      <c r="L1313" s="127">
        <v>0.94027777777777777</v>
      </c>
      <c r="M1313" t="s">
        <v>28</v>
      </c>
      <c r="N1313" t="s">
        <v>29</v>
      </c>
      <c r="O1313" t="s">
        <v>30</v>
      </c>
      <c r="P1313" t="s">
        <v>54</v>
      </c>
      <c r="Q1313" t="s">
        <v>41</v>
      </c>
      <c r="R1313" t="s">
        <v>33</v>
      </c>
      <c r="S1313" t="s">
        <v>42</v>
      </c>
      <c r="T1313" t="s">
        <v>57</v>
      </c>
      <c r="U1313" s="1" t="s">
        <v>36</v>
      </c>
      <c r="V1313">
        <v>2</v>
      </c>
      <c r="W1313">
        <v>0</v>
      </c>
      <c r="X1313">
        <v>0</v>
      </c>
      <c r="Y1313">
        <v>0</v>
      </c>
      <c r="Z1313">
        <v>0</v>
      </c>
    </row>
    <row r="1314" spans="1:26" x14ac:dyDescent="0.25">
      <c r="A1314">
        <v>106914667</v>
      </c>
      <c r="B1314" t="s">
        <v>25</v>
      </c>
      <c r="C1314" t="s">
        <v>122</v>
      </c>
      <c r="D1314">
        <v>40001006</v>
      </c>
      <c r="E1314">
        <v>40001006</v>
      </c>
      <c r="F1314">
        <v>999.99900000000002</v>
      </c>
      <c r="G1314">
        <v>40005354</v>
      </c>
      <c r="H1314">
        <v>0.2</v>
      </c>
      <c r="I1314">
        <v>2022</v>
      </c>
      <c r="J1314" t="s">
        <v>118</v>
      </c>
      <c r="K1314" t="s">
        <v>48</v>
      </c>
      <c r="L1314" s="127">
        <v>0.27291666666666664</v>
      </c>
      <c r="M1314" t="s">
        <v>40</v>
      </c>
      <c r="N1314" t="s">
        <v>49</v>
      </c>
      <c r="O1314" t="s">
        <v>30</v>
      </c>
      <c r="P1314" t="s">
        <v>68</v>
      </c>
      <c r="Q1314" t="s">
        <v>41</v>
      </c>
      <c r="R1314" t="s">
        <v>33</v>
      </c>
      <c r="S1314" t="s">
        <v>42</v>
      </c>
      <c r="T1314" t="s">
        <v>57</v>
      </c>
      <c r="U1314" s="1" t="s">
        <v>43</v>
      </c>
      <c r="V1314">
        <v>2</v>
      </c>
      <c r="W1314">
        <v>0</v>
      </c>
      <c r="X1314">
        <v>0</v>
      </c>
      <c r="Y1314">
        <v>0</v>
      </c>
      <c r="Z1314">
        <v>1</v>
      </c>
    </row>
    <row r="1315" spans="1:26" x14ac:dyDescent="0.25">
      <c r="A1315">
        <v>106914787</v>
      </c>
      <c r="B1315" t="s">
        <v>106</v>
      </c>
      <c r="C1315" t="s">
        <v>65</v>
      </c>
      <c r="D1315">
        <v>10000095</v>
      </c>
      <c r="E1315">
        <v>10000095</v>
      </c>
      <c r="F1315">
        <v>24.568000000000001</v>
      </c>
      <c r="G1315">
        <v>30000082</v>
      </c>
      <c r="H1315">
        <v>2</v>
      </c>
      <c r="I1315">
        <v>2022</v>
      </c>
      <c r="J1315" t="s">
        <v>118</v>
      </c>
      <c r="K1315" t="s">
        <v>48</v>
      </c>
      <c r="L1315" s="127">
        <v>0.9555555555555556</v>
      </c>
      <c r="M1315" t="s">
        <v>28</v>
      </c>
      <c r="N1315" t="s">
        <v>49</v>
      </c>
      <c r="O1315" t="s">
        <v>30</v>
      </c>
      <c r="P1315" t="s">
        <v>54</v>
      </c>
      <c r="Q1315" t="s">
        <v>41</v>
      </c>
      <c r="R1315" t="s">
        <v>33</v>
      </c>
      <c r="S1315" t="s">
        <v>42</v>
      </c>
      <c r="T1315" t="s">
        <v>57</v>
      </c>
      <c r="U1315" s="1" t="s">
        <v>36</v>
      </c>
      <c r="V1315">
        <v>2</v>
      </c>
      <c r="W1315">
        <v>0</v>
      </c>
      <c r="X1315">
        <v>0</v>
      </c>
      <c r="Y1315">
        <v>0</v>
      </c>
      <c r="Z1315">
        <v>0</v>
      </c>
    </row>
    <row r="1316" spans="1:26" x14ac:dyDescent="0.25">
      <c r="A1316">
        <v>106914991</v>
      </c>
      <c r="B1316" t="s">
        <v>81</v>
      </c>
      <c r="C1316" t="s">
        <v>45</v>
      </c>
      <c r="D1316">
        <v>50014755</v>
      </c>
      <c r="E1316">
        <v>40002448</v>
      </c>
      <c r="F1316">
        <v>1.75</v>
      </c>
      <c r="G1316">
        <v>50011931</v>
      </c>
      <c r="H1316">
        <v>3.0000000000000001E-3</v>
      </c>
      <c r="I1316">
        <v>2022</v>
      </c>
      <c r="J1316" t="s">
        <v>118</v>
      </c>
      <c r="K1316" t="s">
        <v>55</v>
      </c>
      <c r="L1316" s="127">
        <v>0.51250000000000007</v>
      </c>
      <c r="M1316" t="s">
        <v>77</v>
      </c>
      <c r="N1316" t="s">
        <v>49</v>
      </c>
      <c r="O1316" t="s">
        <v>30</v>
      </c>
      <c r="P1316" t="s">
        <v>68</v>
      </c>
      <c r="Q1316" t="s">
        <v>41</v>
      </c>
      <c r="R1316" t="s">
        <v>50</v>
      </c>
      <c r="S1316" t="s">
        <v>42</v>
      </c>
      <c r="T1316" t="s">
        <v>35</v>
      </c>
      <c r="U1316" s="1" t="s">
        <v>64</v>
      </c>
      <c r="V1316">
        <v>1</v>
      </c>
      <c r="W1316">
        <v>0</v>
      </c>
      <c r="X1316">
        <v>0</v>
      </c>
      <c r="Y1316">
        <v>1</v>
      </c>
      <c r="Z1316">
        <v>0</v>
      </c>
    </row>
    <row r="1317" spans="1:26" x14ac:dyDescent="0.25">
      <c r="A1317">
        <v>106914993</v>
      </c>
      <c r="B1317" t="s">
        <v>87</v>
      </c>
      <c r="C1317" t="s">
        <v>45</v>
      </c>
      <c r="D1317">
        <v>50022126</v>
      </c>
      <c r="E1317">
        <v>40001838</v>
      </c>
      <c r="F1317">
        <v>0</v>
      </c>
      <c r="G1317">
        <v>50016878</v>
      </c>
      <c r="H1317">
        <v>0</v>
      </c>
      <c r="I1317">
        <v>2022</v>
      </c>
      <c r="J1317" t="s">
        <v>73</v>
      </c>
      <c r="K1317" t="s">
        <v>27</v>
      </c>
      <c r="L1317" s="127">
        <v>0.58124999999999993</v>
      </c>
      <c r="M1317" t="s">
        <v>28</v>
      </c>
      <c r="N1317" t="s">
        <v>29</v>
      </c>
      <c r="O1317" t="s">
        <v>30</v>
      </c>
      <c r="P1317" t="s">
        <v>31</v>
      </c>
      <c r="Q1317" t="s">
        <v>41</v>
      </c>
      <c r="R1317" t="s">
        <v>61</v>
      </c>
      <c r="S1317" t="s">
        <v>42</v>
      </c>
      <c r="T1317" t="s">
        <v>35</v>
      </c>
      <c r="U1317" s="1" t="s">
        <v>43</v>
      </c>
      <c r="V1317">
        <v>2</v>
      </c>
      <c r="W1317">
        <v>0</v>
      </c>
      <c r="X1317">
        <v>0</v>
      </c>
      <c r="Y1317">
        <v>0</v>
      </c>
      <c r="Z1317">
        <v>1</v>
      </c>
    </row>
    <row r="1318" spans="1:26" x14ac:dyDescent="0.25">
      <c r="A1318">
        <v>106915241</v>
      </c>
      <c r="B1318" t="s">
        <v>81</v>
      </c>
      <c r="C1318" t="s">
        <v>45</v>
      </c>
      <c r="D1318">
        <v>50031288</v>
      </c>
      <c r="E1318">
        <v>40001577</v>
      </c>
      <c r="F1318">
        <v>0</v>
      </c>
      <c r="G1318">
        <v>10000077</v>
      </c>
      <c r="H1318">
        <v>0</v>
      </c>
      <c r="I1318">
        <v>2022</v>
      </c>
      <c r="J1318" t="s">
        <v>118</v>
      </c>
      <c r="K1318" t="s">
        <v>55</v>
      </c>
      <c r="L1318" s="127">
        <v>0.94791666666666663</v>
      </c>
      <c r="M1318" t="s">
        <v>28</v>
      </c>
      <c r="N1318" t="s">
        <v>49</v>
      </c>
      <c r="O1318" t="s">
        <v>30</v>
      </c>
      <c r="P1318" t="s">
        <v>31</v>
      </c>
      <c r="Q1318" t="s">
        <v>41</v>
      </c>
      <c r="R1318" t="s">
        <v>76</v>
      </c>
      <c r="S1318" t="s">
        <v>42</v>
      </c>
      <c r="T1318" t="s">
        <v>47</v>
      </c>
      <c r="U1318" s="1" t="s">
        <v>36</v>
      </c>
      <c r="V1318">
        <v>2</v>
      </c>
      <c r="W1318">
        <v>0</v>
      </c>
      <c r="X1318">
        <v>0</v>
      </c>
      <c r="Y1318">
        <v>0</v>
      </c>
      <c r="Z1318">
        <v>0</v>
      </c>
    </row>
    <row r="1319" spans="1:26" x14ac:dyDescent="0.25">
      <c r="A1319">
        <v>106915321</v>
      </c>
      <c r="B1319" t="s">
        <v>81</v>
      </c>
      <c r="C1319" t="s">
        <v>65</v>
      </c>
      <c r="D1319">
        <v>10000485</v>
      </c>
      <c r="E1319">
        <v>10000485</v>
      </c>
      <c r="F1319">
        <v>999.99900000000002</v>
      </c>
      <c r="G1319">
        <v>10000077</v>
      </c>
      <c r="H1319">
        <v>0.1</v>
      </c>
      <c r="I1319">
        <v>2022</v>
      </c>
      <c r="J1319" t="s">
        <v>118</v>
      </c>
      <c r="K1319" t="s">
        <v>53</v>
      </c>
      <c r="L1319" s="127">
        <v>0.29791666666666666</v>
      </c>
      <c r="M1319" t="s">
        <v>28</v>
      </c>
      <c r="N1319" t="s">
        <v>49</v>
      </c>
      <c r="O1319" t="s">
        <v>30</v>
      </c>
      <c r="P1319" t="s">
        <v>31</v>
      </c>
      <c r="Q1319" t="s">
        <v>41</v>
      </c>
      <c r="R1319" t="s">
        <v>33</v>
      </c>
      <c r="S1319" t="s">
        <v>42</v>
      </c>
      <c r="T1319" t="s">
        <v>35</v>
      </c>
      <c r="U1319" s="1" t="s">
        <v>36</v>
      </c>
      <c r="V1319">
        <v>1</v>
      </c>
      <c r="W1319">
        <v>0</v>
      </c>
      <c r="X1319">
        <v>0</v>
      </c>
      <c r="Y1319">
        <v>0</v>
      </c>
      <c r="Z1319">
        <v>0</v>
      </c>
    </row>
    <row r="1320" spans="1:26" x14ac:dyDescent="0.25">
      <c r="A1320">
        <v>106915362</v>
      </c>
      <c r="B1320" t="s">
        <v>150</v>
      </c>
      <c r="C1320" t="s">
        <v>45</v>
      </c>
      <c r="F1320">
        <v>999.99900000000002</v>
      </c>
      <c r="G1320">
        <v>40001217</v>
      </c>
      <c r="H1320">
        <v>1E-3</v>
      </c>
      <c r="I1320">
        <v>2022</v>
      </c>
      <c r="J1320" t="s">
        <v>118</v>
      </c>
      <c r="K1320" t="s">
        <v>48</v>
      </c>
      <c r="L1320" s="127">
        <v>0.66805555555555562</v>
      </c>
      <c r="M1320" t="s">
        <v>28</v>
      </c>
      <c r="N1320" t="s">
        <v>49</v>
      </c>
      <c r="O1320" t="s">
        <v>30</v>
      </c>
      <c r="P1320" t="s">
        <v>31</v>
      </c>
      <c r="Q1320" t="s">
        <v>41</v>
      </c>
      <c r="R1320" t="s">
        <v>50</v>
      </c>
      <c r="S1320" t="s">
        <v>42</v>
      </c>
      <c r="T1320" t="s">
        <v>35</v>
      </c>
      <c r="U1320" s="1" t="s">
        <v>36</v>
      </c>
      <c r="V1320">
        <v>2</v>
      </c>
      <c r="W1320">
        <v>0</v>
      </c>
      <c r="X1320">
        <v>0</v>
      </c>
      <c r="Y1320">
        <v>0</v>
      </c>
      <c r="Z1320">
        <v>0</v>
      </c>
    </row>
    <row r="1321" spans="1:26" x14ac:dyDescent="0.25">
      <c r="A1321">
        <v>106915396</v>
      </c>
      <c r="B1321" t="s">
        <v>25</v>
      </c>
      <c r="C1321" t="s">
        <v>122</v>
      </c>
      <c r="D1321">
        <v>40002547</v>
      </c>
      <c r="E1321">
        <v>40005220</v>
      </c>
      <c r="F1321">
        <v>2.0299999999999998</v>
      </c>
      <c r="G1321">
        <v>10000040</v>
      </c>
      <c r="H1321">
        <v>0</v>
      </c>
      <c r="I1321">
        <v>2022</v>
      </c>
      <c r="J1321" t="s">
        <v>89</v>
      </c>
      <c r="K1321" t="s">
        <v>55</v>
      </c>
      <c r="L1321" s="127">
        <v>0.76458333333333339</v>
      </c>
      <c r="M1321" t="s">
        <v>28</v>
      </c>
      <c r="N1321" t="s">
        <v>49</v>
      </c>
      <c r="O1321" t="s">
        <v>30</v>
      </c>
      <c r="P1321" t="s">
        <v>31</v>
      </c>
      <c r="Q1321" t="s">
        <v>41</v>
      </c>
      <c r="R1321" t="s">
        <v>84</v>
      </c>
      <c r="S1321" t="s">
        <v>42</v>
      </c>
      <c r="T1321" t="s">
        <v>35</v>
      </c>
      <c r="U1321" s="1" t="s">
        <v>64</v>
      </c>
      <c r="V1321">
        <v>1</v>
      </c>
      <c r="W1321">
        <v>0</v>
      </c>
      <c r="X1321">
        <v>0</v>
      </c>
      <c r="Y1321">
        <v>1</v>
      </c>
      <c r="Z1321">
        <v>0</v>
      </c>
    </row>
    <row r="1322" spans="1:26" x14ac:dyDescent="0.25">
      <c r="A1322">
        <v>106915481</v>
      </c>
      <c r="B1322" t="s">
        <v>175</v>
      </c>
      <c r="C1322" t="s">
        <v>65</v>
      </c>
      <c r="D1322">
        <v>10000095</v>
      </c>
      <c r="E1322">
        <v>10000095</v>
      </c>
      <c r="F1322">
        <v>12.009</v>
      </c>
      <c r="G1322">
        <v>30000561</v>
      </c>
      <c r="H1322">
        <v>2.5</v>
      </c>
      <c r="I1322">
        <v>2022</v>
      </c>
      <c r="J1322" t="s">
        <v>89</v>
      </c>
      <c r="K1322" t="s">
        <v>27</v>
      </c>
      <c r="L1322" s="127">
        <v>0.6875</v>
      </c>
      <c r="M1322" t="s">
        <v>28</v>
      </c>
      <c r="N1322" t="s">
        <v>29</v>
      </c>
      <c r="O1322" t="s">
        <v>30</v>
      </c>
      <c r="P1322" t="s">
        <v>54</v>
      </c>
      <c r="Q1322" t="s">
        <v>41</v>
      </c>
      <c r="R1322" t="s">
        <v>33</v>
      </c>
      <c r="S1322" t="s">
        <v>42</v>
      </c>
      <c r="T1322" t="s">
        <v>35</v>
      </c>
      <c r="U1322" s="1" t="s">
        <v>105</v>
      </c>
      <c r="V1322">
        <v>2</v>
      </c>
      <c r="W1322">
        <v>2</v>
      </c>
      <c r="X1322">
        <v>0</v>
      </c>
      <c r="Y1322">
        <v>0</v>
      </c>
      <c r="Z1322">
        <v>0</v>
      </c>
    </row>
    <row r="1323" spans="1:26" x14ac:dyDescent="0.25">
      <c r="A1323">
        <v>106915497</v>
      </c>
      <c r="B1323" t="s">
        <v>246</v>
      </c>
      <c r="C1323" t="s">
        <v>45</v>
      </c>
      <c r="D1323">
        <v>50001115</v>
      </c>
      <c r="E1323">
        <v>20000064</v>
      </c>
      <c r="F1323">
        <v>24.413</v>
      </c>
      <c r="G1323">
        <v>50009305</v>
      </c>
      <c r="H1323">
        <v>0</v>
      </c>
      <c r="I1323">
        <v>2022</v>
      </c>
      <c r="J1323" t="s">
        <v>118</v>
      </c>
      <c r="K1323" t="s">
        <v>55</v>
      </c>
      <c r="L1323" s="127">
        <v>0.68958333333333333</v>
      </c>
      <c r="M1323" t="s">
        <v>28</v>
      </c>
      <c r="N1323" t="s">
        <v>29</v>
      </c>
      <c r="O1323" t="s">
        <v>30</v>
      </c>
      <c r="P1323" t="s">
        <v>54</v>
      </c>
      <c r="Q1323" t="s">
        <v>32</v>
      </c>
      <c r="R1323" t="s">
        <v>33</v>
      </c>
      <c r="S1323" t="s">
        <v>34</v>
      </c>
      <c r="T1323" t="s">
        <v>35</v>
      </c>
      <c r="U1323" s="1" t="s">
        <v>36</v>
      </c>
      <c r="V1323">
        <v>2</v>
      </c>
      <c r="W1323">
        <v>0</v>
      </c>
      <c r="X1323">
        <v>0</v>
      </c>
      <c r="Y1323">
        <v>0</v>
      </c>
      <c r="Z1323">
        <v>0</v>
      </c>
    </row>
    <row r="1324" spans="1:26" x14ac:dyDescent="0.25">
      <c r="A1324">
        <v>106915506</v>
      </c>
      <c r="B1324" t="s">
        <v>81</v>
      </c>
      <c r="C1324" t="s">
        <v>45</v>
      </c>
      <c r="D1324">
        <v>50018714</v>
      </c>
      <c r="E1324">
        <v>40002467</v>
      </c>
      <c r="F1324">
        <v>4.6340000000000003</v>
      </c>
      <c r="G1324">
        <v>50035745</v>
      </c>
      <c r="H1324">
        <v>0</v>
      </c>
      <c r="I1324">
        <v>2022</v>
      </c>
      <c r="J1324" t="s">
        <v>118</v>
      </c>
      <c r="K1324" t="s">
        <v>55</v>
      </c>
      <c r="L1324" s="127">
        <v>0.4680555555555555</v>
      </c>
      <c r="M1324" t="s">
        <v>28</v>
      </c>
      <c r="N1324" t="s">
        <v>49</v>
      </c>
      <c r="O1324" t="s">
        <v>30</v>
      </c>
      <c r="P1324" t="s">
        <v>31</v>
      </c>
      <c r="Q1324" t="s">
        <v>41</v>
      </c>
      <c r="R1324" t="s">
        <v>33</v>
      </c>
      <c r="S1324" t="s">
        <v>42</v>
      </c>
      <c r="T1324" t="s">
        <v>35</v>
      </c>
      <c r="U1324" s="1" t="s">
        <v>36</v>
      </c>
      <c r="V1324">
        <v>1</v>
      </c>
      <c r="W1324">
        <v>0</v>
      </c>
      <c r="X1324">
        <v>0</v>
      </c>
      <c r="Y1324">
        <v>0</v>
      </c>
      <c r="Z1324">
        <v>0</v>
      </c>
    </row>
    <row r="1325" spans="1:26" x14ac:dyDescent="0.25">
      <c r="A1325">
        <v>106915676</v>
      </c>
      <c r="B1325" t="s">
        <v>81</v>
      </c>
      <c r="C1325" t="s">
        <v>45</v>
      </c>
      <c r="D1325">
        <v>50019453</v>
      </c>
      <c r="E1325">
        <v>50019453</v>
      </c>
      <c r="F1325">
        <v>10.423</v>
      </c>
      <c r="G1325">
        <v>50029324</v>
      </c>
      <c r="H1325">
        <v>0</v>
      </c>
      <c r="I1325">
        <v>2022</v>
      </c>
      <c r="J1325" t="s">
        <v>118</v>
      </c>
      <c r="K1325" t="s">
        <v>58</v>
      </c>
      <c r="L1325" s="127">
        <v>2.2222222222222223E-2</v>
      </c>
      <c r="M1325" t="s">
        <v>28</v>
      </c>
      <c r="N1325" t="s">
        <v>49</v>
      </c>
      <c r="O1325" t="s">
        <v>30</v>
      </c>
      <c r="P1325" t="s">
        <v>31</v>
      </c>
      <c r="Q1325" t="s">
        <v>32</v>
      </c>
      <c r="R1325" t="s">
        <v>61</v>
      </c>
      <c r="S1325" t="s">
        <v>42</v>
      </c>
      <c r="T1325" t="s">
        <v>47</v>
      </c>
      <c r="U1325" s="1" t="s">
        <v>36</v>
      </c>
      <c r="V1325">
        <v>4</v>
      </c>
      <c r="W1325">
        <v>0</v>
      </c>
      <c r="X1325">
        <v>0</v>
      </c>
      <c r="Y1325">
        <v>0</v>
      </c>
      <c r="Z1325">
        <v>0</v>
      </c>
    </row>
    <row r="1326" spans="1:26" x14ac:dyDescent="0.25">
      <c r="A1326">
        <v>106915692</v>
      </c>
      <c r="B1326" t="s">
        <v>81</v>
      </c>
      <c r="C1326" t="s">
        <v>45</v>
      </c>
      <c r="D1326">
        <v>50033869</v>
      </c>
      <c r="E1326">
        <v>30000049</v>
      </c>
      <c r="F1326">
        <v>1.034</v>
      </c>
      <c r="G1326">
        <v>50018692</v>
      </c>
      <c r="H1326">
        <v>0.6</v>
      </c>
      <c r="I1326">
        <v>2022</v>
      </c>
      <c r="J1326" t="s">
        <v>118</v>
      </c>
      <c r="K1326" t="s">
        <v>60</v>
      </c>
      <c r="L1326" s="127">
        <v>0.12222222222222223</v>
      </c>
      <c r="M1326" t="s">
        <v>92</v>
      </c>
      <c r="Q1326" t="s">
        <v>41</v>
      </c>
      <c r="R1326" t="s">
        <v>33</v>
      </c>
      <c r="S1326" t="s">
        <v>42</v>
      </c>
      <c r="T1326" t="s">
        <v>57</v>
      </c>
      <c r="U1326" s="1" t="s">
        <v>43</v>
      </c>
      <c r="V1326">
        <v>2</v>
      </c>
      <c r="W1326">
        <v>0</v>
      </c>
      <c r="X1326">
        <v>0</v>
      </c>
      <c r="Y1326">
        <v>0</v>
      </c>
      <c r="Z1326">
        <v>1</v>
      </c>
    </row>
    <row r="1327" spans="1:26" x14ac:dyDescent="0.25">
      <c r="A1327">
        <v>106915746</v>
      </c>
      <c r="B1327" t="s">
        <v>144</v>
      </c>
      <c r="C1327" t="s">
        <v>65</v>
      </c>
      <c r="D1327">
        <v>10000077</v>
      </c>
      <c r="E1327">
        <v>10000077</v>
      </c>
      <c r="F1327">
        <v>13.066000000000001</v>
      </c>
      <c r="G1327">
        <v>30000067</v>
      </c>
      <c r="H1327">
        <v>0.1</v>
      </c>
      <c r="I1327">
        <v>2022</v>
      </c>
      <c r="J1327" t="s">
        <v>89</v>
      </c>
      <c r="K1327" t="s">
        <v>48</v>
      </c>
      <c r="L1327" s="127">
        <v>0.70138888888888884</v>
      </c>
      <c r="M1327" t="s">
        <v>40</v>
      </c>
      <c r="N1327" t="s">
        <v>49</v>
      </c>
      <c r="O1327" t="s">
        <v>30</v>
      </c>
      <c r="P1327" t="s">
        <v>68</v>
      </c>
      <c r="Q1327" t="s">
        <v>41</v>
      </c>
      <c r="R1327" t="s">
        <v>33</v>
      </c>
      <c r="S1327" t="s">
        <v>42</v>
      </c>
      <c r="T1327" t="s">
        <v>35</v>
      </c>
      <c r="U1327" s="1" t="s">
        <v>36</v>
      </c>
      <c r="V1327">
        <v>2</v>
      </c>
      <c r="W1327">
        <v>0</v>
      </c>
      <c r="X1327">
        <v>0</v>
      </c>
      <c r="Y1327">
        <v>0</v>
      </c>
      <c r="Z1327">
        <v>0</v>
      </c>
    </row>
    <row r="1328" spans="1:26" x14ac:dyDescent="0.25">
      <c r="A1328">
        <v>106915854</v>
      </c>
      <c r="B1328" t="s">
        <v>44</v>
      </c>
      <c r="C1328" t="s">
        <v>38</v>
      </c>
      <c r="D1328">
        <v>20000070</v>
      </c>
      <c r="E1328">
        <v>20000070</v>
      </c>
      <c r="F1328">
        <v>13.632999999999999</v>
      </c>
      <c r="G1328">
        <v>40001906</v>
      </c>
      <c r="H1328">
        <v>0</v>
      </c>
      <c r="I1328">
        <v>2022</v>
      </c>
      <c r="J1328" t="s">
        <v>118</v>
      </c>
      <c r="K1328" t="s">
        <v>55</v>
      </c>
      <c r="L1328" s="127">
        <v>0.46111111111111108</v>
      </c>
      <c r="M1328" t="s">
        <v>28</v>
      </c>
      <c r="N1328" t="s">
        <v>49</v>
      </c>
      <c r="O1328" t="s">
        <v>30</v>
      </c>
      <c r="P1328" t="s">
        <v>54</v>
      </c>
      <c r="Q1328" t="s">
        <v>41</v>
      </c>
      <c r="R1328" t="s">
        <v>50</v>
      </c>
      <c r="S1328" t="s">
        <v>42</v>
      </c>
      <c r="T1328" t="s">
        <v>35</v>
      </c>
      <c r="U1328" s="1" t="s">
        <v>64</v>
      </c>
      <c r="V1328">
        <v>3</v>
      </c>
      <c r="W1328">
        <v>0</v>
      </c>
      <c r="X1328">
        <v>0</v>
      </c>
      <c r="Y1328">
        <v>3</v>
      </c>
      <c r="Z1328">
        <v>1</v>
      </c>
    </row>
    <row r="1329" spans="1:26" x14ac:dyDescent="0.25">
      <c r="A1329">
        <v>106915875</v>
      </c>
      <c r="B1329" t="s">
        <v>104</v>
      </c>
      <c r="C1329" t="s">
        <v>65</v>
      </c>
      <c r="D1329">
        <v>10000026</v>
      </c>
      <c r="E1329">
        <v>10000026</v>
      </c>
      <c r="F1329">
        <v>4.8179999999999996</v>
      </c>
      <c r="G1329">
        <v>200450</v>
      </c>
      <c r="H1329">
        <v>0.3</v>
      </c>
      <c r="I1329">
        <v>2022</v>
      </c>
      <c r="J1329" t="s">
        <v>118</v>
      </c>
      <c r="K1329" t="s">
        <v>55</v>
      </c>
      <c r="L1329" s="127">
        <v>0.53541666666666665</v>
      </c>
      <c r="M1329" t="s">
        <v>28</v>
      </c>
      <c r="N1329" t="s">
        <v>49</v>
      </c>
      <c r="O1329" t="s">
        <v>30</v>
      </c>
      <c r="P1329" t="s">
        <v>31</v>
      </c>
      <c r="Q1329" t="s">
        <v>32</v>
      </c>
      <c r="R1329" t="s">
        <v>33</v>
      </c>
      <c r="S1329" t="s">
        <v>42</v>
      </c>
      <c r="T1329" t="s">
        <v>35</v>
      </c>
      <c r="U1329" s="1" t="s">
        <v>43</v>
      </c>
      <c r="V1329">
        <v>4</v>
      </c>
      <c r="W1329">
        <v>0</v>
      </c>
      <c r="X1329">
        <v>0</v>
      </c>
      <c r="Y1329">
        <v>0</v>
      </c>
      <c r="Z1329">
        <v>1</v>
      </c>
    </row>
    <row r="1330" spans="1:26" x14ac:dyDescent="0.25">
      <c r="A1330">
        <v>106915906</v>
      </c>
      <c r="B1330" t="s">
        <v>104</v>
      </c>
      <c r="C1330" t="s">
        <v>65</v>
      </c>
      <c r="D1330">
        <v>10000026</v>
      </c>
      <c r="E1330">
        <v>10000026</v>
      </c>
      <c r="F1330">
        <v>6.5170000000000003</v>
      </c>
      <c r="G1330">
        <v>20000064</v>
      </c>
      <c r="H1330">
        <v>2.5</v>
      </c>
      <c r="I1330">
        <v>2022</v>
      </c>
      <c r="J1330" t="s">
        <v>118</v>
      </c>
      <c r="K1330" t="s">
        <v>58</v>
      </c>
      <c r="L1330" s="127">
        <v>0.15347222222222223</v>
      </c>
      <c r="M1330" t="s">
        <v>28</v>
      </c>
      <c r="N1330" t="s">
        <v>49</v>
      </c>
      <c r="O1330" t="s">
        <v>30</v>
      </c>
      <c r="P1330" t="s">
        <v>31</v>
      </c>
      <c r="Q1330" t="s">
        <v>41</v>
      </c>
      <c r="R1330" t="s">
        <v>33</v>
      </c>
      <c r="S1330" t="s">
        <v>42</v>
      </c>
      <c r="T1330" t="s">
        <v>57</v>
      </c>
      <c r="U1330" s="1" t="s">
        <v>36</v>
      </c>
      <c r="V1330">
        <v>2</v>
      </c>
      <c r="W1330">
        <v>0</v>
      </c>
      <c r="X1330">
        <v>0</v>
      </c>
      <c r="Y1330">
        <v>0</v>
      </c>
      <c r="Z1330">
        <v>0</v>
      </c>
    </row>
    <row r="1331" spans="1:26" x14ac:dyDescent="0.25">
      <c r="A1331">
        <v>106915928</v>
      </c>
      <c r="B1331" t="s">
        <v>104</v>
      </c>
      <c r="C1331" t="s">
        <v>65</v>
      </c>
      <c r="D1331">
        <v>10000026</v>
      </c>
      <c r="E1331">
        <v>10000026</v>
      </c>
      <c r="F1331">
        <v>0</v>
      </c>
      <c r="G1331">
        <v>200400</v>
      </c>
      <c r="H1331">
        <v>0.2</v>
      </c>
      <c r="I1331">
        <v>2022</v>
      </c>
      <c r="J1331" t="s">
        <v>118</v>
      </c>
      <c r="K1331" t="s">
        <v>55</v>
      </c>
      <c r="L1331" s="127">
        <v>0.73749999999999993</v>
      </c>
      <c r="M1331" t="s">
        <v>28</v>
      </c>
      <c r="N1331" t="s">
        <v>49</v>
      </c>
      <c r="O1331" t="s">
        <v>30</v>
      </c>
      <c r="P1331" t="s">
        <v>31</v>
      </c>
      <c r="Q1331" t="s">
        <v>41</v>
      </c>
      <c r="R1331" t="s">
        <v>33</v>
      </c>
      <c r="S1331" t="s">
        <v>42</v>
      </c>
      <c r="T1331" t="s">
        <v>35</v>
      </c>
      <c r="U1331" s="1" t="s">
        <v>43</v>
      </c>
      <c r="V1331">
        <v>5</v>
      </c>
      <c r="W1331">
        <v>0</v>
      </c>
      <c r="X1331">
        <v>0</v>
      </c>
      <c r="Y1331">
        <v>0</v>
      </c>
      <c r="Z1331">
        <v>3</v>
      </c>
    </row>
    <row r="1332" spans="1:26" x14ac:dyDescent="0.25">
      <c r="A1332">
        <v>106915941</v>
      </c>
      <c r="B1332" t="s">
        <v>117</v>
      </c>
      <c r="C1332" t="s">
        <v>65</v>
      </c>
      <c r="D1332">
        <v>10000077</v>
      </c>
      <c r="E1332">
        <v>10000077</v>
      </c>
      <c r="F1332">
        <v>19.256</v>
      </c>
      <c r="G1332">
        <v>200490</v>
      </c>
      <c r="H1332">
        <v>0.5</v>
      </c>
      <c r="I1332">
        <v>2022</v>
      </c>
      <c r="J1332" t="s">
        <v>118</v>
      </c>
      <c r="K1332" t="s">
        <v>55</v>
      </c>
      <c r="L1332" s="127">
        <v>0.7631944444444444</v>
      </c>
      <c r="M1332" t="s">
        <v>28</v>
      </c>
      <c r="N1332" t="s">
        <v>49</v>
      </c>
      <c r="O1332" t="s">
        <v>30</v>
      </c>
      <c r="P1332" t="s">
        <v>68</v>
      </c>
      <c r="Q1332" t="s">
        <v>41</v>
      </c>
      <c r="R1332" t="s">
        <v>33</v>
      </c>
      <c r="S1332" t="s">
        <v>42</v>
      </c>
      <c r="T1332" t="s">
        <v>35</v>
      </c>
      <c r="U1332" s="1" t="s">
        <v>36</v>
      </c>
      <c r="V1332">
        <v>2</v>
      </c>
      <c r="W1332">
        <v>0</v>
      </c>
      <c r="X1332">
        <v>0</v>
      </c>
      <c r="Y1332">
        <v>0</v>
      </c>
      <c r="Z1332">
        <v>0</v>
      </c>
    </row>
    <row r="1333" spans="1:26" x14ac:dyDescent="0.25">
      <c r="A1333">
        <v>106915948</v>
      </c>
      <c r="B1333" t="s">
        <v>25</v>
      </c>
      <c r="C1333" t="s">
        <v>65</v>
      </c>
      <c r="D1333">
        <v>10000040</v>
      </c>
      <c r="E1333">
        <v>10000040</v>
      </c>
      <c r="F1333">
        <v>22.878</v>
      </c>
      <c r="G1333">
        <v>29000070</v>
      </c>
      <c r="H1333">
        <v>0.11</v>
      </c>
      <c r="I1333">
        <v>2022</v>
      </c>
      <c r="J1333" t="s">
        <v>118</v>
      </c>
      <c r="K1333" t="s">
        <v>55</v>
      </c>
      <c r="L1333" s="127">
        <v>0.4069444444444445</v>
      </c>
      <c r="M1333" t="s">
        <v>28</v>
      </c>
      <c r="N1333" t="s">
        <v>29</v>
      </c>
      <c r="O1333" t="s">
        <v>30</v>
      </c>
      <c r="P1333" t="s">
        <v>54</v>
      </c>
      <c r="Q1333" t="s">
        <v>62</v>
      </c>
      <c r="R1333" t="s">
        <v>33</v>
      </c>
      <c r="S1333" t="s">
        <v>34</v>
      </c>
      <c r="T1333" t="s">
        <v>35</v>
      </c>
      <c r="U1333" s="1" t="s">
        <v>36</v>
      </c>
      <c r="V1333">
        <v>2</v>
      </c>
      <c r="W1333">
        <v>0</v>
      </c>
      <c r="X1333">
        <v>0</v>
      </c>
      <c r="Y1333">
        <v>0</v>
      </c>
      <c r="Z1333">
        <v>0</v>
      </c>
    </row>
    <row r="1334" spans="1:26" x14ac:dyDescent="0.25">
      <c r="A1334">
        <v>106916011</v>
      </c>
      <c r="B1334" t="s">
        <v>25</v>
      </c>
      <c r="C1334" t="s">
        <v>65</v>
      </c>
      <c r="D1334">
        <v>10000040</v>
      </c>
      <c r="E1334">
        <v>10000040</v>
      </c>
      <c r="F1334">
        <v>0.41</v>
      </c>
      <c r="G1334">
        <v>10000540</v>
      </c>
      <c r="H1334">
        <v>0.5</v>
      </c>
      <c r="I1334">
        <v>2022</v>
      </c>
      <c r="J1334" t="s">
        <v>118</v>
      </c>
      <c r="K1334" t="s">
        <v>58</v>
      </c>
      <c r="L1334" s="127">
        <v>0.89513888888888893</v>
      </c>
      <c r="M1334" t="s">
        <v>28</v>
      </c>
      <c r="N1334" t="s">
        <v>29</v>
      </c>
      <c r="O1334" t="s">
        <v>30</v>
      </c>
      <c r="P1334" t="s">
        <v>31</v>
      </c>
      <c r="Q1334" t="s">
        <v>41</v>
      </c>
      <c r="R1334" t="s">
        <v>33</v>
      </c>
      <c r="S1334" t="s">
        <v>42</v>
      </c>
      <c r="T1334" t="s">
        <v>57</v>
      </c>
      <c r="U1334" s="1" t="s">
        <v>43</v>
      </c>
      <c r="V1334">
        <v>4</v>
      </c>
      <c r="W1334">
        <v>0</v>
      </c>
      <c r="X1334">
        <v>0</v>
      </c>
      <c r="Y1334">
        <v>0</v>
      </c>
      <c r="Z1334">
        <v>1</v>
      </c>
    </row>
    <row r="1335" spans="1:26" x14ac:dyDescent="0.25">
      <c r="A1335">
        <v>106916049</v>
      </c>
      <c r="B1335" t="s">
        <v>25</v>
      </c>
      <c r="C1335" t="s">
        <v>122</v>
      </c>
      <c r="D1335">
        <v>40003015</v>
      </c>
      <c r="E1335">
        <v>40003015</v>
      </c>
      <c r="F1335">
        <v>1.641</v>
      </c>
      <c r="G1335">
        <v>50010051</v>
      </c>
      <c r="H1335">
        <v>0</v>
      </c>
      <c r="I1335">
        <v>2022</v>
      </c>
      <c r="J1335" t="s">
        <v>118</v>
      </c>
      <c r="K1335" t="s">
        <v>58</v>
      </c>
      <c r="L1335" s="127">
        <v>0.6875</v>
      </c>
      <c r="M1335" t="s">
        <v>28</v>
      </c>
      <c r="N1335" t="s">
        <v>29</v>
      </c>
      <c r="O1335" t="s">
        <v>30</v>
      </c>
      <c r="P1335" t="s">
        <v>54</v>
      </c>
      <c r="Q1335" t="s">
        <v>32</v>
      </c>
      <c r="R1335" t="s">
        <v>61</v>
      </c>
      <c r="S1335" t="s">
        <v>42</v>
      </c>
      <c r="T1335" t="s">
        <v>35</v>
      </c>
      <c r="U1335" s="1" t="s">
        <v>43</v>
      </c>
      <c r="V1335">
        <v>3</v>
      </c>
      <c r="W1335">
        <v>0</v>
      </c>
      <c r="X1335">
        <v>0</v>
      </c>
      <c r="Y1335">
        <v>0</v>
      </c>
      <c r="Z1335">
        <v>1</v>
      </c>
    </row>
    <row r="1336" spans="1:26" x14ac:dyDescent="0.25">
      <c r="A1336">
        <v>106916054</v>
      </c>
      <c r="B1336" t="s">
        <v>175</v>
      </c>
      <c r="C1336" t="s">
        <v>45</v>
      </c>
      <c r="D1336">
        <v>50024746</v>
      </c>
      <c r="E1336">
        <v>40001751</v>
      </c>
      <c r="F1336">
        <v>0.55300000000000005</v>
      </c>
      <c r="G1336">
        <v>50010970</v>
      </c>
      <c r="H1336">
        <v>0</v>
      </c>
      <c r="I1336">
        <v>2022</v>
      </c>
      <c r="J1336" t="s">
        <v>118</v>
      </c>
      <c r="K1336" t="s">
        <v>58</v>
      </c>
      <c r="L1336" s="127">
        <v>0.75486111111111109</v>
      </c>
      <c r="M1336" t="s">
        <v>28</v>
      </c>
      <c r="N1336" t="s">
        <v>29</v>
      </c>
      <c r="O1336" t="s">
        <v>30</v>
      </c>
      <c r="P1336" t="s">
        <v>31</v>
      </c>
      <c r="Q1336" t="s">
        <v>41</v>
      </c>
      <c r="R1336" t="s">
        <v>33</v>
      </c>
      <c r="S1336" t="s">
        <v>42</v>
      </c>
      <c r="T1336" t="s">
        <v>35</v>
      </c>
      <c r="U1336" s="1" t="s">
        <v>36</v>
      </c>
      <c r="V1336">
        <v>3</v>
      </c>
      <c r="W1336">
        <v>0</v>
      </c>
      <c r="X1336">
        <v>0</v>
      </c>
      <c r="Y1336">
        <v>0</v>
      </c>
      <c r="Z1336">
        <v>0</v>
      </c>
    </row>
    <row r="1337" spans="1:26" x14ac:dyDescent="0.25">
      <c r="A1337">
        <v>106916339</v>
      </c>
      <c r="B1337" t="s">
        <v>96</v>
      </c>
      <c r="C1337" t="s">
        <v>38</v>
      </c>
      <c r="D1337">
        <v>20000052</v>
      </c>
      <c r="E1337">
        <v>20000052</v>
      </c>
      <c r="F1337">
        <v>17.003</v>
      </c>
      <c r="G1337">
        <v>50032584</v>
      </c>
      <c r="H1337">
        <v>1.29</v>
      </c>
      <c r="I1337">
        <v>2022</v>
      </c>
      <c r="J1337" t="s">
        <v>118</v>
      </c>
      <c r="K1337" t="s">
        <v>58</v>
      </c>
      <c r="L1337" s="127">
        <v>0.24722222222222223</v>
      </c>
      <c r="M1337" t="s">
        <v>28</v>
      </c>
      <c r="N1337" t="s">
        <v>49</v>
      </c>
      <c r="O1337" t="s">
        <v>30</v>
      </c>
      <c r="P1337" t="s">
        <v>31</v>
      </c>
      <c r="Q1337" t="s">
        <v>41</v>
      </c>
      <c r="R1337" t="s">
        <v>33</v>
      </c>
      <c r="S1337" t="s">
        <v>42</v>
      </c>
      <c r="T1337" t="s">
        <v>52</v>
      </c>
      <c r="U1337" s="1" t="s">
        <v>36</v>
      </c>
      <c r="V1337">
        <v>1</v>
      </c>
      <c r="W1337">
        <v>0</v>
      </c>
      <c r="X1337">
        <v>0</v>
      </c>
      <c r="Y1337">
        <v>0</v>
      </c>
      <c r="Z1337">
        <v>0</v>
      </c>
    </row>
    <row r="1338" spans="1:26" x14ac:dyDescent="0.25">
      <c r="A1338">
        <v>106916443</v>
      </c>
      <c r="B1338" t="s">
        <v>96</v>
      </c>
      <c r="C1338" t="s">
        <v>38</v>
      </c>
      <c r="D1338">
        <v>20000421</v>
      </c>
      <c r="E1338">
        <v>20000421</v>
      </c>
      <c r="F1338">
        <v>999.99900000000002</v>
      </c>
      <c r="G1338">
        <v>50018682</v>
      </c>
      <c r="H1338">
        <v>0.05</v>
      </c>
      <c r="I1338">
        <v>2022</v>
      </c>
      <c r="J1338" t="s">
        <v>118</v>
      </c>
      <c r="K1338" t="s">
        <v>55</v>
      </c>
      <c r="L1338" s="127">
        <v>0.41041666666666665</v>
      </c>
      <c r="M1338" t="s">
        <v>28</v>
      </c>
      <c r="N1338" t="s">
        <v>49</v>
      </c>
      <c r="O1338" t="s">
        <v>30</v>
      </c>
      <c r="P1338" t="s">
        <v>54</v>
      </c>
      <c r="Q1338" t="s">
        <v>41</v>
      </c>
      <c r="R1338" t="s">
        <v>33</v>
      </c>
      <c r="S1338" t="s">
        <v>42</v>
      </c>
      <c r="T1338" t="s">
        <v>35</v>
      </c>
      <c r="U1338" s="1" t="s">
        <v>36</v>
      </c>
      <c r="V1338">
        <v>3</v>
      </c>
      <c r="W1338">
        <v>0</v>
      </c>
      <c r="X1338">
        <v>0</v>
      </c>
      <c r="Y1338">
        <v>0</v>
      </c>
      <c r="Z1338">
        <v>0</v>
      </c>
    </row>
    <row r="1339" spans="1:26" x14ac:dyDescent="0.25">
      <c r="A1339">
        <v>106916597</v>
      </c>
      <c r="B1339" t="s">
        <v>88</v>
      </c>
      <c r="C1339" t="s">
        <v>45</v>
      </c>
      <c r="D1339">
        <v>50029003</v>
      </c>
      <c r="E1339">
        <v>40001365</v>
      </c>
      <c r="F1339">
        <v>1.6930000000000001</v>
      </c>
      <c r="G1339">
        <v>50012728</v>
      </c>
      <c r="H1339">
        <v>0</v>
      </c>
      <c r="I1339">
        <v>2022</v>
      </c>
      <c r="J1339" t="s">
        <v>118</v>
      </c>
      <c r="K1339" t="s">
        <v>58</v>
      </c>
      <c r="L1339" s="127">
        <v>0.38958333333333334</v>
      </c>
      <c r="M1339" t="s">
        <v>28</v>
      </c>
      <c r="N1339" t="s">
        <v>49</v>
      </c>
      <c r="O1339" t="s">
        <v>30</v>
      </c>
      <c r="P1339" t="s">
        <v>68</v>
      </c>
      <c r="Q1339" t="s">
        <v>41</v>
      </c>
      <c r="R1339" t="s">
        <v>61</v>
      </c>
      <c r="S1339" t="s">
        <v>42</v>
      </c>
      <c r="T1339" t="s">
        <v>35</v>
      </c>
      <c r="U1339" s="1" t="s">
        <v>36</v>
      </c>
      <c r="V1339">
        <v>3</v>
      </c>
      <c r="W1339">
        <v>0</v>
      </c>
      <c r="X1339">
        <v>0</v>
      </c>
      <c r="Y1339">
        <v>0</v>
      </c>
      <c r="Z1339">
        <v>0</v>
      </c>
    </row>
    <row r="1340" spans="1:26" x14ac:dyDescent="0.25">
      <c r="A1340">
        <v>106916876</v>
      </c>
      <c r="B1340" t="s">
        <v>25</v>
      </c>
      <c r="C1340" t="s">
        <v>38</v>
      </c>
      <c r="D1340">
        <v>20000401</v>
      </c>
      <c r="E1340">
        <v>20000401</v>
      </c>
      <c r="F1340">
        <v>2.3740000000000001</v>
      </c>
      <c r="G1340">
        <v>50008300</v>
      </c>
      <c r="H1340">
        <v>5.0000000000000001E-3</v>
      </c>
      <c r="I1340">
        <v>2022</v>
      </c>
      <c r="J1340" t="s">
        <v>118</v>
      </c>
      <c r="K1340" t="s">
        <v>27</v>
      </c>
      <c r="L1340" s="127">
        <v>0.38750000000000001</v>
      </c>
      <c r="M1340" t="s">
        <v>28</v>
      </c>
      <c r="N1340" t="s">
        <v>49</v>
      </c>
      <c r="O1340" t="s">
        <v>30</v>
      </c>
      <c r="P1340" t="s">
        <v>31</v>
      </c>
      <c r="Q1340" t="s">
        <v>41</v>
      </c>
      <c r="R1340" t="s">
        <v>33</v>
      </c>
      <c r="S1340" t="s">
        <v>42</v>
      </c>
      <c r="T1340" t="s">
        <v>35</v>
      </c>
      <c r="U1340" s="1" t="s">
        <v>36</v>
      </c>
      <c r="V1340">
        <v>3</v>
      </c>
      <c r="W1340">
        <v>0</v>
      </c>
      <c r="X1340">
        <v>0</v>
      </c>
      <c r="Y1340">
        <v>0</v>
      </c>
      <c r="Z1340">
        <v>0</v>
      </c>
    </row>
    <row r="1341" spans="1:26" x14ac:dyDescent="0.25">
      <c r="A1341">
        <v>106916893</v>
      </c>
      <c r="B1341" t="s">
        <v>25</v>
      </c>
      <c r="C1341" t="s">
        <v>45</v>
      </c>
      <c r="D1341">
        <v>50032558</v>
      </c>
      <c r="E1341">
        <v>40001012</v>
      </c>
      <c r="F1341">
        <v>1.0669999999999999</v>
      </c>
      <c r="G1341">
        <v>10000440</v>
      </c>
      <c r="H1341">
        <v>6.0000000000000001E-3</v>
      </c>
      <c r="I1341">
        <v>2022</v>
      </c>
      <c r="J1341" t="s">
        <v>118</v>
      </c>
      <c r="K1341" t="s">
        <v>60</v>
      </c>
      <c r="L1341" s="127">
        <v>0.63124999999999998</v>
      </c>
      <c r="M1341" t="s">
        <v>28</v>
      </c>
      <c r="N1341" t="s">
        <v>29</v>
      </c>
      <c r="O1341" t="s">
        <v>30</v>
      </c>
      <c r="P1341" t="s">
        <v>54</v>
      </c>
      <c r="Q1341" t="s">
        <v>41</v>
      </c>
      <c r="R1341" t="s">
        <v>33</v>
      </c>
      <c r="S1341" t="s">
        <v>42</v>
      </c>
      <c r="T1341" t="s">
        <v>35</v>
      </c>
      <c r="U1341" s="1" t="s">
        <v>43</v>
      </c>
      <c r="V1341">
        <v>2</v>
      </c>
      <c r="W1341">
        <v>0</v>
      </c>
      <c r="X1341">
        <v>0</v>
      </c>
      <c r="Y1341">
        <v>0</v>
      </c>
      <c r="Z1341">
        <v>2</v>
      </c>
    </row>
    <row r="1342" spans="1:26" x14ac:dyDescent="0.25">
      <c r="A1342">
        <v>106916971</v>
      </c>
      <c r="B1342" t="s">
        <v>86</v>
      </c>
      <c r="C1342" t="s">
        <v>65</v>
      </c>
      <c r="D1342">
        <v>10000026</v>
      </c>
      <c r="E1342">
        <v>10000026</v>
      </c>
      <c r="F1342">
        <v>27.666</v>
      </c>
      <c r="G1342">
        <v>200390</v>
      </c>
      <c r="H1342">
        <v>0.9</v>
      </c>
      <c r="I1342">
        <v>2022</v>
      </c>
      <c r="J1342" t="s">
        <v>118</v>
      </c>
      <c r="K1342" t="s">
        <v>53</v>
      </c>
      <c r="L1342" s="127">
        <v>0.97222222222222221</v>
      </c>
      <c r="M1342" t="s">
        <v>28</v>
      </c>
      <c r="N1342" t="s">
        <v>49</v>
      </c>
      <c r="O1342" t="s">
        <v>30</v>
      </c>
      <c r="P1342" t="s">
        <v>31</v>
      </c>
      <c r="Q1342" t="s">
        <v>41</v>
      </c>
      <c r="R1342" t="s">
        <v>33</v>
      </c>
      <c r="S1342" t="s">
        <v>42</v>
      </c>
      <c r="T1342" t="s">
        <v>35</v>
      </c>
      <c r="U1342" s="1" t="s">
        <v>36</v>
      </c>
      <c r="V1342">
        <v>2</v>
      </c>
      <c r="W1342">
        <v>0</v>
      </c>
      <c r="X1342">
        <v>0</v>
      </c>
      <c r="Y1342">
        <v>0</v>
      </c>
      <c r="Z1342">
        <v>0</v>
      </c>
    </row>
    <row r="1343" spans="1:26" x14ac:dyDescent="0.25">
      <c r="A1343">
        <v>106917004</v>
      </c>
      <c r="B1343" t="s">
        <v>86</v>
      </c>
      <c r="C1343" t="s">
        <v>65</v>
      </c>
      <c r="D1343">
        <v>10000026</v>
      </c>
      <c r="E1343">
        <v>10000026</v>
      </c>
      <c r="F1343">
        <v>27.466000000000001</v>
      </c>
      <c r="G1343">
        <v>200400</v>
      </c>
      <c r="H1343">
        <v>0.3</v>
      </c>
      <c r="I1343">
        <v>2022</v>
      </c>
      <c r="J1343" t="s">
        <v>118</v>
      </c>
      <c r="K1343" t="s">
        <v>53</v>
      </c>
      <c r="L1343" s="127">
        <v>0.77083333333333337</v>
      </c>
      <c r="M1343" t="s">
        <v>28</v>
      </c>
      <c r="N1343" t="s">
        <v>49</v>
      </c>
      <c r="O1343" t="s">
        <v>30</v>
      </c>
      <c r="P1343" t="s">
        <v>31</v>
      </c>
      <c r="Q1343" t="s">
        <v>41</v>
      </c>
      <c r="R1343" t="s">
        <v>33</v>
      </c>
      <c r="S1343" t="s">
        <v>42</v>
      </c>
      <c r="T1343" t="s">
        <v>35</v>
      </c>
      <c r="U1343" s="1" t="s">
        <v>36</v>
      </c>
      <c r="V1343">
        <v>3</v>
      </c>
      <c r="W1343">
        <v>0</v>
      </c>
      <c r="X1343">
        <v>0</v>
      </c>
      <c r="Y1343">
        <v>0</v>
      </c>
      <c r="Z1343">
        <v>0</v>
      </c>
    </row>
    <row r="1344" spans="1:26" x14ac:dyDescent="0.25">
      <c r="A1344">
        <v>106917045</v>
      </c>
      <c r="B1344" t="s">
        <v>86</v>
      </c>
      <c r="C1344" t="s">
        <v>65</v>
      </c>
      <c r="D1344">
        <v>10000026</v>
      </c>
      <c r="E1344">
        <v>10000026</v>
      </c>
      <c r="F1344">
        <v>22.863</v>
      </c>
      <c r="G1344">
        <v>200350</v>
      </c>
      <c r="H1344">
        <v>0.1</v>
      </c>
      <c r="I1344">
        <v>2022</v>
      </c>
      <c r="J1344" t="s">
        <v>118</v>
      </c>
      <c r="K1344" t="s">
        <v>48</v>
      </c>
      <c r="L1344" s="127">
        <v>0.7006944444444444</v>
      </c>
      <c r="M1344" t="s">
        <v>28</v>
      </c>
      <c r="N1344" t="s">
        <v>49</v>
      </c>
      <c r="O1344" t="s">
        <v>30</v>
      </c>
      <c r="P1344" t="s">
        <v>31</v>
      </c>
      <c r="Q1344" t="s">
        <v>41</v>
      </c>
      <c r="R1344" t="s">
        <v>33</v>
      </c>
      <c r="S1344" t="s">
        <v>42</v>
      </c>
      <c r="T1344" t="s">
        <v>35</v>
      </c>
      <c r="U1344" s="1" t="s">
        <v>36</v>
      </c>
      <c r="V1344">
        <v>2</v>
      </c>
      <c r="W1344">
        <v>0</v>
      </c>
      <c r="X1344">
        <v>0</v>
      </c>
      <c r="Y1344">
        <v>0</v>
      </c>
      <c r="Z1344">
        <v>0</v>
      </c>
    </row>
    <row r="1345" spans="1:26" x14ac:dyDescent="0.25">
      <c r="A1345">
        <v>106917047</v>
      </c>
      <c r="B1345" t="s">
        <v>86</v>
      </c>
      <c r="C1345" t="s">
        <v>65</v>
      </c>
      <c r="D1345">
        <v>10000026</v>
      </c>
      <c r="E1345">
        <v>10000026</v>
      </c>
      <c r="F1345">
        <v>22.863</v>
      </c>
      <c r="G1345">
        <v>200350</v>
      </c>
      <c r="H1345">
        <v>0.1</v>
      </c>
      <c r="I1345">
        <v>2022</v>
      </c>
      <c r="J1345" t="s">
        <v>118</v>
      </c>
      <c r="K1345" t="s">
        <v>48</v>
      </c>
      <c r="L1345" s="127">
        <v>0.70138888888888884</v>
      </c>
      <c r="M1345" t="s">
        <v>28</v>
      </c>
      <c r="N1345" t="s">
        <v>49</v>
      </c>
      <c r="O1345" t="s">
        <v>30</v>
      </c>
      <c r="P1345" t="s">
        <v>31</v>
      </c>
      <c r="Q1345" t="s">
        <v>41</v>
      </c>
      <c r="R1345" t="s">
        <v>33</v>
      </c>
      <c r="S1345" t="s">
        <v>42</v>
      </c>
      <c r="T1345" t="s">
        <v>35</v>
      </c>
      <c r="U1345" s="1" t="s">
        <v>36</v>
      </c>
      <c r="V1345">
        <v>2</v>
      </c>
      <c r="W1345">
        <v>0</v>
      </c>
      <c r="X1345">
        <v>0</v>
      </c>
      <c r="Y1345">
        <v>0</v>
      </c>
      <c r="Z1345">
        <v>0</v>
      </c>
    </row>
    <row r="1346" spans="1:26" x14ac:dyDescent="0.25">
      <c r="A1346">
        <v>106917048</v>
      </c>
      <c r="B1346" t="s">
        <v>86</v>
      </c>
      <c r="C1346" t="s">
        <v>65</v>
      </c>
      <c r="D1346">
        <v>10000026</v>
      </c>
      <c r="E1346">
        <v>10000026</v>
      </c>
      <c r="F1346">
        <v>22.863</v>
      </c>
      <c r="G1346">
        <v>200350</v>
      </c>
      <c r="H1346">
        <v>0.1</v>
      </c>
      <c r="I1346">
        <v>2022</v>
      </c>
      <c r="J1346" t="s">
        <v>118</v>
      </c>
      <c r="K1346" t="s">
        <v>48</v>
      </c>
      <c r="L1346" s="127">
        <v>0.73611111111111116</v>
      </c>
      <c r="M1346" t="s">
        <v>28</v>
      </c>
      <c r="N1346" t="s">
        <v>49</v>
      </c>
      <c r="O1346" t="s">
        <v>30</v>
      </c>
      <c r="P1346" t="s">
        <v>31</v>
      </c>
      <c r="Q1346" t="s">
        <v>41</v>
      </c>
      <c r="R1346" t="s">
        <v>33</v>
      </c>
      <c r="S1346" t="s">
        <v>42</v>
      </c>
      <c r="T1346" t="s">
        <v>35</v>
      </c>
      <c r="U1346" s="1" t="s">
        <v>36</v>
      </c>
      <c r="V1346">
        <v>3</v>
      </c>
      <c r="W1346">
        <v>0</v>
      </c>
      <c r="X1346">
        <v>0</v>
      </c>
      <c r="Y1346">
        <v>0</v>
      </c>
      <c r="Z1346">
        <v>0</v>
      </c>
    </row>
    <row r="1347" spans="1:26" x14ac:dyDescent="0.25">
      <c r="A1347">
        <v>106917055</v>
      </c>
      <c r="B1347" t="s">
        <v>112</v>
      </c>
      <c r="C1347" t="s">
        <v>65</v>
      </c>
      <c r="D1347">
        <v>10000095</v>
      </c>
      <c r="E1347">
        <v>10000095</v>
      </c>
      <c r="F1347">
        <v>6.8819999999999997</v>
      </c>
      <c r="G1347">
        <v>40001808</v>
      </c>
      <c r="H1347">
        <v>1</v>
      </c>
      <c r="I1347">
        <v>2022</v>
      </c>
      <c r="J1347" t="s">
        <v>89</v>
      </c>
      <c r="K1347" t="s">
        <v>48</v>
      </c>
      <c r="L1347" s="127">
        <v>0.70208333333333339</v>
      </c>
      <c r="M1347" t="s">
        <v>28</v>
      </c>
      <c r="N1347" t="s">
        <v>49</v>
      </c>
      <c r="O1347" t="s">
        <v>30</v>
      </c>
      <c r="P1347" t="s">
        <v>54</v>
      </c>
      <c r="Q1347" t="s">
        <v>41</v>
      </c>
      <c r="R1347" t="s">
        <v>33</v>
      </c>
      <c r="S1347" t="s">
        <v>42</v>
      </c>
      <c r="T1347" t="s">
        <v>35</v>
      </c>
      <c r="U1347" s="1" t="s">
        <v>36</v>
      </c>
      <c r="V1347">
        <v>1</v>
      </c>
      <c r="W1347">
        <v>0</v>
      </c>
      <c r="X1347">
        <v>0</v>
      </c>
      <c r="Y1347">
        <v>0</v>
      </c>
      <c r="Z1347">
        <v>0</v>
      </c>
    </row>
    <row r="1348" spans="1:26" x14ac:dyDescent="0.25">
      <c r="A1348">
        <v>106917057</v>
      </c>
      <c r="B1348" t="s">
        <v>86</v>
      </c>
      <c r="C1348" t="s">
        <v>65</v>
      </c>
      <c r="D1348">
        <v>10000026</v>
      </c>
      <c r="E1348">
        <v>10000026</v>
      </c>
      <c r="F1348">
        <v>25.754999999999999</v>
      </c>
      <c r="G1348">
        <v>200360</v>
      </c>
      <c r="H1348">
        <v>2</v>
      </c>
      <c r="I1348">
        <v>2022</v>
      </c>
      <c r="J1348" t="s">
        <v>118</v>
      </c>
      <c r="K1348" t="s">
        <v>55</v>
      </c>
      <c r="L1348" s="127">
        <v>0.75208333333333333</v>
      </c>
      <c r="M1348" t="s">
        <v>28</v>
      </c>
      <c r="N1348" t="s">
        <v>29</v>
      </c>
      <c r="O1348" t="s">
        <v>30</v>
      </c>
      <c r="P1348" t="s">
        <v>54</v>
      </c>
      <c r="Q1348" t="s">
        <v>41</v>
      </c>
      <c r="R1348" t="s">
        <v>33</v>
      </c>
      <c r="S1348" t="s">
        <v>42</v>
      </c>
      <c r="T1348" t="s">
        <v>35</v>
      </c>
      <c r="U1348" s="1" t="s">
        <v>43</v>
      </c>
      <c r="V1348">
        <v>1</v>
      </c>
      <c r="W1348">
        <v>0</v>
      </c>
      <c r="X1348">
        <v>0</v>
      </c>
      <c r="Y1348">
        <v>0</v>
      </c>
      <c r="Z1348">
        <v>1</v>
      </c>
    </row>
    <row r="1349" spans="1:26" x14ac:dyDescent="0.25">
      <c r="A1349">
        <v>106917092</v>
      </c>
      <c r="B1349" t="s">
        <v>127</v>
      </c>
      <c r="C1349" t="s">
        <v>38</v>
      </c>
      <c r="D1349">
        <v>20000401</v>
      </c>
      <c r="E1349">
        <v>20000401</v>
      </c>
      <c r="F1349">
        <v>10.397</v>
      </c>
      <c r="G1349">
        <v>40001700</v>
      </c>
      <c r="H1349">
        <v>0</v>
      </c>
      <c r="I1349">
        <v>2022</v>
      </c>
      <c r="J1349" t="s">
        <v>118</v>
      </c>
      <c r="K1349" t="s">
        <v>58</v>
      </c>
      <c r="L1349" s="127">
        <v>0.51458333333333328</v>
      </c>
      <c r="M1349" t="s">
        <v>28</v>
      </c>
      <c r="N1349" t="s">
        <v>49</v>
      </c>
      <c r="O1349" t="s">
        <v>30</v>
      </c>
      <c r="P1349" t="s">
        <v>54</v>
      </c>
      <c r="Q1349" t="s">
        <v>41</v>
      </c>
      <c r="R1349" t="s">
        <v>50</v>
      </c>
      <c r="S1349" t="s">
        <v>42</v>
      </c>
      <c r="T1349" t="s">
        <v>35</v>
      </c>
      <c r="U1349" s="1" t="s">
        <v>43</v>
      </c>
      <c r="V1349">
        <v>5</v>
      </c>
      <c r="W1349">
        <v>0</v>
      </c>
      <c r="X1349">
        <v>0</v>
      </c>
      <c r="Y1349">
        <v>0</v>
      </c>
      <c r="Z1349">
        <v>2</v>
      </c>
    </row>
    <row r="1350" spans="1:26" x14ac:dyDescent="0.25">
      <c r="A1350">
        <v>106917101</v>
      </c>
      <c r="B1350" t="s">
        <v>112</v>
      </c>
      <c r="C1350" t="s">
        <v>65</v>
      </c>
      <c r="D1350">
        <v>10000095</v>
      </c>
      <c r="E1350">
        <v>10000095</v>
      </c>
      <c r="F1350">
        <v>0.68300000000000005</v>
      </c>
      <c r="G1350">
        <v>40001811</v>
      </c>
      <c r="H1350">
        <v>0.15</v>
      </c>
      <c r="I1350">
        <v>2022</v>
      </c>
      <c r="J1350" t="s">
        <v>118</v>
      </c>
      <c r="K1350" t="s">
        <v>58</v>
      </c>
      <c r="L1350" s="127">
        <v>0.30486111111111108</v>
      </c>
      <c r="M1350" t="s">
        <v>28</v>
      </c>
      <c r="N1350" t="s">
        <v>29</v>
      </c>
      <c r="O1350" t="s">
        <v>30</v>
      </c>
      <c r="P1350" t="s">
        <v>68</v>
      </c>
      <c r="Q1350" t="s">
        <v>41</v>
      </c>
      <c r="R1350" t="s">
        <v>33</v>
      </c>
      <c r="S1350" t="s">
        <v>42</v>
      </c>
      <c r="T1350" t="s">
        <v>35</v>
      </c>
      <c r="U1350" s="1" t="s">
        <v>43</v>
      </c>
      <c r="V1350">
        <v>1</v>
      </c>
      <c r="W1350">
        <v>0</v>
      </c>
      <c r="X1350">
        <v>0</v>
      </c>
      <c r="Y1350">
        <v>0</v>
      </c>
      <c r="Z1350">
        <v>1</v>
      </c>
    </row>
    <row r="1351" spans="1:26" x14ac:dyDescent="0.25">
      <c r="A1351">
        <v>106917114</v>
      </c>
      <c r="B1351" t="s">
        <v>104</v>
      </c>
      <c r="C1351" t="s">
        <v>65</v>
      </c>
      <c r="D1351">
        <v>10000026</v>
      </c>
      <c r="E1351">
        <v>10000026</v>
      </c>
      <c r="F1351">
        <v>8.0280000000000005</v>
      </c>
      <c r="G1351">
        <v>200490</v>
      </c>
      <c r="H1351">
        <v>0.5</v>
      </c>
      <c r="I1351">
        <v>2022</v>
      </c>
      <c r="J1351" t="s">
        <v>118</v>
      </c>
      <c r="K1351" t="s">
        <v>55</v>
      </c>
      <c r="L1351" s="127">
        <v>0.58819444444444446</v>
      </c>
      <c r="M1351" t="s">
        <v>28</v>
      </c>
      <c r="N1351" t="s">
        <v>49</v>
      </c>
      <c r="O1351" t="s">
        <v>30</v>
      </c>
      <c r="P1351" t="s">
        <v>54</v>
      </c>
      <c r="Q1351" t="s">
        <v>41</v>
      </c>
      <c r="R1351" t="s">
        <v>33</v>
      </c>
      <c r="S1351" t="s">
        <v>42</v>
      </c>
      <c r="T1351" t="s">
        <v>35</v>
      </c>
      <c r="U1351" s="1" t="s">
        <v>36</v>
      </c>
      <c r="V1351">
        <v>10</v>
      </c>
      <c r="W1351">
        <v>0</v>
      </c>
      <c r="X1351">
        <v>0</v>
      </c>
      <c r="Y1351">
        <v>0</v>
      </c>
      <c r="Z1351">
        <v>0</v>
      </c>
    </row>
    <row r="1352" spans="1:26" x14ac:dyDescent="0.25">
      <c r="A1352">
        <v>106917245</v>
      </c>
      <c r="B1352" t="s">
        <v>112</v>
      </c>
      <c r="C1352" t="s">
        <v>65</v>
      </c>
      <c r="D1352">
        <v>10000095</v>
      </c>
      <c r="E1352">
        <v>10000095</v>
      </c>
      <c r="F1352">
        <v>1.2470000000000001</v>
      </c>
      <c r="G1352">
        <v>40001002</v>
      </c>
      <c r="H1352">
        <v>0.5</v>
      </c>
      <c r="I1352">
        <v>2022</v>
      </c>
      <c r="J1352" t="s">
        <v>118</v>
      </c>
      <c r="K1352" t="s">
        <v>55</v>
      </c>
      <c r="L1352" s="127">
        <v>0.35972222222222222</v>
      </c>
      <c r="M1352" t="s">
        <v>28</v>
      </c>
      <c r="N1352" t="s">
        <v>49</v>
      </c>
      <c r="O1352" t="s">
        <v>30</v>
      </c>
      <c r="P1352" t="s">
        <v>31</v>
      </c>
      <c r="Q1352" t="s">
        <v>41</v>
      </c>
      <c r="R1352" t="s">
        <v>33</v>
      </c>
      <c r="S1352" t="s">
        <v>42</v>
      </c>
      <c r="T1352" t="s">
        <v>35</v>
      </c>
      <c r="U1352" s="1" t="s">
        <v>43</v>
      </c>
      <c r="V1352">
        <v>3</v>
      </c>
      <c r="W1352">
        <v>0</v>
      </c>
      <c r="X1352">
        <v>0</v>
      </c>
      <c r="Y1352">
        <v>0</v>
      </c>
      <c r="Z1352">
        <v>1</v>
      </c>
    </row>
    <row r="1353" spans="1:26" x14ac:dyDescent="0.25">
      <c r="A1353">
        <v>106917275</v>
      </c>
      <c r="B1353" t="s">
        <v>25</v>
      </c>
      <c r="C1353" t="s">
        <v>45</v>
      </c>
      <c r="D1353">
        <v>50031853</v>
      </c>
      <c r="E1353">
        <v>40001728</v>
      </c>
      <c r="F1353">
        <v>2.956</v>
      </c>
      <c r="G1353">
        <v>10000440</v>
      </c>
      <c r="H1353">
        <v>9.5000000000000001E-2</v>
      </c>
      <c r="I1353">
        <v>2022</v>
      </c>
      <c r="J1353" t="s">
        <v>118</v>
      </c>
      <c r="K1353" t="s">
        <v>60</v>
      </c>
      <c r="L1353" s="127">
        <v>0.8979166666666667</v>
      </c>
      <c r="M1353" t="s">
        <v>28</v>
      </c>
      <c r="N1353" t="s">
        <v>29</v>
      </c>
      <c r="O1353" t="s">
        <v>30</v>
      </c>
      <c r="P1353" t="s">
        <v>31</v>
      </c>
      <c r="Q1353" t="s">
        <v>41</v>
      </c>
      <c r="R1353" t="s">
        <v>33</v>
      </c>
      <c r="S1353" t="s">
        <v>42</v>
      </c>
      <c r="T1353" t="s">
        <v>57</v>
      </c>
      <c r="U1353" s="1" t="s">
        <v>36</v>
      </c>
      <c r="V1353">
        <v>2</v>
      </c>
      <c r="W1353">
        <v>0</v>
      </c>
      <c r="X1353">
        <v>0</v>
      </c>
      <c r="Y1353">
        <v>0</v>
      </c>
      <c r="Z1353">
        <v>0</v>
      </c>
    </row>
    <row r="1354" spans="1:26" x14ac:dyDescent="0.25">
      <c r="A1354">
        <v>106917278</v>
      </c>
      <c r="B1354" t="s">
        <v>25</v>
      </c>
      <c r="C1354" t="s">
        <v>65</v>
      </c>
      <c r="D1354">
        <v>10000440</v>
      </c>
      <c r="E1354">
        <v>10000440</v>
      </c>
      <c r="F1354">
        <v>2.4089999999999998</v>
      </c>
      <c r="G1354">
        <v>50032558</v>
      </c>
      <c r="H1354">
        <v>3.7999999999999999E-2</v>
      </c>
      <c r="I1354">
        <v>2022</v>
      </c>
      <c r="J1354" t="s">
        <v>118</v>
      </c>
      <c r="K1354" t="s">
        <v>27</v>
      </c>
      <c r="L1354" s="127">
        <v>0.16944444444444443</v>
      </c>
      <c r="M1354" t="s">
        <v>28</v>
      </c>
      <c r="N1354" t="s">
        <v>49</v>
      </c>
      <c r="O1354" t="s">
        <v>30</v>
      </c>
      <c r="P1354" t="s">
        <v>31</v>
      </c>
      <c r="Q1354" t="s">
        <v>41</v>
      </c>
      <c r="R1354" t="s">
        <v>33</v>
      </c>
      <c r="S1354" t="s">
        <v>42</v>
      </c>
      <c r="T1354" t="s">
        <v>57</v>
      </c>
      <c r="U1354" s="1" t="s">
        <v>43</v>
      </c>
      <c r="V1354">
        <v>2</v>
      </c>
      <c r="W1354">
        <v>0</v>
      </c>
      <c r="X1354">
        <v>0</v>
      </c>
      <c r="Y1354">
        <v>0</v>
      </c>
      <c r="Z1354">
        <v>2</v>
      </c>
    </row>
    <row r="1355" spans="1:26" x14ac:dyDescent="0.25">
      <c r="A1355">
        <v>106917336</v>
      </c>
      <c r="B1355" t="s">
        <v>91</v>
      </c>
      <c r="C1355" t="s">
        <v>45</v>
      </c>
      <c r="D1355">
        <v>50024600</v>
      </c>
      <c r="E1355">
        <v>40001394</v>
      </c>
      <c r="F1355">
        <v>6.0670000000000002</v>
      </c>
      <c r="G1355">
        <v>50008310</v>
      </c>
      <c r="H1355">
        <v>8.9999999999999993E-3</v>
      </c>
      <c r="I1355">
        <v>2022</v>
      </c>
      <c r="J1355" t="s">
        <v>73</v>
      </c>
      <c r="K1355" t="s">
        <v>55</v>
      </c>
      <c r="L1355" s="127">
        <v>0.53680555555555554</v>
      </c>
      <c r="M1355" t="s">
        <v>77</v>
      </c>
      <c r="N1355" t="s">
        <v>49</v>
      </c>
      <c r="O1355" t="s">
        <v>30</v>
      </c>
      <c r="P1355" t="s">
        <v>68</v>
      </c>
      <c r="Q1355" t="s">
        <v>41</v>
      </c>
      <c r="R1355" t="s">
        <v>72</v>
      </c>
      <c r="S1355" t="s">
        <v>42</v>
      </c>
      <c r="T1355" t="s">
        <v>35</v>
      </c>
      <c r="U1355" s="1" t="s">
        <v>36</v>
      </c>
      <c r="V1355">
        <v>2</v>
      </c>
      <c r="W1355">
        <v>0</v>
      </c>
      <c r="X1355">
        <v>0</v>
      </c>
      <c r="Y1355">
        <v>0</v>
      </c>
      <c r="Z1355">
        <v>0</v>
      </c>
    </row>
    <row r="1356" spans="1:26" x14ac:dyDescent="0.25">
      <c r="A1356">
        <v>106917441</v>
      </c>
      <c r="B1356" t="s">
        <v>100</v>
      </c>
      <c r="C1356" t="s">
        <v>67</v>
      </c>
      <c r="D1356">
        <v>30000016</v>
      </c>
      <c r="E1356">
        <v>30000016</v>
      </c>
      <c r="F1356">
        <v>9.6530000000000005</v>
      </c>
      <c r="G1356">
        <v>50017500</v>
      </c>
      <c r="H1356">
        <v>5.7000000000000002E-2</v>
      </c>
      <c r="I1356">
        <v>2022</v>
      </c>
      <c r="J1356" t="s">
        <v>73</v>
      </c>
      <c r="K1356" t="s">
        <v>39</v>
      </c>
      <c r="L1356" s="127">
        <v>0.81527777777777777</v>
      </c>
      <c r="M1356" t="s">
        <v>28</v>
      </c>
      <c r="N1356" t="s">
        <v>29</v>
      </c>
      <c r="O1356" t="s">
        <v>30</v>
      </c>
      <c r="P1356" t="s">
        <v>54</v>
      </c>
      <c r="Q1356" t="s">
        <v>41</v>
      </c>
      <c r="R1356" t="s">
        <v>33</v>
      </c>
      <c r="S1356" t="s">
        <v>42</v>
      </c>
      <c r="T1356" t="s">
        <v>47</v>
      </c>
      <c r="U1356" s="1" t="s">
        <v>36</v>
      </c>
      <c r="V1356">
        <v>3</v>
      </c>
      <c r="W1356">
        <v>0</v>
      </c>
      <c r="X1356">
        <v>0</v>
      </c>
      <c r="Y1356">
        <v>0</v>
      </c>
      <c r="Z1356">
        <v>0</v>
      </c>
    </row>
    <row r="1357" spans="1:26" x14ac:dyDescent="0.25">
      <c r="A1357">
        <v>106917446</v>
      </c>
      <c r="B1357" t="s">
        <v>114</v>
      </c>
      <c r="C1357" t="s">
        <v>38</v>
      </c>
      <c r="D1357">
        <v>29000070</v>
      </c>
      <c r="E1357">
        <v>29000070</v>
      </c>
      <c r="F1357">
        <v>13.673</v>
      </c>
      <c r="G1357">
        <v>50033208</v>
      </c>
      <c r="H1357">
        <v>0.5</v>
      </c>
      <c r="I1357">
        <v>2022</v>
      </c>
      <c r="J1357" t="s">
        <v>118</v>
      </c>
      <c r="K1357" t="s">
        <v>60</v>
      </c>
      <c r="L1357" s="127">
        <v>0.69652777777777775</v>
      </c>
      <c r="M1357" t="s">
        <v>28</v>
      </c>
      <c r="N1357" t="s">
        <v>29</v>
      </c>
      <c r="O1357" t="s">
        <v>30</v>
      </c>
      <c r="P1357" t="s">
        <v>31</v>
      </c>
      <c r="Q1357" t="s">
        <v>41</v>
      </c>
      <c r="R1357" t="s">
        <v>33</v>
      </c>
      <c r="S1357" t="s">
        <v>42</v>
      </c>
      <c r="T1357" t="s">
        <v>35</v>
      </c>
      <c r="U1357" s="1" t="s">
        <v>36</v>
      </c>
      <c r="V1357">
        <v>3</v>
      </c>
      <c r="W1357">
        <v>0</v>
      </c>
      <c r="X1357">
        <v>0</v>
      </c>
      <c r="Y1357">
        <v>0</v>
      </c>
      <c r="Z1357">
        <v>0</v>
      </c>
    </row>
    <row r="1358" spans="1:26" x14ac:dyDescent="0.25">
      <c r="A1358">
        <v>106917550</v>
      </c>
      <c r="B1358" t="s">
        <v>97</v>
      </c>
      <c r="C1358" t="s">
        <v>45</v>
      </c>
      <c r="D1358">
        <v>50006971</v>
      </c>
      <c r="E1358">
        <v>50006971</v>
      </c>
      <c r="F1358">
        <v>2.056</v>
      </c>
      <c r="G1358">
        <v>50024824</v>
      </c>
      <c r="H1358">
        <v>6.6000000000000003E-2</v>
      </c>
      <c r="I1358">
        <v>2022</v>
      </c>
      <c r="J1358" t="s">
        <v>118</v>
      </c>
      <c r="K1358" t="s">
        <v>27</v>
      </c>
      <c r="L1358" s="127">
        <v>0.6020833333333333</v>
      </c>
      <c r="M1358" t="s">
        <v>40</v>
      </c>
      <c r="N1358" t="s">
        <v>49</v>
      </c>
      <c r="O1358" t="s">
        <v>30</v>
      </c>
      <c r="P1358" t="s">
        <v>68</v>
      </c>
      <c r="Q1358" t="s">
        <v>32</v>
      </c>
      <c r="R1358" t="s">
        <v>33</v>
      </c>
      <c r="S1358" t="s">
        <v>42</v>
      </c>
      <c r="T1358" t="s">
        <v>35</v>
      </c>
      <c r="U1358" s="1" t="s">
        <v>43</v>
      </c>
      <c r="V1358">
        <v>5</v>
      </c>
      <c r="W1358">
        <v>0</v>
      </c>
      <c r="X1358">
        <v>0</v>
      </c>
      <c r="Y1358">
        <v>0</v>
      </c>
      <c r="Z1358">
        <v>1</v>
      </c>
    </row>
    <row r="1359" spans="1:26" x14ac:dyDescent="0.25">
      <c r="A1359">
        <v>106917604</v>
      </c>
      <c r="B1359" t="s">
        <v>81</v>
      </c>
      <c r="C1359" t="s">
        <v>45</v>
      </c>
      <c r="D1359">
        <v>50025264</v>
      </c>
      <c r="E1359">
        <v>50025264</v>
      </c>
      <c r="F1359">
        <v>0.24399999999999999</v>
      </c>
      <c r="G1359">
        <v>50008341</v>
      </c>
      <c r="H1359">
        <v>8.9999999999999993E-3</v>
      </c>
      <c r="I1359">
        <v>2022</v>
      </c>
      <c r="J1359" t="s">
        <v>118</v>
      </c>
      <c r="K1359" t="s">
        <v>27</v>
      </c>
      <c r="L1359" s="127">
        <v>0.49236111111111108</v>
      </c>
      <c r="M1359" t="s">
        <v>28</v>
      </c>
      <c r="N1359" t="s">
        <v>49</v>
      </c>
      <c r="O1359" t="s">
        <v>30</v>
      </c>
      <c r="P1359" t="s">
        <v>68</v>
      </c>
      <c r="Q1359" t="s">
        <v>41</v>
      </c>
      <c r="R1359" t="s">
        <v>33</v>
      </c>
      <c r="S1359" t="s">
        <v>42</v>
      </c>
      <c r="T1359" t="s">
        <v>35</v>
      </c>
      <c r="U1359" s="1" t="s">
        <v>64</v>
      </c>
      <c r="V1359">
        <v>2</v>
      </c>
      <c r="W1359">
        <v>0</v>
      </c>
      <c r="X1359">
        <v>0</v>
      </c>
      <c r="Y1359">
        <v>2</v>
      </c>
      <c r="Z1359">
        <v>0</v>
      </c>
    </row>
    <row r="1360" spans="1:26" x14ac:dyDescent="0.25">
      <c r="A1360">
        <v>106917609</v>
      </c>
      <c r="B1360" t="s">
        <v>81</v>
      </c>
      <c r="C1360" t="s">
        <v>45</v>
      </c>
      <c r="D1360">
        <v>50024887</v>
      </c>
      <c r="E1360">
        <v>30000016</v>
      </c>
      <c r="F1360">
        <v>12.6</v>
      </c>
      <c r="G1360">
        <v>50013778</v>
      </c>
      <c r="H1360">
        <v>0</v>
      </c>
      <c r="I1360">
        <v>2022</v>
      </c>
      <c r="J1360" t="s">
        <v>118</v>
      </c>
      <c r="K1360" t="s">
        <v>27</v>
      </c>
      <c r="L1360" s="127">
        <v>0.56527777777777777</v>
      </c>
      <c r="M1360" t="s">
        <v>40</v>
      </c>
      <c r="N1360" t="s">
        <v>29</v>
      </c>
      <c r="O1360" t="s">
        <v>30</v>
      </c>
      <c r="P1360" t="s">
        <v>31</v>
      </c>
      <c r="Q1360" t="s">
        <v>41</v>
      </c>
      <c r="R1360" t="s">
        <v>61</v>
      </c>
      <c r="S1360" t="s">
        <v>42</v>
      </c>
      <c r="T1360" t="s">
        <v>35</v>
      </c>
      <c r="U1360" s="1" t="s">
        <v>36</v>
      </c>
      <c r="V1360">
        <v>2</v>
      </c>
      <c r="W1360">
        <v>0</v>
      </c>
      <c r="X1360">
        <v>0</v>
      </c>
      <c r="Y1360">
        <v>0</v>
      </c>
      <c r="Z1360">
        <v>0</v>
      </c>
    </row>
    <row r="1361" spans="1:26" x14ac:dyDescent="0.25">
      <c r="A1361">
        <v>106917625</v>
      </c>
      <c r="B1361" t="s">
        <v>97</v>
      </c>
      <c r="C1361" t="s">
        <v>45</v>
      </c>
      <c r="D1361">
        <v>50019060</v>
      </c>
      <c r="E1361">
        <v>50019060</v>
      </c>
      <c r="F1361">
        <v>999.99900000000002</v>
      </c>
      <c r="H1361">
        <v>0.1</v>
      </c>
      <c r="I1361">
        <v>2022</v>
      </c>
      <c r="J1361" t="s">
        <v>118</v>
      </c>
      <c r="K1361" t="s">
        <v>27</v>
      </c>
      <c r="L1361" s="127">
        <v>0.85277777777777775</v>
      </c>
      <c r="M1361" t="s">
        <v>28</v>
      </c>
      <c r="N1361" t="s">
        <v>49</v>
      </c>
      <c r="O1361" t="s">
        <v>30</v>
      </c>
      <c r="P1361" t="s">
        <v>68</v>
      </c>
      <c r="Q1361" t="s">
        <v>32</v>
      </c>
      <c r="R1361" t="s">
        <v>33</v>
      </c>
      <c r="S1361" t="s">
        <v>42</v>
      </c>
      <c r="T1361" t="s">
        <v>47</v>
      </c>
      <c r="U1361" s="1" t="s">
        <v>43</v>
      </c>
      <c r="V1361">
        <v>3</v>
      </c>
      <c r="W1361">
        <v>0</v>
      </c>
      <c r="X1361">
        <v>0</v>
      </c>
      <c r="Y1361">
        <v>0</v>
      </c>
      <c r="Z1361">
        <v>1</v>
      </c>
    </row>
    <row r="1362" spans="1:26" x14ac:dyDescent="0.25">
      <c r="A1362">
        <v>106917937</v>
      </c>
      <c r="B1362" t="s">
        <v>25</v>
      </c>
      <c r="C1362" t="s">
        <v>65</v>
      </c>
      <c r="D1362">
        <v>10000440</v>
      </c>
      <c r="E1362">
        <v>10000440</v>
      </c>
      <c r="F1362">
        <v>0.98899999999999999</v>
      </c>
      <c r="G1362">
        <v>50001177</v>
      </c>
      <c r="H1362">
        <v>0.24</v>
      </c>
      <c r="I1362">
        <v>2022</v>
      </c>
      <c r="J1362" t="s">
        <v>118</v>
      </c>
      <c r="K1362" t="s">
        <v>27</v>
      </c>
      <c r="L1362" s="127">
        <v>0.67569444444444438</v>
      </c>
      <c r="M1362" t="s">
        <v>28</v>
      </c>
      <c r="N1362" t="s">
        <v>49</v>
      </c>
      <c r="O1362" t="s">
        <v>30</v>
      </c>
      <c r="P1362" t="s">
        <v>54</v>
      </c>
      <c r="Q1362" t="s">
        <v>41</v>
      </c>
      <c r="R1362" t="s">
        <v>33</v>
      </c>
      <c r="S1362" t="s">
        <v>42</v>
      </c>
      <c r="T1362" t="s">
        <v>35</v>
      </c>
      <c r="U1362" s="1" t="s">
        <v>36</v>
      </c>
      <c r="V1362">
        <v>3</v>
      </c>
      <c r="W1362">
        <v>0</v>
      </c>
      <c r="X1362">
        <v>0</v>
      </c>
      <c r="Y1362">
        <v>0</v>
      </c>
      <c r="Z1362">
        <v>0</v>
      </c>
    </row>
    <row r="1363" spans="1:26" x14ac:dyDescent="0.25">
      <c r="A1363">
        <v>106917950</v>
      </c>
      <c r="B1363" t="s">
        <v>44</v>
      </c>
      <c r="C1363" t="s">
        <v>45</v>
      </c>
      <c r="D1363">
        <v>50000545</v>
      </c>
      <c r="E1363">
        <v>30000055</v>
      </c>
      <c r="F1363">
        <v>8.3360000000000003</v>
      </c>
      <c r="G1363">
        <v>50023948</v>
      </c>
      <c r="H1363">
        <v>4.7E-2</v>
      </c>
      <c r="I1363">
        <v>2022</v>
      </c>
      <c r="J1363" t="s">
        <v>118</v>
      </c>
      <c r="K1363" t="s">
        <v>27</v>
      </c>
      <c r="L1363" s="127">
        <v>0.72430555555555554</v>
      </c>
      <c r="M1363" t="s">
        <v>28</v>
      </c>
      <c r="N1363" t="s">
        <v>29</v>
      </c>
      <c r="O1363" t="s">
        <v>30</v>
      </c>
      <c r="P1363" t="s">
        <v>31</v>
      </c>
      <c r="Q1363" t="s">
        <v>41</v>
      </c>
      <c r="R1363" t="s">
        <v>33</v>
      </c>
      <c r="S1363" t="s">
        <v>42</v>
      </c>
      <c r="T1363" t="s">
        <v>35</v>
      </c>
      <c r="U1363" s="1" t="s">
        <v>36</v>
      </c>
      <c r="V1363">
        <v>3</v>
      </c>
      <c r="W1363">
        <v>0</v>
      </c>
      <c r="X1363">
        <v>0</v>
      </c>
      <c r="Y1363">
        <v>0</v>
      </c>
      <c r="Z1363">
        <v>0</v>
      </c>
    </row>
    <row r="1364" spans="1:26" x14ac:dyDescent="0.25">
      <c r="A1364">
        <v>106917959</v>
      </c>
      <c r="B1364" t="s">
        <v>175</v>
      </c>
      <c r="C1364" t="s">
        <v>45</v>
      </c>
      <c r="D1364">
        <v>50027472</v>
      </c>
      <c r="E1364">
        <v>20600158</v>
      </c>
      <c r="F1364">
        <v>0.92</v>
      </c>
      <c r="G1364">
        <v>50024586</v>
      </c>
      <c r="H1364">
        <v>0</v>
      </c>
      <c r="I1364">
        <v>2022</v>
      </c>
      <c r="J1364" t="s">
        <v>118</v>
      </c>
      <c r="K1364" t="s">
        <v>58</v>
      </c>
      <c r="L1364" s="127">
        <v>0.5083333333333333</v>
      </c>
      <c r="M1364" t="s">
        <v>28</v>
      </c>
      <c r="N1364" t="s">
        <v>49</v>
      </c>
      <c r="O1364" t="s">
        <v>30</v>
      </c>
      <c r="P1364" t="s">
        <v>54</v>
      </c>
      <c r="Q1364" t="s">
        <v>41</v>
      </c>
      <c r="R1364" t="s">
        <v>33</v>
      </c>
      <c r="S1364" t="s">
        <v>42</v>
      </c>
      <c r="T1364" t="s">
        <v>35</v>
      </c>
      <c r="U1364" s="1" t="s">
        <v>36</v>
      </c>
      <c r="V1364">
        <v>3</v>
      </c>
      <c r="W1364">
        <v>0</v>
      </c>
      <c r="X1364">
        <v>0</v>
      </c>
      <c r="Y1364">
        <v>0</v>
      </c>
      <c r="Z1364">
        <v>0</v>
      </c>
    </row>
    <row r="1365" spans="1:26" x14ac:dyDescent="0.25">
      <c r="A1365">
        <v>106918010</v>
      </c>
      <c r="B1365" t="s">
        <v>44</v>
      </c>
      <c r="C1365" t="s">
        <v>38</v>
      </c>
      <c r="D1365">
        <v>20000070</v>
      </c>
      <c r="E1365">
        <v>20000070</v>
      </c>
      <c r="F1365">
        <v>10.638</v>
      </c>
      <c r="G1365">
        <v>50024421</v>
      </c>
      <c r="H1365">
        <v>7.5999999999999998E-2</v>
      </c>
      <c r="I1365">
        <v>2022</v>
      </c>
      <c r="J1365" t="s">
        <v>73</v>
      </c>
      <c r="K1365" t="s">
        <v>55</v>
      </c>
      <c r="L1365" s="127">
        <v>0.77013888888888893</v>
      </c>
      <c r="M1365" t="s">
        <v>28</v>
      </c>
      <c r="N1365" t="s">
        <v>29</v>
      </c>
      <c r="O1365" t="s">
        <v>30</v>
      </c>
      <c r="P1365" t="s">
        <v>31</v>
      </c>
      <c r="Q1365" t="s">
        <v>41</v>
      </c>
      <c r="R1365" t="s">
        <v>33</v>
      </c>
      <c r="S1365" t="s">
        <v>42</v>
      </c>
      <c r="T1365" t="s">
        <v>35</v>
      </c>
      <c r="U1365" s="1" t="s">
        <v>36</v>
      </c>
      <c r="V1365">
        <v>7</v>
      </c>
      <c r="W1365">
        <v>0</v>
      </c>
      <c r="X1365">
        <v>0</v>
      </c>
      <c r="Y1365">
        <v>0</v>
      </c>
      <c r="Z1365">
        <v>0</v>
      </c>
    </row>
    <row r="1366" spans="1:26" x14ac:dyDescent="0.25">
      <c r="A1366">
        <v>106918111</v>
      </c>
      <c r="B1366" t="s">
        <v>25</v>
      </c>
      <c r="C1366" t="s">
        <v>65</v>
      </c>
      <c r="D1366">
        <v>10000040</v>
      </c>
      <c r="E1366">
        <v>10000040</v>
      </c>
      <c r="F1366">
        <v>26.417999999999999</v>
      </c>
      <c r="G1366">
        <v>203090</v>
      </c>
      <c r="H1366">
        <v>0</v>
      </c>
      <c r="I1366">
        <v>2022</v>
      </c>
      <c r="J1366" t="s">
        <v>89</v>
      </c>
      <c r="K1366" t="s">
        <v>48</v>
      </c>
      <c r="L1366" s="127">
        <v>0.55486111111111114</v>
      </c>
      <c r="M1366" t="s">
        <v>51</v>
      </c>
      <c r="N1366" t="s">
        <v>49</v>
      </c>
      <c r="O1366" t="s">
        <v>30</v>
      </c>
      <c r="P1366" t="s">
        <v>31</v>
      </c>
      <c r="Q1366" t="s">
        <v>62</v>
      </c>
      <c r="R1366" t="s">
        <v>33</v>
      </c>
      <c r="S1366" t="s">
        <v>34</v>
      </c>
      <c r="T1366" t="s">
        <v>35</v>
      </c>
      <c r="U1366" s="1" t="s">
        <v>36</v>
      </c>
      <c r="V1366">
        <v>2</v>
      </c>
      <c r="W1366">
        <v>0</v>
      </c>
      <c r="X1366">
        <v>0</v>
      </c>
      <c r="Y1366">
        <v>0</v>
      </c>
      <c r="Z1366">
        <v>0</v>
      </c>
    </row>
    <row r="1367" spans="1:26" x14ac:dyDescent="0.25">
      <c r="A1367">
        <v>106918144</v>
      </c>
      <c r="B1367" t="s">
        <v>25</v>
      </c>
      <c r="C1367" t="s">
        <v>122</v>
      </c>
      <c r="D1367">
        <v>40001002</v>
      </c>
      <c r="E1367">
        <v>40001002</v>
      </c>
      <c r="F1367">
        <v>999.99900000000002</v>
      </c>
      <c r="H1367">
        <v>8.0000000000000002E-3</v>
      </c>
      <c r="I1367">
        <v>2022</v>
      </c>
      <c r="J1367" t="s">
        <v>118</v>
      </c>
      <c r="K1367" t="s">
        <v>27</v>
      </c>
      <c r="L1367" s="127">
        <v>0.90347222222222223</v>
      </c>
      <c r="M1367" t="s">
        <v>28</v>
      </c>
      <c r="N1367" t="s">
        <v>49</v>
      </c>
      <c r="O1367" t="s">
        <v>30</v>
      </c>
      <c r="P1367" t="s">
        <v>31</v>
      </c>
      <c r="Q1367" t="s">
        <v>41</v>
      </c>
      <c r="R1367" t="s">
        <v>33</v>
      </c>
      <c r="S1367" t="s">
        <v>42</v>
      </c>
      <c r="T1367" t="s">
        <v>47</v>
      </c>
      <c r="U1367" s="1" t="s">
        <v>36</v>
      </c>
      <c r="V1367">
        <v>2</v>
      </c>
      <c r="W1367">
        <v>0</v>
      </c>
      <c r="X1367">
        <v>0</v>
      </c>
      <c r="Y1367">
        <v>0</v>
      </c>
      <c r="Z1367">
        <v>0</v>
      </c>
    </row>
    <row r="1368" spans="1:26" x14ac:dyDescent="0.25">
      <c r="A1368">
        <v>106918151</v>
      </c>
      <c r="B1368" t="s">
        <v>44</v>
      </c>
      <c r="C1368" t="s">
        <v>67</v>
      </c>
      <c r="D1368">
        <v>30000147</v>
      </c>
      <c r="E1368">
        <v>30000147</v>
      </c>
      <c r="F1368">
        <v>5.8550000000000004</v>
      </c>
      <c r="G1368">
        <v>40001954</v>
      </c>
      <c r="H1368">
        <v>0.5</v>
      </c>
      <c r="I1368">
        <v>2022</v>
      </c>
      <c r="J1368" t="s">
        <v>118</v>
      </c>
      <c r="K1368" t="s">
        <v>48</v>
      </c>
      <c r="L1368" s="127">
        <v>0.76180555555555562</v>
      </c>
      <c r="M1368" t="s">
        <v>28</v>
      </c>
      <c r="N1368" t="s">
        <v>49</v>
      </c>
      <c r="O1368" t="s">
        <v>30</v>
      </c>
      <c r="P1368" t="s">
        <v>54</v>
      </c>
      <c r="Q1368" t="s">
        <v>41</v>
      </c>
      <c r="R1368" t="s">
        <v>33</v>
      </c>
      <c r="S1368" t="s">
        <v>42</v>
      </c>
      <c r="T1368" t="s">
        <v>35</v>
      </c>
      <c r="U1368" s="1" t="s">
        <v>43</v>
      </c>
      <c r="V1368">
        <v>2</v>
      </c>
      <c r="W1368">
        <v>0</v>
      </c>
      <c r="X1368">
        <v>0</v>
      </c>
      <c r="Y1368">
        <v>0</v>
      </c>
      <c r="Z1368">
        <v>1</v>
      </c>
    </row>
    <row r="1369" spans="1:26" x14ac:dyDescent="0.25">
      <c r="A1369">
        <v>106918185</v>
      </c>
      <c r="B1369" t="s">
        <v>106</v>
      </c>
      <c r="C1369" t="s">
        <v>65</v>
      </c>
      <c r="D1369">
        <v>10000095</v>
      </c>
      <c r="E1369">
        <v>10000095</v>
      </c>
      <c r="F1369">
        <v>21.981999999999999</v>
      </c>
      <c r="G1369">
        <v>200610</v>
      </c>
      <c r="H1369">
        <v>0.1</v>
      </c>
      <c r="I1369">
        <v>2022</v>
      </c>
      <c r="J1369" t="s">
        <v>118</v>
      </c>
      <c r="K1369" t="s">
        <v>55</v>
      </c>
      <c r="L1369" s="127">
        <v>0.54166666666666663</v>
      </c>
      <c r="M1369" t="s">
        <v>28</v>
      </c>
      <c r="N1369" t="s">
        <v>49</v>
      </c>
      <c r="O1369" t="s">
        <v>30</v>
      </c>
      <c r="P1369" t="s">
        <v>31</v>
      </c>
      <c r="Q1369" t="s">
        <v>41</v>
      </c>
      <c r="R1369" t="s">
        <v>33</v>
      </c>
      <c r="S1369" t="s">
        <v>42</v>
      </c>
      <c r="T1369" t="s">
        <v>35</v>
      </c>
      <c r="U1369" s="1" t="s">
        <v>36</v>
      </c>
      <c r="V1369">
        <v>5</v>
      </c>
      <c r="W1369">
        <v>0</v>
      </c>
      <c r="X1369">
        <v>0</v>
      </c>
      <c r="Y1369">
        <v>0</v>
      </c>
      <c r="Z1369">
        <v>0</v>
      </c>
    </row>
    <row r="1370" spans="1:26" x14ac:dyDescent="0.25">
      <c r="A1370">
        <v>106918190</v>
      </c>
      <c r="B1370" t="s">
        <v>25</v>
      </c>
      <c r="C1370" t="s">
        <v>65</v>
      </c>
      <c r="D1370">
        <v>10000040</v>
      </c>
      <c r="E1370">
        <v>10000040</v>
      </c>
      <c r="F1370">
        <v>26.209</v>
      </c>
      <c r="G1370">
        <v>30000042</v>
      </c>
      <c r="H1370">
        <v>3</v>
      </c>
      <c r="I1370">
        <v>2022</v>
      </c>
      <c r="J1370" t="s">
        <v>118</v>
      </c>
      <c r="K1370" t="s">
        <v>39</v>
      </c>
      <c r="L1370" s="127">
        <v>0.81319444444444444</v>
      </c>
      <c r="M1370" t="s">
        <v>28</v>
      </c>
      <c r="N1370" t="s">
        <v>29</v>
      </c>
      <c r="O1370" t="s">
        <v>30</v>
      </c>
      <c r="P1370" t="s">
        <v>54</v>
      </c>
      <c r="Q1370" t="s">
        <v>62</v>
      </c>
      <c r="R1370" t="s">
        <v>33</v>
      </c>
      <c r="S1370" t="s">
        <v>34</v>
      </c>
      <c r="T1370" t="s">
        <v>57</v>
      </c>
      <c r="U1370" s="1" t="s">
        <v>85</v>
      </c>
      <c r="V1370">
        <v>1</v>
      </c>
      <c r="W1370">
        <v>0</v>
      </c>
      <c r="X1370">
        <v>1</v>
      </c>
      <c r="Y1370">
        <v>0</v>
      </c>
      <c r="Z1370">
        <v>0</v>
      </c>
    </row>
    <row r="1371" spans="1:26" x14ac:dyDescent="0.25">
      <c r="A1371">
        <v>106918229</v>
      </c>
      <c r="B1371" t="s">
        <v>136</v>
      </c>
      <c r="C1371" t="s">
        <v>122</v>
      </c>
      <c r="D1371">
        <v>40001756</v>
      </c>
      <c r="E1371">
        <v>40001756</v>
      </c>
      <c r="F1371">
        <v>999.99900000000002</v>
      </c>
      <c r="G1371">
        <v>50010844</v>
      </c>
      <c r="H1371">
        <v>2.1</v>
      </c>
      <c r="I1371">
        <v>2022</v>
      </c>
      <c r="J1371" t="s">
        <v>118</v>
      </c>
      <c r="K1371" t="s">
        <v>58</v>
      </c>
      <c r="L1371" s="127">
        <v>0.38472222222222219</v>
      </c>
      <c r="M1371" t="s">
        <v>28</v>
      </c>
      <c r="N1371" t="s">
        <v>29</v>
      </c>
      <c r="O1371" t="s">
        <v>30</v>
      </c>
      <c r="P1371" t="s">
        <v>54</v>
      </c>
      <c r="Q1371" t="s">
        <v>41</v>
      </c>
      <c r="R1371" t="s">
        <v>33</v>
      </c>
      <c r="S1371" t="s">
        <v>42</v>
      </c>
      <c r="T1371" t="s">
        <v>35</v>
      </c>
      <c r="U1371" s="1" t="s">
        <v>36</v>
      </c>
      <c r="V1371">
        <v>6</v>
      </c>
      <c r="W1371">
        <v>0</v>
      </c>
      <c r="X1371">
        <v>0</v>
      </c>
      <c r="Y1371">
        <v>0</v>
      </c>
      <c r="Z1371">
        <v>0</v>
      </c>
    </row>
    <row r="1372" spans="1:26" x14ac:dyDescent="0.25">
      <c r="A1372">
        <v>106918250</v>
      </c>
      <c r="B1372" t="s">
        <v>25</v>
      </c>
      <c r="C1372" t="s">
        <v>65</v>
      </c>
      <c r="D1372">
        <v>10000040</v>
      </c>
      <c r="E1372">
        <v>10000040</v>
      </c>
      <c r="F1372">
        <v>18.539000000000001</v>
      </c>
      <c r="G1372">
        <v>10000440</v>
      </c>
      <c r="H1372">
        <v>6.0999999999999999E-2</v>
      </c>
      <c r="I1372">
        <v>2022</v>
      </c>
      <c r="J1372" t="s">
        <v>118</v>
      </c>
      <c r="K1372" t="s">
        <v>58</v>
      </c>
      <c r="L1372" s="127">
        <v>0.56180555555555556</v>
      </c>
      <c r="M1372" t="s">
        <v>28</v>
      </c>
      <c r="N1372" t="s">
        <v>49</v>
      </c>
      <c r="O1372" t="s">
        <v>30</v>
      </c>
      <c r="P1372" t="s">
        <v>54</v>
      </c>
      <c r="Q1372" t="s">
        <v>41</v>
      </c>
      <c r="R1372" t="s">
        <v>33</v>
      </c>
      <c r="S1372" t="s">
        <v>42</v>
      </c>
      <c r="T1372" t="s">
        <v>35</v>
      </c>
      <c r="U1372" s="1" t="s">
        <v>36</v>
      </c>
      <c r="V1372">
        <v>3</v>
      </c>
      <c r="W1372">
        <v>0</v>
      </c>
      <c r="X1372">
        <v>0</v>
      </c>
      <c r="Y1372">
        <v>0</v>
      </c>
      <c r="Z1372">
        <v>0</v>
      </c>
    </row>
    <row r="1373" spans="1:26" x14ac:dyDescent="0.25">
      <c r="A1373">
        <v>106918257</v>
      </c>
      <c r="B1373" t="s">
        <v>114</v>
      </c>
      <c r="C1373" t="s">
        <v>67</v>
      </c>
      <c r="D1373">
        <v>30000042</v>
      </c>
      <c r="E1373">
        <v>30000042</v>
      </c>
      <c r="F1373">
        <v>13.521000000000001</v>
      </c>
      <c r="G1373">
        <v>40002670</v>
      </c>
      <c r="H1373">
        <v>0.1</v>
      </c>
      <c r="I1373">
        <v>2022</v>
      </c>
      <c r="J1373" t="s">
        <v>118</v>
      </c>
      <c r="K1373" t="s">
        <v>53</v>
      </c>
      <c r="L1373" s="127">
        <v>0.71250000000000002</v>
      </c>
      <c r="M1373" t="s">
        <v>51</v>
      </c>
      <c r="N1373" t="s">
        <v>29</v>
      </c>
      <c r="O1373" t="s">
        <v>30</v>
      </c>
      <c r="P1373" t="s">
        <v>31</v>
      </c>
      <c r="Q1373" t="s">
        <v>41</v>
      </c>
      <c r="R1373" t="s">
        <v>33</v>
      </c>
      <c r="S1373" t="s">
        <v>42</v>
      </c>
      <c r="T1373" t="s">
        <v>35</v>
      </c>
      <c r="U1373" s="1" t="s">
        <v>43</v>
      </c>
      <c r="V1373">
        <v>2</v>
      </c>
      <c r="W1373">
        <v>0</v>
      </c>
      <c r="X1373">
        <v>0</v>
      </c>
      <c r="Y1373">
        <v>0</v>
      </c>
      <c r="Z1373">
        <v>1</v>
      </c>
    </row>
    <row r="1374" spans="1:26" x14ac:dyDescent="0.25">
      <c r="A1374">
        <v>106918259</v>
      </c>
      <c r="B1374" t="s">
        <v>86</v>
      </c>
      <c r="C1374" t="s">
        <v>67</v>
      </c>
      <c r="D1374">
        <v>30000063</v>
      </c>
      <c r="E1374">
        <v>30000063</v>
      </c>
      <c r="F1374">
        <v>6.9550000000000001</v>
      </c>
      <c r="G1374">
        <v>40001002</v>
      </c>
      <c r="H1374">
        <v>0.3</v>
      </c>
      <c r="I1374">
        <v>2022</v>
      </c>
      <c r="J1374" t="s">
        <v>118</v>
      </c>
      <c r="K1374" t="s">
        <v>55</v>
      </c>
      <c r="L1374" s="127">
        <v>0.35416666666666669</v>
      </c>
      <c r="M1374" t="s">
        <v>28</v>
      </c>
      <c r="N1374" t="s">
        <v>29</v>
      </c>
      <c r="O1374" t="s">
        <v>30</v>
      </c>
      <c r="P1374" t="s">
        <v>31</v>
      </c>
      <c r="Q1374" t="s">
        <v>32</v>
      </c>
      <c r="R1374" t="s">
        <v>46</v>
      </c>
      <c r="S1374" t="s">
        <v>42</v>
      </c>
      <c r="T1374" t="s">
        <v>35</v>
      </c>
      <c r="U1374" s="1" t="s">
        <v>36</v>
      </c>
      <c r="V1374">
        <v>2</v>
      </c>
      <c r="W1374">
        <v>0</v>
      </c>
      <c r="X1374">
        <v>0</v>
      </c>
      <c r="Y1374">
        <v>0</v>
      </c>
      <c r="Z1374">
        <v>0</v>
      </c>
    </row>
    <row r="1375" spans="1:26" x14ac:dyDescent="0.25">
      <c r="A1375">
        <v>106918262</v>
      </c>
      <c r="B1375" t="s">
        <v>112</v>
      </c>
      <c r="C1375" t="s">
        <v>38</v>
      </c>
      <c r="D1375">
        <v>20000421</v>
      </c>
      <c r="E1375">
        <v>20000421</v>
      </c>
      <c r="F1375">
        <v>13.964</v>
      </c>
      <c r="G1375">
        <v>40001513</v>
      </c>
      <c r="H1375">
        <v>0.83</v>
      </c>
      <c r="I1375">
        <v>2022</v>
      </c>
      <c r="J1375" t="s">
        <v>118</v>
      </c>
      <c r="K1375" t="s">
        <v>48</v>
      </c>
      <c r="L1375" s="127">
        <v>0.68263888888888891</v>
      </c>
      <c r="M1375" t="s">
        <v>28</v>
      </c>
      <c r="N1375" t="s">
        <v>49</v>
      </c>
      <c r="O1375" t="s">
        <v>30</v>
      </c>
      <c r="P1375" t="s">
        <v>68</v>
      </c>
      <c r="Q1375" t="s">
        <v>32</v>
      </c>
      <c r="R1375" t="s">
        <v>33</v>
      </c>
      <c r="S1375" t="s">
        <v>42</v>
      </c>
      <c r="T1375" t="s">
        <v>35</v>
      </c>
      <c r="U1375" s="1" t="s">
        <v>36</v>
      </c>
      <c r="V1375">
        <v>3</v>
      </c>
      <c r="W1375">
        <v>0</v>
      </c>
      <c r="X1375">
        <v>0</v>
      </c>
      <c r="Y1375">
        <v>0</v>
      </c>
      <c r="Z1375">
        <v>0</v>
      </c>
    </row>
    <row r="1376" spans="1:26" x14ac:dyDescent="0.25">
      <c r="A1376">
        <v>106918283</v>
      </c>
      <c r="B1376" t="s">
        <v>106</v>
      </c>
      <c r="C1376" t="s">
        <v>65</v>
      </c>
      <c r="D1376">
        <v>10000095</v>
      </c>
      <c r="E1376">
        <v>10000095</v>
      </c>
      <c r="F1376">
        <v>23.998999999999999</v>
      </c>
      <c r="G1376">
        <v>40001813</v>
      </c>
      <c r="H1376">
        <v>0.1</v>
      </c>
      <c r="I1376">
        <v>2022</v>
      </c>
      <c r="J1376" t="s">
        <v>118</v>
      </c>
      <c r="K1376" t="s">
        <v>60</v>
      </c>
      <c r="L1376" s="127">
        <v>0.51458333333333328</v>
      </c>
      <c r="M1376" t="s">
        <v>28</v>
      </c>
      <c r="N1376" t="s">
        <v>49</v>
      </c>
      <c r="O1376" t="s">
        <v>30</v>
      </c>
      <c r="P1376" t="s">
        <v>31</v>
      </c>
      <c r="Q1376" t="s">
        <v>41</v>
      </c>
      <c r="R1376" t="s">
        <v>33</v>
      </c>
      <c r="S1376" t="s">
        <v>42</v>
      </c>
      <c r="T1376" t="s">
        <v>35</v>
      </c>
      <c r="U1376" s="1" t="s">
        <v>36</v>
      </c>
      <c r="V1376">
        <v>3</v>
      </c>
      <c r="W1376">
        <v>0</v>
      </c>
      <c r="X1376">
        <v>0</v>
      </c>
      <c r="Y1376">
        <v>0</v>
      </c>
      <c r="Z1376">
        <v>0</v>
      </c>
    </row>
    <row r="1377" spans="1:26" x14ac:dyDescent="0.25">
      <c r="A1377">
        <v>106918444</v>
      </c>
      <c r="B1377" t="s">
        <v>25</v>
      </c>
      <c r="C1377" t="s">
        <v>65</v>
      </c>
      <c r="D1377">
        <v>10000040</v>
      </c>
      <c r="E1377">
        <v>10000040</v>
      </c>
      <c r="F1377">
        <v>2.5939999999999999</v>
      </c>
      <c r="G1377">
        <v>40001002</v>
      </c>
      <c r="H1377">
        <v>0.4</v>
      </c>
      <c r="I1377">
        <v>2022</v>
      </c>
      <c r="J1377" t="s">
        <v>118</v>
      </c>
      <c r="K1377" t="s">
        <v>27</v>
      </c>
      <c r="L1377" s="127">
        <v>0.32222222222222224</v>
      </c>
      <c r="M1377" t="s">
        <v>28</v>
      </c>
      <c r="N1377" t="s">
        <v>49</v>
      </c>
      <c r="O1377" t="s">
        <v>30</v>
      </c>
      <c r="P1377" t="s">
        <v>68</v>
      </c>
      <c r="Q1377" t="s">
        <v>41</v>
      </c>
      <c r="R1377" t="s">
        <v>33</v>
      </c>
      <c r="S1377" t="s">
        <v>42</v>
      </c>
      <c r="T1377" t="s">
        <v>35</v>
      </c>
      <c r="U1377" s="1" t="s">
        <v>36</v>
      </c>
      <c r="V1377">
        <v>3</v>
      </c>
      <c r="W1377">
        <v>0</v>
      </c>
      <c r="X1377">
        <v>0</v>
      </c>
      <c r="Y1377">
        <v>0</v>
      </c>
      <c r="Z1377">
        <v>0</v>
      </c>
    </row>
    <row r="1378" spans="1:26" x14ac:dyDescent="0.25">
      <c r="A1378">
        <v>106918473</v>
      </c>
      <c r="B1378" t="s">
        <v>86</v>
      </c>
      <c r="C1378" t="s">
        <v>67</v>
      </c>
      <c r="D1378">
        <v>30000063</v>
      </c>
      <c r="E1378">
        <v>30000063</v>
      </c>
      <c r="F1378">
        <v>6.6550000000000002</v>
      </c>
      <c r="G1378">
        <v>40001002</v>
      </c>
      <c r="H1378">
        <v>0</v>
      </c>
      <c r="I1378">
        <v>2022</v>
      </c>
      <c r="J1378" t="s">
        <v>118</v>
      </c>
      <c r="K1378" t="s">
        <v>58</v>
      </c>
      <c r="L1378" s="127">
        <v>0.4368055555555555</v>
      </c>
      <c r="M1378" t="s">
        <v>28</v>
      </c>
      <c r="N1378" t="s">
        <v>29</v>
      </c>
      <c r="O1378" t="s">
        <v>30</v>
      </c>
      <c r="P1378" t="s">
        <v>31</v>
      </c>
      <c r="Q1378" t="s">
        <v>32</v>
      </c>
      <c r="R1378" t="s">
        <v>46</v>
      </c>
      <c r="S1378" t="s">
        <v>42</v>
      </c>
      <c r="T1378" t="s">
        <v>35</v>
      </c>
      <c r="U1378" s="1" t="s">
        <v>36</v>
      </c>
      <c r="V1378">
        <v>4</v>
      </c>
      <c r="W1378">
        <v>0</v>
      </c>
      <c r="X1378">
        <v>0</v>
      </c>
      <c r="Y1378">
        <v>0</v>
      </c>
      <c r="Z1378">
        <v>0</v>
      </c>
    </row>
    <row r="1379" spans="1:26" x14ac:dyDescent="0.25">
      <c r="A1379">
        <v>106918482</v>
      </c>
      <c r="B1379" t="s">
        <v>114</v>
      </c>
      <c r="C1379" t="s">
        <v>65</v>
      </c>
      <c r="D1379">
        <v>10000040</v>
      </c>
      <c r="E1379">
        <v>10000040</v>
      </c>
      <c r="F1379">
        <v>1.611</v>
      </c>
      <c r="G1379">
        <v>30000042</v>
      </c>
      <c r="H1379">
        <v>6.6000000000000003E-2</v>
      </c>
      <c r="I1379">
        <v>2022</v>
      </c>
      <c r="J1379" t="s">
        <v>118</v>
      </c>
      <c r="K1379" t="s">
        <v>27</v>
      </c>
      <c r="L1379" s="127">
        <v>0.51111111111111118</v>
      </c>
      <c r="M1379" t="s">
        <v>28</v>
      </c>
      <c r="N1379" t="s">
        <v>49</v>
      </c>
      <c r="O1379" t="s">
        <v>30</v>
      </c>
      <c r="P1379" t="s">
        <v>31</v>
      </c>
      <c r="Q1379" t="s">
        <v>41</v>
      </c>
      <c r="R1379" t="s">
        <v>66</v>
      </c>
      <c r="S1379" t="s">
        <v>42</v>
      </c>
      <c r="T1379" t="s">
        <v>35</v>
      </c>
      <c r="U1379" s="1" t="s">
        <v>36</v>
      </c>
      <c r="V1379">
        <v>1</v>
      </c>
      <c r="W1379">
        <v>0</v>
      </c>
      <c r="X1379">
        <v>0</v>
      </c>
      <c r="Y1379">
        <v>0</v>
      </c>
      <c r="Z1379">
        <v>0</v>
      </c>
    </row>
    <row r="1380" spans="1:26" x14ac:dyDescent="0.25">
      <c r="A1380">
        <v>106918486</v>
      </c>
      <c r="B1380" t="s">
        <v>81</v>
      </c>
      <c r="C1380" t="s">
        <v>65</v>
      </c>
      <c r="D1380">
        <v>10000485</v>
      </c>
      <c r="E1380">
        <v>10000485</v>
      </c>
      <c r="F1380">
        <v>999.99900000000002</v>
      </c>
      <c r="G1380">
        <v>50024505</v>
      </c>
      <c r="H1380">
        <v>1</v>
      </c>
      <c r="I1380">
        <v>2022</v>
      </c>
      <c r="J1380" t="s">
        <v>118</v>
      </c>
      <c r="K1380" t="s">
        <v>53</v>
      </c>
      <c r="L1380" s="127">
        <v>0.73333333333333339</v>
      </c>
      <c r="M1380" t="s">
        <v>28</v>
      </c>
      <c r="N1380" t="s">
        <v>29</v>
      </c>
      <c r="O1380" t="s">
        <v>30</v>
      </c>
      <c r="P1380" t="s">
        <v>31</v>
      </c>
      <c r="Q1380" t="s">
        <v>41</v>
      </c>
      <c r="R1380" t="s">
        <v>33</v>
      </c>
      <c r="S1380" t="s">
        <v>42</v>
      </c>
      <c r="T1380" t="s">
        <v>35</v>
      </c>
      <c r="U1380" s="1" t="s">
        <v>36</v>
      </c>
      <c r="V1380">
        <v>4</v>
      </c>
      <c r="W1380">
        <v>0</v>
      </c>
      <c r="X1380">
        <v>0</v>
      </c>
      <c r="Y1380">
        <v>0</v>
      </c>
      <c r="Z1380">
        <v>0</v>
      </c>
    </row>
    <row r="1381" spans="1:26" x14ac:dyDescent="0.25">
      <c r="A1381">
        <v>106918489</v>
      </c>
      <c r="B1381" t="s">
        <v>117</v>
      </c>
      <c r="C1381" t="s">
        <v>65</v>
      </c>
      <c r="D1381">
        <v>10000077</v>
      </c>
      <c r="E1381">
        <v>10000077</v>
      </c>
      <c r="F1381">
        <v>21.428999999999998</v>
      </c>
      <c r="G1381">
        <v>10000040</v>
      </c>
      <c r="H1381">
        <v>0.5</v>
      </c>
      <c r="I1381">
        <v>2022</v>
      </c>
      <c r="J1381" t="s">
        <v>118</v>
      </c>
      <c r="K1381" t="s">
        <v>27</v>
      </c>
      <c r="L1381" s="127">
        <v>0.29444444444444445</v>
      </c>
      <c r="M1381" t="s">
        <v>28</v>
      </c>
      <c r="N1381" t="s">
        <v>29</v>
      </c>
      <c r="O1381" t="s">
        <v>30</v>
      </c>
      <c r="P1381" t="s">
        <v>31</v>
      </c>
      <c r="Q1381" t="s">
        <v>41</v>
      </c>
      <c r="R1381" t="s">
        <v>33</v>
      </c>
      <c r="S1381" t="s">
        <v>42</v>
      </c>
      <c r="T1381" t="s">
        <v>35</v>
      </c>
      <c r="U1381" s="1" t="s">
        <v>64</v>
      </c>
      <c r="V1381">
        <v>7</v>
      </c>
      <c r="W1381">
        <v>0</v>
      </c>
      <c r="X1381">
        <v>0</v>
      </c>
      <c r="Y1381">
        <v>3</v>
      </c>
      <c r="Z1381">
        <v>0</v>
      </c>
    </row>
    <row r="1382" spans="1:26" x14ac:dyDescent="0.25">
      <c r="A1382">
        <v>106918493</v>
      </c>
      <c r="B1382" t="s">
        <v>81</v>
      </c>
      <c r="C1382" t="s">
        <v>65</v>
      </c>
      <c r="D1382">
        <v>10000077</v>
      </c>
      <c r="E1382">
        <v>10000077</v>
      </c>
      <c r="F1382">
        <v>999.99900000000002</v>
      </c>
      <c r="G1382">
        <v>10000077</v>
      </c>
      <c r="H1382">
        <v>6.6000000000000003E-2</v>
      </c>
      <c r="I1382">
        <v>2022</v>
      </c>
      <c r="J1382" t="s">
        <v>118</v>
      </c>
      <c r="K1382" t="s">
        <v>53</v>
      </c>
      <c r="L1382" s="127">
        <v>0.68541666666666667</v>
      </c>
      <c r="M1382" t="s">
        <v>40</v>
      </c>
      <c r="N1382" t="s">
        <v>49</v>
      </c>
      <c r="O1382" t="s">
        <v>30</v>
      </c>
      <c r="P1382" t="s">
        <v>31</v>
      </c>
      <c r="Q1382" t="s">
        <v>41</v>
      </c>
      <c r="R1382" t="s">
        <v>84</v>
      </c>
      <c r="S1382" t="s">
        <v>42</v>
      </c>
      <c r="T1382" t="s">
        <v>35</v>
      </c>
      <c r="U1382" s="1" t="s">
        <v>36</v>
      </c>
      <c r="V1382">
        <v>2</v>
      </c>
      <c r="W1382">
        <v>0</v>
      </c>
      <c r="X1382">
        <v>0</v>
      </c>
      <c r="Y1382">
        <v>0</v>
      </c>
      <c r="Z1382">
        <v>0</v>
      </c>
    </row>
    <row r="1383" spans="1:26" x14ac:dyDescent="0.25">
      <c r="A1383">
        <v>106918512</v>
      </c>
      <c r="B1383" t="s">
        <v>117</v>
      </c>
      <c r="C1383" t="s">
        <v>65</v>
      </c>
      <c r="D1383">
        <v>10000040</v>
      </c>
      <c r="E1383">
        <v>10000040</v>
      </c>
      <c r="F1383">
        <v>999.99900000000002</v>
      </c>
      <c r="G1383">
        <v>10000040</v>
      </c>
      <c r="H1383">
        <v>0.23</v>
      </c>
      <c r="I1383">
        <v>2022</v>
      </c>
      <c r="J1383" t="s">
        <v>118</v>
      </c>
      <c r="K1383" t="s">
        <v>27</v>
      </c>
      <c r="L1383" s="127">
        <v>0.76250000000000007</v>
      </c>
      <c r="M1383" t="s">
        <v>28</v>
      </c>
      <c r="N1383" t="s">
        <v>29</v>
      </c>
      <c r="O1383" t="s">
        <v>30</v>
      </c>
      <c r="P1383" t="s">
        <v>31</v>
      </c>
      <c r="Q1383" t="s">
        <v>32</v>
      </c>
      <c r="R1383" t="s">
        <v>56</v>
      </c>
      <c r="S1383" t="s">
        <v>42</v>
      </c>
      <c r="T1383" t="s">
        <v>35</v>
      </c>
      <c r="U1383" s="1" t="s">
        <v>36</v>
      </c>
      <c r="V1383">
        <v>2</v>
      </c>
      <c r="W1383">
        <v>0</v>
      </c>
      <c r="X1383">
        <v>0</v>
      </c>
      <c r="Y1383">
        <v>0</v>
      </c>
      <c r="Z1383">
        <v>0</v>
      </c>
    </row>
    <row r="1384" spans="1:26" x14ac:dyDescent="0.25">
      <c r="A1384">
        <v>106918678</v>
      </c>
      <c r="B1384" t="s">
        <v>81</v>
      </c>
      <c r="C1384" t="s">
        <v>45</v>
      </c>
      <c r="D1384">
        <v>50020601</v>
      </c>
      <c r="E1384">
        <v>50020601</v>
      </c>
      <c r="F1384">
        <v>999.99900000000002</v>
      </c>
      <c r="G1384">
        <v>50034920</v>
      </c>
      <c r="H1384">
        <v>0</v>
      </c>
      <c r="I1384">
        <v>2022</v>
      </c>
      <c r="J1384" t="s">
        <v>118</v>
      </c>
      <c r="K1384" t="s">
        <v>39</v>
      </c>
      <c r="L1384" s="127">
        <v>0.37222222222222223</v>
      </c>
      <c r="M1384" t="s">
        <v>92</v>
      </c>
      <c r="Q1384" t="s">
        <v>32</v>
      </c>
      <c r="R1384" t="s">
        <v>61</v>
      </c>
      <c r="S1384" t="s">
        <v>42</v>
      </c>
      <c r="T1384" t="s">
        <v>35</v>
      </c>
      <c r="U1384" s="1" t="s">
        <v>36</v>
      </c>
      <c r="V1384">
        <v>7</v>
      </c>
      <c r="W1384">
        <v>0</v>
      </c>
      <c r="X1384">
        <v>0</v>
      </c>
      <c r="Y1384">
        <v>0</v>
      </c>
      <c r="Z1384">
        <v>0</v>
      </c>
    </row>
    <row r="1385" spans="1:26" x14ac:dyDescent="0.25">
      <c r="A1385">
        <v>106918788</v>
      </c>
      <c r="B1385" t="s">
        <v>44</v>
      </c>
      <c r="C1385" t="s">
        <v>45</v>
      </c>
      <c r="D1385">
        <v>50026600</v>
      </c>
      <c r="E1385">
        <v>29000501</v>
      </c>
      <c r="F1385">
        <v>7.1020000000000003</v>
      </c>
      <c r="G1385">
        <v>50014651</v>
      </c>
      <c r="H1385">
        <v>0</v>
      </c>
      <c r="I1385">
        <v>2022</v>
      </c>
      <c r="J1385" t="s">
        <v>118</v>
      </c>
      <c r="K1385" t="s">
        <v>39</v>
      </c>
      <c r="L1385" s="127">
        <v>0.60416666666666663</v>
      </c>
      <c r="M1385" t="s">
        <v>40</v>
      </c>
      <c r="N1385" t="s">
        <v>49</v>
      </c>
      <c r="O1385" t="s">
        <v>30</v>
      </c>
      <c r="P1385" t="s">
        <v>54</v>
      </c>
      <c r="Q1385" t="s">
        <v>41</v>
      </c>
      <c r="R1385" t="s">
        <v>33</v>
      </c>
      <c r="S1385" t="s">
        <v>42</v>
      </c>
      <c r="T1385" t="s">
        <v>35</v>
      </c>
      <c r="U1385" s="1" t="s">
        <v>36</v>
      </c>
      <c r="V1385">
        <v>3</v>
      </c>
      <c r="W1385">
        <v>0</v>
      </c>
      <c r="X1385">
        <v>0</v>
      </c>
      <c r="Y1385">
        <v>0</v>
      </c>
      <c r="Z1385">
        <v>0</v>
      </c>
    </row>
    <row r="1386" spans="1:26" x14ac:dyDescent="0.25">
      <c r="A1386">
        <v>106918807</v>
      </c>
      <c r="B1386" t="s">
        <v>97</v>
      </c>
      <c r="C1386" t="s">
        <v>65</v>
      </c>
      <c r="D1386">
        <v>10000040</v>
      </c>
      <c r="E1386">
        <v>10000040</v>
      </c>
      <c r="F1386">
        <v>0.66700000000000004</v>
      </c>
      <c r="G1386">
        <v>50027143</v>
      </c>
      <c r="H1386">
        <v>2</v>
      </c>
      <c r="I1386">
        <v>2022</v>
      </c>
      <c r="J1386" t="s">
        <v>118</v>
      </c>
      <c r="K1386" t="s">
        <v>53</v>
      </c>
      <c r="L1386" s="127">
        <v>0.60416666666666663</v>
      </c>
      <c r="M1386" t="s">
        <v>28</v>
      </c>
      <c r="N1386" t="s">
        <v>49</v>
      </c>
      <c r="O1386" t="s">
        <v>30</v>
      </c>
      <c r="P1386" t="s">
        <v>31</v>
      </c>
      <c r="Q1386" t="s">
        <v>41</v>
      </c>
      <c r="R1386" t="s">
        <v>33</v>
      </c>
      <c r="S1386" t="s">
        <v>42</v>
      </c>
      <c r="T1386" t="s">
        <v>35</v>
      </c>
      <c r="U1386" s="1" t="s">
        <v>36</v>
      </c>
      <c r="V1386">
        <v>2</v>
      </c>
      <c r="W1386">
        <v>0</v>
      </c>
      <c r="X1386">
        <v>0</v>
      </c>
      <c r="Y1386">
        <v>0</v>
      </c>
      <c r="Z1386">
        <v>0</v>
      </c>
    </row>
    <row r="1387" spans="1:26" x14ac:dyDescent="0.25">
      <c r="A1387">
        <v>106918873</v>
      </c>
      <c r="B1387" t="s">
        <v>81</v>
      </c>
      <c r="C1387" t="s">
        <v>45</v>
      </c>
      <c r="D1387">
        <v>50031062</v>
      </c>
      <c r="E1387">
        <v>50031062</v>
      </c>
      <c r="F1387">
        <v>15.94</v>
      </c>
      <c r="G1387">
        <v>50028295</v>
      </c>
      <c r="H1387">
        <v>0</v>
      </c>
      <c r="I1387">
        <v>2022</v>
      </c>
      <c r="J1387" t="s">
        <v>118</v>
      </c>
      <c r="K1387" t="s">
        <v>27</v>
      </c>
      <c r="L1387" s="127">
        <v>0.54375000000000007</v>
      </c>
      <c r="M1387" t="s">
        <v>28</v>
      </c>
      <c r="N1387" t="s">
        <v>29</v>
      </c>
      <c r="O1387" t="s">
        <v>30</v>
      </c>
      <c r="P1387" t="s">
        <v>31</v>
      </c>
      <c r="Q1387" t="s">
        <v>41</v>
      </c>
      <c r="R1387" t="s">
        <v>33</v>
      </c>
      <c r="S1387" t="s">
        <v>42</v>
      </c>
      <c r="T1387" t="s">
        <v>35</v>
      </c>
      <c r="U1387" s="1" t="s">
        <v>43</v>
      </c>
      <c r="V1387">
        <v>4</v>
      </c>
      <c r="W1387">
        <v>0</v>
      </c>
      <c r="X1387">
        <v>0</v>
      </c>
      <c r="Y1387">
        <v>0</v>
      </c>
      <c r="Z1387">
        <v>1</v>
      </c>
    </row>
    <row r="1388" spans="1:26" x14ac:dyDescent="0.25">
      <c r="A1388">
        <v>106919076</v>
      </c>
      <c r="B1388" t="s">
        <v>133</v>
      </c>
      <c r="C1388" t="s">
        <v>45</v>
      </c>
      <c r="D1388">
        <v>50010479</v>
      </c>
      <c r="E1388">
        <v>50010479</v>
      </c>
      <c r="F1388">
        <v>999.99900000000002</v>
      </c>
      <c r="G1388">
        <v>50010479</v>
      </c>
      <c r="H1388">
        <v>0</v>
      </c>
      <c r="I1388">
        <v>2022</v>
      </c>
      <c r="J1388" t="s">
        <v>73</v>
      </c>
      <c r="K1388" t="s">
        <v>58</v>
      </c>
      <c r="L1388" s="127">
        <v>0.33611111111111108</v>
      </c>
      <c r="M1388" t="s">
        <v>28</v>
      </c>
      <c r="N1388" t="s">
        <v>29</v>
      </c>
      <c r="O1388" t="s">
        <v>30</v>
      </c>
      <c r="P1388" t="s">
        <v>54</v>
      </c>
      <c r="Q1388" t="s">
        <v>41</v>
      </c>
      <c r="R1388" t="s">
        <v>33</v>
      </c>
      <c r="S1388" t="s">
        <v>42</v>
      </c>
      <c r="T1388" t="s">
        <v>35</v>
      </c>
      <c r="U1388" s="1" t="s">
        <v>36</v>
      </c>
      <c r="V1388">
        <v>1</v>
      </c>
      <c r="W1388">
        <v>0</v>
      </c>
      <c r="X1388">
        <v>0</v>
      </c>
      <c r="Y1388">
        <v>0</v>
      </c>
      <c r="Z1388">
        <v>0</v>
      </c>
    </row>
    <row r="1389" spans="1:26" x14ac:dyDescent="0.25">
      <c r="A1389">
        <v>106919115</v>
      </c>
      <c r="B1389" t="s">
        <v>86</v>
      </c>
      <c r="C1389" t="s">
        <v>65</v>
      </c>
      <c r="D1389">
        <v>10000026</v>
      </c>
      <c r="E1389">
        <v>10000026</v>
      </c>
      <c r="F1389">
        <v>23.138000000000002</v>
      </c>
      <c r="G1389">
        <v>50018118</v>
      </c>
      <c r="H1389">
        <v>2</v>
      </c>
      <c r="I1389">
        <v>2022</v>
      </c>
      <c r="J1389" t="s">
        <v>73</v>
      </c>
      <c r="K1389" t="s">
        <v>58</v>
      </c>
      <c r="L1389" s="127">
        <v>0.50694444444444442</v>
      </c>
      <c r="M1389" t="s">
        <v>28</v>
      </c>
      <c r="N1389" t="s">
        <v>49</v>
      </c>
      <c r="O1389" t="s">
        <v>30</v>
      </c>
      <c r="P1389" t="s">
        <v>31</v>
      </c>
      <c r="Q1389" t="s">
        <v>41</v>
      </c>
      <c r="R1389" t="s">
        <v>33</v>
      </c>
      <c r="S1389" t="s">
        <v>42</v>
      </c>
      <c r="T1389" t="s">
        <v>35</v>
      </c>
      <c r="U1389" s="1" t="s">
        <v>36</v>
      </c>
      <c r="V1389">
        <v>6</v>
      </c>
      <c r="W1389">
        <v>0</v>
      </c>
      <c r="X1389">
        <v>0</v>
      </c>
      <c r="Y1389">
        <v>0</v>
      </c>
      <c r="Z1389">
        <v>0</v>
      </c>
    </row>
    <row r="1390" spans="1:26" x14ac:dyDescent="0.25">
      <c r="A1390">
        <v>106919197</v>
      </c>
      <c r="B1390" t="s">
        <v>175</v>
      </c>
      <c r="C1390" t="s">
        <v>45</v>
      </c>
      <c r="D1390">
        <v>50033998</v>
      </c>
      <c r="E1390">
        <v>20000158</v>
      </c>
      <c r="F1390">
        <v>18.006</v>
      </c>
      <c r="G1390">
        <v>50006592</v>
      </c>
      <c r="H1390">
        <v>0</v>
      </c>
      <c r="I1390">
        <v>2022</v>
      </c>
      <c r="J1390" t="s">
        <v>118</v>
      </c>
      <c r="K1390" t="s">
        <v>55</v>
      </c>
      <c r="L1390" s="127">
        <v>0.48680555555555555</v>
      </c>
      <c r="M1390" t="s">
        <v>28</v>
      </c>
      <c r="N1390" t="s">
        <v>49</v>
      </c>
      <c r="O1390" t="s">
        <v>30</v>
      </c>
      <c r="P1390" t="s">
        <v>54</v>
      </c>
      <c r="Q1390" t="s">
        <v>41</v>
      </c>
      <c r="R1390" t="s">
        <v>33</v>
      </c>
      <c r="S1390" t="s">
        <v>42</v>
      </c>
      <c r="T1390" t="s">
        <v>35</v>
      </c>
      <c r="U1390" s="1" t="s">
        <v>43</v>
      </c>
      <c r="V1390">
        <v>3</v>
      </c>
      <c r="W1390">
        <v>0</v>
      </c>
      <c r="X1390">
        <v>0</v>
      </c>
      <c r="Y1390">
        <v>0</v>
      </c>
      <c r="Z1390">
        <v>2</v>
      </c>
    </row>
    <row r="1391" spans="1:26" x14ac:dyDescent="0.25">
      <c r="A1391">
        <v>106919349</v>
      </c>
      <c r="B1391" t="s">
        <v>81</v>
      </c>
      <c r="C1391" t="s">
        <v>65</v>
      </c>
      <c r="D1391">
        <v>10000485</v>
      </c>
      <c r="E1391">
        <v>10800485</v>
      </c>
      <c r="F1391">
        <v>30.384</v>
      </c>
      <c r="G1391">
        <v>50024887</v>
      </c>
      <c r="H1391">
        <v>4</v>
      </c>
      <c r="I1391">
        <v>2022</v>
      </c>
      <c r="J1391" t="s">
        <v>118</v>
      </c>
      <c r="K1391" t="s">
        <v>58</v>
      </c>
      <c r="L1391" s="127">
        <v>0.33124999999999999</v>
      </c>
      <c r="M1391" t="s">
        <v>28</v>
      </c>
      <c r="N1391" t="s">
        <v>29</v>
      </c>
      <c r="O1391" t="s">
        <v>30</v>
      </c>
      <c r="P1391" t="s">
        <v>54</v>
      </c>
      <c r="Q1391" t="s">
        <v>41</v>
      </c>
      <c r="R1391" t="s">
        <v>33</v>
      </c>
      <c r="S1391" t="s">
        <v>42</v>
      </c>
      <c r="T1391" t="s">
        <v>35</v>
      </c>
      <c r="U1391" s="1" t="s">
        <v>36</v>
      </c>
      <c r="V1391">
        <v>2</v>
      </c>
      <c r="W1391">
        <v>0</v>
      </c>
      <c r="X1391">
        <v>0</v>
      </c>
      <c r="Y1391">
        <v>0</v>
      </c>
      <c r="Z1391">
        <v>0</v>
      </c>
    </row>
    <row r="1392" spans="1:26" x14ac:dyDescent="0.25">
      <c r="A1392">
        <v>106919387</v>
      </c>
      <c r="B1392" t="s">
        <v>96</v>
      </c>
      <c r="C1392" t="s">
        <v>38</v>
      </c>
      <c r="D1392">
        <v>20000052</v>
      </c>
      <c r="E1392">
        <v>20000052</v>
      </c>
      <c r="F1392">
        <v>16.396000000000001</v>
      </c>
      <c r="G1392">
        <v>201180</v>
      </c>
      <c r="H1392">
        <v>3.7999999999999999E-2</v>
      </c>
      <c r="I1392">
        <v>2022</v>
      </c>
      <c r="J1392" t="s">
        <v>118</v>
      </c>
      <c r="K1392" t="s">
        <v>39</v>
      </c>
      <c r="L1392" s="127">
        <v>0.77847222222222223</v>
      </c>
      <c r="M1392" t="s">
        <v>28</v>
      </c>
      <c r="N1392" t="s">
        <v>49</v>
      </c>
      <c r="O1392" t="s">
        <v>30</v>
      </c>
      <c r="P1392" t="s">
        <v>54</v>
      </c>
      <c r="Q1392" t="s">
        <v>32</v>
      </c>
      <c r="R1392" t="s">
        <v>76</v>
      </c>
      <c r="S1392" t="s">
        <v>139</v>
      </c>
      <c r="T1392" t="s">
        <v>35</v>
      </c>
      <c r="U1392" s="1" t="s">
        <v>36</v>
      </c>
      <c r="V1392">
        <v>1</v>
      </c>
      <c r="W1392">
        <v>0</v>
      </c>
      <c r="X1392">
        <v>0</v>
      </c>
      <c r="Y1392">
        <v>0</v>
      </c>
      <c r="Z1392">
        <v>0</v>
      </c>
    </row>
    <row r="1393" spans="1:26" x14ac:dyDescent="0.25">
      <c r="A1393">
        <v>106919393</v>
      </c>
      <c r="B1393" t="s">
        <v>96</v>
      </c>
      <c r="C1393" t="s">
        <v>122</v>
      </c>
      <c r="D1393">
        <v>40001156</v>
      </c>
      <c r="E1393">
        <v>40001156</v>
      </c>
      <c r="F1393">
        <v>999.99900000000002</v>
      </c>
      <c r="H1393">
        <v>0.03</v>
      </c>
      <c r="I1393">
        <v>2022</v>
      </c>
      <c r="J1393" t="s">
        <v>118</v>
      </c>
      <c r="K1393" t="s">
        <v>53</v>
      </c>
      <c r="L1393" s="127">
        <v>0.67291666666666661</v>
      </c>
      <c r="M1393" t="s">
        <v>77</v>
      </c>
      <c r="N1393" t="s">
        <v>49</v>
      </c>
      <c r="O1393" t="s">
        <v>30</v>
      </c>
      <c r="P1393" t="s">
        <v>31</v>
      </c>
      <c r="Q1393" t="s">
        <v>41</v>
      </c>
      <c r="R1393" t="s">
        <v>33</v>
      </c>
      <c r="S1393" t="s">
        <v>42</v>
      </c>
      <c r="T1393" t="s">
        <v>35</v>
      </c>
      <c r="U1393" s="1" t="s">
        <v>43</v>
      </c>
      <c r="V1393">
        <v>6</v>
      </c>
      <c r="W1393">
        <v>0</v>
      </c>
      <c r="X1393">
        <v>0</v>
      </c>
      <c r="Y1393">
        <v>0</v>
      </c>
      <c r="Z1393">
        <v>2</v>
      </c>
    </row>
    <row r="1394" spans="1:26" x14ac:dyDescent="0.25">
      <c r="A1394">
        <v>106919395</v>
      </c>
      <c r="B1394" t="s">
        <v>155</v>
      </c>
      <c r="C1394" t="s">
        <v>65</v>
      </c>
      <c r="D1394">
        <v>10000095</v>
      </c>
      <c r="E1394">
        <v>10000095</v>
      </c>
      <c r="F1394">
        <v>25.094000000000001</v>
      </c>
      <c r="G1394">
        <v>30000033</v>
      </c>
      <c r="H1394">
        <v>0.1</v>
      </c>
      <c r="I1394">
        <v>2022</v>
      </c>
      <c r="J1394" t="s">
        <v>118</v>
      </c>
      <c r="K1394" t="s">
        <v>55</v>
      </c>
      <c r="L1394" s="127">
        <v>0.6972222222222223</v>
      </c>
      <c r="M1394" t="s">
        <v>28</v>
      </c>
      <c r="N1394" t="s">
        <v>29</v>
      </c>
      <c r="O1394" t="s">
        <v>30</v>
      </c>
      <c r="P1394" t="s">
        <v>31</v>
      </c>
      <c r="Q1394" t="s">
        <v>41</v>
      </c>
      <c r="R1394" t="s">
        <v>33</v>
      </c>
      <c r="S1394" t="s">
        <v>42</v>
      </c>
      <c r="T1394" t="s">
        <v>35</v>
      </c>
      <c r="U1394" s="1" t="s">
        <v>36</v>
      </c>
      <c r="V1394">
        <v>1</v>
      </c>
      <c r="W1394">
        <v>0</v>
      </c>
      <c r="X1394">
        <v>0</v>
      </c>
      <c r="Y1394">
        <v>0</v>
      </c>
      <c r="Z1394">
        <v>0</v>
      </c>
    </row>
    <row r="1395" spans="1:26" x14ac:dyDescent="0.25">
      <c r="A1395">
        <v>106919465</v>
      </c>
      <c r="B1395" t="s">
        <v>25</v>
      </c>
      <c r="C1395" t="s">
        <v>65</v>
      </c>
      <c r="D1395">
        <v>10000040</v>
      </c>
      <c r="E1395">
        <v>10000040</v>
      </c>
      <c r="F1395">
        <v>26.167999999999999</v>
      </c>
      <c r="G1395">
        <v>203090</v>
      </c>
      <c r="H1395">
        <v>0.25</v>
      </c>
      <c r="I1395">
        <v>2022</v>
      </c>
      <c r="J1395" t="s">
        <v>118</v>
      </c>
      <c r="K1395" t="s">
        <v>48</v>
      </c>
      <c r="L1395" s="127">
        <v>0.68611111111111101</v>
      </c>
      <c r="M1395" t="s">
        <v>28</v>
      </c>
      <c r="N1395" t="s">
        <v>49</v>
      </c>
      <c r="O1395" t="s">
        <v>30</v>
      </c>
      <c r="P1395" t="s">
        <v>31</v>
      </c>
      <c r="Q1395" t="s">
        <v>62</v>
      </c>
      <c r="R1395" t="s">
        <v>33</v>
      </c>
      <c r="S1395" t="s">
        <v>34</v>
      </c>
      <c r="T1395" t="s">
        <v>35</v>
      </c>
      <c r="U1395" s="1" t="s">
        <v>36</v>
      </c>
      <c r="V1395">
        <v>2</v>
      </c>
      <c r="W1395">
        <v>0</v>
      </c>
      <c r="X1395">
        <v>0</v>
      </c>
      <c r="Y1395">
        <v>0</v>
      </c>
      <c r="Z1395">
        <v>0</v>
      </c>
    </row>
    <row r="1396" spans="1:26" x14ac:dyDescent="0.25">
      <c r="A1396">
        <v>106919468</v>
      </c>
      <c r="B1396" t="s">
        <v>25</v>
      </c>
      <c r="C1396" t="s">
        <v>65</v>
      </c>
      <c r="D1396">
        <v>10000040</v>
      </c>
      <c r="E1396">
        <v>10000040</v>
      </c>
      <c r="F1396">
        <v>23.658999999999999</v>
      </c>
      <c r="G1396">
        <v>203060</v>
      </c>
      <c r="H1396">
        <v>0.25</v>
      </c>
      <c r="I1396">
        <v>2022</v>
      </c>
      <c r="J1396" t="s">
        <v>118</v>
      </c>
      <c r="K1396" t="s">
        <v>48</v>
      </c>
      <c r="L1396" s="127">
        <v>0.6430555555555556</v>
      </c>
      <c r="M1396" t="s">
        <v>28</v>
      </c>
      <c r="N1396" t="s">
        <v>49</v>
      </c>
      <c r="O1396" t="s">
        <v>30</v>
      </c>
      <c r="P1396" t="s">
        <v>31</v>
      </c>
      <c r="Q1396" t="s">
        <v>62</v>
      </c>
      <c r="R1396" t="s">
        <v>33</v>
      </c>
      <c r="S1396" t="s">
        <v>34</v>
      </c>
      <c r="T1396" t="s">
        <v>35</v>
      </c>
      <c r="U1396" s="1" t="s">
        <v>36</v>
      </c>
      <c r="V1396">
        <v>3</v>
      </c>
      <c r="W1396">
        <v>0</v>
      </c>
      <c r="X1396">
        <v>0</v>
      </c>
      <c r="Y1396">
        <v>0</v>
      </c>
      <c r="Z1396">
        <v>0</v>
      </c>
    </row>
    <row r="1397" spans="1:26" x14ac:dyDescent="0.25">
      <c r="A1397">
        <v>106919509</v>
      </c>
      <c r="B1397" t="s">
        <v>104</v>
      </c>
      <c r="C1397" t="s">
        <v>65</v>
      </c>
      <c r="D1397">
        <v>10000026</v>
      </c>
      <c r="E1397">
        <v>10000026</v>
      </c>
      <c r="F1397">
        <v>0</v>
      </c>
      <c r="G1397">
        <v>200400</v>
      </c>
      <c r="H1397">
        <v>0.5</v>
      </c>
      <c r="I1397">
        <v>2022</v>
      </c>
      <c r="J1397" t="s">
        <v>118</v>
      </c>
      <c r="K1397" t="s">
        <v>27</v>
      </c>
      <c r="L1397" s="127">
        <v>0.71597222222222223</v>
      </c>
      <c r="M1397" t="s">
        <v>28</v>
      </c>
      <c r="N1397" t="s">
        <v>49</v>
      </c>
      <c r="O1397" t="s">
        <v>30</v>
      </c>
      <c r="P1397" t="s">
        <v>31</v>
      </c>
      <c r="Q1397" t="s">
        <v>41</v>
      </c>
      <c r="R1397" t="s">
        <v>33</v>
      </c>
      <c r="S1397" t="s">
        <v>42</v>
      </c>
      <c r="T1397" t="s">
        <v>35</v>
      </c>
      <c r="U1397" s="1" t="s">
        <v>36</v>
      </c>
      <c r="V1397">
        <v>1</v>
      </c>
      <c r="W1397">
        <v>0</v>
      </c>
      <c r="X1397">
        <v>0</v>
      </c>
      <c r="Y1397">
        <v>0</v>
      </c>
      <c r="Z1397">
        <v>0</v>
      </c>
    </row>
    <row r="1398" spans="1:26" x14ac:dyDescent="0.25">
      <c r="A1398">
        <v>106919528</v>
      </c>
      <c r="B1398" t="s">
        <v>117</v>
      </c>
      <c r="C1398" t="s">
        <v>65</v>
      </c>
      <c r="D1398">
        <v>10000077</v>
      </c>
      <c r="E1398">
        <v>10000077</v>
      </c>
      <c r="F1398">
        <v>20.029</v>
      </c>
      <c r="G1398">
        <v>10000040</v>
      </c>
      <c r="H1398">
        <v>0.9</v>
      </c>
      <c r="I1398">
        <v>2022</v>
      </c>
      <c r="J1398" t="s">
        <v>118</v>
      </c>
      <c r="K1398" t="s">
        <v>27</v>
      </c>
      <c r="L1398" s="127">
        <v>0.27777777777777779</v>
      </c>
      <c r="M1398" t="s">
        <v>28</v>
      </c>
      <c r="N1398" t="s">
        <v>49</v>
      </c>
      <c r="O1398" t="s">
        <v>30</v>
      </c>
      <c r="P1398" t="s">
        <v>54</v>
      </c>
      <c r="Q1398" t="s">
        <v>41</v>
      </c>
      <c r="R1398" t="s">
        <v>33</v>
      </c>
      <c r="S1398" t="s">
        <v>42</v>
      </c>
      <c r="T1398" t="s">
        <v>35</v>
      </c>
      <c r="U1398" s="1" t="s">
        <v>36</v>
      </c>
      <c r="V1398">
        <v>1</v>
      </c>
      <c r="W1398">
        <v>0</v>
      </c>
      <c r="X1398">
        <v>0</v>
      </c>
      <c r="Y1398">
        <v>0</v>
      </c>
      <c r="Z1398">
        <v>0</v>
      </c>
    </row>
    <row r="1399" spans="1:26" x14ac:dyDescent="0.25">
      <c r="A1399">
        <v>106919592</v>
      </c>
      <c r="B1399" t="s">
        <v>112</v>
      </c>
      <c r="C1399" t="s">
        <v>65</v>
      </c>
      <c r="D1399">
        <v>10000095</v>
      </c>
      <c r="E1399">
        <v>10000095</v>
      </c>
      <c r="F1399">
        <v>1.5329999999999999</v>
      </c>
      <c r="G1399">
        <v>40001811</v>
      </c>
      <c r="H1399">
        <v>1</v>
      </c>
      <c r="I1399">
        <v>2022</v>
      </c>
      <c r="J1399" t="s">
        <v>118</v>
      </c>
      <c r="K1399" t="s">
        <v>60</v>
      </c>
      <c r="L1399" s="127">
        <v>0.57430555555555551</v>
      </c>
      <c r="M1399" t="s">
        <v>28</v>
      </c>
      <c r="N1399" t="s">
        <v>49</v>
      </c>
      <c r="O1399" t="s">
        <v>30</v>
      </c>
      <c r="P1399" t="s">
        <v>54</v>
      </c>
      <c r="Q1399" t="s">
        <v>41</v>
      </c>
      <c r="R1399" t="s">
        <v>33</v>
      </c>
      <c r="S1399" t="s">
        <v>42</v>
      </c>
      <c r="T1399" t="s">
        <v>35</v>
      </c>
      <c r="U1399" s="1" t="s">
        <v>36</v>
      </c>
      <c r="V1399">
        <v>7</v>
      </c>
      <c r="W1399">
        <v>0</v>
      </c>
      <c r="X1399">
        <v>0</v>
      </c>
      <c r="Y1399">
        <v>0</v>
      </c>
      <c r="Z1399">
        <v>0</v>
      </c>
    </row>
    <row r="1400" spans="1:26" x14ac:dyDescent="0.25">
      <c r="A1400">
        <v>106919603</v>
      </c>
      <c r="B1400" t="s">
        <v>112</v>
      </c>
      <c r="C1400" t="s">
        <v>65</v>
      </c>
      <c r="D1400">
        <v>10000095</v>
      </c>
      <c r="E1400">
        <v>10000095</v>
      </c>
      <c r="F1400">
        <v>1.5329999999999999</v>
      </c>
      <c r="G1400">
        <v>40001811</v>
      </c>
      <c r="H1400">
        <v>1</v>
      </c>
      <c r="I1400">
        <v>2022</v>
      </c>
      <c r="J1400" t="s">
        <v>118</v>
      </c>
      <c r="K1400" t="s">
        <v>60</v>
      </c>
      <c r="L1400" s="127">
        <v>0.59166666666666667</v>
      </c>
      <c r="M1400" t="s">
        <v>28</v>
      </c>
      <c r="N1400" t="s">
        <v>49</v>
      </c>
      <c r="O1400" t="s">
        <v>30</v>
      </c>
      <c r="P1400" t="s">
        <v>54</v>
      </c>
      <c r="Q1400" t="s">
        <v>41</v>
      </c>
      <c r="R1400" t="s">
        <v>33</v>
      </c>
      <c r="S1400" t="s">
        <v>42</v>
      </c>
      <c r="T1400" t="s">
        <v>35</v>
      </c>
      <c r="U1400" s="1" t="s">
        <v>36</v>
      </c>
      <c r="V1400">
        <v>5</v>
      </c>
      <c r="W1400">
        <v>0</v>
      </c>
      <c r="X1400">
        <v>0</v>
      </c>
      <c r="Y1400">
        <v>0</v>
      </c>
      <c r="Z1400">
        <v>0</v>
      </c>
    </row>
    <row r="1401" spans="1:26" x14ac:dyDescent="0.25">
      <c r="A1401">
        <v>106919659</v>
      </c>
      <c r="B1401" t="s">
        <v>25</v>
      </c>
      <c r="C1401" t="s">
        <v>65</v>
      </c>
      <c r="D1401">
        <v>10000040</v>
      </c>
      <c r="E1401">
        <v>10000040</v>
      </c>
      <c r="F1401">
        <v>22.797999999999998</v>
      </c>
      <c r="G1401">
        <v>20000070</v>
      </c>
      <c r="H1401">
        <v>0.19</v>
      </c>
      <c r="I1401">
        <v>2022</v>
      </c>
      <c r="J1401" t="s">
        <v>118</v>
      </c>
      <c r="K1401" t="s">
        <v>58</v>
      </c>
      <c r="L1401" s="127">
        <v>9.7916666666666666E-2</v>
      </c>
      <c r="M1401" t="s">
        <v>28</v>
      </c>
      <c r="N1401" t="s">
        <v>49</v>
      </c>
      <c r="O1401" t="s">
        <v>30</v>
      </c>
      <c r="P1401" t="s">
        <v>31</v>
      </c>
      <c r="Q1401" t="s">
        <v>41</v>
      </c>
      <c r="R1401" t="s">
        <v>33</v>
      </c>
      <c r="S1401" t="s">
        <v>42</v>
      </c>
      <c r="T1401" t="s">
        <v>47</v>
      </c>
      <c r="U1401" s="1" t="s">
        <v>36</v>
      </c>
      <c r="V1401">
        <v>1</v>
      </c>
      <c r="W1401">
        <v>0</v>
      </c>
      <c r="X1401">
        <v>0</v>
      </c>
      <c r="Y1401">
        <v>0</v>
      </c>
      <c r="Z1401">
        <v>0</v>
      </c>
    </row>
    <row r="1402" spans="1:26" x14ac:dyDescent="0.25">
      <c r="A1402">
        <v>106919696</v>
      </c>
      <c r="B1402" t="s">
        <v>137</v>
      </c>
      <c r="C1402" t="s">
        <v>38</v>
      </c>
      <c r="D1402">
        <v>29000023</v>
      </c>
      <c r="E1402">
        <v>29000023</v>
      </c>
      <c r="F1402">
        <v>999.99900000000002</v>
      </c>
      <c r="G1402">
        <v>50036205</v>
      </c>
      <c r="H1402">
        <v>0</v>
      </c>
      <c r="I1402">
        <v>2022</v>
      </c>
      <c r="J1402" t="s">
        <v>118</v>
      </c>
      <c r="K1402" t="s">
        <v>58</v>
      </c>
      <c r="L1402" s="127">
        <v>0.56180555555555556</v>
      </c>
      <c r="M1402" t="s">
        <v>28</v>
      </c>
      <c r="N1402" t="s">
        <v>29</v>
      </c>
      <c r="O1402" t="s">
        <v>30</v>
      </c>
      <c r="P1402" t="s">
        <v>31</v>
      </c>
      <c r="Q1402" t="s">
        <v>69</v>
      </c>
      <c r="R1402" t="s">
        <v>33</v>
      </c>
      <c r="S1402" t="s">
        <v>34</v>
      </c>
      <c r="T1402" t="s">
        <v>35</v>
      </c>
      <c r="U1402" s="1" t="s">
        <v>36</v>
      </c>
      <c r="V1402">
        <v>2</v>
      </c>
      <c r="W1402">
        <v>0</v>
      </c>
      <c r="X1402">
        <v>0</v>
      </c>
      <c r="Y1402">
        <v>0</v>
      </c>
      <c r="Z1402">
        <v>0</v>
      </c>
    </row>
    <row r="1403" spans="1:26" x14ac:dyDescent="0.25">
      <c r="A1403">
        <v>106919837</v>
      </c>
      <c r="B1403" t="s">
        <v>86</v>
      </c>
      <c r="C1403" t="s">
        <v>45</v>
      </c>
      <c r="D1403">
        <v>50008062</v>
      </c>
      <c r="E1403">
        <v>50008062</v>
      </c>
      <c r="F1403">
        <v>999.99900000000002</v>
      </c>
      <c r="G1403">
        <v>50023561</v>
      </c>
      <c r="H1403">
        <v>2.7E-2</v>
      </c>
      <c r="I1403">
        <v>2022</v>
      </c>
      <c r="J1403" t="s">
        <v>73</v>
      </c>
      <c r="K1403" t="s">
        <v>55</v>
      </c>
      <c r="L1403" s="127">
        <v>0.10902777777777778</v>
      </c>
      <c r="M1403" t="s">
        <v>77</v>
      </c>
      <c r="N1403" t="s">
        <v>49</v>
      </c>
      <c r="O1403" t="s">
        <v>30</v>
      </c>
      <c r="P1403" t="s">
        <v>31</v>
      </c>
      <c r="Q1403" t="s">
        <v>41</v>
      </c>
      <c r="R1403" t="s">
        <v>33</v>
      </c>
      <c r="S1403" t="s">
        <v>42</v>
      </c>
      <c r="T1403" t="s">
        <v>47</v>
      </c>
      <c r="U1403" s="1" t="s">
        <v>64</v>
      </c>
      <c r="V1403">
        <v>2</v>
      </c>
      <c r="W1403">
        <v>0</v>
      </c>
      <c r="X1403">
        <v>0</v>
      </c>
      <c r="Y1403">
        <v>1</v>
      </c>
      <c r="Z1403">
        <v>1</v>
      </c>
    </row>
    <row r="1404" spans="1:26" x14ac:dyDescent="0.25">
      <c r="A1404">
        <v>106920237</v>
      </c>
      <c r="B1404" t="s">
        <v>25</v>
      </c>
      <c r="C1404" t="s">
        <v>45</v>
      </c>
      <c r="D1404">
        <v>50022302</v>
      </c>
      <c r="E1404">
        <v>40002232</v>
      </c>
      <c r="F1404">
        <v>0.432</v>
      </c>
      <c r="G1404">
        <v>50036570</v>
      </c>
      <c r="H1404">
        <v>7.8E-2</v>
      </c>
      <c r="I1404">
        <v>2022</v>
      </c>
      <c r="J1404" t="s">
        <v>118</v>
      </c>
      <c r="K1404" t="s">
        <v>53</v>
      </c>
      <c r="L1404" s="127">
        <v>0.37222222222222223</v>
      </c>
      <c r="M1404" t="s">
        <v>28</v>
      </c>
      <c r="N1404" t="s">
        <v>49</v>
      </c>
      <c r="O1404" t="s">
        <v>30</v>
      </c>
      <c r="P1404" t="s">
        <v>54</v>
      </c>
      <c r="Q1404" t="s">
        <v>41</v>
      </c>
      <c r="R1404" t="s">
        <v>33</v>
      </c>
      <c r="S1404" t="s">
        <v>42</v>
      </c>
      <c r="T1404" t="s">
        <v>35</v>
      </c>
      <c r="U1404" s="1" t="s">
        <v>43</v>
      </c>
      <c r="V1404">
        <v>2</v>
      </c>
      <c r="W1404">
        <v>0</v>
      </c>
      <c r="X1404">
        <v>0</v>
      </c>
      <c r="Y1404">
        <v>0</v>
      </c>
      <c r="Z1404">
        <v>1</v>
      </c>
    </row>
    <row r="1405" spans="1:26" x14ac:dyDescent="0.25">
      <c r="A1405">
        <v>106920241</v>
      </c>
      <c r="B1405" t="s">
        <v>136</v>
      </c>
      <c r="C1405" t="s">
        <v>45</v>
      </c>
      <c r="D1405">
        <v>50011260</v>
      </c>
      <c r="E1405">
        <v>50011260</v>
      </c>
      <c r="F1405">
        <v>1.131</v>
      </c>
      <c r="G1405">
        <v>50014559</v>
      </c>
      <c r="H1405">
        <v>2.8000000000000001E-2</v>
      </c>
      <c r="I1405">
        <v>2022</v>
      </c>
      <c r="J1405" t="s">
        <v>118</v>
      </c>
      <c r="K1405" t="s">
        <v>39</v>
      </c>
      <c r="L1405" s="127">
        <v>0.66180555555555554</v>
      </c>
      <c r="M1405" t="s">
        <v>28</v>
      </c>
      <c r="N1405" t="s">
        <v>49</v>
      </c>
      <c r="O1405" t="s">
        <v>30</v>
      </c>
      <c r="P1405" t="s">
        <v>68</v>
      </c>
      <c r="Q1405" t="s">
        <v>41</v>
      </c>
      <c r="R1405" t="s">
        <v>33</v>
      </c>
      <c r="S1405" t="s">
        <v>42</v>
      </c>
      <c r="T1405" t="s">
        <v>35</v>
      </c>
      <c r="U1405" s="1" t="s">
        <v>36</v>
      </c>
      <c r="V1405">
        <v>2</v>
      </c>
      <c r="W1405">
        <v>0</v>
      </c>
      <c r="X1405">
        <v>0</v>
      </c>
      <c r="Y1405">
        <v>0</v>
      </c>
      <c r="Z1405">
        <v>0</v>
      </c>
    </row>
    <row r="1406" spans="1:26" x14ac:dyDescent="0.25">
      <c r="A1406">
        <v>106920369</v>
      </c>
      <c r="B1406" t="s">
        <v>108</v>
      </c>
      <c r="C1406" t="s">
        <v>65</v>
      </c>
      <c r="D1406">
        <v>10000140</v>
      </c>
      <c r="E1406">
        <v>10000140</v>
      </c>
      <c r="F1406">
        <v>2.149</v>
      </c>
      <c r="G1406">
        <v>20000421</v>
      </c>
      <c r="H1406">
        <v>0.2</v>
      </c>
      <c r="I1406">
        <v>2022</v>
      </c>
      <c r="J1406" t="s">
        <v>118</v>
      </c>
      <c r="K1406" t="s">
        <v>53</v>
      </c>
      <c r="L1406" s="127">
        <v>0.43194444444444446</v>
      </c>
      <c r="M1406" t="s">
        <v>28</v>
      </c>
      <c r="N1406" t="s">
        <v>49</v>
      </c>
      <c r="O1406" t="s">
        <v>30</v>
      </c>
      <c r="P1406" t="s">
        <v>54</v>
      </c>
      <c r="Q1406" t="s">
        <v>41</v>
      </c>
      <c r="R1406" t="s">
        <v>75</v>
      </c>
      <c r="S1406" t="s">
        <v>42</v>
      </c>
      <c r="T1406" t="s">
        <v>35</v>
      </c>
      <c r="U1406" s="1" t="s">
        <v>36</v>
      </c>
      <c r="V1406">
        <v>1</v>
      </c>
      <c r="W1406">
        <v>0</v>
      </c>
      <c r="X1406">
        <v>0</v>
      </c>
      <c r="Y1406">
        <v>0</v>
      </c>
      <c r="Z1406">
        <v>0</v>
      </c>
    </row>
    <row r="1407" spans="1:26" x14ac:dyDescent="0.25">
      <c r="A1407">
        <v>106920370</v>
      </c>
      <c r="B1407" t="s">
        <v>104</v>
      </c>
      <c r="C1407" t="s">
        <v>65</v>
      </c>
      <c r="D1407">
        <v>10000026</v>
      </c>
      <c r="E1407">
        <v>10000026</v>
      </c>
      <c r="F1407">
        <v>0</v>
      </c>
      <c r="G1407">
        <v>200400</v>
      </c>
      <c r="H1407">
        <v>1</v>
      </c>
      <c r="I1407">
        <v>2022</v>
      </c>
      <c r="J1407" t="s">
        <v>118</v>
      </c>
      <c r="K1407" t="s">
        <v>48</v>
      </c>
      <c r="L1407" s="127">
        <v>0.50902777777777775</v>
      </c>
      <c r="M1407" t="s">
        <v>28</v>
      </c>
      <c r="N1407" t="s">
        <v>49</v>
      </c>
      <c r="O1407" t="s">
        <v>30</v>
      </c>
      <c r="P1407" t="s">
        <v>31</v>
      </c>
      <c r="Q1407" t="s">
        <v>41</v>
      </c>
      <c r="R1407" t="s">
        <v>33</v>
      </c>
      <c r="S1407" t="s">
        <v>42</v>
      </c>
      <c r="T1407" t="s">
        <v>35</v>
      </c>
      <c r="U1407" s="1" t="s">
        <v>36</v>
      </c>
      <c r="V1407">
        <v>2</v>
      </c>
      <c r="W1407">
        <v>0</v>
      </c>
      <c r="X1407">
        <v>0</v>
      </c>
      <c r="Y1407">
        <v>0</v>
      </c>
      <c r="Z1407">
        <v>0</v>
      </c>
    </row>
    <row r="1408" spans="1:26" x14ac:dyDescent="0.25">
      <c r="A1408">
        <v>106920405</v>
      </c>
      <c r="B1408" t="s">
        <v>25</v>
      </c>
      <c r="C1408" t="s">
        <v>65</v>
      </c>
      <c r="D1408">
        <v>10000040</v>
      </c>
      <c r="E1408">
        <v>10000040</v>
      </c>
      <c r="F1408">
        <v>999.99900000000002</v>
      </c>
      <c r="G1408">
        <v>20000070</v>
      </c>
      <c r="H1408">
        <v>0.1</v>
      </c>
      <c r="I1408">
        <v>2022</v>
      </c>
      <c r="J1408" t="s">
        <v>118</v>
      </c>
      <c r="K1408" t="s">
        <v>60</v>
      </c>
      <c r="L1408" s="127">
        <v>0.61319444444444449</v>
      </c>
      <c r="M1408" t="s">
        <v>28</v>
      </c>
      <c r="N1408" t="s">
        <v>29</v>
      </c>
      <c r="O1408" t="s">
        <v>30</v>
      </c>
      <c r="P1408" t="s">
        <v>31</v>
      </c>
      <c r="Q1408" t="s">
        <v>41</v>
      </c>
      <c r="R1408" t="s">
        <v>33</v>
      </c>
      <c r="S1408" t="s">
        <v>42</v>
      </c>
      <c r="T1408" t="s">
        <v>35</v>
      </c>
      <c r="U1408" s="1" t="s">
        <v>36</v>
      </c>
      <c r="V1408">
        <v>4</v>
      </c>
      <c r="W1408">
        <v>0</v>
      </c>
      <c r="X1408">
        <v>0</v>
      </c>
      <c r="Y1408">
        <v>0</v>
      </c>
      <c r="Z1408">
        <v>0</v>
      </c>
    </row>
    <row r="1409" spans="1:26" x14ac:dyDescent="0.25">
      <c r="A1409">
        <v>106920477</v>
      </c>
      <c r="B1409" t="s">
        <v>136</v>
      </c>
      <c r="C1409" t="s">
        <v>38</v>
      </c>
      <c r="D1409">
        <v>20000070</v>
      </c>
      <c r="E1409">
        <v>20000070</v>
      </c>
      <c r="F1409">
        <v>18.106000000000002</v>
      </c>
      <c r="G1409">
        <v>20000017</v>
      </c>
      <c r="H1409">
        <v>0.2</v>
      </c>
      <c r="I1409">
        <v>2022</v>
      </c>
      <c r="J1409" t="s">
        <v>118</v>
      </c>
      <c r="K1409" t="s">
        <v>39</v>
      </c>
      <c r="L1409" s="127">
        <v>0.35486111111111113</v>
      </c>
      <c r="M1409" t="s">
        <v>28</v>
      </c>
      <c r="N1409" t="s">
        <v>49</v>
      </c>
      <c r="O1409" t="s">
        <v>30</v>
      </c>
      <c r="P1409" t="s">
        <v>68</v>
      </c>
      <c r="Q1409" t="s">
        <v>32</v>
      </c>
      <c r="R1409" t="s">
        <v>33</v>
      </c>
      <c r="S1409" t="s">
        <v>42</v>
      </c>
      <c r="T1409" t="s">
        <v>35</v>
      </c>
      <c r="U1409" s="1" t="s">
        <v>36</v>
      </c>
      <c r="V1409">
        <v>3</v>
      </c>
      <c r="W1409">
        <v>0</v>
      </c>
      <c r="X1409">
        <v>0</v>
      </c>
      <c r="Y1409">
        <v>0</v>
      </c>
      <c r="Z1409">
        <v>0</v>
      </c>
    </row>
    <row r="1410" spans="1:26" x14ac:dyDescent="0.25">
      <c r="A1410">
        <v>106920572</v>
      </c>
      <c r="B1410" t="s">
        <v>112</v>
      </c>
      <c r="C1410" t="s">
        <v>65</v>
      </c>
      <c r="D1410">
        <v>10000095</v>
      </c>
      <c r="E1410">
        <v>10000095</v>
      </c>
      <c r="F1410">
        <v>3.1890000000000001</v>
      </c>
      <c r="G1410">
        <v>40001793</v>
      </c>
      <c r="H1410">
        <v>0.2</v>
      </c>
      <c r="I1410">
        <v>2022</v>
      </c>
      <c r="J1410" t="s">
        <v>118</v>
      </c>
      <c r="K1410" t="s">
        <v>27</v>
      </c>
      <c r="L1410" s="127">
        <v>0.91805555555555562</v>
      </c>
      <c r="M1410" t="s">
        <v>28</v>
      </c>
      <c r="N1410" t="s">
        <v>49</v>
      </c>
      <c r="O1410" t="s">
        <v>30</v>
      </c>
      <c r="P1410" t="s">
        <v>54</v>
      </c>
      <c r="Q1410" t="s">
        <v>41</v>
      </c>
      <c r="R1410" t="s">
        <v>33</v>
      </c>
      <c r="S1410" t="s">
        <v>42</v>
      </c>
      <c r="T1410" t="s">
        <v>57</v>
      </c>
      <c r="U1410" s="1" t="s">
        <v>43</v>
      </c>
      <c r="V1410">
        <v>2</v>
      </c>
      <c r="W1410">
        <v>0</v>
      </c>
      <c r="X1410">
        <v>0</v>
      </c>
      <c r="Y1410">
        <v>0</v>
      </c>
      <c r="Z1410">
        <v>2</v>
      </c>
    </row>
    <row r="1411" spans="1:26" x14ac:dyDescent="0.25">
      <c r="A1411">
        <v>106920589</v>
      </c>
      <c r="B1411" t="s">
        <v>112</v>
      </c>
      <c r="C1411" t="s">
        <v>65</v>
      </c>
      <c r="D1411">
        <v>10000095</v>
      </c>
      <c r="E1411">
        <v>10000095</v>
      </c>
      <c r="F1411">
        <v>4.0960000000000001</v>
      </c>
      <c r="G1411">
        <v>20000421</v>
      </c>
      <c r="H1411">
        <v>0.1</v>
      </c>
      <c r="I1411">
        <v>2022</v>
      </c>
      <c r="J1411" t="s">
        <v>118</v>
      </c>
      <c r="K1411" t="s">
        <v>39</v>
      </c>
      <c r="L1411" s="127">
        <v>0.88263888888888886</v>
      </c>
      <c r="M1411" t="s">
        <v>28</v>
      </c>
      <c r="N1411" t="s">
        <v>49</v>
      </c>
      <c r="O1411" t="s">
        <v>30</v>
      </c>
      <c r="P1411" t="s">
        <v>68</v>
      </c>
      <c r="Q1411" t="s">
        <v>41</v>
      </c>
      <c r="R1411" t="s">
        <v>33</v>
      </c>
      <c r="S1411" t="s">
        <v>42</v>
      </c>
      <c r="T1411" t="s">
        <v>57</v>
      </c>
      <c r="U1411" s="1" t="s">
        <v>36</v>
      </c>
      <c r="V1411">
        <v>2</v>
      </c>
      <c r="W1411">
        <v>0</v>
      </c>
      <c r="X1411">
        <v>0</v>
      </c>
      <c r="Y1411">
        <v>0</v>
      </c>
      <c r="Z1411">
        <v>0</v>
      </c>
    </row>
    <row r="1412" spans="1:26" x14ac:dyDescent="0.25">
      <c r="A1412">
        <v>106920590</v>
      </c>
      <c r="B1412" t="s">
        <v>117</v>
      </c>
      <c r="C1412" t="s">
        <v>65</v>
      </c>
      <c r="D1412">
        <v>10000040</v>
      </c>
      <c r="E1412">
        <v>10000040</v>
      </c>
      <c r="F1412">
        <v>13.106</v>
      </c>
      <c r="G1412">
        <v>10000077</v>
      </c>
      <c r="H1412">
        <v>0.2</v>
      </c>
      <c r="I1412">
        <v>2022</v>
      </c>
      <c r="J1412" t="s">
        <v>118</v>
      </c>
      <c r="K1412" t="s">
        <v>53</v>
      </c>
      <c r="L1412" s="127">
        <v>0.33402777777777781</v>
      </c>
      <c r="M1412" t="s">
        <v>28</v>
      </c>
      <c r="N1412" t="s">
        <v>49</v>
      </c>
      <c r="O1412" t="s">
        <v>30</v>
      </c>
      <c r="P1412" t="s">
        <v>31</v>
      </c>
      <c r="Q1412" t="s">
        <v>32</v>
      </c>
      <c r="R1412" t="s">
        <v>70</v>
      </c>
      <c r="S1412" t="s">
        <v>42</v>
      </c>
      <c r="T1412" t="s">
        <v>35</v>
      </c>
      <c r="U1412" s="1" t="s">
        <v>36</v>
      </c>
      <c r="V1412">
        <v>2</v>
      </c>
      <c r="W1412">
        <v>0</v>
      </c>
      <c r="X1412">
        <v>0</v>
      </c>
      <c r="Y1412">
        <v>0</v>
      </c>
      <c r="Z1412">
        <v>0</v>
      </c>
    </row>
    <row r="1413" spans="1:26" x14ac:dyDescent="0.25">
      <c r="A1413">
        <v>106920715</v>
      </c>
      <c r="B1413" t="s">
        <v>25</v>
      </c>
      <c r="C1413" t="s">
        <v>45</v>
      </c>
      <c r="F1413">
        <v>999.99900000000002</v>
      </c>
      <c r="H1413">
        <v>8.0000000000000002E-3</v>
      </c>
      <c r="I1413">
        <v>2022</v>
      </c>
      <c r="J1413" t="s">
        <v>73</v>
      </c>
      <c r="K1413" t="s">
        <v>55</v>
      </c>
      <c r="L1413" s="127">
        <v>0.63055555555555554</v>
      </c>
      <c r="M1413" t="s">
        <v>28</v>
      </c>
      <c r="N1413" t="s">
        <v>49</v>
      </c>
      <c r="O1413" t="s">
        <v>30</v>
      </c>
      <c r="P1413" t="s">
        <v>31</v>
      </c>
      <c r="Q1413" t="s">
        <v>41</v>
      </c>
      <c r="R1413" t="s">
        <v>33</v>
      </c>
      <c r="S1413" t="s">
        <v>42</v>
      </c>
      <c r="T1413" t="s">
        <v>35</v>
      </c>
      <c r="U1413" s="1" t="s">
        <v>36</v>
      </c>
      <c r="V1413">
        <v>2</v>
      </c>
      <c r="W1413">
        <v>0</v>
      </c>
      <c r="X1413">
        <v>0</v>
      </c>
      <c r="Y1413">
        <v>0</v>
      </c>
      <c r="Z1413">
        <v>0</v>
      </c>
    </row>
    <row r="1414" spans="1:26" x14ac:dyDescent="0.25">
      <c r="A1414">
        <v>106920717</v>
      </c>
      <c r="B1414" t="s">
        <v>25</v>
      </c>
      <c r="C1414" t="s">
        <v>45</v>
      </c>
      <c r="F1414">
        <v>999.99900000000002</v>
      </c>
      <c r="G1414">
        <v>10000040</v>
      </c>
      <c r="H1414">
        <v>0</v>
      </c>
      <c r="I1414">
        <v>2022</v>
      </c>
      <c r="J1414" t="s">
        <v>73</v>
      </c>
      <c r="K1414" t="s">
        <v>27</v>
      </c>
      <c r="L1414" s="127">
        <v>0.50972222222222219</v>
      </c>
      <c r="M1414" t="s">
        <v>28</v>
      </c>
      <c r="N1414" t="s">
        <v>29</v>
      </c>
      <c r="O1414" t="s">
        <v>30</v>
      </c>
      <c r="P1414" t="s">
        <v>31</v>
      </c>
      <c r="Q1414" t="s">
        <v>41</v>
      </c>
      <c r="R1414" t="s">
        <v>33</v>
      </c>
      <c r="S1414" t="s">
        <v>42</v>
      </c>
      <c r="T1414" t="s">
        <v>35</v>
      </c>
      <c r="U1414" s="1" t="s">
        <v>36</v>
      </c>
      <c r="V1414">
        <v>1</v>
      </c>
      <c r="W1414">
        <v>0</v>
      </c>
      <c r="X1414">
        <v>0</v>
      </c>
      <c r="Y1414">
        <v>0</v>
      </c>
      <c r="Z1414">
        <v>0</v>
      </c>
    </row>
    <row r="1415" spans="1:26" x14ac:dyDescent="0.25">
      <c r="A1415">
        <v>106920858</v>
      </c>
      <c r="B1415" t="s">
        <v>25</v>
      </c>
      <c r="C1415" t="s">
        <v>67</v>
      </c>
      <c r="D1415">
        <v>30000055</v>
      </c>
      <c r="E1415">
        <v>30000055</v>
      </c>
      <c r="F1415">
        <v>999.99900000000002</v>
      </c>
      <c r="G1415">
        <v>50033054</v>
      </c>
      <c r="H1415">
        <v>0.1</v>
      </c>
      <c r="I1415">
        <v>2022</v>
      </c>
      <c r="J1415" t="s">
        <v>73</v>
      </c>
      <c r="K1415" t="s">
        <v>53</v>
      </c>
      <c r="L1415" s="127">
        <v>0.87430555555555556</v>
      </c>
      <c r="M1415" t="s">
        <v>28</v>
      </c>
      <c r="N1415" t="s">
        <v>29</v>
      </c>
      <c r="O1415" t="s">
        <v>30</v>
      </c>
      <c r="P1415" t="s">
        <v>68</v>
      </c>
      <c r="Q1415" t="s">
        <v>41</v>
      </c>
      <c r="R1415" t="s">
        <v>33</v>
      </c>
      <c r="S1415" t="s">
        <v>42</v>
      </c>
      <c r="T1415" t="s">
        <v>47</v>
      </c>
      <c r="U1415" s="1" t="s">
        <v>43</v>
      </c>
      <c r="V1415">
        <v>2</v>
      </c>
      <c r="W1415">
        <v>0</v>
      </c>
      <c r="X1415">
        <v>0</v>
      </c>
      <c r="Y1415">
        <v>0</v>
      </c>
      <c r="Z1415">
        <v>2</v>
      </c>
    </row>
    <row r="1416" spans="1:26" x14ac:dyDescent="0.25">
      <c r="A1416">
        <v>106920891</v>
      </c>
      <c r="B1416" t="s">
        <v>164</v>
      </c>
      <c r="C1416" t="s">
        <v>45</v>
      </c>
      <c r="D1416">
        <v>50029662</v>
      </c>
      <c r="E1416">
        <v>50029662</v>
      </c>
      <c r="F1416">
        <v>999.99900000000002</v>
      </c>
      <c r="H1416">
        <v>1.9E-2</v>
      </c>
      <c r="I1416">
        <v>2022</v>
      </c>
      <c r="J1416" t="s">
        <v>118</v>
      </c>
      <c r="K1416" t="s">
        <v>48</v>
      </c>
      <c r="L1416" s="127">
        <v>0.64097222222222217</v>
      </c>
      <c r="M1416" t="s">
        <v>40</v>
      </c>
      <c r="N1416" t="s">
        <v>49</v>
      </c>
      <c r="O1416" t="s">
        <v>30</v>
      </c>
      <c r="P1416" t="s">
        <v>54</v>
      </c>
      <c r="Q1416" t="s">
        <v>41</v>
      </c>
      <c r="R1416" t="s">
        <v>140</v>
      </c>
      <c r="S1416" t="s">
        <v>42</v>
      </c>
      <c r="T1416" t="s">
        <v>35</v>
      </c>
      <c r="U1416" s="1" t="s">
        <v>43</v>
      </c>
      <c r="V1416">
        <v>5</v>
      </c>
      <c r="W1416">
        <v>0</v>
      </c>
      <c r="X1416">
        <v>0</v>
      </c>
      <c r="Y1416">
        <v>0</v>
      </c>
      <c r="Z1416">
        <v>2</v>
      </c>
    </row>
    <row r="1417" spans="1:26" x14ac:dyDescent="0.25">
      <c r="A1417">
        <v>106921132</v>
      </c>
      <c r="B1417" t="s">
        <v>81</v>
      </c>
      <c r="C1417" t="s">
        <v>45</v>
      </c>
      <c r="D1417">
        <v>50011776</v>
      </c>
      <c r="E1417">
        <v>40002136</v>
      </c>
      <c r="F1417">
        <v>0.83299999999999996</v>
      </c>
      <c r="G1417">
        <v>10000077</v>
      </c>
      <c r="H1417">
        <v>0</v>
      </c>
      <c r="I1417">
        <v>2022</v>
      </c>
      <c r="J1417" t="s">
        <v>118</v>
      </c>
      <c r="K1417" t="s">
        <v>60</v>
      </c>
      <c r="L1417" s="127">
        <v>0.11875000000000001</v>
      </c>
      <c r="M1417" t="s">
        <v>28</v>
      </c>
      <c r="N1417" t="s">
        <v>29</v>
      </c>
      <c r="O1417" t="s">
        <v>30</v>
      </c>
      <c r="P1417" t="s">
        <v>31</v>
      </c>
      <c r="Q1417" t="s">
        <v>41</v>
      </c>
      <c r="R1417" t="s">
        <v>71</v>
      </c>
      <c r="S1417" t="s">
        <v>42</v>
      </c>
      <c r="T1417" t="s">
        <v>47</v>
      </c>
      <c r="U1417" s="1" t="s">
        <v>36</v>
      </c>
      <c r="V1417">
        <v>2</v>
      </c>
      <c r="W1417">
        <v>0</v>
      </c>
      <c r="X1417">
        <v>0</v>
      </c>
      <c r="Y1417">
        <v>0</v>
      </c>
      <c r="Z1417">
        <v>0</v>
      </c>
    </row>
    <row r="1418" spans="1:26" x14ac:dyDescent="0.25">
      <c r="A1418">
        <v>106921176</v>
      </c>
      <c r="B1418" t="s">
        <v>81</v>
      </c>
      <c r="C1418" t="s">
        <v>45</v>
      </c>
      <c r="D1418">
        <v>50028612</v>
      </c>
      <c r="E1418">
        <v>50028612</v>
      </c>
      <c r="F1418">
        <v>6.8769999999999998</v>
      </c>
      <c r="G1418">
        <v>50006151</v>
      </c>
      <c r="H1418">
        <v>0</v>
      </c>
      <c r="I1418">
        <v>2022</v>
      </c>
      <c r="J1418" t="s">
        <v>118</v>
      </c>
      <c r="K1418" t="s">
        <v>48</v>
      </c>
      <c r="L1418" s="127">
        <v>0.61458333333333337</v>
      </c>
      <c r="M1418" t="s">
        <v>28</v>
      </c>
      <c r="N1418" t="s">
        <v>49</v>
      </c>
      <c r="O1418" t="s">
        <v>30</v>
      </c>
      <c r="P1418" t="s">
        <v>68</v>
      </c>
      <c r="Q1418" t="s">
        <v>41</v>
      </c>
      <c r="R1418" t="s">
        <v>33</v>
      </c>
      <c r="S1418" t="s">
        <v>42</v>
      </c>
      <c r="T1418" t="s">
        <v>35</v>
      </c>
      <c r="U1418" s="1" t="s">
        <v>36</v>
      </c>
      <c r="V1418">
        <v>2</v>
      </c>
      <c r="W1418">
        <v>0</v>
      </c>
      <c r="X1418">
        <v>0</v>
      </c>
      <c r="Y1418">
        <v>0</v>
      </c>
      <c r="Z1418">
        <v>0</v>
      </c>
    </row>
    <row r="1419" spans="1:26" x14ac:dyDescent="0.25">
      <c r="A1419">
        <v>106921181</v>
      </c>
      <c r="B1419" t="s">
        <v>108</v>
      </c>
      <c r="C1419" t="s">
        <v>45</v>
      </c>
      <c r="D1419">
        <v>50005374</v>
      </c>
      <c r="E1419">
        <v>20000076</v>
      </c>
      <c r="F1419">
        <v>10.619</v>
      </c>
      <c r="G1419">
        <v>50015062</v>
      </c>
      <c r="H1419">
        <v>7.0999999999999994E-2</v>
      </c>
      <c r="I1419">
        <v>2022</v>
      </c>
      <c r="J1419" t="s">
        <v>89</v>
      </c>
      <c r="K1419" t="s">
        <v>58</v>
      </c>
      <c r="L1419" s="127">
        <v>0.71597222222222223</v>
      </c>
      <c r="M1419" t="s">
        <v>28</v>
      </c>
      <c r="N1419" t="s">
        <v>29</v>
      </c>
      <c r="O1419" t="s">
        <v>30</v>
      </c>
      <c r="P1419" t="s">
        <v>68</v>
      </c>
      <c r="Q1419" t="s">
        <v>41</v>
      </c>
      <c r="R1419" t="s">
        <v>33</v>
      </c>
      <c r="S1419" t="s">
        <v>42</v>
      </c>
      <c r="T1419" t="s">
        <v>35</v>
      </c>
      <c r="U1419" s="1" t="s">
        <v>36</v>
      </c>
      <c r="V1419">
        <v>2</v>
      </c>
      <c r="W1419">
        <v>0</v>
      </c>
      <c r="X1419">
        <v>0</v>
      </c>
      <c r="Y1419">
        <v>0</v>
      </c>
      <c r="Z1419">
        <v>0</v>
      </c>
    </row>
    <row r="1420" spans="1:26" x14ac:dyDescent="0.25">
      <c r="A1420">
        <v>106921240</v>
      </c>
      <c r="B1420" t="s">
        <v>112</v>
      </c>
      <c r="C1420" t="s">
        <v>65</v>
      </c>
      <c r="D1420">
        <v>10000095</v>
      </c>
      <c r="E1420">
        <v>10000095</v>
      </c>
      <c r="F1420">
        <v>5.6920000000000002</v>
      </c>
      <c r="G1420">
        <v>40001808</v>
      </c>
      <c r="H1420">
        <v>0.19</v>
      </c>
      <c r="I1420">
        <v>2022</v>
      </c>
      <c r="J1420" t="s">
        <v>118</v>
      </c>
      <c r="K1420" t="s">
        <v>58</v>
      </c>
      <c r="L1420" s="127">
        <v>0.50555555555555554</v>
      </c>
      <c r="M1420" t="s">
        <v>28</v>
      </c>
      <c r="N1420" t="s">
        <v>49</v>
      </c>
      <c r="O1420" t="s">
        <v>30</v>
      </c>
      <c r="P1420" t="s">
        <v>54</v>
      </c>
      <c r="Q1420" t="s">
        <v>41</v>
      </c>
      <c r="R1420" t="s">
        <v>33</v>
      </c>
      <c r="S1420" t="s">
        <v>42</v>
      </c>
      <c r="T1420" t="s">
        <v>35</v>
      </c>
      <c r="U1420" s="1" t="s">
        <v>36</v>
      </c>
      <c r="V1420">
        <v>4</v>
      </c>
      <c r="W1420">
        <v>0</v>
      </c>
      <c r="X1420">
        <v>0</v>
      </c>
      <c r="Y1420">
        <v>0</v>
      </c>
      <c r="Z1420">
        <v>0</v>
      </c>
    </row>
    <row r="1421" spans="1:26" x14ac:dyDescent="0.25">
      <c r="A1421">
        <v>106921271</v>
      </c>
      <c r="B1421" t="s">
        <v>114</v>
      </c>
      <c r="C1421" t="s">
        <v>67</v>
      </c>
      <c r="D1421">
        <v>30000042</v>
      </c>
      <c r="E1421">
        <v>30000042</v>
      </c>
      <c r="F1421">
        <v>12.481</v>
      </c>
      <c r="G1421">
        <v>40001902</v>
      </c>
      <c r="H1421">
        <v>0.4</v>
      </c>
      <c r="I1421">
        <v>2022</v>
      </c>
      <c r="J1421" t="s">
        <v>118</v>
      </c>
      <c r="K1421" t="s">
        <v>48</v>
      </c>
      <c r="L1421" s="127">
        <v>0.76597222222222217</v>
      </c>
      <c r="M1421" t="s">
        <v>28</v>
      </c>
      <c r="N1421" t="s">
        <v>29</v>
      </c>
      <c r="O1421" t="s">
        <v>30</v>
      </c>
      <c r="P1421" t="s">
        <v>54</v>
      </c>
      <c r="Q1421" t="s">
        <v>62</v>
      </c>
      <c r="R1421" t="s">
        <v>33</v>
      </c>
      <c r="S1421" t="s">
        <v>139</v>
      </c>
      <c r="T1421" t="s">
        <v>35</v>
      </c>
      <c r="U1421" s="1" t="s">
        <v>43</v>
      </c>
      <c r="V1421">
        <v>2</v>
      </c>
      <c r="W1421">
        <v>0</v>
      </c>
      <c r="X1421">
        <v>0</v>
      </c>
      <c r="Y1421">
        <v>0</v>
      </c>
      <c r="Z1421">
        <v>2</v>
      </c>
    </row>
    <row r="1422" spans="1:26" x14ac:dyDescent="0.25">
      <c r="A1422">
        <v>106921288</v>
      </c>
      <c r="B1422" t="s">
        <v>96</v>
      </c>
      <c r="C1422" t="s">
        <v>65</v>
      </c>
      <c r="D1422">
        <v>10000040</v>
      </c>
      <c r="E1422">
        <v>10000040</v>
      </c>
      <c r="F1422">
        <v>10.99</v>
      </c>
      <c r="G1422">
        <v>201930</v>
      </c>
      <c r="H1422">
        <v>0.5</v>
      </c>
      <c r="I1422">
        <v>2022</v>
      </c>
      <c r="J1422" t="s">
        <v>118</v>
      </c>
      <c r="K1422" t="s">
        <v>60</v>
      </c>
      <c r="L1422" s="127">
        <v>0.90763888888888899</v>
      </c>
      <c r="M1422" t="s">
        <v>40</v>
      </c>
      <c r="N1422" t="s">
        <v>49</v>
      </c>
      <c r="O1422" t="s">
        <v>30</v>
      </c>
      <c r="P1422" t="s">
        <v>54</v>
      </c>
      <c r="Q1422" t="s">
        <v>41</v>
      </c>
      <c r="R1422" t="s">
        <v>75</v>
      </c>
      <c r="S1422" t="s">
        <v>42</v>
      </c>
      <c r="T1422" t="s">
        <v>57</v>
      </c>
      <c r="U1422" s="1" t="s">
        <v>43</v>
      </c>
      <c r="V1422">
        <v>2</v>
      </c>
      <c r="W1422">
        <v>0</v>
      </c>
      <c r="X1422">
        <v>0</v>
      </c>
      <c r="Y1422">
        <v>0</v>
      </c>
      <c r="Z1422">
        <v>1</v>
      </c>
    </row>
    <row r="1423" spans="1:26" x14ac:dyDescent="0.25">
      <c r="A1423">
        <v>106921385</v>
      </c>
      <c r="B1423" t="s">
        <v>25</v>
      </c>
      <c r="C1423" t="s">
        <v>65</v>
      </c>
      <c r="D1423">
        <v>10000040</v>
      </c>
      <c r="E1423">
        <v>10000040</v>
      </c>
      <c r="F1423">
        <v>27.16</v>
      </c>
      <c r="G1423" t="s">
        <v>255</v>
      </c>
      <c r="H1423">
        <v>0.5</v>
      </c>
      <c r="I1423">
        <v>2022</v>
      </c>
      <c r="J1423" t="s">
        <v>118</v>
      </c>
      <c r="K1423" t="s">
        <v>53</v>
      </c>
      <c r="L1423" s="127">
        <v>0.66319444444444442</v>
      </c>
      <c r="M1423" t="s">
        <v>28</v>
      </c>
      <c r="N1423" t="s">
        <v>49</v>
      </c>
      <c r="O1423" t="s">
        <v>30</v>
      </c>
      <c r="P1423" t="s">
        <v>31</v>
      </c>
      <c r="Q1423" t="s">
        <v>41</v>
      </c>
      <c r="R1423" t="s">
        <v>33</v>
      </c>
      <c r="S1423" t="s">
        <v>42</v>
      </c>
      <c r="T1423" t="s">
        <v>35</v>
      </c>
      <c r="U1423" s="1" t="s">
        <v>36</v>
      </c>
      <c r="V1423">
        <v>2</v>
      </c>
      <c r="W1423">
        <v>0</v>
      </c>
      <c r="X1423">
        <v>0</v>
      </c>
      <c r="Y1423">
        <v>0</v>
      </c>
      <c r="Z1423">
        <v>0</v>
      </c>
    </row>
    <row r="1424" spans="1:26" x14ac:dyDescent="0.25">
      <c r="A1424">
        <v>106921405</v>
      </c>
      <c r="B1424" t="s">
        <v>114</v>
      </c>
      <c r="C1424" t="s">
        <v>67</v>
      </c>
      <c r="D1424">
        <v>30000042</v>
      </c>
      <c r="E1424">
        <v>30000042</v>
      </c>
      <c r="F1424">
        <v>13.561</v>
      </c>
      <c r="G1424">
        <v>40001703</v>
      </c>
      <c r="H1424">
        <v>0.1</v>
      </c>
      <c r="I1424">
        <v>2022</v>
      </c>
      <c r="J1424" t="s">
        <v>118</v>
      </c>
      <c r="K1424" t="s">
        <v>60</v>
      </c>
      <c r="L1424" s="127">
        <v>0.44444444444444442</v>
      </c>
      <c r="M1424" t="s">
        <v>28</v>
      </c>
      <c r="N1424" t="s">
        <v>29</v>
      </c>
      <c r="O1424" t="s">
        <v>30</v>
      </c>
      <c r="P1424" t="s">
        <v>54</v>
      </c>
      <c r="Q1424" t="s">
        <v>41</v>
      </c>
      <c r="R1424" t="s">
        <v>33</v>
      </c>
      <c r="S1424" t="s">
        <v>42</v>
      </c>
      <c r="T1424" t="s">
        <v>35</v>
      </c>
      <c r="U1424" s="1" t="s">
        <v>64</v>
      </c>
      <c r="V1424">
        <v>6</v>
      </c>
      <c r="W1424">
        <v>0</v>
      </c>
      <c r="X1424">
        <v>0</v>
      </c>
      <c r="Y1424">
        <v>1</v>
      </c>
      <c r="Z1424">
        <v>0</v>
      </c>
    </row>
    <row r="1425" spans="1:26" x14ac:dyDescent="0.25">
      <c r="A1425">
        <v>106921459</v>
      </c>
      <c r="B1425" t="s">
        <v>98</v>
      </c>
      <c r="C1425" t="s">
        <v>122</v>
      </c>
      <c r="D1425">
        <v>40001145</v>
      </c>
      <c r="E1425">
        <v>40001145</v>
      </c>
      <c r="F1425">
        <v>2.67</v>
      </c>
      <c r="G1425">
        <v>40001287</v>
      </c>
      <c r="H1425">
        <v>0</v>
      </c>
      <c r="I1425">
        <v>2022</v>
      </c>
      <c r="J1425" t="s">
        <v>118</v>
      </c>
      <c r="K1425" t="s">
        <v>48</v>
      </c>
      <c r="L1425" s="127">
        <v>0.5395833333333333</v>
      </c>
      <c r="M1425" t="s">
        <v>28</v>
      </c>
      <c r="N1425" t="s">
        <v>29</v>
      </c>
      <c r="O1425" t="s">
        <v>30</v>
      </c>
      <c r="P1425" t="s">
        <v>31</v>
      </c>
      <c r="Q1425" t="s">
        <v>32</v>
      </c>
      <c r="R1425" t="s">
        <v>33</v>
      </c>
      <c r="S1425" t="s">
        <v>42</v>
      </c>
      <c r="T1425" t="s">
        <v>35</v>
      </c>
      <c r="U1425" s="1" t="s">
        <v>36</v>
      </c>
      <c r="V1425">
        <v>1</v>
      </c>
      <c r="W1425">
        <v>0</v>
      </c>
      <c r="X1425">
        <v>0</v>
      </c>
      <c r="Y1425">
        <v>0</v>
      </c>
      <c r="Z1425">
        <v>0</v>
      </c>
    </row>
    <row r="1426" spans="1:26" x14ac:dyDescent="0.25">
      <c r="A1426">
        <v>106921480</v>
      </c>
      <c r="B1426" t="s">
        <v>104</v>
      </c>
      <c r="C1426" t="s">
        <v>65</v>
      </c>
      <c r="D1426">
        <v>10000026</v>
      </c>
      <c r="E1426">
        <v>10000026</v>
      </c>
      <c r="F1426">
        <v>3.4249999999999998</v>
      </c>
      <c r="G1426">
        <v>200440</v>
      </c>
      <c r="H1426">
        <v>0.1</v>
      </c>
      <c r="I1426">
        <v>2022</v>
      </c>
      <c r="J1426" t="s">
        <v>118</v>
      </c>
      <c r="K1426" t="s">
        <v>48</v>
      </c>
      <c r="L1426" s="127">
        <v>0.35138888888888892</v>
      </c>
      <c r="M1426" t="s">
        <v>28</v>
      </c>
      <c r="N1426" t="s">
        <v>49</v>
      </c>
      <c r="O1426" t="s">
        <v>30</v>
      </c>
      <c r="P1426" t="s">
        <v>31</v>
      </c>
      <c r="Q1426" t="s">
        <v>41</v>
      </c>
      <c r="R1426" t="s">
        <v>33</v>
      </c>
      <c r="S1426" t="s">
        <v>42</v>
      </c>
      <c r="T1426" t="s">
        <v>35</v>
      </c>
      <c r="U1426" s="1" t="s">
        <v>36</v>
      </c>
      <c r="V1426">
        <v>2</v>
      </c>
      <c r="W1426">
        <v>0</v>
      </c>
      <c r="X1426">
        <v>0</v>
      </c>
      <c r="Y1426">
        <v>0</v>
      </c>
      <c r="Z1426">
        <v>0</v>
      </c>
    </row>
    <row r="1427" spans="1:26" x14ac:dyDescent="0.25">
      <c r="A1427">
        <v>106921520</v>
      </c>
      <c r="B1427" t="s">
        <v>134</v>
      </c>
      <c r="C1427" t="s">
        <v>65</v>
      </c>
      <c r="D1427">
        <v>10000040</v>
      </c>
      <c r="E1427">
        <v>10000040</v>
      </c>
      <c r="F1427">
        <v>13.853</v>
      </c>
      <c r="G1427">
        <v>201070</v>
      </c>
      <c r="H1427">
        <v>3.7999999999999999E-2</v>
      </c>
      <c r="I1427">
        <v>2022</v>
      </c>
      <c r="J1427" t="s">
        <v>118</v>
      </c>
      <c r="K1427" t="s">
        <v>53</v>
      </c>
      <c r="L1427" s="127">
        <v>0.86458333333333337</v>
      </c>
      <c r="M1427" t="s">
        <v>77</v>
      </c>
      <c r="N1427" t="s">
        <v>49</v>
      </c>
      <c r="O1427" t="s">
        <v>30</v>
      </c>
      <c r="P1427" t="s">
        <v>68</v>
      </c>
      <c r="Q1427" t="s">
        <v>41</v>
      </c>
      <c r="R1427" t="s">
        <v>33</v>
      </c>
      <c r="S1427" t="s">
        <v>42</v>
      </c>
      <c r="T1427" t="s">
        <v>57</v>
      </c>
      <c r="U1427" s="1" t="s">
        <v>36</v>
      </c>
      <c r="V1427">
        <v>2</v>
      </c>
      <c r="W1427">
        <v>0</v>
      </c>
      <c r="X1427">
        <v>0</v>
      </c>
      <c r="Y1427">
        <v>0</v>
      </c>
      <c r="Z1427">
        <v>0</v>
      </c>
    </row>
    <row r="1428" spans="1:26" x14ac:dyDescent="0.25">
      <c r="A1428">
        <v>106921578</v>
      </c>
      <c r="B1428" t="s">
        <v>81</v>
      </c>
      <c r="C1428" t="s">
        <v>65</v>
      </c>
      <c r="D1428">
        <v>10000485</v>
      </c>
      <c r="E1428">
        <v>10800485</v>
      </c>
      <c r="F1428">
        <v>21.716999999999999</v>
      </c>
      <c r="G1428">
        <v>50015564</v>
      </c>
      <c r="H1428">
        <v>0</v>
      </c>
      <c r="I1428">
        <v>2022</v>
      </c>
      <c r="J1428" t="s">
        <v>118</v>
      </c>
      <c r="K1428" t="s">
        <v>55</v>
      </c>
      <c r="L1428" s="127">
        <v>0.54166666666666663</v>
      </c>
      <c r="M1428" t="s">
        <v>28</v>
      </c>
      <c r="N1428" t="s">
        <v>29</v>
      </c>
      <c r="O1428" t="s">
        <v>30</v>
      </c>
      <c r="P1428" t="s">
        <v>31</v>
      </c>
      <c r="Q1428" t="s">
        <v>41</v>
      </c>
      <c r="R1428" t="s">
        <v>71</v>
      </c>
      <c r="S1428" t="s">
        <v>42</v>
      </c>
      <c r="T1428" t="s">
        <v>35</v>
      </c>
      <c r="U1428" s="1" t="s">
        <v>36</v>
      </c>
      <c r="V1428">
        <v>3</v>
      </c>
      <c r="W1428">
        <v>0</v>
      </c>
      <c r="X1428">
        <v>0</v>
      </c>
      <c r="Y1428">
        <v>0</v>
      </c>
      <c r="Z1428">
        <v>0</v>
      </c>
    </row>
    <row r="1429" spans="1:26" x14ac:dyDescent="0.25">
      <c r="A1429">
        <v>106921583</v>
      </c>
      <c r="B1429" t="s">
        <v>81</v>
      </c>
      <c r="C1429" t="s">
        <v>122</v>
      </c>
      <c r="D1429">
        <v>40003135</v>
      </c>
      <c r="E1429">
        <v>40003135</v>
      </c>
      <c r="F1429">
        <v>3.3119999999999998</v>
      </c>
      <c r="G1429">
        <v>50028250</v>
      </c>
      <c r="H1429">
        <v>1.2E-2</v>
      </c>
      <c r="I1429">
        <v>2022</v>
      </c>
      <c r="J1429" t="s">
        <v>118</v>
      </c>
      <c r="K1429" t="s">
        <v>53</v>
      </c>
      <c r="L1429" s="127">
        <v>0.37222222222222223</v>
      </c>
      <c r="M1429" t="s">
        <v>40</v>
      </c>
      <c r="N1429" t="s">
        <v>49</v>
      </c>
      <c r="O1429" t="s">
        <v>30</v>
      </c>
      <c r="P1429" t="s">
        <v>68</v>
      </c>
      <c r="Q1429" t="s">
        <v>41</v>
      </c>
      <c r="R1429" t="s">
        <v>33</v>
      </c>
      <c r="S1429" t="s">
        <v>42</v>
      </c>
      <c r="T1429" t="s">
        <v>35</v>
      </c>
      <c r="U1429" s="1" t="s">
        <v>43</v>
      </c>
      <c r="V1429">
        <v>2</v>
      </c>
      <c r="W1429">
        <v>0</v>
      </c>
      <c r="X1429">
        <v>0</v>
      </c>
      <c r="Y1429">
        <v>0</v>
      </c>
      <c r="Z1429">
        <v>2</v>
      </c>
    </row>
    <row r="1430" spans="1:26" x14ac:dyDescent="0.25">
      <c r="A1430">
        <v>106921677</v>
      </c>
      <c r="B1430" t="s">
        <v>81</v>
      </c>
      <c r="C1430" t="s">
        <v>45</v>
      </c>
      <c r="D1430">
        <v>50020528</v>
      </c>
      <c r="E1430">
        <v>40003815</v>
      </c>
      <c r="F1430">
        <v>1.57</v>
      </c>
      <c r="G1430">
        <v>50008452</v>
      </c>
      <c r="H1430">
        <v>0</v>
      </c>
      <c r="I1430">
        <v>2022</v>
      </c>
      <c r="J1430" t="s">
        <v>118</v>
      </c>
      <c r="K1430" t="s">
        <v>55</v>
      </c>
      <c r="L1430" s="127">
        <v>0.54999999999999993</v>
      </c>
      <c r="M1430" t="s">
        <v>77</v>
      </c>
      <c r="N1430" t="s">
        <v>49</v>
      </c>
      <c r="O1430" t="s">
        <v>30</v>
      </c>
      <c r="P1430" t="s">
        <v>31</v>
      </c>
      <c r="Q1430" t="s">
        <v>41</v>
      </c>
      <c r="R1430" t="s">
        <v>61</v>
      </c>
      <c r="S1430" t="s">
        <v>42</v>
      </c>
      <c r="T1430" t="s">
        <v>35</v>
      </c>
      <c r="U1430" s="1" t="s">
        <v>36</v>
      </c>
      <c r="V1430">
        <v>2</v>
      </c>
      <c r="W1430">
        <v>0</v>
      </c>
      <c r="X1430">
        <v>0</v>
      </c>
      <c r="Y1430">
        <v>0</v>
      </c>
      <c r="Z1430">
        <v>0</v>
      </c>
    </row>
    <row r="1431" spans="1:26" x14ac:dyDescent="0.25">
      <c r="A1431">
        <v>106921724</v>
      </c>
      <c r="B1431" t="s">
        <v>81</v>
      </c>
      <c r="C1431" t="s">
        <v>65</v>
      </c>
      <c r="D1431">
        <v>10000485</v>
      </c>
      <c r="E1431">
        <v>10800485</v>
      </c>
      <c r="F1431">
        <v>21.216999999999999</v>
      </c>
      <c r="G1431">
        <v>50015564</v>
      </c>
      <c r="H1431">
        <v>0.5</v>
      </c>
      <c r="I1431">
        <v>2022</v>
      </c>
      <c r="J1431" t="s">
        <v>118</v>
      </c>
      <c r="K1431" t="s">
        <v>58</v>
      </c>
      <c r="L1431" s="127">
        <v>0.13541666666666666</v>
      </c>
      <c r="M1431" t="s">
        <v>28</v>
      </c>
      <c r="N1431" t="s">
        <v>29</v>
      </c>
      <c r="O1431" t="s">
        <v>30</v>
      </c>
      <c r="P1431" t="s">
        <v>54</v>
      </c>
      <c r="Q1431" t="s">
        <v>41</v>
      </c>
      <c r="R1431" t="s">
        <v>70</v>
      </c>
      <c r="S1431" t="s">
        <v>42</v>
      </c>
      <c r="T1431" t="s">
        <v>57</v>
      </c>
      <c r="U1431" s="1" t="s">
        <v>36</v>
      </c>
      <c r="V1431">
        <v>1</v>
      </c>
      <c r="W1431">
        <v>0</v>
      </c>
      <c r="X1431">
        <v>0</v>
      </c>
      <c r="Y1431">
        <v>0</v>
      </c>
      <c r="Z1431">
        <v>0</v>
      </c>
    </row>
    <row r="1432" spans="1:26" x14ac:dyDescent="0.25">
      <c r="A1432">
        <v>106921820</v>
      </c>
      <c r="B1432" t="s">
        <v>25</v>
      </c>
      <c r="C1432" t="s">
        <v>65</v>
      </c>
      <c r="D1432">
        <v>10000440</v>
      </c>
      <c r="E1432">
        <v>10000440</v>
      </c>
      <c r="F1432">
        <v>999.99900000000002</v>
      </c>
      <c r="G1432">
        <v>10000040</v>
      </c>
      <c r="H1432">
        <v>3.7999999999999999E-2</v>
      </c>
      <c r="I1432">
        <v>2022</v>
      </c>
      <c r="J1432" t="s">
        <v>118</v>
      </c>
      <c r="K1432" t="s">
        <v>48</v>
      </c>
      <c r="L1432" s="127">
        <v>0.36041666666666666</v>
      </c>
      <c r="M1432" t="s">
        <v>28</v>
      </c>
      <c r="N1432" t="s">
        <v>49</v>
      </c>
      <c r="O1432" t="s">
        <v>30</v>
      </c>
      <c r="P1432" t="s">
        <v>54</v>
      </c>
      <c r="Q1432" t="s">
        <v>32</v>
      </c>
      <c r="R1432" t="s">
        <v>33</v>
      </c>
      <c r="S1432" t="s">
        <v>42</v>
      </c>
      <c r="T1432" t="s">
        <v>35</v>
      </c>
      <c r="U1432" s="1" t="s">
        <v>36</v>
      </c>
      <c r="V1432">
        <v>2</v>
      </c>
      <c r="W1432">
        <v>0</v>
      </c>
      <c r="X1432">
        <v>0</v>
      </c>
      <c r="Y1432">
        <v>0</v>
      </c>
      <c r="Z1432">
        <v>0</v>
      </c>
    </row>
    <row r="1433" spans="1:26" x14ac:dyDescent="0.25">
      <c r="A1433">
        <v>106921832</v>
      </c>
      <c r="B1433" t="s">
        <v>25</v>
      </c>
      <c r="C1433" t="s">
        <v>38</v>
      </c>
      <c r="D1433">
        <v>20000401</v>
      </c>
      <c r="E1433">
        <v>20000401</v>
      </c>
      <c r="F1433">
        <v>11.404999999999999</v>
      </c>
      <c r="G1433">
        <v>40002721</v>
      </c>
      <c r="H1433">
        <v>0.1</v>
      </c>
      <c r="I1433">
        <v>2022</v>
      </c>
      <c r="J1433" t="s">
        <v>118</v>
      </c>
      <c r="K1433" t="s">
        <v>27</v>
      </c>
      <c r="L1433" s="127">
        <v>0.40972222222222227</v>
      </c>
      <c r="M1433" t="s">
        <v>28</v>
      </c>
      <c r="N1433" t="s">
        <v>49</v>
      </c>
      <c r="O1433" t="s">
        <v>30</v>
      </c>
      <c r="P1433" t="s">
        <v>54</v>
      </c>
      <c r="Q1433" t="s">
        <v>41</v>
      </c>
      <c r="R1433" t="s">
        <v>33</v>
      </c>
      <c r="S1433" t="s">
        <v>42</v>
      </c>
      <c r="T1433" t="s">
        <v>35</v>
      </c>
      <c r="U1433" s="1" t="s">
        <v>36</v>
      </c>
      <c r="V1433">
        <v>3</v>
      </c>
      <c r="W1433">
        <v>0</v>
      </c>
      <c r="X1433">
        <v>0</v>
      </c>
      <c r="Y1433">
        <v>0</v>
      </c>
      <c r="Z1433">
        <v>0</v>
      </c>
    </row>
    <row r="1434" spans="1:26" x14ac:dyDescent="0.25">
      <c r="A1434">
        <v>106921860</v>
      </c>
      <c r="B1434" t="s">
        <v>148</v>
      </c>
      <c r="C1434" t="s">
        <v>65</v>
      </c>
      <c r="D1434">
        <v>10000040</v>
      </c>
      <c r="E1434">
        <v>10000040</v>
      </c>
      <c r="F1434">
        <v>9.4</v>
      </c>
      <c r="G1434">
        <v>200100</v>
      </c>
      <c r="H1434">
        <v>0.6</v>
      </c>
      <c r="I1434">
        <v>2022</v>
      </c>
      <c r="J1434" t="s">
        <v>118</v>
      </c>
      <c r="K1434" t="s">
        <v>39</v>
      </c>
      <c r="L1434" s="127">
        <v>0.48333333333333334</v>
      </c>
      <c r="M1434" t="s">
        <v>28</v>
      </c>
      <c r="N1434" t="s">
        <v>29</v>
      </c>
      <c r="O1434" t="s">
        <v>30</v>
      </c>
      <c r="P1434" t="s">
        <v>68</v>
      </c>
      <c r="Q1434" t="s">
        <v>32</v>
      </c>
      <c r="R1434" t="s">
        <v>33</v>
      </c>
      <c r="S1434" t="s">
        <v>42</v>
      </c>
      <c r="T1434" t="s">
        <v>57</v>
      </c>
      <c r="U1434" s="1" t="s">
        <v>36</v>
      </c>
      <c r="V1434">
        <v>2</v>
      </c>
      <c r="W1434">
        <v>0</v>
      </c>
      <c r="X1434">
        <v>0</v>
      </c>
      <c r="Y1434">
        <v>0</v>
      </c>
      <c r="Z1434">
        <v>0</v>
      </c>
    </row>
    <row r="1435" spans="1:26" x14ac:dyDescent="0.25">
      <c r="A1435">
        <v>106921869</v>
      </c>
      <c r="B1435" t="s">
        <v>144</v>
      </c>
      <c r="C1435" t="s">
        <v>65</v>
      </c>
      <c r="D1435">
        <v>10000077</v>
      </c>
      <c r="E1435">
        <v>10000077</v>
      </c>
      <c r="F1435">
        <v>9.3819999999999997</v>
      </c>
      <c r="G1435">
        <v>200780</v>
      </c>
      <c r="H1435">
        <v>0.1</v>
      </c>
      <c r="I1435">
        <v>2022</v>
      </c>
      <c r="J1435" t="s">
        <v>118</v>
      </c>
      <c r="K1435" t="s">
        <v>53</v>
      </c>
      <c r="L1435" s="127">
        <v>0.4513888888888889</v>
      </c>
      <c r="M1435" t="s">
        <v>28</v>
      </c>
      <c r="N1435" t="s">
        <v>49</v>
      </c>
      <c r="O1435" t="s">
        <v>30</v>
      </c>
      <c r="P1435" t="s">
        <v>68</v>
      </c>
      <c r="Q1435" t="s">
        <v>41</v>
      </c>
      <c r="R1435" t="s">
        <v>33</v>
      </c>
      <c r="S1435" t="s">
        <v>42</v>
      </c>
      <c r="T1435" t="s">
        <v>35</v>
      </c>
      <c r="U1435" s="1" t="s">
        <v>64</v>
      </c>
      <c r="V1435">
        <v>5</v>
      </c>
      <c r="W1435">
        <v>0</v>
      </c>
      <c r="X1435">
        <v>0</v>
      </c>
      <c r="Y1435">
        <v>1</v>
      </c>
      <c r="Z1435">
        <v>0</v>
      </c>
    </row>
    <row r="1436" spans="1:26" x14ac:dyDescent="0.25">
      <c r="A1436">
        <v>106921879</v>
      </c>
      <c r="B1436" t="s">
        <v>86</v>
      </c>
      <c r="C1436" t="s">
        <v>65</v>
      </c>
      <c r="D1436">
        <v>10000026</v>
      </c>
      <c r="E1436">
        <v>10000026</v>
      </c>
      <c r="F1436">
        <v>26.759</v>
      </c>
      <c r="G1436">
        <v>200380</v>
      </c>
      <c r="H1436">
        <v>1</v>
      </c>
      <c r="I1436">
        <v>2022</v>
      </c>
      <c r="J1436" t="s">
        <v>118</v>
      </c>
      <c r="K1436" t="s">
        <v>53</v>
      </c>
      <c r="L1436" s="127">
        <v>0.69236111111111109</v>
      </c>
      <c r="M1436" t="s">
        <v>28</v>
      </c>
      <c r="N1436" t="s">
        <v>49</v>
      </c>
      <c r="O1436" t="s">
        <v>30</v>
      </c>
      <c r="P1436" t="s">
        <v>31</v>
      </c>
      <c r="Q1436" t="s">
        <v>41</v>
      </c>
      <c r="R1436" t="s">
        <v>33</v>
      </c>
      <c r="S1436" t="s">
        <v>42</v>
      </c>
      <c r="T1436" t="s">
        <v>35</v>
      </c>
      <c r="U1436" s="1" t="s">
        <v>36</v>
      </c>
      <c r="V1436">
        <v>2</v>
      </c>
      <c r="W1436">
        <v>0</v>
      </c>
      <c r="X1436">
        <v>0</v>
      </c>
      <c r="Y1436">
        <v>0</v>
      </c>
      <c r="Z1436">
        <v>0</v>
      </c>
    </row>
    <row r="1437" spans="1:26" x14ac:dyDescent="0.25">
      <c r="A1437">
        <v>106921880</v>
      </c>
      <c r="B1437" t="s">
        <v>86</v>
      </c>
      <c r="C1437" t="s">
        <v>65</v>
      </c>
      <c r="D1437">
        <v>10000026</v>
      </c>
      <c r="E1437">
        <v>10000026</v>
      </c>
      <c r="F1437">
        <v>25.754999999999999</v>
      </c>
      <c r="G1437">
        <v>200370</v>
      </c>
      <c r="H1437">
        <v>1</v>
      </c>
      <c r="I1437">
        <v>2022</v>
      </c>
      <c r="J1437" t="s">
        <v>118</v>
      </c>
      <c r="K1437" t="s">
        <v>53</v>
      </c>
      <c r="L1437" s="127">
        <v>0.70763888888888893</v>
      </c>
      <c r="M1437" t="s">
        <v>28</v>
      </c>
      <c r="N1437" t="s">
        <v>49</v>
      </c>
      <c r="O1437" t="s">
        <v>30</v>
      </c>
      <c r="P1437" t="s">
        <v>31</v>
      </c>
      <c r="Q1437" t="s">
        <v>41</v>
      </c>
      <c r="R1437" t="s">
        <v>33</v>
      </c>
      <c r="S1437" t="s">
        <v>42</v>
      </c>
      <c r="T1437" t="s">
        <v>35</v>
      </c>
      <c r="U1437" s="1" t="s">
        <v>36</v>
      </c>
      <c r="V1437">
        <v>2</v>
      </c>
      <c r="W1437">
        <v>0</v>
      </c>
      <c r="X1437">
        <v>0</v>
      </c>
      <c r="Y1437">
        <v>0</v>
      </c>
      <c r="Z1437">
        <v>0</v>
      </c>
    </row>
    <row r="1438" spans="1:26" x14ac:dyDescent="0.25">
      <c r="A1438">
        <v>106921922</v>
      </c>
      <c r="B1438" t="s">
        <v>25</v>
      </c>
      <c r="C1438" t="s">
        <v>65</v>
      </c>
      <c r="D1438">
        <v>10000040</v>
      </c>
      <c r="E1438">
        <v>10000040</v>
      </c>
      <c r="F1438">
        <v>0.46</v>
      </c>
      <c r="G1438">
        <v>10000540</v>
      </c>
      <c r="H1438">
        <v>0.55000000000000004</v>
      </c>
      <c r="I1438">
        <v>2022</v>
      </c>
      <c r="J1438" t="s">
        <v>118</v>
      </c>
      <c r="K1438" t="s">
        <v>48</v>
      </c>
      <c r="L1438" s="127">
        <v>0.4465277777777778</v>
      </c>
      <c r="M1438" t="s">
        <v>28</v>
      </c>
      <c r="N1438" t="s">
        <v>29</v>
      </c>
      <c r="O1438" t="s">
        <v>30</v>
      </c>
      <c r="P1438" t="s">
        <v>68</v>
      </c>
      <c r="Q1438" t="s">
        <v>41</v>
      </c>
      <c r="R1438" t="s">
        <v>33</v>
      </c>
      <c r="S1438" t="s">
        <v>42</v>
      </c>
      <c r="T1438" t="s">
        <v>35</v>
      </c>
      <c r="U1438" s="1" t="s">
        <v>43</v>
      </c>
      <c r="V1438">
        <v>2</v>
      </c>
      <c r="W1438">
        <v>0</v>
      </c>
      <c r="X1438">
        <v>0</v>
      </c>
      <c r="Y1438">
        <v>0</v>
      </c>
      <c r="Z1438">
        <v>2</v>
      </c>
    </row>
    <row r="1439" spans="1:26" x14ac:dyDescent="0.25">
      <c r="A1439">
        <v>106921949</v>
      </c>
      <c r="B1439" t="s">
        <v>148</v>
      </c>
      <c r="C1439" t="s">
        <v>65</v>
      </c>
      <c r="D1439">
        <v>10000040</v>
      </c>
      <c r="E1439">
        <v>10000040</v>
      </c>
      <c r="F1439">
        <v>7.2</v>
      </c>
      <c r="G1439">
        <v>200070</v>
      </c>
      <c r="H1439">
        <v>0.2</v>
      </c>
      <c r="I1439">
        <v>2022</v>
      </c>
      <c r="J1439" t="s">
        <v>118</v>
      </c>
      <c r="K1439" t="s">
        <v>48</v>
      </c>
      <c r="L1439" s="127">
        <v>0.56805555555555554</v>
      </c>
      <c r="M1439" t="s">
        <v>28</v>
      </c>
      <c r="N1439" t="s">
        <v>49</v>
      </c>
      <c r="O1439" t="s">
        <v>30</v>
      </c>
      <c r="P1439" t="s">
        <v>31</v>
      </c>
      <c r="Q1439" t="s">
        <v>41</v>
      </c>
      <c r="R1439" t="s">
        <v>33</v>
      </c>
      <c r="S1439" t="s">
        <v>42</v>
      </c>
      <c r="T1439" t="s">
        <v>35</v>
      </c>
      <c r="U1439" s="1" t="s">
        <v>36</v>
      </c>
      <c r="V1439">
        <v>3</v>
      </c>
      <c r="W1439">
        <v>0</v>
      </c>
      <c r="X1439">
        <v>0</v>
      </c>
      <c r="Y1439">
        <v>0</v>
      </c>
      <c r="Z1439">
        <v>0</v>
      </c>
    </row>
    <row r="1440" spans="1:26" x14ac:dyDescent="0.25">
      <c r="A1440">
        <v>106922013</v>
      </c>
      <c r="B1440" t="s">
        <v>81</v>
      </c>
      <c r="C1440" t="s">
        <v>65</v>
      </c>
      <c r="D1440">
        <v>10000485</v>
      </c>
      <c r="E1440">
        <v>10800485</v>
      </c>
      <c r="F1440">
        <v>28.384</v>
      </c>
      <c r="G1440">
        <v>30000016</v>
      </c>
      <c r="H1440">
        <v>2</v>
      </c>
      <c r="I1440">
        <v>2022</v>
      </c>
      <c r="J1440" t="s">
        <v>118</v>
      </c>
      <c r="K1440" t="s">
        <v>48</v>
      </c>
      <c r="L1440" s="127">
        <v>0.77222222222222225</v>
      </c>
      <c r="M1440" t="s">
        <v>28</v>
      </c>
      <c r="N1440" t="s">
        <v>49</v>
      </c>
      <c r="O1440" t="s">
        <v>30</v>
      </c>
      <c r="P1440" t="s">
        <v>31</v>
      </c>
      <c r="Q1440" t="s">
        <v>41</v>
      </c>
      <c r="R1440" t="s">
        <v>33</v>
      </c>
      <c r="S1440" t="s">
        <v>42</v>
      </c>
      <c r="T1440" t="s">
        <v>35</v>
      </c>
      <c r="U1440" s="1" t="s">
        <v>36</v>
      </c>
      <c r="V1440">
        <v>2</v>
      </c>
      <c r="W1440">
        <v>0</v>
      </c>
      <c r="X1440">
        <v>0</v>
      </c>
      <c r="Y1440">
        <v>0</v>
      </c>
      <c r="Z1440">
        <v>0</v>
      </c>
    </row>
    <row r="1441" spans="1:26" x14ac:dyDescent="0.25">
      <c r="A1441">
        <v>106922017</v>
      </c>
      <c r="B1441" t="s">
        <v>81</v>
      </c>
      <c r="C1441" t="s">
        <v>65</v>
      </c>
      <c r="D1441">
        <v>10000485</v>
      </c>
      <c r="E1441">
        <v>10800485</v>
      </c>
      <c r="F1441">
        <v>26.684000000000001</v>
      </c>
      <c r="G1441">
        <v>30000016</v>
      </c>
      <c r="H1441">
        <v>0.3</v>
      </c>
      <c r="I1441">
        <v>2022</v>
      </c>
      <c r="J1441" t="s">
        <v>118</v>
      </c>
      <c r="K1441" t="s">
        <v>55</v>
      </c>
      <c r="L1441" s="127">
        <v>7.2222222222222229E-2</v>
      </c>
      <c r="M1441" t="s">
        <v>28</v>
      </c>
      <c r="N1441" t="s">
        <v>49</v>
      </c>
      <c r="O1441" t="s">
        <v>30</v>
      </c>
      <c r="P1441" t="s">
        <v>31</v>
      </c>
      <c r="Q1441" t="s">
        <v>41</v>
      </c>
      <c r="R1441" t="s">
        <v>33</v>
      </c>
      <c r="S1441" t="s">
        <v>42</v>
      </c>
      <c r="T1441" t="s">
        <v>57</v>
      </c>
      <c r="U1441" s="1" t="s">
        <v>36</v>
      </c>
      <c r="V1441">
        <v>1</v>
      </c>
      <c r="W1441">
        <v>0</v>
      </c>
      <c r="X1441">
        <v>0</v>
      </c>
      <c r="Y1441">
        <v>0</v>
      </c>
      <c r="Z1441">
        <v>0</v>
      </c>
    </row>
    <row r="1442" spans="1:26" x14ac:dyDescent="0.25">
      <c r="A1442">
        <v>106922035</v>
      </c>
      <c r="B1442" t="s">
        <v>117</v>
      </c>
      <c r="C1442" t="s">
        <v>65</v>
      </c>
      <c r="D1442">
        <v>10000077</v>
      </c>
      <c r="E1442">
        <v>10000077</v>
      </c>
      <c r="F1442">
        <v>19.747</v>
      </c>
      <c r="G1442">
        <v>40002321</v>
      </c>
      <c r="H1442">
        <v>0.1</v>
      </c>
      <c r="I1442">
        <v>2022</v>
      </c>
      <c r="J1442" t="s">
        <v>118</v>
      </c>
      <c r="K1442" t="s">
        <v>53</v>
      </c>
      <c r="L1442" s="127">
        <v>0.71736111111111101</v>
      </c>
      <c r="M1442" t="s">
        <v>28</v>
      </c>
      <c r="N1442" t="s">
        <v>49</v>
      </c>
      <c r="O1442" t="s">
        <v>30</v>
      </c>
      <c r="P1442" t="s">
        <v>31</v>
      </c>
      <c r="Q1442" t="s">
        <v>41</v>
      </c>
      <c r="R1442" t="s">
        <v>33</v>
      </c>
      <c r="S1442" t="s">
        <v>42</v>
      </c>
      <c r="T1442" t="s">
        <v>35</v>
      </c>
      <c r="U1442" s="1" t="s">
        <v>36</v>
      </c>
      <c r="V1442">
        <v>2</v>
      </c>
      <c r="W1442">
        <v>0</v>
      </c>
      <c r="X1442">
        <v>0</v>
      </c>
      <c r="Y1442">
        <v>0</v>
      </c>
      <c r="Z1442">
        <v>0</v>
      </c>
    </row>
    <row r="1443" spans="1:26" x14ac:dyDescent="0.25">
      <c r="A1443">
        <v>106922085</v>
      </c>
      <c r="B1443" t="s">
        <v>86</v>
      </c>
      <c r="C1443" t="s">
        <v>65</v>
      </c>
      <c r="D1443">
        <v>10000026</v>
      </c>
      <c r="E1443">
        <v>10000026</v>
      </c>
      <c r="F1443">
        <v>21.51</v>
      </c>
      <c r="G1443">
        <v>30000191</v>
      </c>
      <c r="H1443">
        <v>1</v>
      </c>
      <c r="I1443">
        <v>2022</v>
      </c>
      <c r="J1443" t="s">
        <v>118</v>
      </c>
      <c r="K1443" t="s">
        <v>55</v>
      </c>
      <c r="L1443" s="127">
        <v>0.60625000000000007</v>
      </c>
      <c r="M1443" t="s">
        <v>28</v>
      </c>
      <c r="N1443" t="s">
        <v>49</v>
      </c>
      <c r="O1443" t="s">
        <v>30</v>
      </c>
      <c r="P1443" t="s">
        <v>31</v>
      </c>
      <c r="Q1443" t="s">
        <v>41</v>
      </c>
      <c r="R1443" t="s">
        <v>33</v>
      </c>
      <c r="S1443" t="s">
        <v>42</v>
      </c>
      <c r="T1443" t="s">
        <v>35</v>
      </c>
      <c r="U1443" s="1" t="s">
        <v>36</v>
      </c>
      <c r="V1443">
        <v>2</v>
      </c>
      <c r="W1443">
        <v>0</v>
      </c>
      <c r="X1443">
        <v>0</v>
      </c>
      <c r="Y1443">
        <v>0</v>
      </c>
      <c r="Z1443">
        <v>0</v>
      </c>
    </row>
    <row r="1444" spans="1:26" x14ac:dyDescent="0.25">
      <c r="A1444">
        <v>106922088</v>
      </c>
      <c r="B1444" t="s">
        <v>25</v>
      </c>
      <c r="C1444" t="s">
        <v>65</v>
      </c>
      <c r="D1444">
        <v>10000040</v>
      </c>
      <c r="E1444">
        <v>10000040</v>
      </c>
      <c r="F1444">
        <v>27.66</v>
      </c>
      <c r="G1444">
        <v>20000070</v>
      </c>
      <c r="H1444">
        <v>3</v>
      </c>
      <c r="I1444">
        <v>2022</v>
      </c>
      <c r="J1444" t="s">
        <v>118</v>
      </c>
      <c r="K1444" t="s">
        <v>55</v>
      </c>
      <c r="L1444" s="127">
        <v>0.49236111111111108</v>
      </c>
      <c r="M1444" t="s">
        <v>28</v>
      </c>
      <c r="N1444" t="s">
        <v>49</v>
      </c>
      <c r="O1444" t="s">
        <v>30</v>
      </c>
      <c r="P1444" t="s">
        <v>31</v>
      </c>
      <c r="Q1444" t="s">
        <v>41</v>
      </c>
      <c r="R1444" t="s">
        <v>33</v>
      </c>
      <c r="S1444" t="s">
        <v>42</v>
      </c>
      <c r="T1444" t="s">
        <v>35</v>
      </c>
      <c r="U1444" s="1" t="s">
        <v>36</v>
      </c>
      <c r="V1444">
        <v>3</v>
      </c>
      <c r="W1444">
        <v>0</v>
      </c>
      <c r="X1444">
        <v>0</v>
      </c>
      <c r="Y1444">
        <v>0</v>
      </c>
      <c r="Z1444">
        <v>0</v>
      </c>
    </row>
    <row r="1445" spans="1:26" x14ac:dyDescent="0.25">
      <c r="A1445">
        <v>106922089</v>
      </c>
      <c r="B1445" t="s">
        <v>25</v>
      </c>
      <c r="C1445" t="s">
        <v>65</v>
      </c>
      <c r="D1445">
        <v>10000040</v>
      </c>
      <c r="E1445">
        <v>10000040</v>
      </c>
      <c r="F1445">
        <v>27.177</v>
      </c>
      <c r="G1445">
        <v>20000070</v>
      </c>
      <c r="H1445">
        <v>3.7999999999999999E-2</v>
      </c>
      <c r="I1445">
        <v>2022</v>
      </c>
      <c r="J1445" t="s">
        <v>118</v>
      </c>
      <c r="K1445" t="s">
        <v>55</v>
      </c>
      <c r="L1445" s="127">
        <v>0.49652777777777773</v>
      </c>
      <c r="M1445" t="s">
        <v>28</v>
      </c>
      <c r="N1445" t="s">
        <v>29</v>
      </c>
      <c r="O1445" t="s">
        <v>30</v>
      </c>
      <c r="P1445" t="s">
        <v>31</v>
      </c>
      <c r="Q1445" t="s">
        <v>41</v>
      </c>
      <c r="R1445" t="s">
        <v>33</v>
      </c>
      <c r="S1445" t="s">
        <v>42</v>
      </c>
      <c r="T1445" t="s">
        <v>35</v>
      </c>
      <c r="U1445" s="1" t="s">
        <v>36</v>
      </c>
      <c r="V1445">
        <v>5</v>
      </c>
      <c r="W1445">
        <v>0</v>
      </c>
      <c r="X1445">
        <v>0</v>
      </c>
      <c r="Y1445">
        <v>0</v>
      </c>
      <c r="Z1445">
        <v>0</v>
      </c>
    </row>
    <row r="1446" spans="1:26" x14ac:dyDescent="0.25">
      <c r="A1446">
        <v>106922230</v>
      </c>
      <c r="B1446" t="s">
        <v>81</v>
      </c>
      <c r="C1446" t="s">
        <v>45</v>
      </c>
      <c r="D1446">
        <v>50028612</v>
      </c>
      <c r="E1446">
        <v>50028612</v>
      </c>
      <c r="F1446">
        <v>8.0069999999999997</v>
      </c>
      <c r="G1446">
        <v>50019449</v>
      </c>
      <c r="H1446">
        <v>0</v>
      </c>
      <c r="I1446">
        <v>2022</v>
      </c>
      <c r="J1446" t="s">
        <v>118</v>
      </c>
      <c r="K1446" t="s">
        <v>58</v>
      </c>
      <c r="L1446" s="127">
        <v>0.50555555555555554</v>
      </c>
      <c r="M1446" t="s">
        <v>28</v>
      </c>
      <c r="N1446" t="s">
        <v>29</v>
      </c>
      <c r="O1446" t="s">
        <v>30</v>
      </c>
      <c r="P1446" t="s">
        <v>68</v>
      </c>
      <c r="Q1446" t="s">
        <v>32</v>
      </c>
      <c r="R1446" t="s">
        <v>33</v>
      </c>
      <c r="S1446" t="s">
        <v>42</v>
      </c>
      <c r="T1446" t="s">
        <v>35</v>
      </c>
      <c r="U1446" s="1" t="s">
        <v>36</v>
      </c>
      <c r="V1446">
        <v>2</v>
      </c>
      <c r="W1446">
        <v>0</v>
      </c>
      <c r="X1446">
        <v>0</v>
      </c>
      <c r="Y1446">
        <v>0</v>
      </c>
      <c r="Z1446">
        <v>0</v>
      </c>
    </row>
    <row r="1447" spans="1:26" x14ac:dyDescent="0.25">
      <c r="A1447">
        <v>106922366</v>
      </c>
      <c r="B1447" t="s">
        <v>148</v>
      </c>
      <c r="C1447" t="s">
        <v>65</v>
      </c>
      <c r="D1447">
        <v>10000040</v>
      </c>
      <c r="E1447">
        <v>10000040</v>
      </c>
      <c r="F1447">
        <v>8.8000000000000007</v>
      </c>
      <c r="G1447">
        <v>200090</v>
      </c>
      <c r="H1447">
        <v>0.2</v>
      </c>
      <c r="I1447">
        <v>2022</v>
      </c>
      <c r="J1447" t="s">
        <v>118</v>
      </c>
      <c r="K1447" t="s">
        <v>55</v>
      </c>
      <c r="L1447" s="127">
        <v>0.65208333333333335</v>
      </c>
      <c r="M1447" t="s">
        <v>28</v>
      </c>
      <c r="N1447" t="s">
        <v>49</v>
      </c>
      <c r="O1447" t="s">
        <v>30</v>
      </c>
      <c r="P1447" t="s">
        <v>68</v>
      </c>
      <c r="Q1447" t="s">
        <v>32</v>
      </c>
      <c r="R1447" t="s">
        <v>33</v>
      </c>
      <c r="S1447" t="s">
        <v>34</v>
      </c>
      <c r="T1447" t="s">
        <v>35</v>
      </c>
      <c r="U1447" s="1" t="s">
        <v>36</v>
      </c>
      <c r="V1447">
        <v>4</v>
      </c>
      <c r="W1447">
        <v>0</v>
      </c>
      <c r="X1447">
        <v>0</v>
      </c>
      <c r="Y1447">
        <v>0</v>
      </c>
      <c r="Z1447">
        <v>0</v>
      </c>
    </row>
    <row r="1448" spans="1:26" x14ac:dyDescent="0.25">
      <c r="A1448">
        <v>106922403</v>
      </c>
      <c r="B1448" t="s">
        <v>25</v>
      </c>
      <c r="C1448" t="s">
        <v>65</v>
      </c>
      <c r="D1448">
        <v>10000040</v>
      </c>
      <c r="E1448">
        <v>10000040</v>
      </c>
      <c r="F1448">
        <v>1.724</v>
      </c>
      <c r="G1448">
        <v>40001002</v>
      </c>
      <c r="H1448">
        <v>0.47</v>
      </c>
      <c r="I1448">
        <v>2022</v>
      </c>
      <c r="J1448" t="s">
        <v>118</v>
      </c>
      <c r="K1448" t="s">
        <v>48</v>
      </c>
      <c r="L1448" s="127">
        <v>0.48472222222222222</v>
      </c>
      <c r="M1448" t="s">
        <v>28</v>
      </c>
      <c r="N1448" t="s">
        <v>29</v>
      </c>
      <c r="O1448" t="s">
        <v>30</v>
      </c>
      <c r="P1448" t="s">
        <v>68</v>
      </c>
      <c r="Q1448" t="s">
        <v>41</v>
      </c>
      <c r="R1448" t="s">
        <v>33</v>
      </c>
      <c r="S1448" t="s">
        <v>42</v>
      </c>
      <c r="T1448" t="s">
        <v>35</v>
      </c>
      <c r="U1448" s="1" t="s">
        <v>43</v>
      </c>
      <c r="V1448">
        <v>3</v>
      </c>
      <c r="W1448">
        <v>0</v>
      </c>
      <c r="X1448">
        <v>0</v>
      </c>
      <c r="Y1448">
        <v>0</v>
      </c>
      <c r="Z1448">
        <v>1</v>
      </c>
    </row>
    <row r="1449" spans="1:26" x14ac:dyDescent="0.25">
      <c r="A1449">
        <v>106922550</v>
      </c>
      <c r="B1449" t="s">
        <v>90</v>
      </c>
      <c r="C1449" t="s">
        <v>38</v>
      </c>
      <c r="D1449">
        <v>20000117</v>
      </c>
      <c r="E1449">
        <v>20000117</v>
      </c>
      <c r="F1449">
        <v>6.69</v>
      </c>
      <c r="G1449">
        <v>40001148</v>
      </c>
      <c r="H1449">
        <v>0.1</v>
      </c>
      <c r="I1449">
        <v>2022</v>
      </c>
      <c r="J1449" t="s">
        <v>118</v>
      </c>
      <c r="K1449" t="s">
        <v>53</v>
      </c>
      <c r="L1449" s="127">
        <v>0.64236111111111105</v>
      </c>
      <c r="M1449" t="s">
        <v>77</v>
      </c>
      <c r="N1449" t="s">
        <v>49</v>
      </c>
      <c r="O1449" t="s">
        <v>30</v>
      </c>
      <c r="P1449" t="s">
        <v>31</v>
      </c>
      <c r="Q1449" t="s">
        <v>41</v>
      </c>
      <c r="R1449" t="s">
        <v>33</v>
      </c>
      <c r="S1449" t="s">
        <v>42</v>
      </c>
      <c r="T1449" t="s">
        <v>35</v>
      </c>
      <c r="U1449" s="1" t="s">
        <v>43</v>
      </c>
      <c r="V1449">
        <v>2</v>
      </c>
      <c r="W1449">
        <v>0</v>
      </c>
      <c r="X1449">
        <v>0</v>
      </c>
      <c r="Y1449">
        <v>0</v>
      </c>
      <c r="Z1449">
        <v>1</v>
      </c>
    </row>
    <row r="1450" spans="1:26" x14ac:dyDescent="0.25">
      <c r="A1450">
        <v>106922638</v>
      </c>
      <c r="B1450" t="s">
        <v>97</v>
      </c>
      <c r="C1450" t="s">
        <v>45</v>
      </c>
      <c r="D1450">
        <v>50018945</v>
      </c>
      <c r="E1450">
        <v>50018945</v>
      </c>
      <c r="F1450">
        <v>2.173</v>
      </c>
      <c r="G1450">
        <v>50008924</v>
      </c>
      <c r="H1450">
        <v>0</v>
      </c>
      <c r="I1450">
        <v>2022</v>
      </c>
      <c r="J1450" t="s">
        <v>118</v>
      </c>
      <c r="K1450" t="s">
        <v>27</v>
      </c>
      <c r="L1450" s="127">
        <v>0.40347222222222223</v>
      </c>
      <c r="M1450" t="s">
        <v>28</v>
      </c>
      <c r="N1450" t="s">
        <v>49</v>
      </c>
      <c r="O1450" t="s">
        <v>30</v>
      </c>
      <c r="P1450" t="s">
        <v>54</v>
      </c>
      <c r="Q1450" t="s">
        <v>41</v>
      </c>
      <c r="R1450" t="s">
        <v>33</v>
      </c>
      <c r="S1450" t="s">
        <v>42</v>
      </c>
      <c r="T1450" t="s">
        <v>35</v>
      </c>
      <c r="U1450" s="1" t="s">
        <v>36</v>
      </c>
      <c r="V1450">
        <v>1</v>
      </c>
      <c r="W1450">
        <v>0</v>
      </c>
      <c r="X1450">
        <v>0</v>
      </c>
      <c r="Y1450">
        <v>0</v>
      </c>
      <c r="Z1450">
        <v>0</v>
      </c>
    </row>
    <row r="1451" spans="1:26" x14ac:dyDescent="0.25">
      <c r="A1451">
        <v>106922655</v>
      </c>
      <c r="B1451" t="s">
        <v>147</v>
      </c>
      <c r="C1451" t="s">
        <v>67</v>
      </c>
      <c r="D1451">
        <v>30000211</v>
      </c>
      <c r="E1451">
        <v>30000211</v>
      </c>
      <c r="F1451">
        <v>10.44</v>
      </c>
      <c r="G1451">
        <v>30000906</v>
      </c>
      <c r="H1451">
        <v>0.152</v>
      </c>
      <c r="I1451">
        <v>2022</v>
      </c>
      <c r="J1451" t="s">
        <v>118</v>
      </c>
      <c r="K1451" t="s">
        <v>39</v>
      </c>
      <c r="L1451" s="127">
        <v>0.47569444444444442</v>
      </c>
      <c r="M1451" t="s">
        <v>28</v>
      </c>
      <c r="N1451" t="s">
        <v>29</v>
      </c>
      <c r="O1451" t="s">
        <v>30</v>
      </c>
      <c r="P1451" t="s">
        <v>31</v>
      </c>
      <c r="Q1451" t="s">
        <v>41</v>
      </c>
      <c r="R1451" t="s">
        <v>33</v>
      </c>
      <c r="S1451" t="s">
        <v>42</v>
      </c>
      <c r="T1451" t="s">
        <v>35</v>
      </c>
      <c r="U1451" s="1" t="s">
        <v>105</v>
      </c>
      <c r="V1451">
        <v>1</v>
      </c>
      <c r="W1451">
        <v>1</v>
      </c>
      <c r="X1451">
        <v>0</v>
      </c>
      <c r="Y1451">
        <v>0</v>
      </c>
      <c r="Z1451">
        <v>0</v>
      </c>
    </row>
    <row r="1452" spans="1:26" x14ac:dyDescent="0.25">
      <c r="A1452">
        <v>106922995</v>
      </c>
      <c r="B1452" t="s">
        <v>81</v>
      </c>
      <c r="C1452" t="s">
        <v>45</v>
      </c>
      <c r="D1452">
        <v>50011776</v>
      </c>
      <c r="E1452">
        <v>40002136</v>
      </c>
      <c r="F1452">
        <v>0.68</v>
      </c>
      <c r="G1452">
        <v>20000021</v>
      </c>
      <c r="H1452">
        <v>0</v>
      </c>
      <c r="I1452">
        <v>2022</v>
      </c>
      <c r="J1452" t="s">
        <v>118</v>
      </c>
      <c r="K1452" t="s">
        <v>55</v>
      </c>
      <c r="L1452" s="127">
        <v>0.97777777777777775</v>
      </c>
      <c r="M1452" t="s">
        <v>28</v>
      </c>
      <c r="N1452" t="s">
        <v>29</v>
      </c>
      <c r="O1452" t="s">
        <v>30</v>
      </c>
      <c r="P1452" t="s">
        <v>31</v>
      </c>
      <c r="Q1452" t="s">
        <v>41</v>
      </c>
      <c r="R1452" t="s">
        <v>61</v>
      </c>
      <c r="S1452" t="s">
        <v>42</v>
      </c>
      <c r="T1452" t="s">
        <v>47</v>
      </c>
      <c r="U1452" s="1" t="s">
        <v>36</v>
      </c>
      <c r="V1452">
        <v>2</v>
      </c>
      <c r="W1452">
        <v>0</v>
      </c>
      <c r="X1452">
        <v>0</v>
      </c>
      <c r="Y1452">
        <v>0</v>
      </c>
      <c r="Z1452">
        <v>0</v>
      </c>
    </row>
    <row r="1453" spans="1:26" x14ac:dyDescent="0.25">
      <c r="A1453">
        <v>106923211</v>
      </c>
      <c r="B1453" t="s">
        <v>79</v>
      </c>
      <c r="C1453" t="s">
        <v>45</v>
      </c>
      <c r="D1453">
        <v>20000601</v>
      </c>
      <c r="E1453">
        <v>20000601</v>
      </c>
      <c r="F1453">
        <v>16.62</v>
      </c>
      <c r="G1453">
        <v>50009381</v>
      </c>
      <c r="H1453">
        <v>0</v>
      </c>
      <c r="I1453">
        <v>2022</v>
      </c>
      <c r="J1453" t="s">
        <v>89</v>
      </c>
      <c r="K1453" t="s">
        <v>48</v>
      </c>
      <c r="L1453" s="127">
        <v>0.80763888888888891</v>
      </c>
      <c r="M1453" t="s">
        <v>92</v>
      </c>
      <c r="Q1453" t="s">
        <v>41</v>
      </c>
      <c r="R1453" t="s">
        <v>61</v>
      </c>
      <c r="S1453" t="s">
        <v>42</v>
      </c>
      <c r="T1453" t="s">
        <v>47</v>
      </c>
      <c r="U1453" s="1" t="s">
        <v>36</v>
      </c>
      <c r="V1453">
        <v>4</v>
      </c>
      <c r="W1453">
        <v>0</v>
      </c>
      <c r="X1453">
        <v>0</v>
      </c>
      <c r="Y1453">
        <v>0</v>
      </c>
      <c r="Z1453">
        <v>0</v>
      </c>
    </row>
    <row r="1454" spans="1:26" x14ac:dyDescent="0.25">
      <c r="A1454">
        <v>106923432</v>
      </c>
      <c r="B1454" t="s">
        <v>25</v>
      </c>
      <c r="C1454" t="s">
        <v>65</v>
      </c>
      <c r="D1454">
        <v>10000440</v>
      </c>
      <c r="E1454">
        <v>10000440</v>
      </c>
      <c r="F1454">
        <v>3.7469999999999999</v>
      </c>
      <c r="G1454">
        <v>50031853</v>
      </c>
      <c r="H1454">
        <v>6.6000000000000003E-2</v>
      </c>
      <c r="I1454">
        <v>2022</v>
      </c>
      <c r="J1454" t="s">
        <v>118</v>
      </c>
      <c r="K1454" t="s">
        <v>27</v>
      </c>
      <c r="L1454" s="127">
        <v>4.1666666666666664E-2</v>
      </c>
      <c r="M1454" t="s">
        <v>28</v>
      </c>
      <c r="N1454" t="s">
        <v>29</v>
      </c>
      <c r="O1454" t="s">
        <v>30</v>
      </c>
      <c r="P1454" t="s">
        <v>31</v>
      </c>
      <c r="Q1454" t="s">
        <v>41</v>
      </c>
      <c r="R1454" t="s">
        <v>33</v>
      </c>
      <c r="S1454" t="s">
        <v>42</v>
      </c>
      <c r="T1454" t="s">
        <v>57</v>
      </c>
      <c r="U1454" s="1" t="s">
        <v>36</v>
      </c>
      <c r="V1454">
        <v>1</v>
      </c>
      <c r="W1454">
        <v>0</v>
      </c>
      <c r="X1454">
        <v>0</v>
      </c>
      <c r="Y1454">
        <v>0</v>
      </c>
      <c r="Z1454">
        <v>0</v>
      </c>
    </row>
    <row r="1455" spans="1:26" x14ac:dyDescent="0.25">
      <c r="A1455">
        <v>106923447</v>
      </c>
      <c r="B1455" t="s">
        <v>25</v>
      </c>
      <c r="C1455" t="s">
        <v>65</v>
      </c>
      <c r="D1455">
        <v>10000040</v>
      </c>
      <c r="E1455">
        <v>10000040</v>
      </c>
      <c r="F1455">
        <v>20.812000000000001</v>
      </c>
      <c r="G1455">
        <v>40002547</v>
      </c>
      <c r="H1455">
        <v>0.1</v>
      </c>
      <c r="I1455">
        <v>2022</v>
      </c>
      <c r="J1455" t="s">
        <v>89</v>
      </c>
      <c r="K1455" t="s">
        <v>58</v>
      </c>
      <c r="L1455" s="127">
        <v>0.84930555555555554</v>
      </c>
      <c r="M1455" t="s">
        <v>28</v>
      </c>
      <c r="N1455" t="s">
        <v>49</v>
      </c>
      <c r="O1455" t="s">
        <v>30</v>
      </c>
      <c r="P1455" t="s">
        <v>31</v>
      </c>
      <c r="Q1455" t="s">
        <v>41</v>
      </c>
      <c r="R1455" t="s">
        <v>33</v>
      </c>
      <c r="S1455" t="s">
        <v>42</v>
      </c>
      <c r="T1455" t="s">
        <v>57</v>
      </c>
      <c r="U1455" s="1" t="s">
        <v>36</v>
      </c>
      <c r="V1455">
        <v>2</v>
      </c>
      <c r="W1455">
        <v>0</v>
      </c>
      <c r="X1455">
        <v>0</v>
      </c>
      <c r="Y1455">
        <v>0</v>
      </c>
      <c r="Z1455">
        <v>0</v>
      </c>
    </row>
    <row r="1456" spans="1:26" x14ac:dyDescent="0.25">
      <c r="A1456">
        <v>106923492</v>
      </c>
      <c r="B1456" t="s">
        <v>25</v>
      </c>
      <c r="C1456" t="s">
        <v>38</v>
      </c>
      <c r="D1456">
        <v>21000001</v>
      </c>
      <c r="E1456">
        <v>21000001</v>
      </c>
      <c r="F1456">
        <v>0.84199999999999997</v>
      </c>
      <c r="G1456">
        <v>50026348</v>
      </c>
      <c r="H1456">
        <v>5.7000000000000002E-2</v>
      </c>
      <c r="I1456">
        <v>2022</v>
      </c>
      <c r="J1456" t="s">
        <v>73</v>
      </c>
      <c r="K1456" t="s">
        <v>39</v>
      </c>
      <c r="L1456" s="127">
        <v>0.52222222222222225</v>
      </c>
      <c r="M1456" t="s">
        <v>77</v>
      </c>
      <c r="N1456" t="s">
        <v>49</v>
      </c>
      <c r="O1456" t="s">
        <v>30</v>
      </c>
      <c r="P1456" t="s">
        <v>68</v>
      </c>
      <c r="Q1456" t="s">
        <v>41</v>
      </c>
      <c r="R1456" t="s">
        <v>33</v>
      </c>
      <c r="S1456" t="s">
        <v>42</v>
      </c>
      <c r="T1456" t="s">
        <v>35</v>
      </c>
      <c r="U1456" s="1" t="s">
        <v>43</v>
      </c>
      <c r="V1456">
        <v>2</v>
      </c>
      <c r="W1456">
        <v>0</v>
      </c>
      <c r="X1456">
        <v>0</v>
      </c>
      <c r="Y1456">
        <v>0</v>
      </c>
      <c r="Z1456">
        <v>1</v>
      </c>
    </row>
    <row r="1457" spans="1:26" x14ac:dyDescent="0.25">
      <c r="A1457">
        <v>106923545</v>
      </c>
      <c r="B1457" t="s">
        <v>164</v>
      </c>
      <c r="C1457" t="s">
        <v>122</v>
      </c>
      <c r="D1457">
        <v>40001935</v>
      </c>
      <c r="E1457">
        <v>40001935</v>
      </c>
      <c r="F1457">
        <v>0.2</v>
      </c>
      <c r="G1457">
        <v>40001932</v>
      </c>
      <c r="H1457">
        <v>0.2</v>
      </c>
      <c r="I1457">
        <v>2022</v>
      </c>
      <c r="J1457" t="s">
        <v>118</v>
      </c>
      <c r="K1457" t="s">
        <v>55</v>
      </c>
      <c r="L1457" s="127">
        <v>0.49583333333333335</v>
      </c>
      <c r="M1457" t="s">
        <v>28</v>
      </c>
      <c r="N1457" t="s">
        <v>29</v>
      </c>
      <c r="O1457" t="s">
        <v>30</v>
      </c>
      <c r="P1457" t="s">
        <v>31</v>
      </c>
      <c r="Q1457" t="s">
        <v>41</v>
      </c>
      <c r="R1457" t="s">
        <v>99</v>
      </c>
      <c r="S1457" t="s">
        <v>42</v>
      </c>
      <c r="T1457" t="s">
        <v>35</v>
      </c>
      <c r="U1457" s="1" t="s">
        <v>36</v>
      </c>
      <c r="V1457">
        <v>2</v>
      </c>
      <c r="W1457">
        <v>0</v>
      </c>
      <c r="X1457">
        <v>0</v>
      </c>
      <c r="Y1457">
        <v>0</v>
      </c>
      <c r="Z1457">
        <v>0</v>
      </c>
    </row>
    <row r="1458" spans="1:26" x14ac:dyDescent="0.25">
      <c r="A1458">
        <v>106923560</v>
      </c>
      <c r="B1458" t="s">
        <v>25</v>
      </c>
      <c r="C1458" t="s">
        <v>65</v>
      </c>
      <c r="D1458">
        <v>10000087</v>
      </c>
      <c r="E1458">
        <v>10000087</v>
      </c>
      <c r="F1458">
        <v>999.99900000000002</v>
      </c>
      <c r="G1458">
        <v>40002616</v>
      </c>
      <c r="H1458">
        <v>0.8</v>
      </c>
      <c r="I1458">
        <v>2022</v>
      </c>
      <c r="J1458" t="s">
        <v>118</v>
      </c>
      <c r="K1458" t="s">
        <v>58</v>
      </c>
      <c r="L1458" s="127">
        <v>5.0694444444444452E-2</v>
      </c>
      <c r="M1458" t="s">
        <v>28</v>
      </c>
      <c r="N1458" t="s">
        <v>49</v>
      </c>
      <c r="O1458" t="s">
        <v>30</v>
      </c>
      <c r="P1458" t="s">
        <v>31</v>
      </c>
      <c r="Q1458" t="s">
        <v>41</v>
      </c>
      <c r="R1458" t="s">
        <v>33</v>
      </c>
      <c r="S1458" t="s">
        <v>42</v>
      </c>
      <c r="T1458" t="s">
        <v>57</v>
      </c>
      <c r="U1458" s="1" t="s">
        <v>36</v>
      </c>
      <c r="V1458">
        <v>1</v>
      </c>
      <c r="W1458">
        <v>0</v>
      </c>
      <c r="X1458">
        <v>0</v>
      </c>
      <c r="Y1458">
        <v>0</v>
      </c>
      <c r="Z1458">
        <v>0</v>
      </c>
    </row>
    <row r="1459" spans="1:26" x14ac:dyDescent="0.25">
      <c r="A1459">
        <v>106923593</v>
      </c>
      <c r="B1459" t="s">
        <v>86</v>
      </c>
      <c r="C1459" t="s">
        <v>65</v>
      </c>
      <c r="D1459">
        <v>10000026</v>
      </c>
      <c r="E1459">
        <v>10000026</v>
      </c>
      <c r="F1459">
        <v>27.768000000000001</v>
      </c>
      <c r="G1459">
        <v>200400</v>
      </c>
      <c r="H1459">
        <v>2E-3</v>
      </c>
      <c r="I1459">
        <v>2022</v>
      </c>
      <c r="J1459" t="s">
        <v>118</v>
      </c>
      <c r="K1459" t="s">
        <v>55</v>
      </c>
      <c r="L1459" s="127">
        <v>0.75763888888888886</v>
      </c>
      <c r="M1459" t="s">
        <v>28</v>
      </c>
      <c r="N1459" t="s">
        <v>49</v>
      </c>
      <c r="O1459" t="s">
        <v>30</v>
      </c>
      <c r="P1459" t="s">
        <v>31</v>
      </c>
      <c r="Q1459" t="s">
        <v>41</v>
      </c>
      <c r="R1459" t="s">
        <v>33</v>
      </c>
      <c r="S1459" t="s">
        <v>42</v>
      </c>
      <c r="T1459" t="s">
        <v>35</v>
      </c>
      <c r="U1459" s="1" t="s">
        <v>36</v>
      </c>
      <c r="V1459">
        <v>3</v>
      </c>
      <c r="W1459">
        <v>0</v>
      </c>
      <c r="X1459">
        <v>0</v>
      </c>
      <c r="Y1459">
        <v>0</v>
      </c>
      <c r="Z1459">
        <v>0</v>
      </c>
    </row>
    <row r="1460" spans="1:26" x14ac:dyDescent="0.25">
      <c r="A1460">
        <v>106923622</v>
      </c>
      <c r="B1460" t="s">
        <v>112</v>
      </c>
      <c r="C1460" t="s">
        <v>65</v>
      </c>
      <c r="D1460">
        <v>10000095</v>
      </c>
      <c r="E1460">
        <v>10000095</v>
      </c>
      <c r="F1460">
        <v>5.7869999999999999</v>
      </c>
      <c r="G1460">
        <v>40001808</v>
      </c>
      <c r="H1460">
        <v>9.5000000000000001E-2</v>
      </c>
      <c r="I1460">
        <v>2022</v>
      </c>
      <c r="J1460" t="s">
        <v>118</v>
      </c>
      <c r="K1460" t="s">
        <v>55</v>
      </c>
      <c r="L1460" s="127">
        <v>0.56874999999999998</v>
      </c>
      <c r="M1460" t="s">
        <v>28</v>
      </c>
      <c r="N1460" t="s">
        <v>29</v>
      </c>
      <c r="O1460" t="s">
        <v>30</v>
      </c>
      <c r="P1460" t="s">
        <v>68</v>
      </c>
      <c r="Q1460" t="s">
        <v>41</v>
      </c>
      <c r="R1460" t="s">
        <v>33</v>
      </c>
      <c r="S1460" t="s">
        <v>42</v>
      </c>
      <c r="T1460" t="s">
        <v>35</v>
      </c>
      <c r="U1460" s="1" t="s">
        <v>36</v>
      </c>
      <c r="V1460">
        <v>10</v>
      </c>
      <c r="W1460">
        <v>0</v>
      </c>
      <c r="X1460">
        <v>0</v>
      </c>
      <c r="Y1460">
        <v>0</v>
      </c>
      <c r="Z1460">
        <v>0</v>
      </c>
    </row>
    <row r="1461" spans="1:26" x14ac:dyDescent="0.25">
      <c r="A1461">
        <v>106923630</v>
      </c>
      <c r="B1461" t="s">
        <v>104</v>
      </c>
      <c r="C1461" t="s">
        <v>65</v>
      </c>
      <c r="D1461">
        <v>10000026</v>
      </c>
      <c r="E1461">
        <v>10000026</v>
      </c>
      <c r="F1461">
        <v>999.99900000000002</v>
      </c>
      <c r="G1461">
        <v>200390</v>
      </c>
      <c r="H1461">
        <v>1</v>
      </c>
      <c r="I1461">
        <v>2022</v>
      </c>
      <c r="J1461" t="s">
        <v>118</v>
      </c>
      <c r="K1461" t="s">
        <v>58</v>
      </c>
      <c r="L1461" s="127">
        <v>0.35138888888888892</v>
      </c>
      <c r="M1461" t="s">
        <v>28</v>
      </c>
      <c r="N1461" t="s">
        <v>29</v>
      </c>
      <c r="O1461" t="s">
        <v>30</v>
      </c>
      <c r="P1461" t="s">
        <v>31</v>
      </c>
      <c r="Q1461" t="s">
        <v>32</v>
      </c>
      <c r="R1461" t="s">
        <v>84</v>
      </c>
      <c r="S1461" t="s">
        <v>42</v>
      </c>
      <c r="T1461" t="s">
        <v>35</v>
      </c>
      <c r="U1461" s="1" t="s">
        <v>36</v>
      </c>
      <c r="V1461">
        <v>2</v>
      </c>
      <c r="W1461">
        <v>0</v>
      </c>
      <c r="X1461">
        <v>0</v>
      </c>
      <c r="Y1461">
        <v>0</v>
      </c>
      <c r="Z1461">
        <v>0</v>
      </c>
    </row>
    <row r="1462" spans="1:26" x14ac:dyDescent="0.25">
      <c r="A1462">
        <v>106923737</v>
      </c>
      <c r="B1462" t="s">
        <v>25</v>
      </c>
      <c r="C1462" t="s">
        <v>65</v>
      </c>
      <c r="D1462">
        <v>10000040</v>
      </c>
      <c r="E1462">
        <v>10000040</v>
      </c>
      <c r="F1462">
        <v>24.128</v>
      </c>
      <c r="G1462">
        <v>40002700</v>
      </c>
      <c r="H1462">
        <v>1</v>
      </c>
      <c r="I1462">
        <v>2022</v>
      </c>
      <c r="J1462" t="s">
        <v>118</v>
      </c>
      <c r="K1462" t="s">
        <v>53</v>
      </c>
      <c r="L1462" s="127">
        <v>0.63055555555555554</v>
      </c>
      <c r="M1462" t="s">
        <v>28</v>
      </c>
      <c r="N1462" t="s">
        <v>49</v>
      </c>
      <c r="O1462" t="s">
        <v>30</v>
      </c>
      <c r="P1462" t="s">
        <v>54</v>
      </c>
      <c r="Q1462" t="s">
        <v>41</v>
      </c>
      <c r="R1462" t="s">
        <v>33</v>
      </c>
      <c r="S1462" t="s">
        <v>42</v>
      </c>
      <c r="T1462" t="s">
        <v>35</v>
      </c>
      <c r="U1462" s="1" t="s">
        <v>64</v>
      </c>
      <c r="V1462">
        <v>2</v>
      </c>
      <c r="W1462">
        <v>0</v>
      </c>
      <c r="X1462">
        <v>0</v>
      </c>
      <c r="Y1462">
        <v>1</v>
      </c>
      <c r="Z1462">
        <v>0</v>
      </c>
    </row>
    <row r="1463" spans="1:26" x14ac:dyDescent="0.25">
      <c r="A1463">
        <v>106923766</v>
      </c>
      <c r="B1463" t="s">
        <v>106</v>
      </c>
      <c r="C1463" t="s">
        <v>65</v>
      </c>
      <c r="D1463">
        <v>10000095</v>
      </c>
      <c r="E1463">
        <v>10000095</v>
      </c>
      <c r="F1463">
        <v>19.707999999999998</v>
      </c>
      <c r="G1463">
        <v>30000295</v>
      </c>
      <c r="H1463">
        <v>0.5</v>
      </c>
      <c r="I1463">
        <v>2022</v>
      </c>
      <c r="J1463" t="s">
        <v>118</v>
      </c>
      <c r="K1463" t="s">
        <v>55</v>
      </c>
      <c r="L1463" s="127">
        <v>0.60138888888888886</v>
      </c>
      <c r="M1463" t="s">
        <v>28</v>
      </c>
      <c r="N1463" t="s">
        <v>49</v>
      </c>
      <c r="O1463" t="s">
        <v>30</v>
      </c>
      <c r="P1463" t="s">
        <v>54</v>
      </c>
      <c r="Q1463" t="s">
        <v>41</v>
      </c>
      <c r="R1463" t="s">
        <v>33</v>
      </c>
      <c r="S1463" t="s">
        <v>42</v>
      </c>
      <c r="T1463" t="s">
        <v>35</v>
      </c>
      <c r="U1463" s="1" t="s">
        <v>36</v>
      </c>
      <c r="V1463">
        <v>5</v>
      </c>
      <c r="W1463">
        <v>0</v>
      </c>
      <c r="X1463">
        <v>0</v>
      </c>
      <c r="Y1463">
        <v>0</v>
      </c>
      <c r="Z1463">
        <v>0</v>
      </c>
    </row>
    <row r="1464" spans="1:26" x14ac:dyDescent="0.25">
      <c r="A1464">
        <v>106923795</v>
      </c>
      <c r="B1464" t="s">
        <v>106</v>
      </c>
      <c r="C1464" t="s">
        <v>65</v>
      </c>
      <c r="D1464">
        <v>10000095</v>
      </c>
      <c r="E1464">
        <v>10000095</v>
      </c>
      <c r="F1464">
        <v>19.308</v>
      </c>
      <c r="G1464">
        <v>20000013</v>
      </c>
      <c r="H1464">
        <v>0.1</v>
      </c>
      <c r="I1464">
        <v>2022</v>
      </c>
      <c r="J1464" t="s">
        <v>118</v>
      </c>
      <c r="K1464" t="s">
        <v>48</v>
      </c>
      <c r="L1464" s="127">
        <v>0.9277777777777777</v>
      </c>
      <c r="M1464" t="s">
        <v>28</v>
      </c>
      <c r="N1464" t="s">
        <v>49</v>
      </c>
      <c r="O1464" t="s">
        <v>30</v>
      </c>
      <c r="P1464" t="s">
        <v>54</v>
      </c>
      <c r="Q1464" t="s">
        <v>41</v>
      </c>
      <c r="R1464" t="s">
        <v>33</v>
      </c>
      <c r="S1464" t="s">
        <v>42</v>
      </c>
      <c r="T1464" t="s">
        <v>57</v>
      </c>
      <c r="U1464" s="1" t="s">
        <v>36</v>
      </c>
      <c r="V1464">
        <v>1</v>
      </c>
      <c r="W1464">
        <v>0</v>
      </c>
      <c r="X1464">
        <v>0</v>
      </c>
      <c r="Y1464">
        <v>0</v>
      </c>
      <c r="Z1464">
        <v>0</v>
      </c>
    </row>
    <row r="1465" spans="1:26" x14ac:dyDescent="0.25">
      <c r="A1465">
        <v>106923850</v>
      </c>
      <c r="B1465" t="s">
        <v>25</v>
      </c>
      <c r="C1465" t="s">
        <v>65</v>
      </c>
      <c r="D1465">
        <v>10000440</v>
      </c>
      <c r="E1465">
        <v>10000440</v>
      </c>
      <c r="F1465">
        <v>999.99900000000002</v>
      </c>
      <c r="G1465">
        <v>10000440</v>
      </c>
      <c r="H1465">
        <v>0.23699999999999999</v>
      </c>
      <c r="I1465">
        <v>2022</v>
      </c>
      <c r="J1465" t="s">
        <v>118</v>
      </c>
      <c r="K1465" t="s">
        <v>55</v>
      </c>
      <c r="L1465" s="127">
        <v>0.65763888888888888</v>
      </c>
      <c r="M1465" t="s">
        <v>28</v>
      </c>
      <c r="N1465" t="s">
        <v>49</v>
      </c>
      <c r="O1465" t="s">
        <v>30</v>
      </c>
      <c r="P1465" t="s">
        <v>31</v>
      </c>
      <c r="Q1465" t="s">
        <v>41</v>
      </c>
      <c r="R1465" t="s">
        <v>33</v>
      </c>
      <c r="S1465" t="s">
        <v>42</v>
      </c>
      <c r="T1465" t="s">
        <v>35</v>
      </c>
      <c r="U1465" s="1" t="s">
        <v>43</v>
      </c>
      <c r="V1465">
        <v>1</v>
      </c>
      <c r="W1465">
        <v>0</v>
      </c>
      <c r="X1465">
        <v>0</v>
      </c>
      <c r="Y1465">
        <v>0</v>
      </c>
      <c r="Z1465">
        <v>1</v>
      </c>
    </row>
    <row r="1466" spans="1:26" x14ac:dyDescent="0.25">
      <c r="A1466">
        <v>106923877</v>
      </c>
      <c r="B1466" t="s">
        <v>25</v>
      </c>
      <c r="C1466" t="s">
        <v>65</v>
      </c>
      <c r="D1466">
        <v>10000440</v>
      </c>
      <c r="E1466">
        <v>10000440</v>
      </c>
      <c r="F1466">
        <v>2.56</v>
      </c>
      <c r="G1466">
        <v>50032558</v>
      </c>
      <c r="H1466">
        <v>0.189</v>
      </c>
      <c r="I1466">
        <v>2022</v>
      </c>
      <c r="J1466" t="s">
        <v>118</v>
      </c>
      <c r="K1466" t="s">
        <v>48</v>
      </c>
      <c r="L1466" s="127">
        <v>0.65416666666666667</v>
      </c>
      <c r="M1466" t="s">
        <v>28</v>
      </c>
      <c r="N1466" t="s">
        <v>49</v>
      </c>
      <c r="O1466" t="s">
        <v>30</v>
      </c>
      <c r="P1466" t="s">
        <v>31</v>
      </c>
      <c r="Q1466" t="s">
        <v>41</v>
      </c>
      <c r="R1466" t="s">
        <v>56</v>
      </c>
      <c r="S1466" t="s">
        <v>42</v>
      </c>
      <c r="T1466" t="s">
        <v>35</v>
      </c>
      <c r="U1466" s="1" t="s">
        <v>36</v>
      </c>
      <c r="V1466">
        <v>2</v>
      </c>
      <c r="W1466">
        <v>0</v>
      </c>
      <c r="X1466">
        <v>0</v>
      </c>
      <c r="Y1466">
        <v>0</v>
      </c>
      <c r="Z1466">
        <v>0</v>
      </c>
    </row>
    <row r="1467" spans="1:26" x14ac:dyDescent="0.25">
      <c r="A1467">
        <v>106923924</v>
      </c>
      <c r="B1467" t="s">
        <v>25</v>
      </c>
      <c r="C1467" t="s">
        <v>67</v>
      </c>
      <c r="D1467">
        <v>32000098</v>
      </c>
      <c r="E1467">
        <v>30000098</v>
      </c>
      <c r="F1467">
        <v>11.29</v>
      </c>
      <c r="G1467">
        <v>21000001</v>
      </c>
      <c r="H1467">
        <v>0</v>
      </c>
      <c r="I1467">
        <v>2022</v>
      </c>
      <c r="J1467" t="s">
        <v>73</v>
      </c>
      <c r="K1467" t="s">
        <v>27</v>
      </c>
      <c r="L1467" s="127">
        <v>0.42499999999999999</v>
      </c>
      <c r="M1467" t="s">
        <v>28</v>
      </c>
      <c r="N1467" t="s">
        <v>49</v>
      </c>
      <c r="O1467" t="s">
        <v>30</v>
      </c>
      <c r="P1467" t="s">
        <v>31</v>
      </c>
      <c r="Q1467" t="s">
        <v>41</v>
      </c>
      <c r="R1467" t="s">
        <v>33</v>
      </c>
      <c r="S1467" t="s">
        <v>42</v>
      </c>
      <c r="T1467" t="s">
        <v>35</v>
      </c>
      <c r="U1467" s="1" t="s">
        <v>43</v>
      </c>
      <c r="V1467">
        <v>3</v>
      </c>
      <c r="W1467">
        <v>0</v>
      </c>
      <c r="X1467">
        <v>0</v>
      </c>
      <c r="Y1467">
        <v>0</v>
      </c>
      <c r="Z1467">
        <v>1</v>
      </c>
    </row>
    <row r="1468" spans="1:26" x14ac:dyDescent="0.25">
      <c r="A1468">
        <v>106923977</v>
      </c>
      <c r="B1468" t="s">
        <v>25</v>
      </c>
      <c r="C1468" t="s">
        <v>45</v>
      </c>
      <c r="D1468">
        <v>50006074</v>
      </c>
      <c r="E1468">
        <v>50006074</v>
      </c>
      <c r="F1468">
        <v>999.99900000000002</v>
      </c>
      <c r="G1468">
        <v>50004959</v>
      </c>
      <c r="H1468">
        <v>8.9999999999999993E-3</v>
      </c>
      <c r="I1468">
        <v>2022</v>
      </c>
      <c r="J1468" t="s">
        <v>118</v>
      </c>
      <c r="K1468" t="s">
        <v>27</v>
      </c>
      <c r="L1468" s="127">
        <v>0.50902777777777775</v>
      </c>
      <c r="M1468" t="s">
        <v>28</v>
      </c>
      <c r="N1468" t="s">
        <v>49</v>
      </c>
      <c r="O1468" t="s">
        <v>30</v>
      </c>
      <c r="P1468" t="s">
        <v>54</v>
      </c>
      <c r="Q1468" t="s">
        <v>62</v>
      </c>
      <c r="R1468" t="s">
        <v>33</v>
      </c>
      <c r="S1468" t="s">
        <v>34</v>
      </c>
      <c r="T1468" t="s">
        <v>35</v>
      </c>
      <c r="U1468" s="1" t="s">
        <v>36</v>
      </c>
      <c r="V1468">
        <v>1</v>
      </c>
      <c r="W1468">
        <v>0</v>
      </c>
      <c r="X1468">
        <v>0</v>
      </c>
      <c r="Y1468">
        <v>0</v>
      </c>
      <c r="Z1468">
        <v>0</v>
      </c>
    </row>
    <row r="1469" spans="1:26" x14ac:dyDescent="0.25">
      <c r="A1469">
        <v>106924144</v>
      </c>
      <c r="B1469" t="s">
        <v>157</v>
      </c>
      <c r="C1469" t="s">
        <v>45</v>
      </c>
      <c r="D1469">
        <v>50004516</v>
      </c>
      <c r="E1469">
        <v>30000056</v>
      </c>
      <c r="F1469">
        <v>1.22</v>
      </c>
      <c r="G1469">
        <v>50000019</v>
      </c>
      <c r="H1469">
        <v>0</v>
      </c>
      <c r="I1469">
        <v>2022</v>
      </c>
      <c r="J1469" t="s">
        <v>118</v>
      </c>
      <c r="K1469" t="s">
        <v>55</v>
      </c>
      <c r="L1469" s="127">
        <v>0.6791666666666667</v>
      </c>
      <c r="M1469" t="s">
        <v>77</v>
      </c>
      <c r="N1469" t="s">
        <v>29</v>
      </c>
      <c r="O1469" t="s">
        <v>30</v>
      </c>
      <c r="P1469" t="s">
        <v>31</v>
      </c>
      <c r="Q1469" t="s">
        <v>41</v>
      </c>
      <c r="R1469" t="s">
        <v>33</v>
      </c>
      <c r="S1469" t="s">
        <v>42</v>
      </c>
      <c r="T1469" t="s">
        <v>35</v>
      </c>
      <c r="U1469" s="1" t="s">
        <v>43</v>
      </c>
      <c r="V1469">
        <v>5</v>
      </c>
      <c r="W1469">
        <v>0</v>
      </c>
      <c r="X1469">
        <v>0</v>
      </c>
      <c r="Y1469">
        <v>0</v>
      </c>
      <c r="Z1469">
        <v>2</v>
      </c>
    </row>
    <row r="1470" spans="1:26" x14ac:dyDescent="0.25">
      <c r="A1470">
        <v>106924333</v>
      </c>
      <c r="B1470" t="s">
        <v>86</v>
      </c>
      <c r="C1470" t="s">
        <v>65</v>
      </c>
      <c r="D1470">
        <v>10000026</v>
      </c>
      <c r="E1470">
        <v>10000026</v>
      </c>
      <c r="F1470">
        <v>27.666</v>
      </c>
      <c r="G1470">
        <v>200400</v>
      </c>
      <c r="H1470">
        <v>0.1</v>
      </c>
      <c r="I1470">
        <v>2022</v>
      </c>
      <c r="J1470" t="s">
        <v>118</v>
      </c>
      <c r="K1470" t="s">
        <v>27</v>
      </c>
      <c r="L1470" s="127">
        <v>0.71875</v>
      </c>
      <c r="M1470" t="s">
        <v>28</v>
      </c>
      <c r="N1470" t="s">
        <v>49</v>
      </c>
      <c r="O1470" t="s">
        <v>30</v>
      </c>
      <c r="P1470" t="s">
        <v>31</v>
      </c>
      <c r="Q1470" t="s">
        <v>41</v>
      </c>
      <c r="R1470" t="s">
        <v>56</v>
      </c>
      <c r="S1470" t="s">
        <v>42</v>
      </c>
      <c r="T1470" t="s">
        <v>35</v>
      </c>
      <c r="U1470" s="1" t="s">
        <v>36</v>
      </c>
      <c r="V1470">
        <v>1</v>
      </c>
      <c r="W1470">
        <v>0</v>
      </c>
      <c r="X1470">
        <v>0</v>
      </c>
      <c r="Y1470">
        <v>0</v>
      </c>
      <c r="Z1470">
        <v>0</v>
      </c>
    </row>
    <row r="1471" spans="1:26" x14ac:dyDescent="0.25">
      <c r="A1471">
        <v>106924451</v>
      </c>
      <c r="B1471" t="s">
        <v>25</v>
      </c>
      <c r="C1471" t="s">
        <v>45</v>
      </c>
      <c r="D1471">
        <v>20000001</v>
      </c>
      <c r="E1471">
        <v>20000001</v>
      </c>
      <c r="F1471">
        <v>15.734999999999999</v>
      </c>
      <c r="G1471">
        <v>50031997</v>
      </c>
      <c r="H1471">
        <v>0</v>
      </c>
      <c r="I1471">
        <v>2022</v>
      </c>
      <c r="J1471" t="s">
        <v>73</v>
      </c>
      <c r="K1471" t="s">
        <v>53</v>
      </c>
      <c r="L1471" s="127">
        <v>0.62847222222222221</v>
      </c>
      <c r="M1471" t="s">
        <v>28</v>
      </c>
      <c r="N1471" t="s">
        <v>49</v>
      </c>
      <c r="O1471" t="s">
        <v>30</v>
      </c>
      <c r="P1471" t="s">
        <v>31</v>
      </c>
      <c r="Q1471" t="s">
        <v>41</v>
      </c>
      <c r="R1471" t="s">
        <v>33</v>
      </c>
      <c r="S1471" t="s">
        <v>42</v>
      </c>
      <c r="T1471" t="s">
        <v>35</v>
      </c>
      <c r="U1471" s="1" t="s">
        <v>36</v>
      </c>
      <c r="V1471">
        <v>4</v>
      </c>
      <c r="W1471">
        <v>0</v>
      </c>
      <c r="X1471">
        <v>0</v>
      </c>
      <c r="Y1471">
        <v>0</v>
      </c>
      <c r="Z1471">
        <v>0</v>
      </c>
    </row>
    <row r="1472" spans="1:26" x14ac:dyDescent="0.25">
      <c r="A1472">
        <v>106924470</v>
      </c>
      <c r="B1472" t="s">
        <v>25</v>
      </c>
      <c r="C1472" t="s">
        <v>45</v>
      </c>
      <c r="D1472">
        <v>50034930</v>
      </c>
      <c r="E1472">
        <v>50034930</v>
      </c>
      <c r="F1472">
        <v>999.99900000000002</v>
      </c>
      <c r="H1472">
        <v>0</v>
      </c>
      <c r="I1472">
        <v>2022</v>
      </c>
      <c r="J1472" t="s">
        <v>73</v>
      </c>
      <c r="K1472" t="s">
        <v>55</v>
      </c>
      <c r="L1472" s="127">
        <v>0.6875</v>
      </c>
      <c r="M1472" t="s">
        <v>28</v>
      </c>
      <c r="N1472" t="s">
        <v>29</v>
      </c>
      <c r="P1472" t="s">
        <v>31</v>
      </c>
      <c r="Q1472" t="s">
        <v>62</v>
      </c>
      <c r="R1472" t="s">
        <v>33</v>
      </c>
      <c r="S1472" t="s">
        <v>34</v>
      </c>
      <c r="T1472" t="s">
        <v>35</v>
      </c>
      <c r="U1472" s="1" t="s">
        <v>36</v>
      </c>
      <c r="V1472">
        <v>4</v>
      </c>
      <c r="W1472">
        <v>0</v>
      </c>
      <c r="X1472">
        <v>0</v>
      </c>
      <c r="Y1472">
        <v>0</v>
      </c>
      <c r="Z1472">
        <v>0</v>
      </c>
    </row>
    <row r="1473" spans="1:26" x14ac:dyDescent="0.25">
      <c r="A1473">
        <v>106924504</v>
      </c>
      <c r="B1473" t="s">
        <v>25</v>
      </c>
      <c r="C1473" t="s">
        <v>38</v>
      </c>
      <c r="D1473">
        <v>20000001</v>
      </c>
      <c r="E1473">
        <v>20000001</v>
      </c>
      <c r="F1473">
        <v>15.792</v>
      </c>
      <c r="G1473">
        <v>50031997</v>
      </c>
      <c r="H1473">
        <v>5.7000000000000002E-2</v>
      </c>
      <c r="I1473">
        <v>2022</v>
      </c>
      <c r="J1473" t="s">
        <v>73</v>
      </c>
      <c r="K1473" t="s">
        <v>60</v>
      </c>
      <c r="L1473" s="127">
        <v>0.63402777777777775</v>
      </c>
      <c r="M1473" t="s">
        <v>28</v>
      </c>
      <c r="N1473" t="s">
        <v>29</v>
      </c>
      <c r="O1473" t="s">
        <v>30</v>
      </c>
      <c r="P1473" t="s">
        <v>31</v>
      </c>
      <c r="Q1473" t="s">
        <v>41</v>
      </c>
      <c r="R1473" t="s">
        <v>33</v>
      </c>
      <c r="S1473" t="s">
        <v>42</v>
      </c>
      <c r="T1473" t="s">
        <v>35</v>
      </c>
      <c r="U1473" s="1" t="s">
        <v>43</v>
      </c>
      <c r="V1473">
        <v>4</v>
      </c>
      <c r="W1473">
        <v>0</v>
      </c>
      <c r="X1473">
        <v>0</v>
      </c>
      <c r="Y1473">
        <v>0</v>
      </c>
      <c r="Z1473">
        <v>2</v>
      </c>
    </row>
    <row r="1474" spans="1:26" x14ac:dyDescent="0.25">
      <c r="A1474">
        <v>106924709</v>
      </c>
      <c r="B1474" t="s">
        <v>25</v>
      </c>
      <c r="C1474" t="s">
        <v>45</v>
      </c>
      <c r="D1474">
        <v>50031853</v>
      </c>
      <c r="E1474">
        <v>40001728</v>
      </c>
      <c r="F1474">
        <v>3.13</v>
      </c>
      <c r="G1474">
        <v>50002997</v>
      </c>
      <c r="H1474">
        <v>0.5</v>
      </c>
      <c r="I1474">
        <v>2022</v>
      </c>
      <c r="J1474" t="s">
        <v>118</v>
      </c>
      <c r="K1474" t="s">
        <v>27</v>
      </c>
      <c r="L1474" s="127">
        <v>0.6</v>
      </c>
      <c r="M1474" t="s">
        <v>28</v>
      </c>
      <c r="N1474" t="s">
        <v>49</v>
      </c>
      <c r="O1474" t="s">
        <v>30</v>
      </c>
      <c r="P1474" t="s">
        <v>54</v>
      </c>
      <c r="Q1474" t="s">
        <v>62</v>
      </c>
      <c r="R1474" t="s">
        <v>33</v>
      </c>
      <c r="S1474" t="s">
        <v>34</v>
      </c>
      <c r="T1474" t="s">
        <v>35</v>
      </c>
      <c r="U1474" s="1" t="s">
        <v>64</v>
      </c>
      <c r="V1474">
        <v>2</v>
      </c>
      <c r="W1474">
        <v>0</v>
      </c>
      <c r="X1474">
        <v>0</v>
      </c>
      <c r="Y1474">
        <v>1</v>
      </c>
      <c r="Z1474">
        <v>1</v>
      </c>
    </row>
    <row r="1475" spans="1:26" x14ac:dyDescent="0.25">
      <c r="A1475">
        <v>106924713</v>
      </c>
      <c r="B1475" t="s">
        <v>25</v>
      </c>
      <c r="C1475" t="s">
        <v>65</v>
      </c>
      <c r="D1475">
        <v>10000440</v>
      </c>
      <c r="E1475">
        <v>10000440</v>
      </c>
      <c r="F1475">
        <v>3.903</v>
      </c>
      <c r="G1475">
        <v>50031853</v>
      </c>
      <c r="H1475">
        <v>0.09</v>
      </c>
      <c r="I1475">
        <v>2022</v>
      </c>
      <c r="J1475" t="s">
        <v>118</v>
      </c>
      <c r="K1475" t="s">
        <v>27</v>
      </c>
      <c r="L1475" s="127">
        <v>0.61458333333333337</v>
      </c>
      <c r="M1475" t="s">
        <v>28</v>
      </c>
      <c r="N1475" t="s">
        <v>29</v>
      </c>
      <c r="O1475" t="s">
        <v>30</v>
      </c>
      <c r="P1475" t="s">
        <v>54</v>
      </c>
      <c r="Q1475" t="s">
        <v>62</v>
      </c>
      <c r="R1475" t="s">
        <v>66</v>
      </c>
      <c r="S1475" t="s">
        <v>34</v>
      </c>
      <c r="T1475" t="s">
        <v>35</v>
      </c>
      <c r="U1475" s="1" t="s">
        <v>64</v>
      </c>
      <c r="V1475">
        <v>4</v>
      </c>
      <c r="W1475">
        <v>0</v>
      </c>
      <c r="X1475">
        <v>0</v>
      </c>
      <c r="Y1475">
        <v>1</v>
      </c>
      <c r="Z1475">
        <v>0</v>
      </c>
    </row>
    <row r="1476" spans="1:26" x14ac:dyDescent="0.25">
      <c r="A1476">
        <v>106924715</v>
      </c>
      <c r="B1476" t="s">
        <v>81</v>
      </c>
      <c r="C1476" t="s">
        <v>67</v>
      </c>
      <c r="D1476">
        <v>30000115</v>
      </c>
      <c r="E1476">
        <v>30000115</v>
      </c>
      <c r="F1476">
        <v>6.9459999999999997</v>
      </c>
      <c r="G1476">
        <v>50018682</v>
      </c>
      <c r="H1476">
        <v>3.0000000000000001E-3</v>
      </c>
      <c r="I1476">
        <v>2022</v>
      </c>
      <c r="J1476" t="s">
        <v>118</v>
      </c>
      <c r="K1476" t="s">
        <v>39</v>
      </c>
      <c r="L1476" s="127">
        <v>0.32222222222222224</v>
      </c>
      <c r="M1476" t="s">
        <v>28</v>
      </c>
      <c r="N1476" t="s">
        <v>49</v>
      </c>
      <c r="O1476" t="s">
        <v>30</v>
      </c>
      <c r="P1476" t="s">
        <v>54</v>
      </c>
      <c r="Q1476" t="s">
        <v>32</v>
      </c>
      <c r="R1476" t="s">
        <v>33</v>
      </c>
      <c r="S1476" t="s">
        <v>42</v>
      </c>
      <c r="T1476" t="s">
        <v>35</v>
      </c>
      <c r="U1476" s="1" t="s">
        <v>36</v>
      </c>
      <c r="V1476">
        <v>2</v>
      </c>
      <c r="W1476">
        <v>0</v>
      </c>
      <c r="X1476">
        <v>0</v>
      </c>
      <c r="Y1476">
        <v>0</v>
      </c>
      <c r="Z1476">
        <v>0</v>
      </c>
    </row>
    <row r="1477" spans="1:26" x14ac:dyDescent="0.25">
      <c r="A1477">
        <v>106924789</v>
      </c>
      <c r="B1477" t="s">
        <v>104</v>
      </c>
      <c r="C1477" t="s">
        <v>65</v>
      </c>
      <c r="D1477">
        <v>10000026</v>
      </c>
      <c r="E1477">
        <v>10000026</v>
      </c>
      <c r="F1477">
        <v>14.664</v>
      </c>
      <c r="G1477">
        <v>20000025</v>
      </c>
      <c r="H1477">
        <v>1</v>
      </c>
      <c r="I1477">
        <v>2022</v>
      </c>
      <c r="J1477" t="s">
        <v>118</v>
      </c>
      <c r="K1477" t="s">
        <v>27</v>
      </c>
      <c r="L1477" s="127">
        <v>0.55694444444444446</v>
      </c>
      <c r="M1477" t="s">
        <v>28</v>
      </c>
      <c r="N1477" t="s">
        <v>49</v>
      </c>
      <c r="O1477" t="s">
        <v>30</v>
      </c>
      <c r="P1477" t="s">
        <v>31</v>
      </c>
      <c r="Q1477" t="s">
        <v>41</v>
      </c>
      <c r="R1477" t="s">
        <v>33</v>
      </c>
      <c r="S1477" t="s">
        <v>42</v>
      </c>
      <c r="T1477" t="s">
        <v>35</v>
      </c>
      <c r="U1477" s="1" t="s">
        <v>43</v>
      </c>
      <c r="V1477">
        <v>11</v>
      </c>
      <c r="W1477">
        <v>0</v>
      </c>
      <c r="X1477">
        <v>0</v>
      </c>
      <c r="Y1477">
        <v>0</v>
      </c>
      <c r="Z1477">
        <v>4</v>
      </c>
    </row>
    <row r="1478" spans="1:26" x14ac:dyDescent="0.25">
      <c r="A1478">
        <v>106924848</v>
      </c>
      <c r="B1478" t="s">
        <v>104</v>
      </c>
      <c r="C1478" t="s">
        <v>65</v>
      </c>
      <c r="D1478">
        <v>10000026</v>
      </c>
      <c r="E1478">
        <v>10000026</v>
      </c>
      <c r="F1478">
        <v>1.2909999999999999</v>
      </c>
      <c r="G1478">
        <v>20000025</v>
      </c>
      <c r="H1478">
        <v>2</v>
      </c>
      <c r="I1478">
        <v>2022</v>
      </c>
      <c r="J1478" t="s">
        <v>118</v>
      </c>
      <c r="K1478" t="s">
        <v>55</v>
      </c>
      <c r="L1478" s="127">
        <v>0.32847222222222222</v>
      </c>
      <c r="M1478" t="s">
        <v>28</v>
      </c>
      <c r="N1478" t="s">
        <v>29</v>
      </c>
      <c r="O1478" t="s">
        <v>30</v>
      </c>
      <c r="P1478" t="s">
        <v>31</v>
      </c>
      <c r="Q1478" t="s">
        <v>41</v>
      </c>
      <c r="R1478" t="s">
        <v>33</v>
      </c>
      <c r="S1478" t="s">
        <v>42</v>
      </c>
      <c r="T1478" t="s">
        <v>35</v>
      </c>
      <c r="U1478" s="1" t="s">
        <v>36</v>
      </c>
      <c r="V1478">
        <v>2</v>
      </c>
      <c r="W1478">
        <v>0</v>
      </c>
      <c r="X1478">
        <v>0</v>
      </c>
      <c r="Y1478">
        <v>0</v>
      </c>
      <c r="Z1478">
        <v>0</v>
      </c>
    </row>
    <row r="1479" spans="1:26" x14ac:dyDescent="0.25">
      <c r="A1479">
        <v>106924896</v>
      </c>
      <c r="B1479" t="s">
        <v>114</v>
      </c>
      <c r="C1479" t="s">
        <v>67</v>
      </c>
      <c r="D1479">
        <v>30000042</v>
      </c>
      <c r="E1479">
        <v>30000042</v>
      </c>
      <c r="F1479">
        <v>16.145</v>
      </c>
      <c r="G1479">
        <v>40001003</v>
      </c>
      <c r="H1479">
        <v>0.4</v>
      </c>
      <c r="I1479">
        <v>2022</v>
      </c>
      <c r="J1479" t="s">
        <v>118</v>
      </c>
      <c r="K1479" t="s">
        <v>58</v>
      </c>
      <c r="L1479" s="127">
        <v>0.67013888888888884</v>
      </c>
      <c r="M1479" t="s">
        <v>28</v>
      </c>
      <c r="N1479" t="s">
        <v>49</v>
      </c>
      <c r="O1479" t="s">
        <v>30</v>
      </c>
      <c r="P1479" t="s">
        <v>31</v>
      </c>
      <c r="Q1479" t="s">
        <v>41</v>
      </c>
      <c r="R1479" t="s">
        <v>61</v>
      </c>
      <c r="S1479" t="s">
        <v>42</v>
      </c>
      <c r="T1479" t="s">
        <v>35</v>
      </c>
      <c r="U1479" s="1" t="s">
        <v>36</v>
      </c>
      <c r="V1479">
        <v>3</v>
      </c>
      <c r="W1479">
        <v>0</v>
      </c>
      <c r="X1479">
        <v>0</v>
      </c>
      <c r="Y1479">
        <v>0</v>
      </c>
      <c r="Z1479">
        <v>0</v>
      </c>
    </row>
    <row r="1480" spans="1:26" x14ac:dyDescent="0.25">
      <c r="A1480">
        <v>106924898</v>
      </c>
      <c r="B1480" t="s">
        <v>114</v>
      </c>
      <c r="C1480" t="s">
        <v>67</v>
      </c>
      <c r="D1480">
        <v>30000042</v>
      </c>
      <c r="E1480">
        <v>30000042</v>
      </c>
      <c r="F1480">
        <v>3.33</v>
      </c>
      <c r="G1480">
        <v>40001628</v>
      </c>
      <c r="H1480">
        <v>0</v>
      </c>
      <c r="I1480">
        <v>2022</v>
      </c>
      <c r="J1480" t="s">
        <v>118</v>
      </c>
      <c r="K1480" t="s">
        <v>55</v>
      </c>
      <c r="L1480" s="127">
        <v>0.58263888888888882</v>
      </c>
      <c r="M1480" t="s">
        <v>28</v>
      </c>
      <c r="N1480" t="s">
        <v>29</v>
      </c>
      <c r="O1480" t="s">
        <v>30</v>
      </c>
      <c r="P1480" t="s">
        <v>31</v>
      </c>
      <c r="Q1480" t="s">
        <v>41</v>
      </c>
      <c r="R1480" t="s">
        <v>61</v>
      </c>
      <c r="S1480" t="s">
        <v>42</v>
      </c>
      <c r="T1480" t="s">
        <v>35</v>
      </c>
      <c r="U1480" s="1" t="s">
        <v>36</v>
      </c>
      <c r="V1480">
        <v>4</v>
      </c>
      <c r="W1480">
        <v>0</v>
      </c>
      <c r="X1480">
        <v>0</v>
      </c>
      <c r="Y1480">
        <v>0</v>
      </c>
      <c r="Z1480">
        <v>0</v>
      </c>
    </row>
    <row r="1481" spans="1:26" x14ac:dyDescent="0.25">
      <c r="A1481">
        <v>106924911</v>
      </c>
      <c r="B1481" t="s">
        <v>114</v>
      </c>
      <c r="C1481" t="s">
        <v>65</v>
      </c>
      <c r="D1481">
        <v>10000095</v>
      </c>
      <c r="E1481">
        <v>10000095</v>
      </c>
      <c r="F1481">
        <v>26.542999999999999</v>
      </c>
      <c r="G1481">
        <v>40002339</v>
      </c>
      <c r="H1481">
        <v>0.1</v>
      </c>
      <c r="I1481">
        <v>2022</v>
      </c>
      <c r="J1481" t="s">
        <v>118</v>
      </c>
      <c r="K1481" t="s">
        <v>55</v>
      </c>
      <c r="L1481" s="127">
        <v>0.47222222222222227</v>
      </c>
      <c r="M1481" t="s">
        <v>28</v>
      </c>
      <c r="N1481" t="s">
        <v>29</v>
      </c>
      <c r="O1481" t="s">
        <v>30</v>
      </c>
      <c r="P1481" t="s">
        <v>31</v>
      </c>
      <c r="Q1481" t="s">
        <v>41</v>
      </c>
      <c r="R1481" t="s">
        <v>33</v>
      </c>
      <c r="S1481" t="s">
        <v>42</v>
      </c>
      <c r="T1481" t="s">
        <v>35</v>
      </c>
      <c r="U1481" s="1" t="s">
        <v>64</v>
      </c>
      <c r="V1481">
        <v>4</v>
      </c>
      <c r="W1481">
        <v>0</v>
      </c>
      <c r="X1481">
        <v>0</v>
      </c>
      <c r="Y1481">
        <v>1</v>
      </c>
      <c r="Z1481">
        <v>0</v>
      </c>
    </row>
    <row r="1482" spans="1:26" x14ac:dyDescent="0.25">
      <c r="A1482">
        <v>106924928</v>
      </c>
      <c r="B1482" t="s">
        <v>246</v>
      </c>
      <c r="C1482" t="s">
        <v>38</v>
      </c>
      <c r="D1482">
        <v>20000064</v>
      </c>
      <c r="E1482">
        <v>20000064</v>
      </c>
      <c r="F1482">
        <v>24.213000000000001</v>
      </c>
      <c r="G1482">
        <v>40001512</v>
      </c>
      <c r="H1482">
        <v>0.2</v>
      </c>
      <c r="I1482">
        <v>2022</v>
      </c>
      <c r="J1482" t="s">
        <v>118</v>
      </c>
      <c r="K1482" t="s">
        <v>58</v>
      </c>
      <c r="L1482" s="127">
        <v>6.3888888888888884E-2</v>
      </c>
      <c r="M1482" t="s">
        <v>28</v>
      </c>
      <c r="N1482" t="s">
        <v>49</v>
      </c>
      <c r="O1482" t="s">
        <v>30</v>
      </c>
      <c r="P1482" t="s">
        <v>31</v>
      </c>
      <c r="Q1482" t="s">
        <v>41</v>
      </c>
      <c r="R1482" t="s">
        <v>33</v>
      </c>
      <c r="S1482" t="s">
        <v>42</v>
      </c>
      <c r="T1482" t="s">
        <v>57</v>
      </c>
      <c r="U1482" s="1" t="s">
        <v>36</v>
      </c>
      <c r="V1482">
        <v>1</v>
      </c>
      <c r="W1482">
        <v>0</v>
      </c>
      <c r="X1482">
        <v>0</v>
      </c>
      <c r="Y1482">
        <v>0</v>
      </c>
      <c r="Z1482">
        <v>0</v>
      </c>
    </row>
    <row r="1483" spans="1:26" x14ac:dyDescent="0.25">
      <c r="A1483">
        <v>106924950</v>
      </c>
      <c r="B1483" t="s">
        <v>114</v>
      </c>
      <c r="C1483" t="s">
        <v>65</v>
      </c>
      <c r="D1483">
        <v>10000040</v>
      </c>
      <c r="E1483">
        <v>10000040</v>
      </c>
      <c r="F1483">
        <v>2.5449999999999999</v>
      </c>
      <c r="G1483">
        <v>30000042</v>
      </c>
      <c r="H1483">
        <v>1</v>
      </c>
      <c r="I1483">
        <v>2022</v>
      </c>
      <c r="J1483" t="s">
        <v>118</v>
      </c>
      <c r="K1483" t="s">
        <v>60</v>
      </c>
      <c r="L1483" s="127">
        <v>0.56527777777777777</v>
      </c>
      <c r="M1483" t="s">
        <v>28</v>
      </c>
      <c r="N1483" t="s">
        <v>29</v>
      </c>
      <c r="O1483" t="s">
        <v>30</v>
      </c>
      <c r="P1483" t="s">
        <v>31</v>
      </c>
      <c r="Q1483" t="s">
        <v>41</v>
      </c>
      <c r="R1483" t="s">
        <v>33</v>
      </c>
      <c r="S1483" t="s">
        <v>42</v>
      </c>
      <c r="T1483" t="s">
        <v>35</v>
      </c>
      <c r="U1483" s="1" t="s">
        <v>36</v>
      </c>
      <c r="V1483">
        <v>3</v>
      </c>
      <c r="W1483">
        <v>0</v>
      </c>
      <c r="X1483">
        <v>0</v>
      </c>
      <c r="Y1483">
        <v>0</v>
      </c>
      <c r="Z1483">
        <v>0</v>
      </c>
    </row>
    <row r="1484" spans="1:26" x14ac:dyDescent="0.25">
      <c r="A1484">
        <v>106924963</v>
      </c>
      <c r="B1484" t="s">
        <v>114</v>
      </c>
      <c r="C1484" t="s">
        <v>65</v>
      </c>
      <c r="D1484">
        <v>10000095</v>
      </c>
      <c r="E1484">
        <v>10000095</v>
      </c>
      <c r="F1484">
        <v>2.09</v>
      </c>
      <c r="G1484">
        <v>10000040</v>
      </c>
      <c r="H1484">
        <v>1</v>
      </c>
      <c r="I1484">
        <v>2022</v>
      </c>
      <c r="J1484" t="s">
        <v>118</v>
      </c>
      <c r="K1484" t="s">
        <v>55</v>
      </c>
      <c r="L1484" s="127">
        <v>2.4999999999999998E-2</v>
      </c>
      <c r="M1484" t="s">
        <v>28</v>
      </c>
      <c r="N1484" t="s">
        <v>29</v>
      </c>
      <c r="O1484" t="s">
        <v>30</v>
      </c>
      <c r="P1484" t="s">
        <v>31</v>
      </c>
      <c r="Q1484" t="s">
        <v>41</v>
      </c>
      <c r="R1484" t="s">
        <v>33</v>
      </c>
      <c r="S1484" t="s">
        <v>42</v>
      </c>
      <c r="T1484" t="s">
        <v>47</v>
      </c>
      <c r="U1484" s="1" t="s">
        <v>43</v>
      </c>
      <c r="V1484">
        <v>7</v>
      </c>
      <c r="W1484">
        <v>0</v>
      </c>
      <c r="X1484">
        <v>0</v>
      </c>
      <c r="Y1484">
        <v>0</v>
      </c>
      <c r="Z1484">
        <v>2</v>
      </c>
    </row>
    <row r="1485" spans="1:26" x14ac:dyDescent="0.25">
      <c r="A1485">
        <v>106925047</v>
      </c>
      <c r="B1485" t="s">
        <v>112</v>
      </c>
      <c r="C1485" t="s">
        <v>65</v>
      </c>
      <c r="D1485">
        <v>10000095</v>
      </c>
      <c r="E1485">
        <v>10000095</v>
      </c>
      <c r="F1485">
        <v>0.997</v>
      </c>
      <c r="G1485">
        <v>40001002</v>
      </c>
      <c r="H1485">
        <v>0.75</v>
      </c>
      <c r="I1485">
        <v>2022</v>
      </c>
      <c r="J1485" t="s">
        <v>118</v>
      </c>
      <c r="K1485" t="s">
        <v>58</v>
      </c>
      <c r="L1485" s="127">
        <v>0.57986111111111105</v>
      </c>
      <c r="M1485" t="s">
        <v>28</v>
      </c>
      <c r="N1485" t="s">
        <v>29</v>
      </c>
      <c r="O1485" t="s">
        <v>30</v>
      </c>
      <c r="P1485" t="s">
        <v>31</v>
      </c>
      <c r="Q1485" t="s">
        <v>41</v>
      </c>
      <c r="R1485" t="s">
        <v>33</v>
      </c>
      <c r="S1485" t="s">
        <v>42</v>
      </c>
      <c r="T1485" t="s">
        <v>35</v>
      </c>
      <c r="U1485" s="1" t="s">
        <v>64</v>
      </c>
      <c r="V1485">
        <v>13</v>
      </c>
      <c r="W1485">
        <v>0</v>
      </c>
      <c r="X1485">
        <v>0</v>
      </c>
      <c r="Y1485">
        <v>1</v>
      </c>
      <c r="Z1485">
        <v>5</v>
      </c>
    </row>
    <row r="1486" spans="1:26" x14ac:dyDescent="0.25">
      <c r="A1486">
        <v>106925163</v>
      </c>
      <c r="B1486" t="s">
        <v>81</v>
      </c>
      <c r="C1486" t="s">
        <v>65</v>
      </c>
      <c r="D1486">
        <v>10000485</v>
      </c>
      <c r="E1486">
        <v>10800485</v>
      </c>
      <c r="F1486">
        <v>35.405999999999999</v>
      </c>
      <c r="G1486">
        <v>50028612</v>
      </c>
      <c r="H1486">
        <v>1</v>
      </c>
      <c r="I1486">
        <v>2022</v>
      </c>
      <c r="J1486" t="s">
        <v>118</v>
      </c>
      <c r="K1486" t="s">
        <v>27</v>
      </c>
      <c r="L1486" s="127">
        <v>0.3923611111111111</v>
      </c>
      <c r="M1486" t="s">
        <v>28</v>
      </c>
      <c r="N1486" t="s">
        <v>49</v>
      </c>
      <c r="O1486" t="s">
        <v>30</v>
      </c>
      <c r="P1486" t="s">
        <v>31</v>
      </c>
      <c r="Q1486" t="s">
        <v>62</v>
      </c>
      <c r="R1486" t="s">
        <v>33</v>
      </c>
      <c r="S1486" t="s">
        <v>34</v>
      </c>
      <c r="T1486" t="s">
        <v>35</v>
      </c>
      <c r="U1486" s="1" t="s">
        <v>36</v>
      </c>
      <c r="V1486">
        <v>2</v>
      </c>
      <c r="W1486">
        <v>0</v>
      </c>
      <c r="X1486">
        <v>0</v>
      </c>
      <c r="Y1486">
        <v>0</v>
      </c>
      <c r="Z1486">
        <v>0</v>
      </c>
    </row>
    <row r="1487" spans="1:26" x14ac:dyDescent="0.25">
      <c r="A1487">
        <v>106925345</v>
      </c>
      <c r="B1487" t="s">
        <v>25</v>
      </c>
      <c r="C1487" t="s">
        <v>65</v>
      </c>
      <c r="D1487">
        <v>10000440</v>
      </c>
      <c r="E1487">
        <v>10000440</v>
      </c>
      <c r="F1487">
        <v>0.80600000000000005</v>
      </c>
      <c r="G1487">
        <v>50015732</v>
      </c>
      <c r="H1487">
        <v>3.7999999999999999E-2</v>
      </c>
      <c r="I1487">
        <v>2022</v>
      </c>
      <c r="J1487" t="s">
        <v>118</v>
      </c>
      <c r="K1487" t="s">
        <v>27</v>
      </c>
      <c r="L1487" s="127">
        <v>0.29930555555555555</v>
      </c>
      <c r="M1487" t="s">
        <v>28</v>
      </c>
      <c r="N1487" t="s">
        <v>49</v>
      </c>
      <c r="O1487" t="s">
        <v>30</v>
      </c>
      <c r="P1487" t="s">
        <v>54</v>
      </c>
      <c r="Q1487" t="s">
        <v>41</v>
      </c>
      <c r="R1487" t="s">
        <v>56</v>
      </c>
      <c r="S1487" t="s">
        <v>42</v>
      </c>
      <c r="T1487" t="s">
        <v>57</v>
      </c>
      <c r="U1487" s="1" t="s">
        <v>36</v>
      </c>
      <c r="V1487">
        <v>1</v>
      </c>
      <c r="W1487">
        <v>0</v>
      </c>
      <c r="X1487">
        <v>0</v>
      </c>
      <c r="Y1487">
        <v>0</v>
      </c>
      <c r="Z1487">
        <v>0</v>
      </c>
    </row>
    <row r="1488" spans="1:26" x14ac:dyDescent="0.25">
      <c r="A1488">
        <v>106925429</v>
      </c>
      <c r="B1488" t="s">
        <v>81</v>
      </c>
      <c r="C1488" t="s">
        <v>45</v>
      </c>
      <c r="D1488">
        <v>50027014</v>
      </c>
      <c r="E1488">
        <v>40003168</v>
      </c>
      <c r="F1488">
        <v>0.52200000000000002</v>
      </c>
      <c r="G1488">
        <v>50016267</v>
      </c>
      <c r="H1488">
        <v>0</v>
      </c>
      <c r="I1488">
        <v>2022</v>
      </c>
      <c r="J1488" t="s">
        <v>118</v>
      </c>
      <c r="K1488" t="s">
        <v>55</v>
      </c>
      <c r="L1488" s="127">
        <v>0.38125000000000003</v>
      </c>
      <c r="M1488" t="s">
        <v>77</v>
      </c>
      <c r="N1488" t="s">
        <v>29</v>
      </c>
      <c r="O1488" t="s">
        <v>30</v>
      </c>
      <c r="P1488" t="s">
        <v>31</v>
      </c>
      <c r="Q1488" t="s">
        <v>41</v>
      </c>
      <c r="R1488" t="s">
        <v>33</v>
      </c>
      <c r="S1488" t="s">
        <v>42</v>
      </c>
      <c r="T1488" t="s">
        <v>35</v>
      </c>
      <c r="U1488" s="1" t="s">
        <v>36</v>
      </c>
      <c r="V1488">
        <v>3</v>
      </c>
      <c r="W1488">
        <v>0</v>
      </c>
      <c r="X1488">
        <v>0</v>
      </c>
      <c r="Y1488">
        <v>0</v>
      </c>
      <c r="Z1488">
        <v>0</v>
      </c>
    </row>
    <row r="1489" spans="1:26" x14ac:dyDescent="0.25">
      <c r="A1489">
        <v>106925546</v>
      </c>
      <c r="B1489" t="s">
        <v>25</v>
      </c>
      <c r="C1489" t="s">
        <v>65</v>
      </c>
      <c r="D1489">
        <v>10000040</v>
      </c>
      <c r="E1489">
        <v>10000040</v>
      </c>
      <c r="F1489">
        <v>27.239000000000001</v>
      </c>
      <c r="G1489">
        <v>20000070</v>
      </c>
      <c r="H1489">
        <v>0.1</v>
      </c>
      <c r="I1489">
        <v>2022</v>
      </c>
      <c r="J1489" t="s">
        <v>118</v>
      </c>
      <c r="K1489" t="s">
        <v>39</v>
      </c>
      <c r="L1489" s="127">
        <v>0.3527777777777778</v>
      </c>
      <c r="M1489" t="s">
        <v>28</v>
      </c>
      <c r="N1489" t="s">
        <v>49</v>
      </c>
      <c r="O1489" t="s">
        <v>30</v>
      </c>
      <c r="P1489" t="s">
        <v>31</v>
      </c>
      <c r="Q1489" t="s">
        <v>41</v>
      </c>
      <c r="R1489" t="s">
        <v>33</v>
      </c>
      <c r="S1489" t="s">
        <v>42</v>
      </c>
      <c r="T1489" t="s">
        <v>35</v>
      </c>
      <c r="U1489" s="1" t="s">
        <v>36</v>
      </c>
      <c r="V1489">
        <v>3</v>
      </c>
      <c r="W1489">
        <v>0</v>
      </c>
      <c r="X1489">
        <v>0</v>
      </c>
      <c r="Y1489">
        <v>0</v>
      </c>
      <c r="Z1489">
        <v>0</v>
      </c>
    </row>
    <row r="1490" spans="1:26" x14ac:dyDescent="0.25">
      <c r="A1490">
        <v>106925876</v>
      </c>
      <c r="B1490" t="s">
        <v>81</v>
      </c>
      <c r="C1490" t="s">
        <v>45</v>
      </c>
      <c r="D1490">
        <v>50018714</v>
      </c>
      <c r="E1490">
        <v>40002467</v>
      </c>
      <c r="F1490">
        <v>4.6150000000000002</v>
      </c>
      <c r="G1490">
        <v>50035745</v>
      </c>
      <c r="H1490">
        <v>1.9E-2</v>
      </c>
      <c r="I1490">
        <v>2022</v>
      </c>
      <c r="J1490" t="s">
        <v>118</v>
      </c>
      <c r="K1490" t="s">
        <v>39</v>
      </c>
      <c r="L1490" s="127">
        <v>0.5395833333333333</v>
      </c>
      <c r="M1490" t="s">
        <v>28</v>
      </c>
      <c r="N1490" t="s">
        <v>49</v>
      </c>
      <c r="O1490" t="s">
        <v>30</v>
      </c>
      <c r="P1490" t="s">
        <v>31</v>
      </c>
      <c r="Q1490" t="s">
        <v>41</v>
      </c>
      <c r="R1490" t="s">
        <v>72</v>
      </c>
      <c r="S1490" t="s">
        <v>42</v>
      </c>
      <c r="T1490" t="s">
        <v>35</v>
      </c>
      <c r="U1490" s="1" t="s">
        <v>36</v>
      </c>
      <c r="V1490">
        <v>2</v>
      </c>
      <c r="W1490">
        <v>0</v>
      </c>
      <c r="X1490">
        <v>0</v>
      </c>
      <c r="Y1490">
        <v>0</v>
      </c>
      <c r="Z1490">
        <v>0</v>
      </c>
    </row>
    <row r="1491" spans="1:26" x14ac:dyDescent="0.25">
      <c r="A1491">
        <v>106926003</v>
      </c>
      <c r="B1491" t="s">
        <v>96</v>
      </c>
      <c r="C1491" t="s">
        <v>38</v>
      </c>
      <c r="D1491">
        <v>20000052</v>
      </c>
      <c r="E1491">
        <v>20000052</v>
      </c>
      <c r="F1491">
        <v>15.872999999999999</v>
      </c>
      <c r="G1491">
        <v>50002509</v>
      </c>
      <c r="H1491">
        <v>0.71</v>
      </c>
      <c r="I1491">
        <v>2022</v>
      </c>
      <c r="J1491" t="s">
        <v>118</v>
      </c>
      <c r="K1491" t="s">
        <v>27</v>
      </c>
      <c r="L1491" s="127">
        <v>0.40763888888888888</v>
      </c>
      <c r="M1491" t="s">
        <v>28</v>
      </c>
      <c r="N1491" t="s">
        <v>49</v>
      </c>
      <c r="O1491" t="s">
        <v>30</v>
      </c>
      <c r="P1491" t="s">
        <v>54</v>
      </c>
      <c r="Q1491" t="s">
        <v>62</v>
      </c>
      <c r="R1491" t="s">
        <v>33</v>
      </c>
      <c r="S1491" t="s">
        <v>139</v>
      </c>
      <c r="T1491" t="s">
        <v>35</v>
      </c>
      <c r="U1491" s="1" t="s">
        <v>36</v>
      </c>
      <c r="V1491">
        <v>1</v>
      </c>
      <c r="W1491">
        <v>0</v>
      </c>
      <c r="X1491">
        <v>0</v>
      </c>
      <c r="Y1491">
        <v>0</v>
      </c>
      <c r="Z1491">
        <v>0</v>
      </c>
    </row>
    <row r="1492" spans="1:26" x14ac:dyDescent="0.25">
      <c r="A1492">
        <v>106926011</v>
      </c>
      <c r="B1492" t="s">
        <v>96</v>
      </c>
      <c r="C1492" t="s">
        <v>38</v>
      </c>
      <c r="D1492">
        <v>20000052</v>
      </c>
      <c r="E1492">
        <v>20000052</v>
      </c>
      <c r="F1492">
        <v>16.303000000000001</v>
      </c>
      <c r="G1492">
        <v>50002509</v>
      </c>
      <c r="H1492">
        <v>0.28000000000000003</v>
      </c>
      <c r="I1492">
        <v>2022</v>
      </c>
      <c r="J1492" t="s">
        <v>118</v>
      </c>
      <c r="K1492" t="s">
        <v>27</v>
      </c>
      <c r="L1492" s="127">
        <v>0.63263888888888886</v>
      </c>
      <c r="M1492" t="s">
        <v>28</v>
      </c>
      <c r="N1492" t="s">
        <v>29</v>
      </c>
      <c r="O1492" t="s">
        <v>30</v>
      </c>
      <c r="P1492" t="s">
        <v>31</v>
      </c>
      <c r="Q1492" t="s">
        <v>62</v>
      </c>
      <c r="R1492" t="s">
        <v>33</v>
      </c>
      <c r="S1492" t="s">
        <v>34</v>
      </c>
      <c r="T1492" t="s">
        <v>35</v>
      </c>
      <c r="U1492" s="1" t="s">
        <v>43</v>
      </c>
      <c r="V1492">
        <v>2</v>
      </c>
      <c r="W1492">
        <v>0</v>
      </c>
      <c r="X1492">
        <v>0</v>
      </c>
      <c r="Y1492">
        <v>0</v>
      </c>
      <c r="Z1492">
        <v>1</v>
      </c>
    </row>
    <row r="1493" spans="1:26" x14ac:dyDescent="0.25">
      <c r="A1493">
        <v>106926140</v>
      </c>
      <c r="B1493" t="s">
        <v>63</v>
      </c>
      <c r="C1493" t="s">
        <v>45</v>
      </c>
      <c r="D1493">
        <v>50014967</v>
      </c>
      <c r="E1493">
        <v>40002200</v>
      </c>
      <c r="F1493">
        <v>2.1640000000000001</v>
      </c>
      <c r="G1493">
        <v>50017748</v>
      </c>
      <c r="H1493">
        <v>6.6000000000000003E-2</v>
      </c>
      <c r="I1493">
        <v>2022</v>
      </c>
      <c r="J1493" t="s">
        <v>118</v>
      </c>
      <c r="K1493" t="s">
        <v>39</v>
      </c>
      <c r="L1493" s="127">
        <v>0.54999999999999993</v>
      </c>
      <c r="M1493" t="s">
        <v>40</v>
      </c>
      <c r="N1493" t="s">
        <v>49</v>
      </c>
      <c r="O1493" t="s">
        <v>30</v>
      </c>
      <c r="P1493" t="s">
        <v>31</v>
      </c>
      <c r="Q1493" t="s">
        <v>41</v>
      </c>
      <c r="R1493" t="s">
        <v>33</v>
      </c>
      <c r="S1493" t="s">
        <v>42</v>
      </c>
      <c r="T1493" t="s">
        <v>35</v>
      </c>
      <c r="U1493" s="1" t="s">
        <v>36</v>
      </c>
      <c r="V1493">
        <v>2</v>
      </c>
      <c r="W1493">
        <v>0</v>
      </c>
      <c r="X1493">
        <v>0</v>
      </c>
      <c r="Y1493">
        <v>0</v>
      </c>
      <c r="Z1493">
        <v>0</v>
      </c>
    </row>
    <row r="1494" spans="1:26" x14ac:dyDescent="0.25">
      <c r="A1494">
        <v>106926162</v>
      </c>
      <c r="B1494" t="s">
        <v>150</v>
      </c>
      <c r="C1494" t="s">
        <v>45</v>
      </c>
      <c r="D1494">
        <v>50030308</v>
      </c>
      <c r="E1494">
        <v>50030308</v>
      </c>
      <c r="F1494">
        <v>999.99900000000002</v>
      </c>
      <c r="G1494">
        <v>50028259</v>
      </c>
      <c r="H1494">
        <v>0</v>
      </c>
      <c r="I1494">
        <v>2022</v>
      </c>
      <c r="J1494" t="s">
        <v>118</v>
      </c>
      <c r="K1494" t="s">
        <v>27</v>
      </c>
      <c r="L1494" s="127">
        <v>0.32013888888888892</v>
      </c>
      <c r="M1494" t="s">
        <v>28</v>
      </c>
      <c r="N1494" t="s">
        <v>49</v>
      </c>
      <c r="O1494" t="s">
        <v>30</v>
      </c>
      <c r="P1494" t="s">
        <v>31</v>
      </c>
      <c r="Q1494" t="s">
        <v>32</v>
      </c>
      <c r="R1494" t="s">
        <v>61</v>
      </c>
      <c r="S1494" t="s">
        <v>42</v>
      </c>
      <c r="T1494" t="s">
        <v>35</v>
      </c>
      <c r="U1494" s="1" t="s">
        <v>36</v>
      </c>
      <c r="V1494">
        <v>6</v>
      </c>
      <c r="W1494">
        <v>0</v>
      </c>
      <c r="X1494">
        <v>0</v>
      </c>
      <c r="Y1494">
        <v>0</v>
      </c>
      <c r="Z1494">
        <v>0</v>
      </c>
    </row>
    <row r="1495" spans="1:26" x14ac:dyDescent="0.25">
      <c r="A1495">
        <v>106926166</v>
      </c>
      <c r="B1495" t="s">
        <v>88</v>
      </c>
      <c r="C1495" t="s">
        <v>45</v>
      </c>
      <c r="D1495">
        <v>50029003</v>
      </c>
      <c r="E1495">
        <v>40001365</v>
      </c>
      <c r="F1495">
        <v>1.6930000000000001</v>
      </c>
      <c r="G1495">
        <v>50012728</v>
      </c>
      <c r="H1495">
        <v>0</v>
      </c>
      <c r="I1495">
        <v>2022</v>
      </c>
      <c r="J1495" t="s">
        <v>118</v>
      </c>
      <c r="K1495" t="s">
        <v>39</v>
      </c>
      <c r="L1495" s="127">
        <v>0.69305555555555554</v>
      </c>
      <c r="M1495" t="s">
        <v>28</v>
      </c>
      <c r="N1495" t="s">
        <v>49</v>
      </c>
      <c r="O1495" t="s">
        <v>30</v>
      </c>
      <c r="P1495" t="s">
        <v>68</v>
      </c>
      <c r="Q1495" t="s">
        <v>41</v>
      </c>
      <c r="R1495" t="s">
        <v>61</v>
      </c>
      <c r="S1495" t="s">
        <v>42</v>
      </c>
      <c r="T1495" t="s">
        <v>35</v>
      </c>
      <c r="U1495" s="1" t="s">
        <v>36</v>
      </c>
      <c r="V1495">
        <v>3</v>
      </c>
      <c r="W1495">
        <v>0</v>
      </c>
      <c r="X1495">
        <v>0</v>
      </c>
      <c r="Y1495">
        <v>0</v>
      </c>
      <c r="Z1495">
        <v>0</v>
      </c>
    </row>
    <row r="1496" spans="1:26" x14ac:dyDescent="0.25">
      <c r="A1496">
        <v>106926187</v>
      </c>
      <c r="B1496" t="s">
        <v>44</v>
      </c>
      <c r="C1496" t="s">
        <v>45</v>
      </c>
      <c r="D1496">
        <v>50034007</v>
      </c>
      <c r="E1496">
        <v>40001364</v>
      </c>
      <c r="F1496">
        <v>0.27</v>
      </c>
      <c r="G1496">
        <v>50026600</v>
      </c>
      <c r="H1496">
        <v>0</v>
      </c>
      <c r="I1496">
        <v>2022</v>
      </c>
      <c r="J1496" t="s">
        <v>118</v>
      </c>
      <c r="K1496" t="s">
        <v>53</v>
      </c>
      <c r="L1496" s="127">
        <v>0.31180555555555556</v>
      </c>
      <c r="M1496" t="s">
        <v>28</v>
      </c>
      <c r="N1496" t="s">
        <v>49</v>
      </c>
      <c r="O1496" t="s">
        <v>30</v>
      </c>
      <c r="P1496" t="s">
        <v>31</v>
      </c>
      <c r="Q1496" t="s">
        <v>41</v>
      </c>
      <c r="R1496" t="s">
        <v>66</v>
      </c>
      <c r="S1496" t="s">
        <v>42</v>
      </c>
      <c r="T1496" t="s">
        <v>35</v>
      </c>
      <c r="U1496" s="1" t="s">
        <v>36</v>
      </c>
      <c r="V1496">
        <v>2</v>
      </c>
      <c r="W1496">
        <v>0</v>
      </c>
      <c r="X1496">
        <v>0</v>
      </c>
      <c r="Y1496">
        <v>0</v>
      </c>
      <c r="Z1496">
        <v>0</v>
      </c>
    </row>
    <row r="1497" spans="1:26" x14ac:dyDescent="0.25">
      <c r="A1497">
        <v>106926193</v>
      </c>
      <c r="B1497" t="s">
        <v>114</v>
      </c>
      <c r="C1497" t="s">
        <v>38</v>
      </c>
      <c r="D1497">
        <v>22000070</v>
      </c>
      <c r="E1497">
        <v>20000070</v>
      </c>
      <c r="F1497">
        <v>12.118</v>
      </c>
      <c r="G1497">
        <v>50029816</v>
      </c>
      <c r="H1497">
        <v>0.02</v>
      </c>
      <c r="I1497">
        <v>2022</v>
      </c>
      <c r="J1497" t="s">
        <v>89</v>
      </c>
      <c r="K1497" t="s">
        <v>60</v>
      </c>
      <c r="L1497" s="127">
        <v>0.66111111111111109</v>
      </c>
      <c r="M1497" t="s">
        <v>28</v>
      </c>
      <c r="N1497" t="s">
        <v>29</v>
      </c>
      <c r="O1497" t="s">
        <v>30</v>
      </c>
      <c r="P1497" t="s">
        <v>31</v>
      </c>
      <c r="Q1497" t="s">
        <v>41</v>
      </c>
      <c r="R1497" t="s">
        <v>33</v>
      </c>
      <c r="S1497" t="s">
        <v>42</v>
      </c>
      <c r="T1497" t="s">
        <v>35</v>
      </c>
      <c r="U1497" s="1" t="s">
        <v>36</v>
      </c>
      <c r="V1497">
        <v>4</v>
      </c>
      <c r="W1497">
        <v>0</v>
      </c>
      <c r="X1497">
        <v>0</v>
      </c>
      <c r="Y1497">
        <v>0</v>
      </c>
      <c r="Z1497">
        <v>0</v>
      </c>
    </row>
    <row r="1498" spans="1:26" x14ac:dyDescent="0.25">
      <c r="A1498">
        <v>106926194</v>
      </c>
      <c r="B1498" t="s">
        <v>114</v>
      </c>
      <c r="C1498" t="s">
        <v>38</v>
      </c>
      <c r="D1498">
        <v>21000070</v>
      </c>
      <c r="E1498">
        <v>21000070</v>
      </c>
      <c r="F1498">
        <v>999.99900000000002</v>
      </c>
      <c r="G1498">
        <v>50033208</v>
      </c>
      <c r="H1498">
        <v>0</v>
      </c>
      <c r="I1498">
        <v>2022</v>
      </c>
      <c r="J1498" t="s">
        <v>26</v>
      </c>
      <c r="K1498" t="s">
        <v>60</v>
      </c>
      <c r="L1498" s="127">
        <v>0.93680555555555556</v>
      </c>
      <c r="M1498" t="s">
        <v>28</v>
      </c>
      <c r="N1498" t="s">
        <v>29</v>
      </c>
      <c r="O1498" t="s">
        <v>30</v>
      </c>
      <c r="P1498" t="s">
        <v>54</v>
      </c>
      <c r="Q1498" t="s">
        <v>62</v>
      </c>
      <c r="R1498" t="s">
        <v>33</v>
      </c>
      <c r="S1498" t="s">
        <v>139</v>
      </c>
      <c r="T1498" t="s">
        <v>57</v>
      </c>
      <c r="U1498" s="1" t="s">
        <v>36</v>
      </c>
      <c r="V1498">
        <v>1</v>
      </c>
      <c r="W1498">
        <v>0</v>
      </c>
      <c r="X1498">
        <v>0</v>
      </c>
      <c r="Y1498">
        <v>0</v>
      </c>
      <c r="Z1498">
        <v>0</v>
      </c>
    </row>
    <row r="1499" spans="1:26" x14ac:dyDescent="0.25">
      <c r="A1499">
        <v>106926286</v>
      </c>
      <c r="B1499" t="s">
        <v>88</v>
      </c>
      <c r="C1499" t="s">
        <v>45</v>
      </c>
      <c r="D1499">
        <v>50013472</v>
      </c>
      <c r="E1499">
        <v>30000207</v>
      </c>
      <c r="F1499">
        <v>11.209</v>
      </c>
      <c r="G1499">
        <v>50029662</v>
      </c>
      <c r="H1499">
        <v>1.4999999999999999E-2</v>
      </c>
      <c r="I1499">
        <v>2022</v>
      </c>
      <c r="J1499" t="s">
        <v>89</v>
      </c>
      <c r="K1499" t="s">
        <v>27</v>
      </c>
      <c r="L1499" s="127">
        <v>0.54097222222222219</v>
      </c>
      <c r="M1499" t="s">
        <v>40</v>
      </c>
      <c r="N1499" t="s">
        <v>49</v>
      </c>
      <c r="O1499" t="s">
        <v>30</v>
      </c>
      <c r="P1499" t="s">
        <v>68</v>
      </c>
      <c r="Q1499" t="s">
        <v>32</v>
      </c>
      <c r="R1499" t="s">
        <v>33</v>
      </c>
      <c r="S1499" t="s">
        <v>42</v>
      </c>
      <c r="T1499" t="s">
        <v>35</v>
      </c>
      <c r="U1499" s="1" t="s">
        <v>36</v>
      </c>
      <c r="V1499">
        <v>3</v>
      </c>
      <c r="W1499">
        <v>0</v>
      </c>
      <c r="X1499">
        <v>0</v>
      </c>
      <c r="Y1499">
        <v>0</v>
      </c>
      <c r="Z1499">
        <v>0</v>
      </c>
    </row>
    <row r="1500" spans="1:26" x14ac:dyDescent="0.25">
      <c r="A1500">
        <v>106926556</v>
      </c>
      <c r="B1500" t="s">
        <v>25</v>
      </c>
      <c r="C1500" t="s">
        <v>65</v>
      </c>
      <c r="D1500">
        <v>10000040</v>
      </c>
      <c r="E1500">
        <v>10000040</v>
      </c>
      <c r="F1500">
        <v>20.821000000000002</v>
      </c>
      <c r="G1500">
        <v>40005220</v>
      </c>
      <c r="H1500">
        <v>9.0999999999999998E-2</v>
      </c>
      <c r="I1500">
        <v>2022</v>
      </c>
      <c r="J1500" t="s">
        <v>118</v>
      </c>
      <c r="K1500" t="s">
        <v>27</v>
      </c>
      <c r="L1500" s="127">
        <v>0.48194444444444445</v>
      </c>
      <c r="M1500" t="s">
        <v>28</v>
      </c>
      <c r="N1500" t="s">
        <v>29</v>
      </c>
      <c r="O1500" t="s">
        <v>30</v>
      </c>
      <c r="P1500" t="s">
        <v>54</v>
      </c>
      <c r="Q1500" t="s">
        <v>62</v>
      </c>
      <c r="R1500" t="s">
        <v>33</v>
      </c>
      <c r="S1500" t="s">
        <v>34</v>
      </c>
      <c r="T1500" t="s">
        <v>35</v>
      </c>
      <c r="U1500" s="1" t="s">
        <v>36</v>
      </c>
      <c r="V1500">
        <v>1</v>
      </c>
      <c r="W1500">
        <v>0</v>
      </c>
      <c r="X1500">
        <v>0</v>
      </c>
      <c r="Y1500">
        <v>0</v>
      </c>
      <c r="Z1500">
        <v>0</v>
      </c>
    </row>
    <row r="1501" spans="1:26" x14ac:dyDescent="0.25">
      <c r="A1501">
        <v>106926561</v>
      </c>
      <c r="B1501" t="s">
        <v>25</v>
      </c>
      <c r="C1501" t="s">
        <v>65</v>
      </c>
      <c r="D1501">
        <v>10000040</v>
      </c>
      <c r="E1501">
        <v>10000040</v>
      </c>
      <c r="F1501">
        <v>20.821000000000002</v>
      </c>
      <c r="G1501">
        <v>40005220</v>
      </c>
      <c r="H1501">
        <v>9.0999999999999998E-2</v>
      </c>
      <c r="I1501">
        <v>2022</v>
      </c>
      <c r="J1501" t="s">
        <v>118</v>
      </c>
      <c r="K1501" t="s">
        <v>27</v>
      </c>
      <c r="L1501" s="127">
        <v>0.49374999999999997</v>
      </c>
      <c r="M1501" t="s">
        <v>28</v>
      </c>
      <c r="N1501" t="s">
        <v>29</v>
      </c>
      <c r="O1501" t="s">
        <v>30</v>
      </c>
      <c r="P1501" t="s">
        <v>54</v>
      </c>
      <c r="Q1501" t="s">
        <v>62</v>
      </c>
      <c r="R1501" t="s">
        <v>33</v>
      </c>
      <c r="S1501" t="s">
        <v>34</v>
      </c>
      <c r="T1501" t="s">
        <v>35</v>
      </c>
      <c r="U1501" s="1" t="s">
        <v>36</v>
      </c>
      <c r="V1501">
        <v>2</v>
      </c>
      <c r="W1501">
        <v>0</v>
      </c>
      <c r="X1501">
        <v>0</v>
      </c>
      <c r="Y1501">
        <v>0</v>
      </c>
      <c r="Z1501">
        <v>0</v>
      </c>
    </row>
    <row r="1502" spans="1:26" x14ac:dyDescent="0.25">
      <c r="A1502">
        <v>106926565</v>
      </c>
      <c r="B1502" t="s">
        <v>25</v>
      </c>
      <c r="C1502" t="s">
        <v>65</v>
      </c>
      <c r="D1502">
        <v>10000040</v>
      </c>
      <c r="E1502">
        <v>10000040</v>
      </c>
      <c r="F1502">
        <v>24.788</v>
      </c>
      <c r="G1502">
        <v>29000070</v>
      </c>
      <c r="H1502">
        <v>1.8</v>
      </c>
      <c r="I1502">
        <v>2022</v>
      </c>
      <c r="J1502" t="s">
        <v>118</v>
      </c>
      <c r="K1502" t="s">
        <v>27</v>
      </c>
      <c r="L1502" s="127">
        <v>0.56180555555555556</v>
      </c>
      <c r="M1502" t="s">
        <v>28</v>
      </c>
      <c r="N1502" t="s">
        <v>29</v>
      </c>
      <c r="O1502" t="s">
        <v>30</v>
      </c>
      <c r="P1502" t="s">
        <v>54</v>
      </c>
      <c r="Q1502" t="s">
        <v>62</v>
      </c>
      <c r="R1502" t="s">
        <v>33</v>
      </c>
      <c r="S1502" t="s">
        <v>34</v>
      </c>
      <c r="T1502" t="s">
        <v>35</v>
      </c>
      <c r="U1502" s="1" t="s">
        <v>36</v>
      </c>
      <c r="V1502">
        <v>1</v>
      </c>
      <c r="W1502">
        <v>0</v>
      </c>
      <c r="X1502">
        <v>0</v>
      </c>
      <c r="Y1502">
        <v>0</v>
      </c>
      <c r="Z1502">
        <v>0</v>
      </c>
    </row>
    <row r="1503" spans="1:26" x14ac:dyDescent="0.25">
      <c r="A1503">
        <v>106926661</v>
      </c>
      <c r="B1503" t="s">
        <v>78</v>
      </c>
      <c r="C1503" t="s">
        <v>38</v>
      </c>
      <c r="D1503">
        <v>20000064</v>
      </c>
      <c r="E1503">
        <v>20000064</v>
      </c>
      <c r="F1503">
        <v>29.863</v>
      </c>
      <c r="G1503">
        <v>50003455</v>
      </c>
      <c r="H1503">
        <v>0</v>
      </c>
      <c r="I1503">
        <v>2022</v>
      </c>
      <c r="J1503" t="s">
        <v>118</v>
      </c>
      <c r="K1503" t="s">
        <v>39</v>
      </c>
      <c r="L1503" s="127">
        <v>0.93055555555555547</v>
      </c>
      <c r="M1503" t="s">
        <v>51</v>
      </c>
      <c r="N1503" t="s">
        <v>49</v>
      </c>
      <c r="O1503" t="s">
        <v>30</v>
      </c>
      <c r="P1503" t="s">
        <v>54</v>
      </c>
      <c r="Q1503" t="s">
        <v>41</v>
      </c>
      <c r="R1503" t="s">
        <v>61</v>
      </c>
      <c r="S1503" t="s">
        <v>42</v>
      </c>
      <c r="T1503" t="s">
        <v>47</v>
      </c>
      <c r="U1503" s="1" t="s">
        <v>36</v>
      </c>
      <c r="V1503">
        <v>4</v>
      </c>
      <c r="W1503">
        <v>0</v>
      </c>
      <c r="X1503">
        <v>0</v>
      </c>
      <c r="Y1503">
        <v>0</v>
      </c>
      <c r="Z1503">
        <v>0</v>
      </c>
    </row>
    <row r="1504" spans="1:26" x14ac:dyDescent="0.25">
      <c r="A1504">
        <v>106926663</v>
      </c>
      <c r="B1504" t="s">
        <v>25</v>
      </c>
      <c r="C1504" t="s">
        <v>45</v>
      </c>
      <c r="D1504">
        <v>50014265</v>
      </c>
      <c r="E1504">
        <v>40001152</v>
      </c>
      <c r="F1504">
        <v>5.9480000000000004</v>
      </c>
      <c r="G1504">
        <v>50016288</v>
      </c>
      <c r="H1504">
        <v>0</v>
      </c>
      <c r="I1504">
        <v>2022</v>
      </c>
      <c r="J1504" t="s">
        <v>118</v>
      </c>
      <c r="K1504" t="s">
        <v>55</v>
      </c>
      <c r="L1504" s="127">
        <v>0.66249999999999998</v>
      </c>
      <c r="M1504" t="s">
        <v>28</v>
      </c>
      <c r="N1504" t="s">
        <v>29</v>
      </c>
      <c r="P1504" t="s">
        <v>31</v>
      </c>
      <c r="Q1504" t="s">
        <v>41</v>
      </c>
      <c r="R1504" t="s">
        <v>33</v>
      </c>
      <c r="S1504" t="s">
        <v>42</v>
      </c>
      <c r="T1504" t="s">
        <v>35</v>
      </c>
      <c r="U1504" s="1" t="s">
        <v>36</v>
      </c>
      <c r="V1504">
        <v>5</v>
      </c>
      <c r="W1504">
        <v>0</v>
      </c>
      <c r="X1504">
        <v>0</v>
      </c>
      <c r="Y1504">
        <v>0</v>
      </c>
      <c r="Z1504">
        <v>0</v>
      </c>
    </row>
    <row r="1505" spans="1:26" x14ac:dyDescent="0.25">
      <c r="A1505">
        <v>106926793</v>
      </c>
      <c r="B1505" t="s">
        <v>164</v>
      </c>
      <c r="C1505" t="s">
        <v>38</v>
      </c>
      <c r="D1505">
        <v>20000421</v>
      </c>
      <c r="E1505">
        <v>20000421</v>
      </c>
      <c r="F1505">
        <v>22.44</v>
      </c>
      <c r="G1505">
        <v>40001934</v>
      </c>
      <c r="H1505">
        <v>0.2</v>
      </c>
      <c r="I1505">
        <v>2022</v>
      </c>
      <c r="J1505" t="s">
        <v>118</v>
      </c>
      <c r="K1505" t="s">
        <v>27</v>
      </c>
      <c r="L1505" s="127">
        <v>0.60347222222222219</v>
      </c>
      <c r="M1505" t="s">
        <v>28</v>
      </c>
      <c r="N1505" t="s">
        <v>49</v>
      </c>
      <c r="O1505" t="s">
        <v>30</v>
      </c>
      <c r="P1505" t="s">
        <v>31</v>
      </c>
      <c r="Q1505" t="s">
        <v>62</v>
      </c>
      <c r="R1505" t="s">
        <v>33</v>
      </c>
      <c r="S1505" t="s">
        <v>34</v>
      </c>
      <c r="T1505" t="s">
        <v>35</v>
      </c>
      <c r="U1505" s="1" t="s">
        <v>36</v>
      </c>
      <c r="V1505">
        <v>1</v>
      </c>
      <c r="W1505">
        <v>0</v>
      </c>
      <c r="X1505">
        <v>0</v>
      </c>
      <c r="Y1505">
        <v>0</v>
      </c>
      <c r="Z1505">
        <v>0</v>
      </c>
    </row>
    <row r="1506" spans="1:26" x14ac:dyDescent="0.25">
      <c r="A1506">
        <v>106926803</v>
      </c>
      <c r="B1506" t="s">
        <v>166</v>
      </c>
      <c r="C1506" t="s">
        <v>65</v>
      </c>
      <c r="D1506">
        <v>10000040</v>
      </c>
      <c r="E1506">
        <v>10000040</v>
      </c>
      <c r="F1506">
        <v>17.888000000000002</v>
      </c>
      <c r="G1506">
        <v>30000801</v>
      </c>
      <c r="H1506">
        <v>0.1</v>
      </c>
      <c r="I1506">
        <v>2022</v>
      </c>
      <c r="J1506" t="s">
        <v>118</v>
      </c>
      <c r="K1506" t="s">
        <v>55</v>
      </c>
      <c r="L1506" s="127">
        <v>0.49861111111111112</v>
      </c>
      <c r="M1506" t="s">
        <v>28</v>
      </c>
      <c r="N1506" t="s">
        <v>49</v>
      </c>
      <c r="O1506" t="s">
        <v>30</v>
      </c>
      <c r="P1506" t="s">
        <v>68</v>
      </c>
      <c r="Q1506" t="s">
        <v>41</v>
      </c>
      <c r="R1506" t="s">
        <v>33</v>
      </c>
      <c r="S1506" t="s">
        <v>42</v>
      </c>
      <c r="T1506" t="s">
        <v>35</v>
      </c>
      <c r="U1506" s="1" t="s">
        <v>36</v>
      </c>
      <c r="V1506">
        <v>2</v>
      </c>
      <c r="W1506">
        <v>0</v>
      </c>
      <c r="X1506">
        <v>0</v>
      </c>
      <c r="Y1506">
        <v>0</v>
      </c>
      <c r="Z1506">
        <v>0</v>
      </c>
    </row>
    <row r="1507" spans="1:26" x14ac:dyDescent="0.25">
      <c r="A1507">
        <v>106926804</v>
      </c>
      <c r="B1507" t="s">
        <v>86</v>
      </c>
      <c r="C1507" t="s">
        <v>65</v>
      </c>
      <c r="D1507">
        <v>10000026</v>
      </c>
      <c r="E1507">
        <v>10000026</v>
      </c>
      <c r="F1507">
        <v>24.754999999999999</v>
      </c>
      <c r="G1507">
        <v>200360</v>
      </c>
      <c r="H1507">
        <v>1</v>
      </c>
      <c r="I1507">
        <v>2022</v>
      </c>
      <c r="J1507" t="s">
        <v>118</v>
      </c>
      <c r="K1507" t="s">
        <v>39</v>
      </c>
      <c r="L1507" s="127">
        <v>0.44305555555555554</v>
      </c>
      <c r="M1507" t="s">
        <v>28</v>
      </c>
      <c r="N1507" t="s">
        <v>49</v>
      </c>
      <c r="O1507" t="s">
        <v>30</v>
      </c>
      <c r="P1507" t="s">
        <v>31</v>
      </c>
      <c r="Q1507" t="s">
        <v>41</v>
      </c>
      <c r="R1507" t="s">
        <v>33</v>
      </c>
      <c r="S1507" t="s">
        <v>42</v>
      </c>
      <c r="T1507" t="s">
        <v>35</v>
      </c>
      <c r="U1507" s="1" t="s">
        <v>43</v>
      </c>
      <c r="V1507">
        <v>2</v>
      </c>
      <c r="W1507">
        <v>0</v>
      </c>
      <c r="X1507">
        <v>0</v>
      </c>
      <c r="Y1507">
        <v>0</v>
      </c>
      <c r="Z1507">
        <v>1</v>
      </c>
    </row>
    <row r="1508" spans="1:26" x14ac:dyDescent="0.25">
      <c r="A1508">
        <v>106926806</v>
      </c>
      <c r="B1508" t="s">
        <v>86</v>
      </c>
      <c r="C1508" t="s">
        <v>65</v>
      </c>
      <c r="D1508">
        <v>10000026</v>
      </c>
      <c r="E1508">
        <v>10000026</v>
      </c>
      <c r="F1508">
        <v>27.765999999999998</v>
      </c>
      <c r="G1508">
        <v>200390</v>
      </c>
      <c r="H1508">
        <v>1</v>
      </c>
      <c r="I1508">
        <v>2022</v>
      </c>
      <c r="J1508" t="s">
        <v>118</v>
      </c>
      <c r="K1508" t="s">
        <v>39</v>
      </c>
      <c r="L1508" s="127">
        <v>0.40763888888888888</v>
      </c>
      <c r="M1508" t="s">
        <v>28</v>
      </c>
      <c r="N1508" t="s">
        <v>49</v>
      </c>
      <c r="O1508" t="s">
        <v>30</v>
      </c>
      <c r="P1508" t="s">
        <v>31</v>
      </c>
      <c r="Q1508" t="s">
        <v>41</v>
      </c>
      <c r="R1508" t="s">
        <v>33</v>
      </c>
      <c r="S1508" t="s">
        <v>42</v>
      </c>
      <c r="T1508" t="s">
        <v>35</v>
      </c>
      <c r="U1508" s="1" t="s">
        <v>36</v>
      </c>
      <c r="V1508">
        <v>1</v>
      </c>
      <c r="W1508">
        <v>0</v>
      </c>
      <c r="X1508">
        <v>0</v>
      </c>
      <c r="Y1508">
        <v>0</v>
      </c>
      <c r="Z1508">
        <v>0</v>
      </c>
    </row>
    <row r="1509" spans="1:26" x14ac:dyDescent="0.25">
      <c r="A1509">
        <v>106926818</v>
      </c>
      <c r="B1509" t="s">
        <v>106</v>
      </c>
      <c r="C1509" t="s">
        <v>65</v>
      </c>
      <c r="D1509">
        <v>10000095</v>
      </c>
      <c r="E1509">
        <v>10000095</v>
      </c>
      <c r="F1509">
        <v>24.199000000000002</v>
      </c>
      <c r="G1509">
        <v>40001813</v>
      </c>
      <c r="H1509">
        <v>0.1</v>
      </c>
      <c r="I1509">
        <v>2022</v>
      </c>
      <c r="J1509" t="s">
        <v>118</v>
      </c>
      <c r="K1509" t="s">
        <v>60</v>
      </c>
      <c r="L1509" s="127">
        <v>0.87430555555555556</v>
      </c>
      <c r="M1509" t="s">
        <v>51</v>
      </c>
      <c r="N1509" t="s">
        <v>49</v>
      </c>
      <c r="O1509" t="s">
        <v>30</v>
      </c>
      <c r="P1509" t="s">
        <v>54</v>
      </c>
      <c r="Q1509" t="s">
        <v>41</v>
      </c>
      <c r="R1509" t="s">
        <v>33</v>
      </c>
      <c r="S1509" t="s">
        <v>42</v>
      </c>
      <c r="T1509" t="s">
        <v>57</v>
      </c>
      <c r="U1509" s="1" t="s">
        <v>36</v>
      </c>
      <c r="V1509">
        <v>4</v>
      </c>
      <c r="W1509">
        <v>0</v>
      </c>
      <c r="X1509">
        <v>0</v>
      </c>
      <c r="Y1509">
        <v>0</v>
      </c>
      <c r="Z1509">
        <v>0</v>
      </c>
    </row>
    <row r="1510" spans="1:26" x14ac:dyDescent="0.25">
      <c r="A1510">
        <v>106926835</v>
      </c>
      <c r="B1510" t="s">
        <v>86</v>
      </c>
      <c r="C1510" t="s">
        <v>65</v>
      </c>
      <c r="D1510">
        <v>10000026</v>
      </c>
      <c r="E1510">
        <v>10000026</v>
      </c>
      <c r="F1510">
        <v>21.257000000000001</v>
      </c>
      <c r="G1510">
        <v>200330</v>
      </c>
      <c r="H1510">
        <v>0.5</v>
      </c>
      <c r="I1510">
        <v>2022</v>
      </c>
      <c r="J1510" t="s">
        <v>118</v>
      </c>
      <c r="K1510" t="s">
        <v>39</v>
      </c>
      <c r="L1510" s="127">
        <v>0.6166666666666667</v>
      </c>
      <c r="M1510" t="s">
        <v>28</v>
      </c>
      <c r="N1510" t="s">
        <v>49</v>
      </c>
      <c r="O1510" t="s">
        <v>30</v>
      </c>
      <c r="P1510" t="s">
        <v>31</v>
      </c>
      <c r="Q1510" t="s">
        <v>41</v>
      </c>
      <c r="R1510" t="s">
        <v>33</v>
      </c>
      <c r="S1510" t="s">
        <v>42</v>
      </c>
      <c r="T1510" t="s">
        <v>35</v>
      </c>
      <c r="U1510" s="1" t="s">
        <v>36</v>
      </c>
      <c r="V1510">
        <v>2</v>
      </c>
      <c r="W1510">
        <v>0</v>
      </c>
      <c r="X1510">
        <v>0</v>
      </c>
      <c r="Y1510">
        <v>0</v>
      </c>
      <c r="Z1510">
        <v>0</v>
      </c>
    </row>
    <row r="1511" spans="1:26" x14ac:dyDescent="0.25">
      <c r="A1511">
        <v>106926848</v>
      </c>
      <c r="B1511" t="s">
        <v>106</v>
      </c>
      <c r="C1511" t="s">
        <v>67</v>
      </c>
      <c r="D1511">
        <v>30000295</v>
      </c>
      <c r="E1511">
        <v>10000295</v>
      </c>
      <c r="F1511">
        <v>21.053000000000001</v>
      </c>
      <c r="G1511">
        <v>40001721</v>
      </c>
      <c r="H1511">
        <v>0.6</v>
      </c>
      <c r="I1511">
        <v>2022</v>
      </c>
      <c r="J1511" t="s">
        <v>118</v>
      </c>
      <c r="K1511" t="s">
        <v>39</v>
      </c>
      <c r="L1511" s="127">
        <v>0.86111111111111116</v>
      </c>
      <c r="M1511" t="s">
        <v>28</v>
      </c>
      <c r="N1511" t="s">
        <v>49</v>
      </c>
      <c r="O1511" t="s">
        <v>30</v>
      </c>
      <c r="P1511" t="s">
        <v>54</v>
      </c>
      <c r="Q1511" t="s">
        <v>41</v>
      </c>
      <c r="R1511" t="s">
        <v>33</v>
      </c>
      <c r="S1511" t="s">
        <v>42</v>
      </c>
      <c r="T1511" t="s">
        <v>57</v>
      </c>
      <c r="U1511" s="1" t="s">
        <v>36</v>
      </c>
      <c r="V1511">
        <v>2</v>
      </c>
      <c r="W1511">
        <v>0</v>
      </c>
      <c r="X1511">
        <v>0</v>
      </c>
      <c r="Y1511">
        <v>0</v>
      </c>
      <c r="Z1511">
        <v>0</v>
      </c>
    </row>
    <row r="1512" spans="1:26" x14ac:dyDescent="0.25">
      <c r="A1512">
        <v>106926860</v>
      </c>
      <c r="B1512" t="s">
        <v>100</v>
      </c>
      <c r="C1512" t="s">
        <v>67</v>
      </c>
      <c r="D1512">
        <v>30000016</v>
      </c>
      <c r="E1512">
        <v>30000016</v>
      </c>
      <c r="F1512">
        <v>4.8710000000000004</v>
      </c>
      <c r="G1512">
        <v>40001003</v>
      </c>
      <c r="H1512">
        <v>0</v>
      </c>
      <c r="I1512">
        <v>2022</v>
      </c>
      <c r="J1512" t="s">
        <v>118</v>
      </c>
      <c r="K1512" t="s">
        <v>39</v>
      </c>
      <c r="L1512" s="127">
        <v>0.12847222222222224</v>
      </c>
      <c r="M1512" t="s">
        <v>28</v>
      </c>
      <c r="N1512" t="s">
        <v>29</v>
      </c>
      <c r="O1512" t="s">
        <v>30</v>
      </c>
      <c r="P1512" t="s">
        <v>31</v>
      </c>
      <c r="Q1512" t="s">
        <v>41</v>
      </c>
      <c r="R1512" t="s">
        <v>61</v>
      </c>
      <c r="S1512" t="s">
        <v>42</v>
      </c>
      <c r="T1512" t="s">
        <v>57</v>
      </c>
      <c r="U1512" s="1" t="s">
        <v>43</v>
      </c>
      <c r="V1512">
        <v>2</v>
      </c>
      <c r="W1512">
        <v>0</v>
      </c>
      <c r="X1512">
        <v>0</v>
      </c>
      <c r="Y1512">
        <v>0</v>
      </c>
      <c r="Z1512">
        <v>1</v>
      </c>
    </row>
    <row r="1513" spans="1:26" x14ac:dyDescent="0.25">
      <c r="A1513">
        <v>106926861</v>
      </c>
      <c r="B1513" t="s">
        <v>86</v>
      </c>
      <c r="C1513" t="s">
        <v>65</v>
      </c>
      <c r="D1513">
        <v>10000026</v>
      </c>
      <c r="E1513">
        <v>10000026</v>
      </c>
      <c r="F1513">
        <v>21.257000000000001</v>
      </c>
      <c r="G1513">
        <v>200330</v>
      </c>
      <c r="H1513">
        <v>0.5</v>
      </c>
      <c r="I1513">
        <v>2022</v>
      </c>
      <c r="J1513" t="s">
        <v>118</v>
      </c>
      <c r="K1513" t="s">
        <v>39</v>
      </c>
      <c r="L1513" s="127">
        <v>0.61736111111111114</v>
      </c>
      <c r="M1513" t="s">
        <v>28</v>
      </c>
      <c r="N1513" t="s">
        <v>49</v>
      </c>
      <c r="O1513" t="s">
        <v>30</v>
      </c>
      <c r="P1513" t="s">
        <v>31</v>
      </c>
      <c r="Q1513" t="s">
        <v>41</v>
      </c>
      <c r="R1513" t="s">
        <v>33</v>
      </c>
      <c r="S1513" t="s">
        <v>42</v>
      </c>
      <c r="T1513" t="s">
        <v>35</v>
      </c>
      <c r="U1513" s="1" t="s">
        <v>36</v>
      </c>
      <c r="V1513">
        <v>3</v>
      </c>
      <c r="W1513">
        <v>0</v>
      </c>
      <c r="X1513">
        <v>0</v>
      </c>
      <c r="Y1513">
        <v>0</v>
      </c>
      <c r="Z1513">
        <v>0</v>
      </c>
    </row>
    <row r="1514" spans="1:26" x14ac:dyDescent="0.25">
      <c r="A1514">
        <v>106926874</v>
      </c>
      <c r="B1514" t="s">
        <v>106</v>
      </c>
      <c r="C1514" t="s">
        <v>65</v>
      </c>
      <c r="D1514">
        <v>10000095</v>
      </c>
      <c r="E1514">
        <v>10000095</v>
      </c>
      <c r="F1514">
        <v>20.207999999999998</v>
      </c>
      <c r="G1514">
        <v>30000295</v>
      </c>
      <c r="H1514">
        <v>1</v>
      </c>
      <c r="I1514">
        <v>2022</v>
      </c>
      <c r="J1514" t="s">
        <v>118</v>
      </c>
      <c r="K1514" t="s">
        <v>27</v>
      </c>
      <c r="L1514" s="127">
        <v>0.59236111111111112</v>
      </c>
      <c r="M1514" t="s">
        <v>28</v>
      </c>
      <c r="N1514" t="s">
        <v>29</v>
      </c>
      <c r="O1514" t="s">
        <v>30</v>
      </c>
      <c r="P1514" t="s">
        <v>54</v>
      </c>
      <c r="Q1514" t="s">
        <v>62</v>
      </c>
      <c r="R1514" t="s">
        <v>33</v>
      </c>
      <c r="S1514" t="s">
        <v>42</v>
      </c>
      <c r="T1514" t="s">
        <v>35</v>
      </c>
      <c r="U1514" s="1" t="s">
        <v>36</v>
      </c>
      <c r="V1514">
        <v>2</v>
      </c>
      <c r="W1514">
        <v>0</v>
      </c>
      <c r="X1514">
        <v>0</v>
      </c>
      <c r="Y1514">
        <v>0</v>
      </c>
      <c r="Z1514">
        <v>0</v>
      </c>
    </row>
    <row r="1515" spans="1:26" x14ac:dyDescent="0.25">
      <c r="A1515">
        <v>106926875</v>
      </c>
      <c r="B1515" t="s">
        <v>106</v>
      </c>
      <c r="C1515" t="s">
        <v>65</v>
      </c>
      <c r="D1515">
        <v>10000095</v>
      </c>
      <c r="E1515">
        <v>10000095</v>
      </c>
      <c r="F1515">
        <v>20.408000000000001</v>
      </c>
      <c r="G1515">
        <v>30000295</v>
      </c>
      <c r="H1515">
        <v>1.2</v>
      </c>
      <c r="I1515">
        <v>2022</v>
      </c>
      <c r="J1515" t="s">
        <v>118</v>
      </c>
      <c r="K1515" t="s">
        <v>27</v>
      </c>
      <c r="L1515" s="127">
        <v>0.55833333333333335</v>
      </c>
      <c r="M1515" t="s">
        <v>28</v>
      </c>
      <c r="N1515" t="s">
        <v>29</v>
      </c>
      <c r="O1515" t="s">
        <v>30</v>
      </c>
      <c r="P1515" t="s">
        <v>54</v>
      </c>
      <c r="Q1515" t="s">
        <v>62</v>
      </c>
      <c r="R1515" t="s">
        <v>33</v>
      </c>
      <c r="S1515" t="s">
        <v>34</v>
      </c>
      <c r="T1515" t="s">
        <v>35</v>
      </c>
      <c r="U1515" s="1" t="s">
        <v>36</v>
      </c>
      <c r="V1515">
        <v>2</v>
      </c>
      <c r="W1515">
        <v>0</v>
      </c>
      <c r="X1515">
        <v>0</v>
      </c>
      <c r="Y1515">
        <v>0</v>
      </c>
      <c r="Z1515">
        <v>0</v>
      </c>
    </row>
    <row r="1516" spans="1:26" x14ac:dyDescent="0.25">
      <c r="A1516">
        <v>106927028</v>
      </c>
      <c r="B1516" t="s">
        <v>86</v>
      </c>
      <c r="C1516" t="s">
        <v>45</v>
      </c>
      <c r="D1516">
        <v>20000019</v>
      </c>
      <c r="E1516">
        <v>20000019</v>
      </c>
      <c r="F1516">
        <v>14.792</v>
      </c>
      <c r="G1516">
        <v>30000251</v>
      </c>
      <c r="H1516">
        <v>0.5</v>
      </c>
      <c r="I1516">
        <v>2022</v>
      </c>
      <c r="J1516" t="s">
        <v>73</v>
      </c>
      <c r="K1516" t="s">
        <v>27</v>
      </c>
      <c r="L1516" s="127">
        <v>0.57361111111111118</v>
      </c>
      <c r="M1516" t="s">
        <v>40</v>
      </c>
      <c r="N1516" t="s">
        <v>49</v>
      </c>
      <c r="O1516" t="s">
        <v>30</v>
      </c>
      <c r="P1516" t="s">
        <v>68</v>
      </c>
      <c r="Q1516" t="s">
        <v>41</v>
      </c>
      <c r="R1516" t="s">
        <v>33</v>
      </c>
      <c r="S1516" t="s">
        <v>42</v>
      </c>
      <c r="T1516" t="s">
        <v>35</v>
      </c>
      <c r="U1516" s="1" t="s">
        <v>36</v>
      </c>
      <c r="V1516">
        <v>1</v>
      </c>
      <c r="W1516">
        <v>0</v>
      </c>
      <c r="X1516">
        <v>0</v>
      </c>
      <c r="Y1516">
        <v>0</v>
      </c>
      <c r="Z1516">
        <v>0</v>
      </c>
    </row>
    <row r="1517" spans="1:26" x14ac:dyDescent="0.25">
      <c r="A1517">
        <v>106927060</v>
      </c>
      <c r="B1517" t="s">
        <v>108</v>
      </c>
      <c r="C1517" t="s">
        <v>45</v>
      </c>
      <c r="D1517">
        <v>50005374</v>
      </c>
      <c r="E1517">
        <v>20000076</v>
      </c>
      <c r="F1517">
        <v>10.941000000000001</v>
      </c>
      <c r="G1517">
        <v>50032310</v>
      </c>
      <c r="H1517">
        <v>0</v>
      </c>
      <c r="I1517">
        <v>2022</v>
      </c>
      <c r="J1517" t="s">
        <v>118</v>
      </c>
      <c r="K1517" t="s">
        <v>55</v>
      </c>
      <c r="L1517" s="127">
        <v>0.35486111111111113</v>
      </c>
      <c r="M1517" t="s">
        <v>28</v>
      </c>
      <c r="N1517" t="s">
        <v>29</v>
      </c>
      <c r="O1517" t="s">
        <v>30</v>
      </c>
      <c r="P1517" t="s">
        <v>31</v>
      </c>
      <c r="Q1517" t="s">
        <v>41</v>
      </c>
      <c r="R1517" t="s">
        <v>75</v>
      </c>
      <c r="S1517" t="s">
        <v>42</v>
      </c>
      <c r="T1517" t="s">
        <v>35</v>
      </c>
      <c r="U1517" s="1" t="s">
        <v>36</v>
      </c>
      <c r="V1517">
        <v>4</v>
      </c>
      <c r="W1517">
        <v>0</v>
      </c>
      <c r="X1517">
        <v>0</v>
      </c>
      <c r="Y1517">
        <v>0</v>
      </c>
      <c r="Z1517">
        <v>0</v>
      </c>
    </row>
    <row r="1518" spans="1:26" x14ac:dyDescent="0.25">
      <c r="A1518">
        <v>106927084</v>
      </c>
      <c r="B1518" t="s">
        <v>81</v>
      </c>
      <c r="C1518" t="s">
        <v>65</v>
      </c>
      <c r="D1518">
        <v>10000277</v>
      </c>
      <c r="E1518">
        <v>10000277</v>
      </c>
      <c r="F1518">
        <v>2.0670000000000002</v>
      </c>
      <c r="G1518">
        <v>50010970</v>
      </c>
      <c r="H1518">
        <v>0</v>
      </c>
      <c r="I1518">
        <v>2022</v>
      </c>
      <c r="J1518" t="s">
        <v>118</v>
      </c>
      <c r="K1518" t="s">
        <v>39</v>
      </c>
      <c r="L1518" s="127">
        <v>0.99652777777777779</v>
      </c>
      <c r="M1518" t="s">
        <v>28</v>
      </c>
      <c r="N1518" t="s">
        <v>49</v>
      </c>
      <c r="P1518" t="s">
        <v>68</v>
      </c>
      <c r="Q1518" t="s">
        <v>41</v>
      </c>
      <c r="R1518" t="s">
        <v>33</v>
      </c>
      <c r="S1518" t="s">
        <v>42</v>
      </c>
      <c r="T1518" t="s">
        <v>47</v>
      </c>
      <c r="U1518" s="1" t="s">
        <v>43</v>
      </c>
      <c r="V1518">
        <v>2</v>
      </c>
      <c r="W1518">
        <v>0</v>
      </c>
      <c r="X1518">
        <v>0</v>
      </c>
      <c r="Y1518">
        <v>0</v>
      </c>
      <c r="Z1518">
        <v>2</v>
      </c>
    </row>
    <row r="1519" spans="1:26" x14ac:dyDescent="0.25">
      <c r="A1519">
        <v>106927126</v>
      </c>
      <c r="B1519" t="s">
        <v>97</v>
      </c>
      <c r="C1519" t="s">
        <v>45</v>
      </c>
      <c r="D1519">
        <v>50018945</v>
      </c>
      <c r="E1519">
        <v>50018945</v>
      </c>
      <c r="F1519">
        <v>999.99900000000002</v>
      </c>
      <c r="G1519">
        <v>50025620</v>
      </c>
      <c r="H1519">
        <v>0</v>
      </c>
      <c r="I1519">
        <v>2022</v>
      </c>
      <c r="J1519" t="s">
        <v>118</v>
      </c>
      <c r="K1519" t="s">
        <v>55</v>
      </c>
      <c r="L1519" s="127">
        <v>0.61458333333333337</v>
      </c>
      <c r="M1519" t="s">
        <v>28</v>
      </c>
      <c r="N1519" t="s">
        <v>49</v>
      </c>
      <c r="O1519" t="s">
        <v>30</v>
      </c>
      <c r="P1519" t="s">
        <v>54</v>
      </c>
      <c r="Q1519" t="s">
        <v>41</v>
      </c>
      <c r="R1519" t="s">
        <v>33</v>
      </c>
      <c r="S1519" t="s">
        <v>42</v>
      </c>
      <c r="T1519" t="s">
        <v>35</v>
      </c>
      <c r="U1519" s="1" t="s">
        <v>36</v>
      </c>
      <c r="V1519">
        <v>2</v>
      </c>
      <c r="W1519">
        <v>0</v>
      </c>
      <c r="X1519">
        <v>0</v>
      </c>
      <c r="Y1519">
        <v>0</v>
      </c>
      <c r="Z1519">
        <v>0</v>
      </c>
    </row>
    <row r="1520" spans="1:26" x14ac:dyDescent="0.25">
      <c r="A1520">
        <v>106927286</v>
      </c>
      <c r="B1520" t="s">
        <v>164</v>
      </c>
      <c r="C1520" t="s">
        <v>45</v>
      </c>
      <c r="D1520">
        <v>50029662</v>
      </c>
      <c r="E1520">
        <v>40001296</v>
      </c>
      <c r="F1520">
        <v>0.10299999999999999</v>
      </c>
      <c r="G1520">
        <v>50010813</v>
      </c>
      <c r="H1520">
        <v>1.2999999999999999E-2</v>
      </c>
      <c r="I1520">
        <v>2022</v>
      </c>
      <c r="J1520" t="s">
        <v>118</v>
      </c>
      <c r="K1520" t="s">
        <v>27</v>
      </c>
      <c r="L1520" s="127">
        <v>0.6958333333333333</v>
      </c>
      <c r="M1520" t="s">
        <v>28</v>
      </c>
      <c r="N1520" t="s">
        <v>49</v>
      </c>
      <c r="O1520" t="s">
        <v>30</v>
      </c>
      <c r="P1520" t="s">
        <v>68</v>
      </c>
      <c r="Q1520" t="s">
        <v>41</v>
      </c>
      <c r="R1520" t="s">
        <v>33</v>
      </c>
      <c r="S1520" t="s">
        <v>42</v>
      </c>
      <c r="T1520" t="s">
        <v>35</v>
      </c>
      <c r="U1520" s="1" t="s">
        <v>43</v>
      </c>
      <c r="V1520">
        <v>2</v>
      </c>
      <c r="W1520">
        <v>0</v>
      </c>
      <c r="X1520">
        <v>0</v>
      </c>
      <c r="Y1520">
        <v>0</v>
      </c>
      <c r="Z1520">
        <v>1</v>
      </c>
    </row>
    <row r="1521" spans="1:26" x14ac:dyDescent="0.25">
      <c r="A1521">
        <v>106927296</v>
      </c>
      <c r="B1521" t="s">
        <v>108</v>
      </c>
      <c r="C1521" t="s">
        <v>45</v>
      </c>
      <c r="D1521">
        <v>50034857</v>
      </c>
      <c r="E1521">
        <v>50034857</v>
      </c>
      <c r="F1521">
        <v>999.99900000000002</v>
      </c>
      <c r="G1521">
        <v>50027621</v>
      </c>
      <c r="H1521">
        <v>7.5999999999999998E-2</v>
      </c>
      <c r="I1521">
        <v>2022</v>
      </c>
      <c r="J1521" t="s">
        <v>89</v>
      </c>
      <c r="K1521" t="s">
        <v>27</v>
      </c>
      <c r="L1521" s="127">
        <v>0.48958333333333331</v>
      </c>
      <c r="M1521" t="s">
        <v>28</v>
      </c>
      <c r="N1521" t="s">
        <v>49</v>
      </c>
      <c r="O1521" t="s">
        <v>30</v>
      </c>
      <c r="P1521" t="s">
        <v>68</v>
      </c>
      <c r="Q1521" t="s">
        <v>41</v>
      </c>
      <c r="S1521" t="s">
        <v>42</v>
      </c>
      <c r="T1521" t="s">
        <v>35</v>
      </c>
      <c r="U1521" s="1" t="s">
        <v>36</v>
      </c>
      <c r="V1521">
        <v>5</v>
      </c>
      <c r="W1521">
        <v>0</v>
      </c>
      <c r="X1521">
        <v>0</v>
      </c>
      <c r="Y1521">
        <v>0</v>
      </c>
      <c r="Z1521">
        <v>0</v>
      </c>
    </row>
    <row r="1522" spans="1:26" x14ac:dyDescent="0.25">
      <c r="A1522">
        <v>106927505</v>
      </c>
      <c r="B1522" t="s">
        <v>25</v>
      </c>
      <c r="C1522" t="s">
        <v>65</v>
      </c>
      <c r="D1522">
        <v>10000440</v>
      </c>
      <c r="E1522">
        <v>10000440</v>
      </c>
      <c r="F1522">
        <v>10.629</v>
      </c>
      <c r="G1522">
        <v>50004906</v>
      </c>
      <c r="H1522">
        <v>0.1</v>
      </c>
      <c r="I1522">
        <v>2022</v>
      </c>
      <c r="J1522" t="s">
        <v>118</v>
      </c>
      <c r="K1522" t="s">
        <v>55</v>
      </c>
      <c r="L1522" s="127">
        <v>0.4680555555555555</v>
      </c>
      <c r="M1522" t="s">
        <v>28</v>
      </c>
      <c r="N1522" t="s">
        <v>49</v>
      </c>
      <c r="O1522" t="s">
        <v>30</v>
      </c>
      <c r="P1522" t="s">
        <v>68</v>
      </c>
      <c r="Q1522" t="s">
        <v>41</v>
      </c>
      <c r="R1522" t="s">
        <v>33</v>
      </c>
      <c r="S1522" t="s">
        <v>42</v>
      </c>
      <c r="T1522" t="s">
        <v>35</v>
      </c>
      <c r="U1522" s="1" t="s">
        <v>36</v>
      </c>
      <c r="V1522">
        <v>2</v>
      </c>
      <c r="W1522">
        <v>0</v>
      </c>
      <c r="X1522">
        <v>0</v>
      </c>
      <c r="Y1522">
        <v>0</v>
      </c>
      <c r="Z1522">
        <v>0</v>
      </c>
    </row>
    <row r="1523" spans="1:26" x14ac:dyDescent="0.25">
      <c r="A1523">
        <v>106927627</v>
      </c>
      <c r="B1523" t="s">
        <v>81</v>
      </c>
      <c r="C1523" t="s">
        <v>45</v>
      </c>
      <c r="D1523">
        <v>50029513</v>
      </c>
      <c r="E1523">
        <v>40002975</v>
      </c>
      <c r="F1523">
        <v>0.222</v>
      </c>
      <c r="G1523">
        <v>50012488</v>
      </c>
      <c r="H1523">
        <v>0.05</v>
      </c>
      <c r="I1523">
        <v>2022</v>
      </c>
      <c r="J1523" t="s">
        <v>118</v>
      </c>
      <c r="K1523" t="s">
        <v>48</v>
      </c>
      <c r="L1523" s="127">
        <v>0.31041666666666667</v>
      </c>
      <c r="M1523" t="s">
        <v>28</v>
      </c>
      <c r="N1523" t="s">
        <v>49</v>
      </c>
      <c r="O1523" t="s">
        <v>30</v>
      </c>
      <c r="P1523" t="s">
        <v>54</v>
      </c>
      <c r="Q1523" t="s">
        <v>32</v>
      </c>
      <c r="R1523" t="s">
        <v>33</v>
      </c>
      <c r="S1523" t="s">
        <v>42</v>
      </c>
      <c r="T1523" t="s">
        <v>35</v>
      </c>
      <c r="U1523" s="1" t="s">
        <v>36</v>
      </c>
      <c r="V1523">
        <v>2</v>
      </c>
      <c r="W1523">
        <v>0</v>
      </c>
      <c r="X1523">
        <v>0</v>
      </c>
      <c r="Y1523">
        <v>0</v>
      </c>
      <c r="Z1523">
        <v>0</v>
      </c>
    </row>
    <row r="1524" spans="1:26" x14ac:dyDescent="0.25">
      <c r="A1524">
        <v>106927694</v>
      </c>
      <c r="B1524" t="s">
        <v>153</v>
      </c>
      <c r="C1524" t="s">
        <v>38</v>
      </c>
      <c r="D1524">
        <v>29000001</v>
      </c>
      <c r="E1524">
        <v>29000001</v>
      </c>
      <c r="F1524">
        <v>5.0549999999999997</v>
      </c>
      <c r="G1524">
        <v>40001210</v>
      </c>
      <c r="H1524">
        <v>0.2</v>
      </c>
      <c r="I1524">
        <v>2022</v>
      </c>
      <c r="J1524" t="s">
        <v>118</v>
      </c>
      <c r="K1524" t="s">
        <v>27</v>
      </c>
      <c r="L1524" s="127">
        <v>0.86249999999999993</v>
      </c>
      <c r="M1524" t="s">
        <v>77</v>
      </c>
      <c r="N1524" t="s">
        <v>49</v>
      </c>
      <c r="O1524" t="s">
        <v>30</v>
      </c>
      <c r="P1524" t="s">
        <v>54</v>
      </c>
      <c r="Q1524" t="s">
        <v>41</v>
      </c>
      <c r="R1524" t="s">
        <v>33</v>
      </c>
      <c r="S1524" t="s">
        <v>42</v>
      </c>
      <c r="T1524" t="s">
        <v>47</v>
      </c>
      <c r="U1524" s="1" t="s">
        <v>36</v>
      </c>
      <c r="V1524">
        <v>3</v>
      </c>
      <c r="W1524">
        <v>0</v>
      </c>
      <c r="X1524">
        <v>0</v>
      </c>
      <c r="Y1524">
        <v>0</v>
      </c>
      <c r="Z1524">
        <v>0</v>
      </c>
    </row>
    <row r="1525" spans="1:26" x14ac:dyDescent="0.25">
      <c r="A1525">
        <v>106927717</v>
      </c>
      <c r="B1525" t="s">
        <v>25</v>
      </c>
      <c r="C1525" t="s">
        <v>65</v>
      </c>
      <c r="D1525">
        <v>10000040</v>
      </c>
      <c r="E1525">
        <v>10000040</v>
      </c>
      <c r="F1525">
        <v>26.361000000000001</v>
      </c>
      <c r="G1525">
        <v>20000070</v>
      </c>
      <c r="H1525">
        <v>0.1</v>
      </c>
      <c r="I1525">
        <v>2022</v>
      </c>
      <c r="J1525" t="s">
        <v>118</v>
      </c>
      <c r="K1525" t="s">
        <v>27</v>
      </c>
      <c r="L1525" s="127">
        <v>0.47569444444444442</v>
      </c>
      <c r="M1525" t="s">
        <v>28</v>
      </c>
      <c r="N1525" t="s">
        <v>29</v>
      </c>
      <c r="O1525" t="s">
        <v>30</v>
      </c>
      <c r="P1525" t="s">
        <v>31</v>
      </c>
      <c r="Q1525" t="s">
        <v>62</v>
      </c>
      <c r="R1525" t="s">
        <v>33</v>
      </c>
      <c r="S1525" t="s">
        <v>34</v>
      </c>
      <c r="T1525" t="s">
        <v>35</v>
      </c>
      <c r="U1525" s="1" t="s">
        <v>36</v>
      </c>
      <c r="V1525">
        <v>6</v>
      </c>
      <c r="W1525">
        <v>0</v>
      </c>
      <c r="X1525">
        <v>0</v>
      </c>
      <c r="Y1525">
        <v>0</v>
      </c>
      <c r="Z1525">
        <v>0</v>
      </c>
    </row>
    <row r="1526" spans="1:26" x14ac:dyDescent="0.25">
      <c r="A1526">
        <v>106927750</v>
      </c>
      <c r="B1526" t="s">
        <v>117</v>
      </c>
      <c r="C1526" t="s">
        <v>65</v>
      </c>
      <c r="D1526">
        <v>10000077</v>
      </c>
      <c r="E1526">
        <v>10000077</v>
      </c>
      <c r="F1526">
        <v>19.347000000000001</v>
      </c>
      <c r="G1526">
        <v>40002321</v>
      </c>
      <c r="H1526">
        <v>0.3</v>
      </c>
      <c r="I1526">
        <v>2022</v>
      </c>
      <c r="J1526" t="s">
        <v>118</v>
      </c>
      <c r="K1526" t="s">
        <v>53</v>
      </c>
      <c r="L1526" s="127">
        <v>0.4694444444444445</v>
      </c>
      <c r="M1526" t="s">
        <v>28</v>
      </c>
      <c r="N1526" t="s">
        <v>49</v>
      </c>
      <c r="O1526" t="s">
        <v>30</v>
      </c>
      <c r="P1526" t="s">
        <v>31</v>
      </c>
      <c r="Q1526" t="s">
        <v>41</v>
      </c>
      <c r="R1526" t="s">
        <v>33</v>
      </c>
      <c r="S1526" t="s">
        <v>42</v>
      </c>
      <c r="T1526" t="s">
        <v>35</v>
      </c>
      <c r="U1526" s="1" t="s">
        <v>36</v>
      </c>
      <c r="V1526">
        <v>3</v>
      </c>
      <c r="W1526">
        <v>0</v>
      </c>
      <c r="X1526">
        <v>0</v>
      </c>
      <c r="Y1526">
        <v>0</v>
      </c>
      <c r="Z1526">
        <v>0</v>
      </c>
    </row>
    <row r="1527" spans="1:26" x14ac:dyDescent="0.25">
      <c r="A1527">
        <v>106927761</v>
      </c>
      <c r="B1527" t="s">
        <v>81</v>
      </c>
      <c r="C1527" t="s">
        <v>65</v>
      </c>
      <c r="D1527">
        <v>10000485</v>
      </c>
      <c r="E1527">
        <v>10800485</v>
      </c>
      <c r="F1527">
        <v>34.905999999999999</v>
      </c>
      <c r="G1527">
        <v>50028612</v>
      </c>
      <c r="H1527">
        <v>0.5</v>
      </c>
      <c r="I1527">
        <v>2022</v>
      </c>
      <c r="J1527" t="s">
        <v>118</v>
      </c>
      <c r="K1527" t="s">
        <v>39</v>
      </c>
      <c r="L1527" s="127">
        <v>0.57777777777777783</v>
      </c>
      <c r="M1527" t="s">
        <v>28</v>
      </c>
      <c r="N1527" t="s">
        <v>49</v>
      </c>
      <c r="O1527" t="s">
        <v>30</v>
      </c>
      <c r="P1527" t="s">
        <v>31</v>
      </c>
      <c r="Q1527" t="s">
        <v>41</v>
      </c>
      <c r="R1527" t="s">
        <v>33</v>
      </c>
      <c r="S1527" t="s">
        <v>42</v>
      </c>
      <c r="T1527" t="s">
        <v>35</v>
      </c>
      <c r="U1527" s="1" t="s">
        <v>36</v>
      </c>
      <c r="V1527">
        <v>2</v>
      </c>
      <c r="W1527">
        <v>0</v>
      </c>
      <c r="X1527">
        <v>0</v>
      </c>
      <c r="Y1527">
        <v>0</v>
      </c>
      <c r="Z1527">
        <v>0</v>
      </c>
    </row>
    <row r="1528" spans="1:26" x14ac:dyDescent="0.25">
      <c r="A1528">
        <v>106927830</v>
      </c>
      <c r="B1528" t="s">
        <v>133</v>
      </c>
      <c r="C1528" t="s">
        <v>45</v>
      </c>
      <c r="D1528">
        <v>50028348</v>
      </c>
      <c r="E1528">
        <v>40001962</v>
      </c>
      <c r="F1528">
        <v>1.7729999999999999</v>
      </c>
      <c r="G1528">
        <v>50030308</v>
      </c>
      <c r="H1528">
        <v>0</v>
      </c>
      <c r="I1528">
        <v>2022</v>
      </c>
      <c r="J1528" t="s">
        <v>89</v>
      </c>
      <c r="K1528" t="s">
        <v>27</v>
      </c>
      <c r="L1528" s="127">
        <v>0.70694444444444438</v>
      </c>
      <c r="M1528" t="s">
        <v>28</v>
      </c>
      <c r="N1528" t="s">
        <v>49</v>
      </c>
      <c r="O1528" t="s">
        <v>30</v>
      </c>
      <c r="P1528" t="s">
        <v>31</v>
      </c>
      <c r="Q1528" t="s">
        <v>41</v>
      </c>
      <c r="R1528" t="s">
        <v>33</v>
      </c>
      <c r="S1528" t="s">
        <v>42</v>
      </c>
      <c r="T1528" t="s">
        <v>35</v>
      </c>
      <c r="U1528" s="1" t="s">
        <v>36</v>
      </c>
      <c r="V1528">
        <v>2</v>
      </c>
      <c r="W1528">
        <v>0</v>
      </c>
      <c r="X1528">
        <v>0</v>
      </c>
      <c r="Y1528">
        <v>0</v>
      </c>
      <c r="Z1528">
        <v>0</v>
      </c>
    </row>
    <row r="1529" spans="1:26" x14ac:dyDescent="0.25">
      <c r="A1529">
        <v>106927863</v>
      </c>
      <c r="B1529" t="s">
        <v>87</v>
      </c>
      <c r="C1529" t="s">
        <v>45</v>
      </c>
      <c r="D1529">
        <v>50018780</v>
      </c>
      <c r="E1529">
        <v>50018780</v>
      </c>
      <c r="F1529">
        <v>999.99900000000002</v>
      </c>
      <c r="H1529">
        <v>4.0000000000000001E-3</v>
      </c>
      <c r="I1529">
        <v>2022</v>
      </c>
      <c r="J1529" t="s">
        <v>26</v>
      </c>
      <c r="K1529" t="s">
        <v>27</v>
      </c>
      <c r="L1529" s="127">
        <v>0.58472222222222225</v>
      </c>
      <c r="M1529" t="s">
        <v>28</v>
      </c>
      <c r="N1529" t="s">
        <v>49</v>
      </c>
      <c r="O1529" t="s">
        <v>30</v>
      </c>
      <c r="P1529" t="s">
        <v>31</v>
      </c>
      <c r="Q1529" t="s">
        <v>41</v>
      </c>
      <c r="R1529" t="s">
        <v>33</v>
      </c>
      <c r="S1529" t="s">
        <v>42</v>
      </c>
      <c r="T1529" t="s">
        <v>35</v>
      </c>
      <c r="U1529" s="1" t="s">
        <v>36</v>
      </c>
      <c r="V1529">
        <v>2</v>
      </c>
      <c r="W1529">
        <v>0</v>
      </c>
      <c r="X1529">
        <v>0</v>
      </c>
      <c r="Y1529">
        <v>0</v>
      </c>
      <c r="Z1529">
        <v>0</v>
      </c>
    </row>
    <row r="1530" spans="1:26" x14ac:dyDescent="0.25">
      <c r="A1530">
        <v>106927934</v>
      </c>
      <c r="B1530" t="s">
        <v>86</v>
      </c>
      <c r="C1530" t="s">
        <v>65</v>
      </c>
      <c r="D1530">
        <v>10000026</v>
      </c>
      <c r="E1530">
        <v>10000026</v>
      </c>
      <c r="F1530">
        <v>20.190000000000001</v>
      </c>
      <c r="G1530">
        <v>50010427</v>
      </c>
      <c r="H1530">
        <v>1.5</v>
      </c>
      <c r="I1530">
        <v>2022</v>
      </c>
      <c r="J1530" t="s">
        <v>89</v>
      </c>
      <c r="K1530" t="s">
        <v>60</v>
      </c>
      <c r="L1530" s="127">
        <v>0.95833333333333337</v>
      </c>
      <c r="M1530" t="s">
        <v>28</v>
      </c>
      <c r="N1530" t="s">
        <v>29</v>
      </c>
      <c r="O1530" t="s">
        <v>30</v>
      </c>
      <c r="P1530" t="s">
        <v>31</v>
      </c>
      <c r="Q1530" t="s">
        <v>41</v>
      </c>
      <c r="R1530" t="s">
        <v>33</v>
      </c>
      <c r="S1530" t="s">
        <v>42</v>
      </c>
      <c r="T1530" t="s">
        <v>47</v>
      </c>
      <c r="U1530" s="1" t="s">
        <v>36</v>
      </c>
      <c r="V1530">
        <v>1</v>
      </c>
      <c r="W1530">
        <v>0</v>
      </c>
      <c r="X1530">
        <v>0</v>
      </c>
      <c r="Y1530">
        <v>0</v>
      </c>
      <c r="Z1530">
        <v>0</v>
      </c>
    </row>
    <row r="1531" spans="1:26" x14ac:dyDescent="0.25">
      <c r="A1531">
        <v>106928022</v>
      </c>
      <c r="B1531" t="s">
        <v>81</v>
      </c>
      <c r="C1531" t="s">
        <v>65</v>
      </c>
      <c r="D1531">
        <v>10000485</v>
      </c>
      <c r="E1531">
        <v>10800485</v>
      </c>
      <c r="F1531">
        <v>26.283999999999999</v>
      </c>
      <c r="G1531">
        <v>30000016</v>
      </c>
      <c r="H1531">
        <v>0.1</v>
      </c>
      <c r="I1531">
        <v>2022</v>
      </c>
      <c r="J1531" t="s">
        <v>118</v>
      </c>
      <c r="K1531" t="s">
        <v>48</v>
      </c>
      <c r="L1531" s="127">
        <v>0.58472222222222225</v>
      </c>
      <c r="M1531" t="s">
        <v>28</v>
      </c>
      <c r="N1531" t="s">
        <v>29</v>
      </c>
      <c r="O1531" t="s">
        <v>30</v>
      </c>
      <c r="P1531" t="s">
        <v>68</v>
      </c>
      <c r="Q1531" t="s">
        <v>41</v>
      </c>
      <c r="R1531" t="s">
        <v>33</v>
      </c>
      <c r="S1531" t="s">
        <v>42</v>
      </c>
      <c r="T1531" t="s">
        <v>35</v>
      </c>
      <c r="U1531" s="1" t="s">
        <v>64</v>
      </c>
      <c r="V1531">
        <v>1</v>
      </c>
      <c r="W1531">
        <v>0</v>
      </c>
      <c r="X1531">
        <v>0</v>
      </c>
      <c r="Y1531">
        <v>1</v>
      </c>
      <c r="Z1531">
        <v>0</v>
      </c>
    </row>
    <row r="1532" spans="1:26" x14ac:dyDescent="0.25">
      <c r="A1532">
        <v>106928096</v>
      </c>
      <c r="B1532" t="s">
        <v>112</v>
      </c>
      <c r="C1532" t="s">
        <v>65</v>
      </c>
      <c r="D1532">
        <v>10000095</v>
      </c>
      <c r="E1532">
        <v>10000095</v>
      </c>
      <c r="F1532">
        <v>5.9960000000000004</v>
      </c>
      <c r="G1532">
        <v>20000421</v>
      </c>
      <c r="H1532">
        <v>2</v>
      </c>
      <c r="I1532">
        <v>2022</v>
      </c>
      <c r="J1532" t="s">
        <v>118</v>
      </c>
      <c r="K1532" t="s">
        <v>60</v>
      </c>
      <c r="L1532" s="127">
        <v>0.7284722222222223</v>
      </c>
      <c r="M1532" t="s">
        <v>28</v>
      </c>
      <c r="N1532" t="s">
        <v>49</v>
      </c>
      <c r="O1532" t="s">
        <v>30</v>
      </c>
      <c r="P1532" t="s">
        <v>54</v>
      </c>
      <c r="Q1532" t="s">
        <v>41</v>
      </c>
      <c r="R1532" t="s">
        <v>33</v>
      </c>
      <c r="S1532" t="s">
        <v>42</v>
      </c>
      <c r="T1532" t="s">
        <v>35</v>
      </c>
      <c r="U1532" s="1" t="s">
        <v>36</v>
      </c>
      <c r="V1532">
        <v>2</v>
      </c>
      <c r="W1532">
        <v>0</v>
      </c>
      <c r="X1532">
        <v>0</v>
      </c>
      <c r="Y1532">
        <v>0</v>
      </c>
      <c r="Z1532">
        <v>0</v>
      </c>
    </row>
    <row r="1533" spans="1:26" x14ac:dyDescent="0.25">
      <c r="A1533">
        <v>106928104</v>
      </c>
      <c r="B1533" t="s">
        <v>114</v>
      </c>
      <c r="C1533" t="s">
        <v>65</v>
      </c>
      <c r="D1533">
        <v>10000040</v>
      </c>
      <c r="E1533">
        <v>10000040</v>
      </c>
      <c r="F1533">
        <v>4.16</v>
      </c>
      <c r="G1533">
        <v>203130</v>
      </c>
      <c r="H1533">
        <v>1</v>
      </c>
      <c r="I1533">
        <v>2022</v>
      </c>
      <c r="J1533" t="s">
        <v>118</v>
      </c>
      <c r="K1533" t="s">
        <v>39</v>
      </c>
      <c r="L1533" s="127">
        <v>0.75138888888888899</v>
      </c>
      <c r="M1533" t="s">
        <v>28</v>
      </c>
      <c r="N1533" t="s">
        <v>49</v>
      </c>
      <c r="O1533" t="s">
        <v>30</v>
      </c>
      <c r="P1533" t="s">
        <v>31</v>
      </c>
      <c r="Q1533" t="s">
        <v>41</v>
      </c>
      <c r="R1533" t="s">
        <v>33</v>
      </c>
      <c r="S1533" t="s">
        <v>42</v>
      </c>
      <c r="T1533" t="s">
        <v>35</v>
      </c>
      <c r="U1533" s="1" t="s">
        <v>36</v>
      </c>
      <c r="V1533">
        <v>6</v>
      </c>
      <c r="W1533">
        <v>0</v>
      </c>
      <c r="X1533">
        <v>0</v>
      </c>
      <c r="Y1533">
        <v>0</v>
      </c>
      <c r="Z1533">
        <v>0</v>
      </c>
    </row>
    <row r="1534" spans="1:26" x14ac:dyDescent="0.25">
      <c r="A1534">
        <v>106928151</v>
      </c>
      <c r="B1534" t="s">
        <v>112</v>
      </c>
      <c r="C1534" t="s">
        <v>65</v>
      </c>
      <c r="D1534">
        <v>10000095</v>
      </c>
      <c r="E1534">
        <v>10000095</v>
      </c>
      <c r="F1534">
        <v>8.0470000000000006</v>
      </c>
      <c r="G1534">
        <v>40001709</v>
      </c>
      <c r="H1534">
        <v>0.2</v>
      </c>
      <c r="I1534">
        <v>2022</v>
      </c>
      <c r="J1534" t="s">
        <v>118</v>
      </c>
      <c r="K1534" t="s">
        <v>53</v>
      </c>
      <c r="L1534" s="127">
        <v>0.44444444444444442</v>
      </c>
      <c r="M1534" t="s">
        <v>28</v>
      </c>
      <c r="N1534" t="s">
        <v>49</v>
      </c>
      <c r="O1534" t="s">
        <v>30</v>
      </c>
      <c r="P1534" t="s">
        <v>54</v>
      </c>
      <c r="Q1534" t="s">
        <v>41</v>
      </c>
      <c r="R1534" t="s">
        <v>33</v>
      </c>
      <c r="S1534" t="s">
        <v>42</v>
      </c>
      <c r="T1534" t="s">
        <v>35</v>
      </c>
      <c r="U1534" s="1" t="s">
        <v>36</v>
      </c>
      <c r="V1534">
        <v>2</v>
      </c>
      <c r="W1534">
        <v>0</v>
      </c>
      <c r="X1534">
        <v>0</v>
      </c>
      <c r="Y1534">
        <v>0</v>
      </c>
      <c r="Z1534">
        <v>0</v>
      </c>
    </row>
    <row r="1535" spans="1:26" x14ac:dyDescent="0.25">
      <c r="A1535">
        <v>106928175</v>
      </c>
      <c r="B1535" t="s">
        <v>25</v>
      </c>
      <c r="C1535" t="s">
        <v>65</v>
      </c>
      <c r="D1535">
        <v>10000040</v>
      </c>
      <c r="E1535">
        <v>10000040</v>
      </c>
      <c r="F1535">
        <v>2.294</v>
      </c>
      <c r="G1535">
        <v>40001002</v>
      </c>
      <c r="H1535">
        <v>0.1</v>
      </c>
      <c r="I1535">
        <v>2022</v>
      </c>
      <c r="J1535" t="s">
        <v>118</v>
      </c>
      <c r="K1535" t="s">
        <v>53</v>
      </c>
      <c r="L1535" s="127">
        <v>0.66597222222222219</v>
      </c>
      <c r="M1535" t="s">
        <v>28</v>
      </c>
      <c r="N1535" t="s">
        <v>49</v>
      </c>
      <c r="O1535" t="s">
        <v>30</v>
      </c>
      <c r="P1535" t="s">
        <v>31</v>
      </c>
      <c r="Q1535" t="s">
        <v>41</v>
      </c>
      <c r="R1535" t="s">
        <v>95</v>
      </c>
      <c r="S1535" t="s">
        <v>42</v>
      </c>
      <c r="T1535" t="s">
        <v>35</v>
      </c>
      <c r="U1535" s="1" t="s">
        <v>43</v>
      </c>
      <c r="V1535">
        <v>2</v>
      </c>
      <c r="W1535">
        <v>0</v>
      </c>
      <c r="X1535">
        <v>0</v>
      </c>
      <c r="Y1535">
        <v>0</v>
      </c>
      <c r="Z1535">
        <v>1</v>
      </c>
    </row>
    <row r="1536" spans="1:26" x14ac:dyDescent="0.25">
      <c r="A1536">
        <v>106928244</v>
      </c>
      <c r="B1536" t="s">
        <v>166</v>
      </c>
      <c r="C1536" t="s">
        <v>65</v>
      </c>
      <c r="D1536">
        <v>10000040</v>
      </c>
      <c r="E1536">
        <v>10000040</v>
      </c>
      <c r="F1536">
        <v>17.803000000000001</v>
      </c>
      <c r="G1536">
        <v>30000801</v>
      </c>
      <c r="H1536">
        <v>1.4999999999999999E-2</v>
      </c>
      <c r="I1536">
        <v>2022</v>
      </c>
      <c r="J1536" t="s">
        <v>118</v>
      </c>
      <c r="K1536" t="s">
        <v>55</v>
      </c>
      <c r="L1536" s="127">
        <v>0.49791666666666662</v>
      </c>
      <c r="M1536" t="s">
        <v>40</v>
      </c>
      <c r="N1536" t="s">
        <v>49</v>
      </c>
      <c r="O1536" t="s">
        <v>30</v>
      </c>
      <c r="P1536" t="s">
        <v>68</v>
      </c>
      <c r="Q1536" t="s">
        <v>41</v>
      </c>
      <c r="R1536" t="s">
        <v>33</v>
      </c>
      <c r="S1536" t="s">
        <v>42</v>
      </c>
      <c r="T1536" t="s">
        <v>35</v>
      </c>
      <c r="U1536" s="1" t="s">
        <v>36</v>
      </c>
      <c r="V1536">
        <v>2</v>
      </c>
      <c r="W1536">
        <v>0</v>
      </c>
      <c r="X1536">
        <v>0</v>
      </c>
      <c r="Y1536">
        <v>0</v>
      </c>
      <c r="Z1536">
        <v>0</v>
      </c>
    </row>
    <row r="1537" spans="1:26" x14ac:dyDescent="0.25">
      <c r="A1537">
        <v>106928380</v>
      </c>
      <c r="B1537" t="s">
        <v>81</v>
      </c>
      <c r="C1537" t="s">
        <v>45</v>
      </c>
      <c r="D1537">
        <v>50027196</v>
      </c>
      <c r="E1537">
        <v>50027196</v>
      </c>
      <c r="F1537">
        <v>5.0069999999999997</v>
      </c>
      <c r="G1537">
        <v>50024887</v>
      </c>
      <c r="H1537">
        <v>0</v>
      </c>
      <c r="I1537">
        <v>2022</v>
      </c>
      <c r="J1537" t="s">
        <v>118</v>
      </c>
      <c r="K1537" t="s">
        <v>53</v>
      </c>
      <c r="L1537" s="127">
        <v>0.63263888888888886</v>
      </c>
      <c r="M1537" t="s">
        <v>40</v>
      </c>
      <c r="N1537" t="s">
        <v>49</v>
      </c>
      <c r="O1537" t="s">
        <v>30</v>
      </c>
      <c r="P1537" t="s">
        <v>54</v>
      </c>
      <c r="Q1537" t="s">
        <v>41</v>
      </c>
      <c r="R1537" t="s">
        <v>33</v>
      </c>
      <c r="S1537" t="s">
        <v>42</v>
      </c>
      <c r="T1537" t="s">
        <v>35</v>
      </c>
      <c r="U1537" s="1" t="s">
        <v>43</v>
      </c>
      <c r="V1537">
        <v>3</v>
      </c>
      <c r="W1537">
        <v>0</v>
      </c>
      <c r="X1537">
        <v>0</v>
      </c>
      <c r="Y1537">
        <v>0</v>
      </c>
      <c r="Z1537">
        <v>2</v>
      </c>
    </row>
    <row r="1538" spans="1:26" x14ac:dyDescent="0.25">
      <c r="A1538">
        <v>106928426</v>
      </c>
      <c r="B1538" t="s">
        <v>87</v>
      </c>
      <c r="C1538" t="s">
        <v>45</v>
      </c>
      <c r="D1538">
        <v>50022033</v>
      </c>
      <c r="E1538">
        <v>50022033</v>
      </c>
      <c r="F1538">
        <v>999.99900000000002</v>
      </c>
      <c r="G1538">
        <v>50013386</v>
      </c>
      <c r="H1538">
        <v>3.1E-2</v>
      </c>
      <c r="I1538">
        <v>2022</v>
      </c>
      <c r="J1538" t="s">
        <v>118</v>
      </c>
      <c r="K1538" t="s">
        <v>39</v>
      </c>
      <c r="L1538" s="127">
        <v>0.63124999999999998</v>
      </c>
      <c r="M1538" t="s">
        <v>28</v>
      </c>
      <c r="N1538" t="s">
        <v>49</v>
      </c>
      <c r="O1538" t="s">
        <v>30</v>
      </c>
      <c r="P1538" t="s">
        <v>31</v>
      </c>
      <c r="Q1538" t="s">
        <v>32</v>
      </c>
      <c r="S1538" t="s">
        <v>42</v>
      </c>
      <c r="T1538" t="s">
        <v>35</v>
      </c>
      <c r="U1538" s="1" t="s">
        <v>36</v>
      </c>
      <c r="V1538">
        <v>3</v>
      </c>
      <c r="W1538">
        <v>0</v>
      </c>
      <c r="X1538">
        <v>0</v>
      </c>
      <c r="Y1538">
        <v>0</v>
      </c>
      <c r="Z1538">
        <v>0</v>
      </c>
    </row>
    <row r="1539" spans="1:26" x14ac:dyDescent="0.25">
      <c r="A1539">
        <v>106928513</v>
      </c>
      <c r="B1539" t="s">
        <v>142</v>
      </c>
      <c r="C1539" t="s">
        <v>45</v>
      </c>
      <c r="D1539">
        <v>30000024</v>
      </c>
      <c r="E1539">
        <v>30000024</v>
      </c>
      <c r="F1539">
        <v>26.276</v>
      </c>
      <c r="G1539">
        <v>50014174</v>
      </c>
      <c r="H1539">
        <v>0</v>
      </c>
      <c r="I1539">
        <v>2022</v>
      </c>
      <c r="J1539" t="s">
        <v>89</v>
      </c>
      <c r="K1539" t="s">
        <v>55</v>
      </c>
      <c r="L1539" s="127">
        <v>0.53055555555555556</v>
      </c>
      <c r="M1539" t="s">
        <v>40</v>
      </c>
      <c r="N1539" t="s">
        <v>49</v>
      </c>
      <c r="O1539" t="s">
        <v>30</v>
      </c>
      <c r="P1539" t="s">
        <v>68</v>
      </c>
      <c r="Q1539" t="s">
        <v>41</v>
      </c>
      <c r="R1539" t="s">
        <v>33</v>
      </c>
      <c r="S1539" t="s">
        <v>42</v>
      </c>
      <c r="T1539" t="s">
        <v>35</v>
      </c>
      <c r="U1539" s="1" t="s">
        <v>43</v>
      </c>
      <c r="V1539">
        <v>4</v>
      </c>
      <c r="W1539">
        <v>0</v>
      </c>
      <c r="X1539">
        <v>0</v>
      </c>
      <c r="Y1539">
        <v>0</v>
      </c>
      <c r="Z1539">
        <v>2</v>
      </c>
    </row>
    <row r="1540" spans="1:26" x14ac:dyDescent="0.25">
      <c r="A1540">
        <v>106928514</v>
      </c>
      <c r="B1540" t="s">
        <v>142</v>
      </c>
      <c r="C1540" t="s">
        <v>67</v>
      </c>
      <c r="D1540">
        <v>30000024</v>
      </c>
      <c r="E1540">
        <v>30000024</v>
      </c>
      <c r="F1540">
        <v>26.186</v>
      </c>
      <c r="G1540">
        <v>50014174</v>
      </c>
      <c r="H1540">
        <v>0.09</v>
      </c>
      <c r="I1540">
        <v>2022</v>
      </c>
      <c r="J1540" t="s">
        <v>89</v>
      </c>
      <c r="K1540" t="s">
        <v>55</v>
      </c>
      <c r="L1540" s="127">
        <v>0.51666666666666672</v>
      </c>
      <c r="M1540" t="s">
        <v>28</v>
      </c>
      <c r="N1540" t="s">
        <v>49</v>
      </c>
      <c r="P1540" t="s">
        <v>68</v>
      </c>
      <c r="Q1540" t="s">
        <v>41</v>
      </c>
      <c r="R1540" t="s">
        <v>33</v>
      </c>
      <c r="S1540" t="s">
        <v>42</v>
      </c>
      <c r="T1540" t="s">
        <v>35</v>
      </c>
      <c r="U1540" s="1" t="s">
        <v>36</v>
      </c>
      <c r="V1540">
        <v>2</v>
      </c>
      <c r="W1540">
        <v>0</v>
      </c>
      <c r="X1540">
        <v>0</v>
      </c>
      <c r="Y1540">
        <v>0</v>
      </c>
      <c r="Z1540">
        <v>0</v>
      </c>
    </row>
    <row r="1541" spans="1:26" x14ac:dyDescent="0.25">
      <c r="A1541">
        <v>106928524</v>
      </c>
      <c r="B1541" t="s">
        <v>142</v>
      </c>
      <c r="C1541" t="s">
        <v>67</v>
      </c>
      <c r="D1541">
        <v>30000024</v>
      </c>
      <c r="E1541">
        <v>30000024</v>
      </c>
      <c r="F1541">
        <v>26.274999999999999</v>
      </c>
      <c r="G1541">
        <v>50014174</v>
      </c>
      <c r="H1541">
        <v>1E-3</v>
      </c>
      <c r="I1541">
        <v>2022</v>
      </c>
      <c r="J1541" t="s">
        <v>89</v>
      </c>
      <c r="K1541" t="s">
        <v>55</v>
      </c>
      <c r="L1541" s="127">
        <v>0.50069444444444444</v>
      </c>
      <c r="M1541" t="s">
        <v>40</v>
      </c>
      <c r="N1541" t="s">
        <v>49</v>
      </c>
      <c r="O1541" t="s">
        <v>30</v>
      </c>
      <c r="P1541" t="s">
        <v>68</v>
      </c>
      <c r="Q1541" t="s">
        <v>41</v>
      </c>
      <c r="R1541" t="s">
        <v>33</v>
      </c>
      <c r="S1541" t="s">
        <v>42</v>
      </c>
      <c r="T1541" t="s">
        <v>35</v>
      </c>
      <c r="U1541" s="1" t="s">
        <v>36</v>
      </c>
      <c r="V1541">
        <v>1</v>
      </c>
      <c r="W1541">
        <v>0</v>
      </c>
      <c r="X1541">
        <v>0</v>
      </c>
      <c r="Y1541">
        <v>0</v>
      </c>
      <c r="Z1541">
        <v>0</v>
      </c>
    </row>
    <row r="1542" spans="1:26" x14ac:dyDescent="0.25">
      <c r="A1542">
        <v>106928628</v>
      </c>
      <c r="B1542" t="s">
        <v>25</v>
      </c>
      <c r="C1542" t="s">
        <v>45</v>
      </c>
      <c r="D1542">
        <v>50001196</v>
      </c>
      <c r="E1542">
        <v>50001196</v>
      </c>
      <c r="F1542">
        <v>0.67100000000000004</v>
      </c>
      <c r="G1542">
        <v>50032881</v>
      </c>
      <c r="H1542">
        <v>8.9999999999999993E-3</v>
      </c>
      <c r="I1542">
        <v>2022</v>
      </c>
      <c r="J1542" t="s">
        <v>118</v>
      </c>
      <c r="K1542" t="s">
        <v>48</v>
      </c>
      <c r="L1542" s="127">
        <v>0.35416666666666669</v>
      </c>
      <c r="M1542" t="s">
        <v>51</v>
      </c>
      <c r="N1542" t="s">
        <v>49</v>
      </c>
      <c r="O1542" t="s">
        <v>30</v>
      </c>
      <c r="P1542" t="s">
        <v>68</v>
      </c>
      <c r="Q1542" t="s">
        <v>41</v>
      </c>
      <c r="R1542" t="s">
        <v>33</v>
      </c>
      <c r="S1542" t="s">
        <v>42</v>
      </c>
      <c r="T1542" t="s">
        <v>35</v>
      </c>
      <c r="U1542" s="1" t="s">
        <v>36</v>
      </c>
      <c r="V1542">
        <v>2</v>
      </c>
      <c r="W1542">
        <v>0</v>
      </c>
      <c r="X1542">
        <v>0</v>
      </c>
      <c r="Y1542">
        <v>0</v>
      </c>
      <c r="Z1542">
        <v>0</v>
      </c>
    </row>
    <row r="1543" spans="1:26" x14ac:dyDescent="0.25">
      <c r="A1543">
        <v>106928677</v>
      </c>
      <c r="B1543" t="s">
        <v>25</v>
      </c>
      <c r="C1543" t="s">
        <v>45</v>
      </c>
      <c r="D1543">
        <v>50021202</v>
      </c>
      <c r="E1543">
        <v>50021202</v>
      </c>
      <c r="F1543">
        <v>999.99900000000002</v>
      </c>
      <c r="G1543">
        <v>50021202</v>
      </c>
      <c r="H1543">
        <v>0</v>
      </c>
      <c r="I1543">
        <v>2022</v>
      </c>
      <c r="J1543" t="s">
        <v>118</v>
      </c>
      <c r="K1543" t="s">
        <v>53</v>
      </c>
      <c r="L1543" s="127">
        <v>0.61527777777777781</v>
      </c>
      <c r="M1543" t="s">
        <v>28</v>
      </c>
      <c r="N1543" t="s">
        <v>29</v>
      </c>
      <c r="O1543" t="s">
        <v>30</v>
      </c>
      <c r="P1543" t="s">
        <v>31</v>
      </c>
      <c r="Q1543" t="s">
        <v>41</v>
      </c>
      <c r="R1543" t="s">
        <v>33</v>
      </c>
      <c r="S1543" t="s">
        <v>42</v>
      </c>
      <c r="T1543" t="s">
        <v>35</v>
      </c>
      <c r="U1543" s="1" t="s">
        <v>36</v>
      </c>
      <c r="V1543">
        <v>4</v>
      </c>
      <c r="W1543">
        <v>0</v>
      </c>
      <c r="X1543">
        <v>0</v>
      </c>
      <c r="Y1543">
        <v>0</v>
      </c>
      <c r="Z1543">
        <v>0</v>
      </c>
    </row>
    <row r="1544" spans="1:26" x14ac:dyDescent="0.25">
      <c r="A1544">
        <v>106928808</v>
      </c>
      <c r="B1544" t="s">
        <v>117</v>
      </c>
      <c r="C1544" t="s">
        <v>65</v>
      </c>
      <c r="D1544">
        <v>10000040</v>
      </c>
      <c r="E1544">
        <v>10000040</v>
      </c>
      <c r="F1544">
        <v>11.409000000000001</v>
      </c>
      <c r="G1544">
        <v>201500</v>
      </c>
      <c r="H1544">
        <v>0.9</v>
      </c>
      <c r="I1544">
        <v>2022</v>
      </c>
      <c r="J1544" t="s">
        <v>118</v>
      </c>
      <c r="K1544" t="s">
        <v>39</v>
      </c>
      <c r="L1544" s="127">
        <v>0.33402777777777781</v>
      </c>
      <c r="M1544" t="s">
        <v>28</v>
      </c>
      <c r="N1544" t="s">
        <v>49</v>
      </c>
      <c r="O1544" t="s">
        <v>30</v>
      </c>
      <c r="P1544" t="s">
        <v>31</v>
      </c>
      <c r="Q1544" t="s">
        <v>41</v>
      </c>
      <c r="R1544" t="s">
        <v>33</v>
      </c>
      <c r="S1544" t="s">
        <v>42</v>
      </c>
      <c r="T1544" t="s">
        <v>35</v>
      </c>
      <c r="U1544" s="1" t="s">
        <v>43</v>
      </c>
      <c r="V1544">
        <v>5</v>
      </c>
      <c r="W1544">
        <v>0</v>
      </c>
      <c r="X1544">
        <v>0</v>
      </c>
      <c r="Y1544">
        <v>0</v>
      </c>
      <c r="Z1544">
        <v>1</v>
      </c>
    </row>
    <row r="1545" spans="1:26" x14ac:dyDescent="0.25">
      <c r="A1545">
        <v>106928818</v>
      </c>
      <c r="B1545" t="s">
        <v>25</v>
      </c>
      <c r="C1545" t="s">
        <v>65</v>
      </c>
      <c r="D1545">
        <v>10000040</v>
      </c>
      <c r="E1545">
        <v>10000040</v>
      </c>
      <c r="F1545">
        <v>0.7</v>
      </c>
      <c r="G1545" t="s">
        <v>278</v>
      </c>
      <c r="H1545">
        <v>0.7</v>
      </c>
      <c r="I1545">
        <v>2022</v>
      </c>
      <c r="J1545" t="s">
        <v>118</v>
      </c>
      <c r="K1545" t="s">
        <v>27</v>
      </c>
      <c r="L1545" s="127">
        <v>0.50694444444444442</v>
      </c>
      <c r="M1545" t="s">
        <v>28</v>
      </c>
      <c r="N1545" t="s">
        <v>29</v>
      </c>
      <c r="O1545" t="s">
        <v>30</v>
      </c>
      <c r="P1545" t="s">
        <v>31</v>
      </c>
      <c r="Q1545" t="s">
        <v>62</v>
      </c>
      <c r="R1545" t="s">
        <v>33</v>
      </c>
      <c r="S1545" t="s">
        <v>139</v>
      </c>
      <c r="T1545" t="s">
        <v>35</v>
      </c>
      <c r="U1545" s="1" t="s">
        <v>36</v>
      </c>
      <c r="V1545">
        <v>1</v>
      </c>
      <c r="W1545">
        <v>0</v>
      </c>
      <c r="X1545">
        <v>0</v>
      </c>
      <c r="Y1545">
        <v>0</v>
      </c>
      <c r="Z1545">
        <v>0</v>
      </c>
    </row>
    <row r="1546" spans="1:26" x14ac:dyDescent="0.25">
      <c r="A1546">
        <v>106928820</v>
      </c>
      <c r="B1546" t="s">
        <v>25</v>
      </c>
      <c r="C1546" t="s">
        <v>65</v>
      </c>
      <c r="D1546">
        <v>10000040</v>
      </c>
      <c r="E1546">
        <v>10000040</v>
      </c>
      <c r="F1546">
        <v>1.25</v>
      </c>
      <c r="G1546">
        <v>40003015</v>
      </c>
      <c r="H1546">
        <v>0.25</v>
      </c>
      <c r="I1546">
        <v>2022</v>
      </c>
      <c r="J1546" t="s">
        <v>118</v>
      </c>
      <c r="K1546" t="s">
        <v>48</v>
      </c>
      <c r="L1546" s="127">
        <v>0.63888888888888895</v>
      </c>
      <c r="M1546" t="s">
        <v>28</v>
      </c>
      <c r="N1546" t="s">
        <v>29</v>
      </c>
      <c r="O1546" t="s">
        <v>30</v>
      </c>
      <c r="P1546" t="s">
        <v>31</v>
      </c>
      <c r="Q1546" t="s">
        <v>41</v>
      </c>
      <c r="R1546" t="s">
        <v>33</v>
      </c>
      <c r="S1546" t="s">
        <v>42</v>
      </c>
      <c r="T1546" t="s">
        <v>35</v>
      </c>
      <c r="U1546" s="1" t="s">
        <v>36</v>
      </c>
      <c r="V1546">
        <v>2</v>
      </c>
      <c r="W1546">
        <v>0</v>
      </c>
      <c r="X1546">
        <v>0</v>
      </c>
      <c r="Y1546">
        <v>0</v>
      </c>
      <c r="Z1546">
        <v>0</v>
      </c>
    </row>
    <row r="1547" spans="1:26" x14ac:dyDescent="0.25">
      <c r="A1547">
        <v>106928840</v>
      </c>
      <c r="B1547" t="s">
        <v>86</v>
      </c>
      <c r="C1547" t="s">
        <v>67</v>
      </c>
      <c r="D1547">
        <v>30000063</v>
      </c>
      <c r="E1547">
        <v>30000063</v>
      </c>
      <c r="F1547">
        <v>6.7750000000000004</v>
      </c>
      <c r="G1547">
        <v>40001377</v>
      </c>
      <c r="H1547">
        <v>0.4</v>
      </c>
      <c r="I1547">
        <v>2022</v>
      </c>
      <c r="J1547" t="s">
        <v>118</v>
      </c>
      <c r="K1547" t="s">
        <v>53</v>
      </c>
      <c r="L1547" s="127">
        <v>0.57500000000000007</v>
      </c>
      <c r="M1547" t="s">
        <v>28</v>
      </c>
      <c r="N1547" t="s">
        <v>49</v>
      </c>
      <c r="O1547" t="s">
        <v>30</v>
      </c>
      <c r="P1547" t="s">
        <v>54</v>
      </c>
      <c r="Q1547" t="s">
        <v>41</v>
      </c>
      <c r="R1547" t="s">
        <v>33</v>
      </c>
      <c r="S1547" t="s">
        <v>42</v>
      </c>
      <c r="T1547" t="s">
        <v>35</v>
      </c>
      <c r="U1547" s="1" t="s">
        <v>85</v>
      </c>
      <c r="V1547">
        <v>2</v>
      </c>
      <c r="W1547">
        <v>0</v>
      </c>
      <c r="X1547">
        <v>1</v>
      </c>
      <c r="Y1547">
        <v>1</v>
      </c>
      <c r="Z1547">
        <v>0</v>
      </c>
    </row>
    <row r="1548" spans="1:26" x14ac:dyDescent="0.25">
      <c r="A1548">
        <v>106928885</v>
      </c>
      <c r="B1548" t="s">
        <v>86</v>
      </c>
      <c r="C1548" t="s">
        <v>65</v>
      </c>
      <c r="D1548">
        <v>10000026</v>
      </c>
      <c r="E1548">
        <v>10000026</v>
      </c>
      <c r="F1548">
        <v>20.957000000000001</v>
      </c>
      <c r="G1548">
        <v>200330</v>
      </c>
      <c r="H1548">
        <v>0.2</v>
      </c>
      <c r="I1548">
        <v>2022</v>
      </c>
      <c r="J1548" t="s">
        <v>118</v>
      </c>
      <c r="K1548" t="s">
        <v>48</v>
      </c>
      <c r="L1548" s="127">
        <v>0.47013888888888888</v>
      </c>
      <c r="M1548" t="s">
        <v>28</v>
      </c>
      <c r="N1548" t="s">
        <v>49</v>
      </c>
      <c r="O1548" t="s">
        <v>30</v>
      </c>
      <c r="P1548" t="s">
        <v>31</v>
      </c>
      <c r="Q1548" t="s">
        <v>41</v>
      </c>
      <c r="R1548" t="s">
        <v>33</v>
      </c>
      <c r="S1548" t="s">
        <v>42</v>
      </c>
      <c r="T1548" t="s">
        <v>35</v>
      </c>
      <c r="U1548" s="1" t="s">
        <v>36</v>
      </c>
      <c r="V1548">
        <v>2</v>
      </c>
      <c r="W1548">
        <v>0</v>
      </c>
      <c r="X1548">
        <v>0</v>
      </c>
      <c r="Y1548">
        <v>0</v>
      </c>
      <c r="Z1548">
        <v>0</v>
      </c>
    </row>
    <row r="1549" spans="1:26" x14ac:dyDescent="0.25">
      <c r="A1549">
        <v>106928902</v>
      </c>
      <c r="B1549" t="s">
        <v>25</v>
      </c>
      <c r="C1549" t="s">
        <v>38</v>
      </c>
      <c r="D1549">
        <v>20000401</v>
      </c>
      <c r="E1549">
        <v>20000401</v>
      </c>
      <c r="F1549">
        <v>39.418999999999997</v>
      </c>
      <c r="G1549">
        <v>30000096</v>
      </c>
      <c r="H1549">
        <v>0.8</v>
      </c>
      <c r="I1549">
        <v>2022</v>
      </c>
      <c r="J1549" t="s">
        <v>118</v>
      </c>
      <c r="K1549" t="s">
        <v>53</v>
      </c>
      <c r="L1549" s="127">
        <v>0.65902777777777777</v>
      </c>
      <c r="M1549" t="s">
        <v>28</v>
      </c>
      <c r="N1549" t="s">
        <v>29</v>
      </c>
      <c r="O1549" t="s">
        <v>30</v>
      </c>
      <c r="P1549" t="s">
        <v>31</v>
      </c>
      <c r="Q1549" t="s">
        <v>41</v>
      </c>
      <c r="R1549" t="s">
        <v>33</v>
      </c>
      <c r="S1549" t="s">
        <v>42</v>
      </c>
      <c r="T1549" t="s">
        <v>35</v>
      </c>
      <c r="U1549" s="1" t="s">
        <v>36</v>
      </c>
      <c r="V1549">
        <v>2</v>
      </c>
      <c r="W1549">
        <v>0</v>
      </c>
      <c r="X1549">
        <v>0</v>
      </c>
      <c r="Y1549">
        <v>0</v>
      </c>
      <c r="Z1549">
        <v>0</v>
      </c>
    </row>
    <row r="1550" spans="1:26" x14ac:dyDescent="0.25">
      <c r="A1550">
        <v>106929269</v>
      </c>
      <c r="B1550" t="s">
        <v>81</v>
      </c>
      <c r="C1550" t="s">
        <v>45</v>
      </c>
      <c r="D1550">
        <v>50014892</v>
      </c>
      <c r="E1550">
        <v>20000074</v>
      </c>
      <c r="F1550">
        <v>11.452999999999999</v>
      </c>
      <c r="G1550">
        <v>50039993</v>
      </c>
      <c r="H1550">
        <v>9.5000000000000001E-2</v>
      </c>
      <c r="I1550">
        <v>2022</v>
      </c>
      <c r="J1550" t="s">
        <v>118</v>
      </c>
      <c r="K1550" t="s">
        <v>53</v>
      </c>
      <c r="L1550" s="127">
        <v>2.6388888888888889E-2</v>
      </c>
      <c r="M1550" t="s">
        <v>28</v>
      </c>
      <c r="N1550" t="s">
        <v>49</v>
      </c>
      <c r="P1550" t="s">
        <v>54</v>
      </c>
      <c r="Q1550" t="s">
        <v>41</v>
      </c>
      <c r="R1550" t="s">
        <v>33</v>
      </c>
      <c r="S1550" t="s">
        <v>42</v>
      </c>
      <c r="T1550" t="s">
        <v>47</v>
      </c>
      <c r="U1550" s="1" t="s">
        <v>43</v>
      </c>
      <c r="V1550">
        <v>2</v>
      </c>
      <c r="W1550">
        <v>0</v>
      </c>
      <c r="X1550">
        <v>0</v>
      </c>
      <c r="Y1550">
        <v>0</v>
      </c>
      <c r="Z1550">
        <v>1</v>
      </c>
    </row>
    <row r="1551" spans="1:26" x14ac:dyDescent="0.25">
      <c r="A1551">
        <v>106929404</v>
      </c>
      <c r="B1551" t="s">
        <v>81</v>
      </c>
      <c r="C1551" t="s">
        <v>45</v>
      </c>
      <c r="D1551">
        <v>50003933</v>
      </c>
      <c r="E1551">
        <v>10000277</v>
      </c>
      <c r="F1551">
        <v>3.32</v>
      </c>
      <c r="G1551">
        <v>50003633</v>
      </c>
      <c r="H1551">
        <v>0.1</v>
      </c>
      <c r="I1551">
        <v>2022</v>
      </c>
      <c r="J1551" t="s">
        <v>118</v>
      </c>
      <c r="K1551" t="s">
        <v>55</v>
      </c>
      <c r="L1551" s="127">
        <v>0.95763888888888893</v>
      </c>
      <c r="M1551" t="s">
        <v>28</v>
      </c>
      <c r="N1551" t="s">
        <v>49</v>
      </c>
      <c r="O1551" t="s">
        <v>30</v>
      </c>
      <c r="P1551" t="s">
        <v>31</v>
      </c>
      <c r="Q1551" t="s">
        <v>41</v>
      </c>
      <c r="R1551" t="s">
        <v>33</v>
      </c>
      <c r="S1551" t="s">
        <v>42</v>
      </c>
      <c r="T1551" t="s">
        <v>47</v>
      </c>
      <c r="U1551" s="1" t="s">
        <v>36</v>
      </c>
      <c r="V1551">
        <v>2</v>
      </c>
      <c r="W1551">
        <v>0</v>
      </c>
      <c r="X1551">
        <v>0</v>
      </c>
      <c r="Y1551">
        <v>0</v>
      </c>
      <c r="Z1551">
        <v>0</v>
      </c>
    </row>
    <row r="1552" spans="1:26" x14ac:dyDescent="0.25">
      <c r="A1552">
        <v>106929494</v>
      </c>
      <c r="B1552" t="s">
        <v>106</v>
      </c>
      <c r="C1552" t="s">
        <v>65</v>
      </c>
      <c r="D1552">
        <v>10000095</v>
      </c>
      <c r="E1552">
        <v>10000095</v>
      </c>
      <c r="F1552">
        <v>24.164000000000001</v>
      </c>
      <c r="G1552">
        <v>200630</v>
      </c>
      <c r="H1552">
        <v>0.1</v>
      </c>
      <c r="I1552">
        <v>2022</v>
      </c>
      <c r="J1552" t="s">
        <v>118</v>
      </c>
      <c r="K1552" t="s">
        <v>58</v>
      </c>
      <c r="L1552" s="127">
        <v>0.34722222222222227</v>
      </c>
      <c r="M1552" t="s">
        <v>28</v>
      </c>
      <c r="N1552" t="s">
        <v>49</v>
      </c>
      <c r="O1552" t="s">
        <v>30</v>
      </c>
      <c r="P1552" t="s">
        <v>54</v>
      </c>
      <c r="Q1552" t="s">
        <v>41</v>
      </c>
      <c r="R1552" t="s">
        <v>33</v>
      </c>
      <c r="S1552" t="s">
        <v>42</v>
      </c>
      <c r="T1552" t="s">
        <v>35</v>
      </c>
      <c r="U1552" s="1" t="s">
        <v>36</v>
      </c>
      <c r="V1552">
        <v>2</v>
      </c>
      <c r="W1552">
        <v>0</v>
      </c>
      <c r="X1552">
        <v>0</v>
      </c>
      <c r="Y1552">
        <v>0</v>
      </c>
      <c r="Z1552">
        <v>0</v>
      </c>
    </row>
    <row r="1553" spans="1:26" x14ac:dyDescent="0.25">
      <c r="A1553">
        <v>106929495</v>
      </c>
      <c r="B1553" t="s">
        <v>106</v>
      </c>
      <c r="C1553" t="s">
        <v>65</v>
      </c>
      <c r="D1553">
        <v>10000095</v>
      </c>
      <c r="E1553">
        <v>10000095</v>
      </c>
      <c r="F1553">
        <v>24.164000000000001</v>
      </c>
      <c r="G1553">
        <v>200630</v>
      </c>
      <c r="H1553">
        <v>0.1</v>
      </c>
      <c r="I1553">
        <v>2022</v>
      </c>
      <c r="J1553" t="s">
        <v>118</v>
      </c>
      <c r="K1553" t="s">
        <v>58</v>
      </c>
      <c r="L1553" s="127">
        <v>0.35972222222222222</v>
      </c>
      <c r="M1553" t="s">
        <v>28</v>
      </c>
      <c r="N1553" t="s">
        <v>49</v>
      </c>
      <c r="O1553" t="s">
        <v>30</v>
      </c>
      <c r="P1553" t="s">
        <v>54</v>
      </c>
      <c r="Q1553" t="s">
        <v>41</v>
      </c>
      <c r="R1553" t="s">
        <v>33</v>
      </c>
      <c r="S1553" t="s">
        <v>42</v>
      </c>
      <c r="T1553" t="s">
        <v>35</v>
      </c>
      <c r="U1553" s="1" t="s">
        <v>36</v>
      </c>
      <c r="V1553">
        <v>1</v>
      </c>
      <c r="W1553">
        <v>0</v>
      </c>
      <c r="X1553">
        <v>0</v>
      </c>
      <c r="Y1553">
        <v>0</v>
      </c>
      <c r="Z1553">
        <v>0</v>
      </c>
    </row>
    <row r="1554" spans="1:26" x14ac:dyDescent="0.25">
      <c r="A1554">
        <v>106929499</v>
      </c>
      <c r="B1554" t="s">
        <v>114</v>
      </c>
      <c r="C1554" t="s">
        <v>65</v>
      </c>
      <c r="D1554">
        <v>10000040</v>
      </c>
      <c r="E1554">
        <v>10000040</v>
      </c>
      <c r="F1554">
        <v>3.6349999999999998</v>
      </c>
      <c r="G1554">
        <v>40001525</v>
      </c>
      <c r="H1554">
        <v>0.4</v>
      </c>
      <c r="I1554">
        <v>2022</v>
      </c>
      <c r="J1554" t="s">
        <v>118</v>
      </c>
      <c r="K1554" t="s">
        <v>39</v>
      </c>
      <c r="L1554" s="127">
        <v>0.92222222222222217</v>
      </c>
      <c r="M1554" t="s">
        <v>28</v>
      </c>
      <c r="N1554" t="s">
        <v>29</v>
      </c>
      <c r="O1554" t="s">
        <v>30</v>
      </c>
      <c r="P1554" t="s">
        <v>68</v>
      </c>
      <c r="Q1554" t="s">
        <v>41</v>
      </c>
      <c r="R1554" t="s">
        <v>33</v>
      </c>
      <c r="S1554" t="s">
        <v>42</v>
      </c>
      <c r="T1554" t="s">
        <v>57</v>
      </c>
      <c r="U1554" s="1" t="s">
        <v>36</v>
      </c>
      <c r="V1554">
        <v>2</v>
      </c>
      <c r="W1554">
        <v>0</v>
      </c>
      <c r="X1554">
        <v>0</v>
      </c>
      <c r="Y1554">
        <v>0</v>
      </c>
      <c r="Z1554">
        <v>0</v>
      </c>
    </row>
    <row r="1555" spans="1:26" x14ac:dyDescent="0.25">
      <c r="A1555">
        <v>106929510</v>
      </c>
      <c r="B1555" t="s">
        <v>114</v>
      </c>
      <c r="C1555" t="s">
        <v>65</v>
      </c>
      <c r="D1555">
        <v>10000040</v>
      </c>
      <c r="E1555">
        <v>10000040</v>
      </c>
      <c r="F1555">
        <v>5.0579999999999998</v>
      </c>
      <c r="G1555">
        <v>203150</v>
      </c>
      <c r="H1555">
        <v>0.1</v>
      </c>
      <c r="I1555">
        <v>2022</v>
      </c>
      <c r="J1555" t="s">
        <v>118</v>
      </c>
      <c r="K1555" t="s">
        <v>27</v>
      </c>
      <c r="L1555" s="127">
        <v>0.56527777777777777</v>
      </c>
      <c r="M1555" t="s">
        <v>28</v>
      </c>
      <c r="N1555" t="s">
        <v>49</v>
      </c>
      <c r="O1555" t="s">
        <v>30</v>
      </c>
      <c r="P1555" t="s">
        <v>68</v>
      </c>
      <c r="Q1555" t="s">
        <v>41</v>
      </c>
      <c r="R1555" t="s">
        <v>33</v>
      </c>
      <c r="S1555" t="s">
        <v>42</v>
      </c>
      <c r="T1555" t="s">
        <v>35</v>
      </c>
      <c r="U1555" s="1" t="s">
        <v>36</v>
      </c>
      <c r="V1555">
        <v>2</v>
      </c>
      <c r="W1555">
        <v>0</v>
      </c>
      <c r="X1555">
        <v>0</v>
      </c>
      <c r="Y1555">
        <v>0</v>
      </c>
      <c r="Z1555">
        <v>0</v>
      </c>
    </row>
    <row r="1556" spans="1:26" x14ac:dyDescent="0.25">
      <c r="A1556">
        <v>106929559</v>
      </c>
      <c r="B1556" t="s">
        <v>142</v>
      </c>
      <c r="C1556" t="s">
        <v>38</v>
      </c>
      <c r="D1556">
        <v>20000017</v>
      </c>
      <c r="E1556">
        <v>20000017</v>
      </c>
      <c r="F1556">
        <v>3.8039999999999998</v>
      </c>
      <c r="G1556">
        <v>40001533</v>
      </c>
      <c r="H1556">
        <v>0.6</v>
      </c>
      <c r="I1556">
        <v>2022</v>
      </c>
      <c r="J1556" t="s">
        <v>118</v>
      </c>
      <c r="K1556" t="s">
        <v>53</v>
      </c>
      <c r="L1556" s="127">
        <v>0.88263888888888886</v>
      </c>
      <c r="M1556" t="s">
        <v>28</v>
      </c>
      <c r="N1556" t="s">
        <v>49</v>
      </c>
      <c r="O1556" t="s">
        <v>30</v>
      </c>
      <c r="P1556" t="s">
        <v>54</v>
      </c>
      <c r="Q1556" t="s">
        <v>41</v>
      </c>
      <c r="R1556" t="s">
        <v>33</v>
      </c>
      <c r="S1556" t="s">
        <v>42</v>
      </c>
      <c r="T1556" t="s">
        <v>57</v>
      </c>
      <c r="U1556" s="1" t="s">
        <v>43</v>
      </c>
      <c r="V1556">
        <v>2</v>
      </c>
      <c r="W1556">
        <v>0</v>
      </c>
      <c r="X1556">
        <v>0</v>
      </c>
      <c r="Y1556">
        <v>0</v>
      </c>
      <c r="Z1556">
        <v>1</v>
      </c>
    </row>
    <row r="1557" spans="1:26" x14ac:dyDescent="0.25">
      <c r="A1557">
        <v>106929570</v>
      </c>
      <c r="B1557" t="s">
        <v>114</v>
      </c>
      <c r="C1557" t="s">
        <v>65</v>
      </c>
      <c r="D1557">
        <v>10000040</v>
      </c>
      <c r="E1557">
        <v>10000040</v>
      </c>
      <c r="F1557">
        <v>1.206</v>
      </c>
      <c r="G1557">
        <v>203110</v>
      </c>
      <c r="H1557">
        <v>0.05</v>
      </c>
      <c r="I1557">
        <v>2022</v>
      </c>
      <c r="J1557" t="s">
        <v>118</v>
      </c>
      <c r="K1557" t="s">
        <v>39</v>
      </c>
      <c r="L1557" s="127">
        <v>0.27986111111111112</v>
      </c>
      <c r="M1557" t="s">
        <v>28</v>
      </c>
      <c r="N1557" t="s">
        <v>49</v>
      </c>
      <c r="O1557" t="s">
        <v>30</v>
      </c>
      <c r="P1557" t="s">
        <v>54</v>
      </c>
      <c r="Q1557" t="s">
        <v>41</v>
      </c>
      <c r="R1557" t="s">
        <v>33</v>
      </c>
      <c r="S1557" t="s">
        <v>42</v>
      </c>
      <c r="T1557" t="s">
        <v>35</v>
      </c>
      <c r="U1557" s="1" t="s">
        <v>36</v>
      </c>
      <c r="V1557">
        <v>3</v>
      </c>
      <c r="W1557">
        <v>0</v>
      </c>
      <c r="X1557">
        <v>0</v>
      </c>
      <c r="Y1557">
        <v>0</v>
      </c>
      <c r="Z1557">
        <v>0</v>
      </c>
    </row>
    <row r="1558" spans="1:26" x14ac:dyDescent="0.25">
      <c r="A1558">
        <v>106929572</v>
      </c>
      <c r="B1558" t="s">
        <v>114</v>
      </c>
      <c r="C1558" t="s">
        <v>65</v>
      </c>
      <c r="D1558">
        <v>10000040</v>
      </c>
      <c r="E1558">
        <v>10000040</v>
      </c>
      <c r="F1558">
        <v>1.206</v>
      </c>
      <c r="G1558">
        <v>203110</v>
      </c>
      <c r="H1558">
        <v>0.05</v>
      </c>
      <c r="I1558">
        <v>2022</v>
      </c>
      <c r="J1558" t="s">
        <v>118</v>
      </c>
      <c r="K1558" t="s">
        <v>27</v>
      </c>
      <c r="L1558" s="127">
        <v>0.51458333333333328</v>
      </c>
      <c r="M1558" t="s">
        <v>28</v>
      </c>
      <c r="N1558" t="s">
        <v>29</v>
      </c>
      <c r="O1558" t="s">
        <v>30</v>
      </c>
      <c r="P1558" t="s">
        <v>54</v>
      </c>
      <c r="Q1558" t="s">
        <v>62</v>
      </c>
      <c r="R1558" t="s">
        <v>33</v>
      </c>
      <c r="S1558" t="s">
        <v>34</v>
      </c>
      <c r="T1558" t="s">
        <v>35</v>
      </c>
      <c r="U1558" s="1" t="s">
        <v>85</v>
      </c>
      <c r="V1558">
        <v>4</v>
      </c>
      <c r="W1558">
        <v>0</v>
      </c>
      <c r="X1558">
        <v>2</v>
      </c>
      <c r="Y1558">
        <v>0</v>
      </c>
      <c r="Z1558">
        <v>0</v>
      </c>
    </row>
    <row r="1559" spans="1:26" x14ac:dyDescent="0.25">
      <c r="A1559">
        <v>106929612</v>
      </c>
      <c r="B1559" t="s">
        <v>114</v>
      </c>
      <c r="C1559" t="s">
        <v>65</v>
      </c>
      <c r="D1559">
        <v>10000095</v>
      </c>
      <c r="E1559">
        <v>10000095</v>
      </c>
      <c r="F1559">
        <v>2.9940000000000002</v>
      </c>
      <c r="G1559">
        <v>200810</v>
      </c>
      <c r="H1559">
        <v>0.2</v>
      </c>
      <c r="I1559">
        <v>2022</v>
      </c>
      <c r="J1559" t="s">
        <v>118</v>
      </c>
      <c r="K1559" t="s">
        <v>55</v>
      </c>
      <c r="L1559" s="127">
        <v>2.9166666666666664E-2</v>
      </c>
      <c r="M1559" t="s">
        <v>28</v>
      </c>
      <c r="N1559" t="s">
        <v>49</v>
      </c>
      <c r="O1559" t="s">
        <v>30</v>
      </c>
      <c r="P1559" t="s">
        <v>54</v>
      </c>
      <c r="Q1559" t="s">
        <v>41</v>
      </c>
      <c r="R1559" t="s">
        <v>33</v>
      </c>
      <c r="S1559" t="s">
        <v>42</v>
      </c>
      <c r="T1559" t="s">
        <v>57</v>
      </c>
      <c r="U1559" s="1" t="s">
        <v>36</v>
      </c>
      <c r="V1559">
        <v>1</v>
      </c>
      <c r="W1559">
        <v>0</v>
      </c>
      <c r="X1559">
        <v>0</v>
      </c>
      <c r="Y1559">
        <v>0</v>
      </c>
      <c r="Z1559">
        <v>0</v>
      </c>
    </row>
    <row r="1560" spans="1:26" x14ac:dyDescent="0.25">
      <c r="A1560">
        <v>106929637</v>
      </c>
      <c r="B1560" t="s">
        <v>81</v>
      </c>
      <c r="C1560" t="s">
        <v>65</v>
      </c>
      <c r="D1560">
        <v>10000485</v>
      </c>
      <c r="E1560">
        <v>10800485</v>
      </c>
      <c r="F1560">
        <v>34.555999999999997</v>
      </c>
      <c r="G1560">
        <v>50028612</v>
      </c>
      <c r="H1560">
        <v>0.15</v>
      </c>
      <c r="I1560">
        <v>2022</v>
      </c>
      <c r="J1560" t="s">
        <v>118</v>
      </c>
      <c r="K1560" t="s">
        <v>27</v>
      </c>
      <c r="L1560" s="127">
        <v>0.3444444444444445</v>
      </c>
      <c r="M1560" t="s">
        <v>28</v>
      </c>
      <c r="N1560" t="s">
        <v>49</v>
      </c>
      <c r="O1560" t="s">
        <v>30</v>
      </c>
      <c r="P1560" t="s">
        <v>31</v>
      </c>
      <c r="Q1560" t="s">
        <v>62</v>
      </c>
      <c r="R1560" t="s">
        <v>33</v>
      </c>
      <c r="S1560" t="s">
        <v>34</v>
      </c>
      <c r="T1560" t="s">
        <v>35</v>
      </c>
      <c r="U1560" s="1" t="s">
        <v>36</v>
      </c>
      <c r="V1560">
        <v>3</v>
      </c>
      <c r="W1560">
        <v>0</v>
      </c>
      <c r="X1560">
        <v>0</v>
      </c>
      <c r="Y1560">
        <v>0</v>
      </c>
      <c r="Z1560">
        <v>0</v>
      </c>
    </row>
    <row r="1561" spans="1:26" x14ac:dyDescent="0.25">
      <c r="A1561">
        <v>106929638</v>
      </c>
      <c r="B1561" t="s">
        <v>114</v>
      </c>
      <c r="C1561" t="s">
        <v>67</v>
      </c>
      <c r="D1561">
        <v>30000042</v>
      </c>
      <c r="E1561">
        <v>30000042</v>
      </c>
      <c r="F1561">
        <v>999.99900000000002</v>
      </c>
      <c r="G1561">
        <v>50048094</v>
      </c>
      <c r="H1561">
        <v>0</v>
      </c>
      <c r="I1561">
        <v>2022</v>
      </c>
      <c r="J1561" t="s">
        <v>118</v>
      </c>
      <c r="K1561" t="s">
        <v>39</v>
      </c>
      <c r="L1561" s="127">
        <v>0.75416666666666676</v>
      </c>
      <c r="M1561" t="s">
        <v>28</v>
      </c>
      <c r="N1561" t="s">
        <v>29</v>
      </c>
      <c r="O1561" t="s">
        <v>30</v>
      </c>
      <c r="P1561" t="s">
        <v>31</v>
      </c>
      <c r="Q1561" t="s">
        <v>41</v>
      </c>
      <c r="R1561" t="s">
        <v>33</v>
      </c>
      <c r="S1561" t="s">
        <v>42</v>
      </c>
      <c r="T1561" t="s">
        <v>35</v>
      </c>
      <c r="U1561" s="1" t="s">
        <v>36</v>
      </c>
      <c r="V1561">
        <v>4</v>
      </c>
      <c r="W1561">
        <v>0</v>
      </c>
      <c r="X1561">
        <v>0</v>
      </c>
      <c r="Y1561">
        <v>0</v>
      </c>
      <c r="Z1561">
        <v>0</v>
      </c>
    </row>
    <row r="1562" spans="1:26" x14ac:dyDescent="0.25">
      <c r="A1562">
        <v>106929677</v>
      </c>
      <c r="B1562" t="s">
        <v>86</v>
      </c>
      <c r="C1562" t="s">
        <v>65</v>
      </c>
      <c r="D1562">
        <v>10000026</v>
      </c>
      <c r="E1562">
        <v>10000026</v>
      </c>
      <c r="F1562">
        <v>22.007000000000001</v>
      </c>
      <c r="G1562">
        <v>200330</v>
      </c>
      <c r="H1562">
        <v>1.25</v>
      </c>
      <c r="I1562">
        <v>2022</v>
      </c>
      <c r="J1562" t="s">
        <v>118</v>
      </c>
      <c r="K1562" t="s">
        <v>48</v>
      </c>
      <c r="L1562" s="127">
        <v>0.32777777777777778</v>
      </c>
      <c r="M1562" t="s">
        <v>28</v>
      </c>
      <c r="N1562" t="s">
        <v>49</v>
      </c>
      <c r="O1562" t="s">
        <v>30</v>
      </c>
      <c r="P1562" t="s">
        <v>31</v>
      </c>
      <c r="Q1562" t="s">
        <v>32</v>
      </c>
      <c r="R1562" t="s">
        <v>33</v>
      </c>
      <c r="S1562" t="s">
        <v>42</v>
      </c>
      <c r="T1562" t="s">
        <v>35</v>
      </c>
      <c r="U1562" s="1" t="s">
        <v>36</v>
      </c>
      <c r="V1562">
        <v>9</v>
      </c>
      <c r="W1562">
        <v>0</v>
      </c>
      <c r="X1562">
        <v>0</v>
      </c>
      <c r="Y1562">
        <v>0</v>
      </c>
      <c r="Z1562">
        <v>0</v>
      </c>
    </row>
    <row r="1563" spans="1:26" x14ac:dyDescent="0.25">
      <c r="A1563">
        <v>106929698</v>
      </c>
      <c r="B1563" t="s">
        <v>81</v>
      </c>
      <c r="C1563" t="s">
        <v>65</v>
      </c>
      <c r="D1563">
        <v>10000485</v>
      </c>
      <c r="E1563">
        <v>10800485</v>
      </c>
      <c r="F1563">
        <v>25.716999999999999</v>
      </c>
      <c r="G1563">
        <v>50015564</v>
      </c>
      <c r="H1563">
        <v>4</v>
      </c>
      <c r="I1563">
        <v>2022</v>
      </c>
      <c r="J1563" t="s">
        <v>118</v>
      </c>
      <c r="K1563" t="s">
        <v>55</v>
      </c>
      <c r="L1563" s="127">
        <v>0.27013888888888887</v>
      </c>
      <c r="M1563" t="s">
        <v>28</v>
      </c>
      <c r="N1563" t="s">
        <v>49</v>
      </c>
      <c r="O1563" t="s">
        <v>30</v>
      </c>
      <c r="P1563" t="s">
        <v>31</v>
      </c>
      <c r="Q1563" t="s">
        <v>41</v>
      </c>
      <c r="R1563" t="s">
        <v>33</v>
      </c>
      <c r="S1563" t="s">
        <v>42</v>
      </c>
      <c r="T1563" t="s">
        <v>35</v>
      </c>
      <c r="U1563" s="1" t="s">
        <v>36</v>
      </c>
      <c r="V1563">
        <v>1</v>
      </c>
      <c r="W1563">
        <v>0</v>
      </c>
      <c r="X1563">
        <v>0</v>
      </c>
      <c r="Y1563">
        <v>0</v>
      </c>
      <c r="Z1563">
        <v>0</v>
      </c>
    </row>
    <row r="1564" spans="1:26" x14ac:dyDescent="0.25">
      <c r="A1564">
        <v>106929715</v>
      </c>
      <c r="B1564" t="s">
        <v>81</v>
      </c>
      <c r="C1564" t="s">
        <v>65</v>
      </c>
      <c r="D1564">
        <v>10000485</v>
      </c>
      <c r="E1564">
        <v>10800485</v>
      </c>
      <c r="F1564">
        <v>27.259</v>
      </c>
      <c r="G1564">
        <v>50025426</v>
      </c>
      <c r="H1564">
        <v>1.75</v>
      </c>
      <c r="I1564">
        <v>2022</v>
      </c>
      <c r="J1564" t="s">
        <v>118</v>
      </c>
      <c r="K1564" t="s">
        <v>55</v>
      </c>
      <c r="L1564" s="127">
        <v>0.7270833333333333</v>
      </c>
      <c r="M1564" t="s">
        <v>28</v>
      </c>
      <c r="N1564" t="s">
        <v>49</v>
      </c>
      <c r="O1564" t="s">
        <v>30</v>
      </c>
      <c r="P1564" t="s">
        <v>31</v>
      </c>
      <c r="Q1564" t="s">
        <v>41</v>
      </c>
      <c r="R1564" t="s">
        <v>33</v>
      </c>
      <c r="S1564" t="s">
        <v>42</v>
      </c>
      <c r="T1564" t="s">
        <v>35</v>
      </c>
      <c r="U1564" s="1" t="s">
        <v>36</v>
      </c>
      <c r="V1564">
        <v>2</v>
      </c>
      <c r="W1564">
        <v>0</v>
      </c>
      <c r="X1564">
        <v>0</v>
      </c>
      <c r="Y1564">
        <v>0</v>
      </c>
      <c r="Z1564">
        <v>0</v>
      </c>
    </row>
    <row r="1565" spans="1:26" x14ac:dyDescent="0.25">
      <c r="A1565">
        <v>106929780</v>
      </c>
      <c r="B1565" t="s">
        <v>25</v>
      </c>
      <c r="C1565" t="s">
        <v>45</v>
      </c>
      <c r="D1565">
        <v>50021250</v>
      </c>
      <c r="E1565">
        <v>40001152</v>
      </c>
      <c r="F1565">
        <v>11.311</v>
      </c>
      <c r="G1565">
        <v>50041105</v>
      </c>
      <c r="H1565">
        <v>0</v>
      </c>
      <c r="I1565">
        <v>2022</v>
      </c>
      <c r="J1565" t="s">
        <v>118</v>
      </c>
      <c r="K1565" t="s">
        <v>55</v>
      </c>
      <c r="L1565" s="127">
        <v>0.30972222222222223</v>
      </c>
      <c r="M1565" t="s">
        <v>28</v>
      </c>
      <c r="N1565" t="s">
        <v>49</v>
      </c>
      <c r="O1565" t="s">
        <v>30</v>
      </c>
      <c r="P1565" t="s">
        <v>31</v>
      </c>
      <c r="Q1565" t="s">
        <v>41</v>
      </c>
      <c r="R1565" t="s">
        <v>50</v>
      </c>
      <c r="S1565" t="s">
        <v>42</v>
      </c>
      <c r="T1565" t="s">
        <v>35</v>
      </c>
      <c r="U1565" s="1" t="s">
        <v>36</v>
      </c>
      <c r="V1565">
        <v>2</v>
      </c>
      <c r="W1565">
        <v>0</v>
      </c>
      <c r="X1565">
        <v>0</v>
      </c>
      <c r="Y1565">
        <v>0</v>
      </c>
      <c r="Z1565">
        <v>0</v>
      </c>
    </row>
    <row r="1566" spans="1:26" x14ac:dyDescent="0.25">
      <c r="A1566">
        <v>106930032</v>
      </c>
      <c r="B1566" t="s">
        <v>25</v>
      </c>
      <c r="C1566" t="s">
        <v>65</v>
      </c>
      <c r="D1566">
        <v>10000040</v>
      </c>
      <c r="E1566">
        <v>10000040</v>
      </c>
      <c r="F1566">
        <v>0.9</v>
      </c>
      <c r="G1566">
        <v>40003015</v>
      </c>
      <c r="H1566">
        <v>0.1</v>
      </c>
      <c r="I1566">
        <v>2022</v>
      </c>
      <c r="J1566" t="s">
        <v>118</v>
      </c>
      <c r="K1566" t="s">
        <v>39</v>
      </c>
      <c r="L1566" s="127">
        <v>0.99097222222222225</v>
      </c>
      <c r="M1566" t="s">
        <v>28</v>
      </c>
      <c r="N1566" t="s">
        <v>29</v>
      </c>
      <c r="O1566" t="s">
        <v>30</v>
      </c>
      <c r="P1566" t="s">
        <v>54</v>
      </c>
      <c r="Q1566" t="s">
        <v>41</v>
      </c>
      <c r="R1566" t="s">
        <v>33</v>
      </c>
      <c r="S1566" t="s">
        <v>42</v>
      </c>
      <c r="T1566" t="s">
        <v>57</v>
      </c>
      <c r="U1566" s="1" t="s">
        <v>36</v>
      </c>
      <c r="V1566">
        <v>1</v>
      </c>
      <c r="W1566">
        <v>0</v>
      </c>
      <c r="X1566">
        <v>0</v>
      </c>
      <c r="Y1566">
        <v>0</v>
      </c>
      <c r="Z1566">
        <v>0</v>
      </c>
    </row>
    <row r="1567" spans="1:26" x14ac:dyDescent="0.25">
      <c r="A1567">
        <v>106930050</v>
      </c>
      <c r="B1567" t="s">
        <v>25</v>
      </c>
      <c r="C1567" t="s">
        <v>65</v>
      </c>
      <c r="D1567">
        <v>10000040</v>
      </c>
      <c r="E1567">
        <v>10000040</v>
      </c>
      <c r="F1567">
        <v>27.16</v>
      </c>
      <c r="G1567" t="s">
        <v>255</v>
      </c>
      <c r="H1567">
        <v>0.5</v>
      </c>
      <c r="I1567">
        <v>2022</v>
      </c>
      <c r="J1567" t="s">
        <v>118</v>
      </c>
      <c r="K1567" t="s">
        <v>27</v>
      </c>
      <c r="L1567" s="127">
        <v>0.70000000000000007</v>
      </c>
      <c r="M1567" t="s">
        <v>28</v>
      </c>
      <c r="N1567" t="s">
        <v>49</v>
      </c>
      <c r="O1567" t="s">
        <v>30</v>
      </c>
      <c r="P1567" t="s">
        <v>31</v>
      </c>
      <c r="Q1567" t="s">
        <v>41</v>
      </c>
      <c r="R1567" t="s">
        <v>33</v>
      </c>
      <c r="S1567" t="s">
        <v>42</v>
      </c>
      <c r="T1567" t="s">
        <v>35</v>
      </c>
      <c r="U1567" s="1" t="s">
        <v>36</v>
      </c>
      <c r="V1567">
        <v>2</v>
      </c>
      <c r="W1567">
        <v>0</v>
      </c>
      <c r="X1567">
        <v>0</v>
      </c>
      <c r="Y1567">
        <v>0</v>
      </c>
      <c r="Z1567">
        <v>0</v>
      </c>
    </row>
    <row r="1568" spans="1:26" x14ac:dyDescent="0.25">
      <c r="A1568">
        <v>106930082</v>
      </c>
      <c r="B1568" t="s">
        <v>86</v>
      </c>
      <c r="C1568" t="s">
        <v>65</v>
      </c>
      <c r="D1568">
        <v>10000026</v>
      </c>
      <c r="E1568">
        <v>10000026</v>
      </c>
      <c r="F1568">
        <v>27.265999999999998</v>
      </c>
      <c r="G1568">
        <v>200400</v>
      </c>
      <c r="H1568">
        <v>0.5</v>
      </c>
      <c r="I1568">
        <v>2022</v>
      </c>
      <c r="J1568" t="s">
        <v>118</v>
      </c>
      <c r="K1568" t="s">
        <v>55</v>
      </c>
      <c r="L1568" s="127">
        <v>0.50069444444444444</v>
      </c>
      <c r="M1568" t="s">
        <v>28</v>
      </c>
      <c r="N1568" t="s">
        <v>49</v>
      </c>
      <c r="O1568" t="s">
        <v>30</v>
      </c>
      <c r="P1568" t="s">
        <v>31</v>
      </c>
      <c r="Q1568" t="s">
        <v>41</v>
      </c>
      <c r="R1568" t="s">
        <v>33</v>
      </c>
      <c r="S1568" t="s">
        <v>42</v>
      </c>
      <c r="T1568" t="s">
        <v>35</v>
      </c>
      <c r="U1568" s="1" t="s">
        <v>36</v>
      </c>
      <c r="V1568">
        <v>8</v>
      </c>
      <c r="W1568">
        <v>0</v>
      </c>
      <c r="X1568">
        <v>0</v>
      </c>
      <c r="Y1568">
        <v>0</v>
      </c>
      <c r="Z1568">
        <v>0</v>
      </c>
    </row>
    <row r="1569" spans="1:26" x14ac:dyDescent="0.25">
      <c r="A1569">
        <v>106930162</v>
      </c>
      <c r="B1569" t="s">
        <v>86</v>
      </c>
      <c r="C1569" t="s">
        <v>65</v>
      </c>
      <c r="D1569">
        <v>10000026</v>
      </c>
      <c r="E1569">
        <v>10000026</v>
      </c>
      <c r="F1569">
        <v>21.861999999999998</v>
      </c>
      <c r="G1569">
        <v>200340</v>
      </c>
      <c r="H1569">
        <v>0.1</v>
      </c>
      <c r="I1569">
        <v>2022</v>
      </c>
      <c r="J1569" t="s">
        <v>118</v>
      </c>
      <c r="K1569" t="s">
        <v>55</v>
      </c>
      <c r="L1569" s="127">
        <v>0.52777777777777779</v>
      </c>
      <c r="M1569" t="s">
        <v>28</v>
      </c>
      <c r="N1569" t="s">
        <v>49</v>
      </c>
      <c r="O1569" t="s">
        <v>30</v>
      </c>
      <c r="P1569" t="s">
        <v>31</v>
      </c>
      <c r="Q1569" t="s">
        <v>41</v>
      </c>
      <c r="R1569" t="s">
        <v>33</v>
      </c>
      <c r="S1569" t="s">
        <v>42</v>
      </c>
      <c r="T1569" t="s">
        <v>35</v>
      </c>
      <c r="U1569" s="1" t="s">
        <v>43</v>
      </c>
      <c r="V1569">
        <v>4</v>
      </c>
      <c r="W1569">
        <v>0</v>
      </c>
      <c r="X1569">
        <v>0</v>
      </c>
      <c r="Y1569">
        <v>0</v>
      </c>
      <c r="Z1569">
        <v>2</v>
      </c>
    </row>
    <row r="1570" spans="1:26" x14ac:dyDescent="0.25">
      <c r="A1570">
        <v>106930295</v>
      </c>
      <c r="B1570" t="s">
        <v>44</v>
      </c>
      <c r="C1570" t="s">
        <v>45</v>
      </c>
      <c r="D1570">
        <v>50014232</v>
      </c>
      <c r="E1570">
        <v>30000098</v>
      </c>
      <c r="F1570">
        <v>2.181</v>
      </c>
      <c r="G1570">
        <v>20000070</v>
      </c>
      <c r="H1570">
        <v>0</v>
      </c>
      <c r="I1570">
        <v>2022</v>
      </c>
      <c r="J1570" t="s">
        <v>118</v>
      </c>
      <c r="K1570" t="s">
        <v>60</v>
      </c>
      <c r="L1570" s="127">
        <v>0.62430555555555556</v>
      </c>
      <c r="M1570" t="s">
        <v>28</v>
      </c>
      <c r="N1570" t="s">
        <v>29</v>
      </c>
      <c r="O1570" t="s">
        <v>30</v>
      </c>
      <c r="P1570" t="s">
        <v>68</v>
      </c>
      <c r="Q1570" t="s">
        <v>41</v>
      </c>
      <c r="R1570" t="s">
        <v>61</v>
      </c>
      <c r="S1570" t="s">
        <v>42</v>
      </c>
      <c r="T1570" t="s">
        <v>35</v>
      </c>
      <c r="U1570" s="1" t="s">
        <v>36</v>
      </c>
      <c r="V1570">
        <v>3</v>
      </c>
      <c r="W1570">
        <v>0</v>
      </c>
      <c r="X1570">
        <v>0</v>
      </c>
      <c r="Y1570">
        <v>0</v>
      </c>
      <c r="Z1570">
        <v>0</v>
      </c>
    </row>
    <row r="1571" spans="1:26" x14ac:dyDescent="0.25">
      <c r="A1571">
        <v>106930368</v>
      </c>
      <c r="B1571" t="s">
        <v>81</v>
      </c>
      <c r="C1571" t="s">
        <v>45</v>
      </c>
      <c r="D1571">
        <v>50007942</v>
      </c>
      <c r="E1571">
        <v>50007942</v>
      </c>
      <c r="F1571">
        <v>3.04</v>
      </c>
      <c r="G1571">
        <v>50000687</v>
      </c>
      <c r="H1571">
        <v>0</v>
      </c>
      <c r="I1571">
        <v>2022</v>
      </c>
      <c r="J1571" t="s">
        <v>118</v>
      </c>
      <c r="K1571" t="s">
        <v>55</v>
      </c>
      <c r="L1571" s="127">
        <v>0.75416666666666676</v>
      </c>
      <c r="M1571" t="s">
        <v>28</v>
      </c>
      <c r="N1571" t="s">
        <v>29</v>
      </c>
      <c r="O1571" t="s">
        <v>30</v>
      </c>
      <c r="P1571" t="s">
        <v>31</v>
      </c>
      <c r="Q1571" t="s">
        <v>41</v>
      </c>
      <c r="R1571" t="s">
        <v>50</v>
      </c>
      <c r="S1571" t="s">
        <v>93</v>
      </c>
      <c r="T1571" t="s">
        <v>35</v>
      </c>
      <c r="U1571" s="1" t="s">
        <v>64</v>
      </c>
      <c r="V1571">
        <v>1</v>
      </c>
      <c r="W1571">
        <v>0</v>
      </c>
      <c r="X1571">
        <v>0</v>
      </c>
      <c r="Y1571">
        <v>1</v>
      </c>
      <c r="Z1571">
        <v>0</v>
      </c>
    </row>
    <row r="1572" spans="1:26" x14ac:dyDescent="0.25">
      <c r="A1572">
        <v>106930417</v>
      </c>
      <c r="B1572" t="s">
        <v>81</v>
      </c>
      <c r="C1572" t="s">
        <v>45</v>
      </c>
      <c r="D1572">
        <v>50019453</v>
      </c>
      <c r="E1572">
        <v>50019453</v>
      </c>
      <c r="F1572">
        <v>10.423</v>
      </c>
      <c r="G1572">
        <v>50029324</v>
      </c>
      <c r="H1572">
        <v>0</v>
      </c>
      <c r="I1572">
        <v>2022</v>
      </c>
      <c r="J1572" t="s">
        <v>118</v>
      </c>
      <c r="K1572" t="s">
        <v>58</v>
      </c>
      <c r="L1572" s="127">
        <v>0.9784722222222223</v>
      </c>
      <c r="M1572" t="s">
        <v>28</v>
      </c>
      <c r="N1572" t="s">
        <v>29</v>
      </c>
      <c r="O1572" t="s">
        <v>30</v>
      </c>
      <c r="P1572" t="s">
        <v>54</v>
      </c>
      <c r="Q1572" t="s">
        <v>41</v>
      </c>
      <c r="R1572" t="s">
        <v>33</v>
      </c>
      <c r="S1572" t="s">
        <v>42</v>
      </c>
      <c r="T1572" t="s">
        <v>47</v>
      </c>
      <c r="U1572" s="1" t="s">
        <v>116</v>
      </c>
      <c r="V1572">
        <v>2</v>
      </c>
      <c r="W1572">
        <v>0</v>
      </c>
      <c r="X1572">
        <v>0</v>
      </c>
      <c r="Y1572">
        <v>0</v>
      </c>
      <c r="Z1572">
        <v>0</v>
      </c>
    </row>
    <row r="1573" spans="1:26" x14ac:dyDescent="0.25">
      <c r="A1573">
        <v>106930555</v>
      </c>
      <c r="B1573" t="s">
        <v>117</v>
      </c>
      <c r="C1573" t="s">
        <v>45</v>
      </c>
      <c r="F1573">
        <v>999.99900000000002</v>
      </c>
      <c r="G1573">
        <v>50018622</v>
      </c>
      <c r="H1573">
        <v>0.45</v>
      </c>
      <c r="I1573">
        <v>2022</v>
      </c>
      <c r="J1573" t="s">
        <v>118</v>
      </c>
      <c r="K1573" t="s">
        <v>48</v>
      </c>
      <c r="L1573" s="127">
        <v>0.35416666666666669</v>
      </c>
      <c r="M1573" t="s">
        <v>40</v>
      </c>
      <c r="N1573" t="s">
        <v>29</v>
      </c>
      <c r="P1573" t="s">
        <v>31</v>
      </c>
      <c r="Q1573" t="s">
        <v>32</v>
      </c>
      <c r="R1573" t="s">
        <v>33</v>
      </c>
      <c r="S1573" t="s">
        <v>42</v>
      </c>
      <c r="T1573" t="s">
        <v>35</v>
      </c>
      <c r="U1573" s="1" t="s">
        <v>36</v>
      </c>
      <c r="V1573">
        <v>2</v>
      </c>
      <c r="W1573">
        <v>0</v>
      </c>
      <c r="X1573">
        <v>0</v>
      </c>
      <c r="Y1573">
        <v>0</v>
      </c>
      <c r="Z1573">
        <v>0</v>
      </c>
    </row>
    <row r="1574" spans="1:26" x14ac:dyDescent="0.25">
      <c r="A1574">
        <v>106931105</v>
      </c>
      <c r="B1574" t="s">
        <v>25</v>
      </c>
      <c r="C1574" t="s">
        <v>45</v>
      </c>
      <c r="D1574">
        <v>50031853</v>
      </c>
      <c r="E1574">
        <v>40001728</v>
      </c>
      <c r="F1574">
        <v>2.9940000000000002</v>
      </c>
      <c r="G1574">
        <v>10000440</v>
      </c>
      <c r="H1574">
        <v>0.13300000000000001</v>
      </c>
      <c r="I1574">
        <v>2022</v>
      </c>
      <c r="J1574" t="s">
        <v>118</v>
      </c>
      <c r="K1574" t="s">
        <v>55</v>
      </c>
      <c r="L1574" s="127">
        <v>0.62430555555555556</v>
      </c>
      <c r="M1574" t="s">
        <v>28</v>
      </c>
      <c r="N1574" t="s">
        <v>49</v>
      </c>
      <c r="O1574" t="s">
        <v>30</v>
      </c>
      <c r="P1574" t="s">
        <v>54</v>
      </c>
      <c r="Q1574" t="s">
        <v>41</v>
      </c>
      <c r="R1574" t="s">
        <v>33</v>
      </c>
      <c r="S1574" t="s">
        <v>42</v>
      </c>
      <c r="T1574" t="s">
        <v>35</v>
      </c>
      <c r="U1574" s="1" t="s">
        <v>36</v>
      </c>
      <c r="V1574">
        <v>5</v>
      </c>
      <c r="W1574">
        <v>0</v>
      </c>
      <c r="X1574">
        <v>0</v>
      </c>
      <c r="Y1574">
        <v>0</v>
      </c>
      <c r="Z1574">
        <v>0</v>
      </c>
    </row>
    <row r="1575" spans="1:26" x14ac:dyDescent="0.25">
      <c r="A1575">
        <v>106931221</v>
      </c>
      <c r="B1575" t="s">
        <v>25</v>
      </c>
      <c r="C1575" t="s">
        <v>65</v>
      </c>
      <c r="D1575">
        <v>10000440</v>
      </c>
      <c r="E1575">
        <v>10000440</v>
      </c>
      <c r="F1575">
        <v>3.976</v>
      </c>
      <c r="G1575">
        <v>50031853</v>
      </c>
      <c r="H1575">
        <v>0.16300000000000001</v>
      </c>
      <c r="I1575">
        <v>2022</v>
      </c>
      <c r="J1575" t="s">
        <v>118</v>
      </c>
      <c r="K1575" t="s">
        <v>27</v>
      </c>
      <c r="L1575" s="127">
        <v>0.29166666666666669</v>
      </c>
      <c r="M1575" t="s">
        <v>28</v>
      </c>
      <c r="N1575" t="s">
        <v>49</v>
      </c>
      <c r="O1575" t="s">
        <v>30</v>
      </c>
      <c r="P1575" t="s">
        <v>31</v>
      </c>
      <c r="Q1575" t="s">
        <v>41</v>
      </c>
      <c r="R1575" t="s">
        <v>33</v>
      </c>
      <c r="S1575" t="s">
        <v>42</v>
      </c>
      <c r="T1575" t="s">
        <v>35</v>
      </c>
      <c r="U1575" s="1" t="s">
        <v>36</v>
      </c>
      <c r="V1575">
        <v>2</v>
      </c>
      <c r="W1575">
        <v>0</v>
      </c>
      <c r="X1575">
        <v>0</v>
      </c>
      <c r="Y1575">
        <v>0</v>
      </c>
      <c r="Z1575">
        <v>0</v>
      </c>
    </row>
    <row r="1576" spans="1:26" x14ac:dyDescent="0.25">
      <c r="A1576">
        <v>106931256</v>
      </c>
      <c r="B1576" t="s">
        <v>81</v>
      </c>
      <c r="C1576" t="s">
        <v>45</v>
      </c>
      <c r="D1576">
        <v>50011776</v>
      </c>
      <c r="E1576">
        <v>40002136</v>
      </c>
      <c r="F1576">
        <v>0.871</v>
      </c>
      <c r="G1576">
        <v>10000077</v>
      </c>
      <c r="H1576">
        <v>3.7999999999999999E-2</v>
      </c>
      <c r="I1576">
        <v>2022</v>
      </c>
      <c r="J1576" t="s">
        <v>118</v>
      </c>
      <c r="K1576" t="s">
        <v>55</v>
      </c>
      <c r="L1576" s="127">
        <v>0.54583333333333328</v>
      </c>
      <c r="M1576" t="s">
        <v>28</v>
      </c>
      <c r="N1576" t="s">
        <v>29</v>
      </c>
      <c r="P1576" t="s">
        <v>31</v>
      </c>
      <c r="Q1576" t="s">
        <v>41</v>
      </c>
      <c r="R1576" t="s">
        <v>50</v>
      </c>
      <c r="S1576" t="s">
        <v>42</v>
      </c>
      <c r="T1576" t="s">
        <v>35</v>
      </c>
      <c r="U1576" s="1" t="s">
        <v>43</v>
      </c>
      <c r="V1576">
        <v>2</v>
      </c>
      <c r="W1576">
        <v>0</v>
      </c>
      <c r="X1576">
        <v>0</v>
      </c>
      <c r="Y1576">
        <v>0</v>
      </c>
      <c r="Z1576">
        <v>1</v>
      </c>
    </row>
    <row r="1577" spans="1:26" x14ac:dyDescent="0.25">
      <c r="A1577">
        <v>106931280</v>
      </c>
      <c r="B1577" t="s">
        <v>232</v>
      </c>
      <c r="C1577" t="s">
        <v>38</v>
      </c>
      <c r="D1577">
        <v>20000301</v>
      </c>
      <c r="E1577">
        <v>20000158</v>
      </c>
      <c r="F1577">
        <v>1.296</v>
      </c>
      <c r="G1577">
        <v>40001239</v>
      </c>
      <c r="H1577">
        <v>0.01</v>
      </c>
      <c r="I1577">
        <v>2022</v>
      </c>
      <c r="J1577" t="s">
        <v>118</v>
      </c>
      <c r="K1577" t="s">
        <v>48</v>
      </c>
      <c r="L1577" s="127">
        <v>0.73055555555555562</v>
      </c>
      <c r="M1577" t="s">
        <v>28</v>
      </c>
      <c r="N1577" t="s">
        <v>49</v>
      </c>
      <c r="O1577" t="s">
        <v>30</v>
      </c>
      <c r="P1577" t="s">
        <v>54</v>
      </c>
      <c r="Q1577" t="s">
        <v>41</v>
      </c>
      <c r="R1577" t="s">
        <v>33</v>
      </c>
      <c r="S1577" t="s">
        <v>42</v>
      </c>
      <c r="T1577" t="s">
        <v>35</v>
      </c>
      <c r="U1577" s="1" t="s">
        <v>64</v>
      </c>
      <c r="V1577">
        <v>4</v>
      </c>
      <c r="W1577">
        <v>0</v>
      </c>
      <c r="X1577">
        <v>0</v>
      </c>
      <c r="Y1577">
        <v>1</v>
      </c>
      <c r="Z1577">
        <v>2</v>
      </c>
    </row>
    <row r="1578" spans="1:26" x14ac:dyDescent="0.25">
      <c r="A1578">
        <v>106931284</v>
      </c>
      <c r="B1578" t="s">
        <v>112</v>
      </c>
      <c r="C1578" t="s">
        <v>122</v>
      </c>
      <c r="D1578">
        <v>40001811</v>
      </c>
      <c r="E1578">
        <v>40001811</v>
      </c>
      <c r="F1578">
        <v>3.7549999999999999</v>
      </c>
      <c r="G1578">
        <v>40001793</v>
      </c>
      <c r="H1578">
        <v>0.2</v>
      </c>
      <c r="I1578">
        <v>2022</v>
      </c>
      <c r="J1578" t="s">
        <v>118</v>
      </c>
      <c r="K1578" t="s">
        <v>48</v>
      </c>
      <c r="L1578" s="127">
        <v>0.9555555555555556</v>
      </c>
      <c r="M1578" t="s">
        <v>28</v>
      </c>
      <c r="N1578" t="s">
        <v>29</v>
      </c>
      <c r="O1578" t="s">
        <v>30</v>
      </c>
      <c r="P1578" t="s">
        <v>54</v>
      </c>
      <c r="Q1578" t="s">
        <v>41</v>
      </c>
      <c r="R1578" t="s">
        <v>33</v>
      </c>
      <c r="S1578" t="s">
        <v>42</v>
      </c>
      <c r="T1578" t="s">
        <v>57</v>
      </c>
      <c r="U1578" s="1" t="s">
        <v>36</v>
      </c>
      <c r="V1578">
        <v>1</v>
      </c>
      <c r="W1578">
        <v>0</v>
      </c>
      <c r="X1578">
        <v>0</v>
      </c>
      <c r="Y1578">
        <v>0</v>
      </c>
      <c r="Z1578">
        <v>0</v>
      </c>
    </row>
    <row r="1579" spans="1:26" x14ac:dyDescent="0.25">
      <c r="A1579">
        <v>106931306</v>
      </c>
      <c r="B1579" t="s">
        <v>112</v>
      </c>
      <c r="C1579" t="s">
        <v>65</v>
      </c>
      <c r="D1579">
        <v>10000095</v>
      </c>
      <c r="E1579">
        <v>10000095</v>
      </c>
      <c r="F1579">
        <v>3.496</v>
      </c>
      <c r="G1579">
        <v>20000421</v>
      </c>
      <c r="H1579">
        <v>0.5</v>
      </c>
      <c r="I1579">
        <v>2022</v>
      </c>
      <c r="J1579" t="s">
        <v>118</v>
      </c>
      <c r="K1579" t="s">
        <v>27</v>
      </c>
      <c r="L1579" s="127">
        <v>0.51736111111111105</v>
      </c>
      <c r="M1579" t="s">
        <v>28</v>
      </c>
      <c r="N1579" t="s">
        <v>49</v>
      </c>
      <c r="O1579" t="s">
        <v>30</v>
      </c>
      <c r="P1579" t="s">
        <v>54</v>
      </c>
      <c r="Q1579" t="s">
        <v>41</v>
      </c>
      <c r="R1579" t="s">
        <v>33</v>
      </c>
      <c r="S1579" t="s">
        <v>42</v>
      </c>
      <c r="T1579" t="s">
        <v>35</v>
      </c>
      <c r="U1579" s="1" t="s">
        <v>36</v>
      </c>
      <c r="V1579">
        <v>4</v>
      </c>
      <c r="W1579">
        <v>0</v>
      </c>
      <c r="X1579">
        <v>0</v>
      </c>
      <c r="Y1579">
        <v>0</v>
      </c>
      <c r="Z1579">
        <v>0</v>
      </c>
    </row>
    <row r="1580" spans="1:26" x14ac:dyDescent="0.25">
      <c r="A1580">
        <v>106931308</v>
      </c>
      <c r="B1580" t="s">
        <v>144</v>
      </c>
      <c r="C1580" t="s">
        <v>65</v>
      </c>
      <c r="D1580">
        <v>10000077</v>
      </c>
      <c r="E1580">
        <v>10000077</v>
      </c>
      <c r="F1580">
        <v>13.755000000000001</v>
      </c>
      <c r="G1580">
        <v>30000067</v>
      </c>
      <c r="H1580">
        <v>1.2</v>
      </c>
      <c r="I1580">
        <v>2022</v>
      </c>
      <c r="J1580" t="s">
        <v>118</v>
      </c>
      <c r="K1580" t="s">
        <v>48</v>
      </c>
      <c r="L1580" s="127">
        <v>0.6020833333333333</v>
      </c>
      <c r="M1580" t="s">
        <v>28</v>
      </c>
      <c r="N1580" t="s">
        <v>49</v>
      </c>
      <c r="O1580" t="s">
        <v>30</v>
      </c>
      <c r="P1580" t="s">
        <v>54</v>
      </c>
      <c r="Q1580" t="s">
        <v>41</v>
      </c>
      <c r="R1580" t="s">
        <v>33</v>
      </c>
      <c r="S1580" t="s">
        <v>42</v>
      </c>
      <c r="T1580" t="s">
        <v>35</v>
      </c>
      <c r="U1580" s="1" t="s">
        <v>36</v>
      </c>
      <c r="V1580">
        <v>2</v>
      </c>
      <c r="W1580">
        <v>0</v>
      </c>
      <c r="X1580">
        <v>0</v>
      </c>
      <c r="Y1580">
        <v>0</v>
      </c>
      <c r="Z1580">
        <v>0</v>
      </c>
    </row>
    <row r="1581" spans="1:26" x14ac:dyDescent="0.25">
      <c r="A1581">
        <v>106931310</v>
      </c>
      <c r="B1581" t="s">
        <v>63</v>
      </c>
      <c r="C1581" t="s">
        <v>38</v>
      </c>
      <c r="D1581">
        <v>20000052</v>
      </c>
      <c r="E1581">
        <v>20000052</v>
      </c>
      <c r="F1581">
        <v>7.9039999999999999</v>
      </c>
      <c r="G1581">
        <v>40002322</v>
      </c>
      <c r="H1581">
        <v>0.1</v>
      </c>
      <c r="I1581">
        <v>2022</v>
      </c>
      <c r="J1581" t="s">
        <v>118</v>
      </c>
      <c r="K1581" t="s">
        <v>48</v>
      </c>
      <c r="L1581" s="127">
        <v>0.6118055555555556</v>
      </c>
      <c r="M1581" t="s">
        <v>92</v>
      </c>
      <c r="Q1581" t="s">
        <v>41</v>
      </c>
      <c r="R1581" t="s">
        <v>33</v>
      </c>
      <c r="S1581" t="s">
        <v>42</v>
      </c>
      <c r="T1581" t="s">
        <v>35</v>
      </c>
      <c r="U1581" s="1" t="s">
        <v>36</v>
      </c>
      <c r="V1581">
        <v>2</v>
      </c>
      <c r="W1581">
        <v>0</v>
      </c>
      <c r="X1581">
        <v>0</v>
      </c>
      <c r="Y1581">
        <v>0</v>
      </c>
      <c r="Z1581">
        <v>0</v>
      </c>
    </row>
    <row r="1582" spans="1:26" x14ac:dyDescent="0.25">
      <c r="A1582">
        <v>106931316</v>
      </c>
      <c r="B1582" t="s">
        <v>96</v>
      </c>
      <c r="C1582" t="s">
        <v>65</v>
      </c>
      <c r="D1582">
        <v>10000040</v>
      </c>
      <c r="E1582">
        <v>10000040</v>
      </c>
      <c r="F1582">
        <v>999.99900000000002</v>
      </c>
      <c r="H1582">
        <v>0.5</v>
      </c>
      <c r="I1582">
        <v>2022</v>
      </c>
      <c r="J1582" t="s">
        <v>118</v>
      </c>
      <c r="K1582" t="s">
        <v>48</v>
      </c>
      <c r="L1582" s="127">
        <v>0.87916666666666676</v>
      </c>
      <c r="M1582" t="s">
        <v>28</v>
      </c>
      <c r="N1582" t="s">
        <v>49</v>
      </c>
      <c r="O1582" t="s">
        <v>30</v>
      </c>
      <c r="P1582" t="s">
        <v>54</v>
      </c>
      <c r="Q1582" t="s">
        <v>41</v>
      </c>
      <c r="R1582" t="s">
        <v>33</v>
      </c>
      <c r="S1582" t="s">
        <v>42</v>
      </c>
      <c r="T1582" t="s">
        <v>57</v>
      </c>
      <c r="U1582" s="1" t="s">
        <v>43</v>
      </c>
      <c r="V1582">
        <v>2</v>
      </c>
      <c r="W1582">
        <v>0</v>
      </c>
      <c r="X1582">
        <v>0</v>
      </c>
      <c r="Y1582">
        <v>0</v>
      </c>
      <c r="Z1582">
        <v>1</v>
      </c>
    </row>
    <row r="1583" spans="1:26" x14ac:dyDescent="0.25">
      <c r="A1583">
        <v>106931326</v>
      </c>
      <c r="B1583" t="s">
        <v>91</v>
      </c>
      <c r="C1583" t="s">
        <v>122</v>
      </c>
      <c r="D1583">
        <v>40002408</v>
      </c>
      <c r="E1583">
        <v>40002408</v>
      </c>
      <c r="F1583">
        <v>999.99900000000002</v>
      </c>
      <c r="G1583">
        <v>50022955</v>
      </c>
      <c r="H1583">
        <v>2.8000000000000001E-2</v>
      </c>
      <c r="I1583">
        <v>2022</v>
      </c>
      <c r="J1583" t="s">
        <v>118</v>
      </c>
      <c r="K1583" t="s">
        <v>53</v>
      </c>
      <c r="L1583" s="127">
        <v>0.56180555555555556</v>
      </c>
      <c r="M1583" t="s">
        <v>28</v>
      </c>
      <c r="N1583" t="s">
        <v>49</v>
      </c>
      <c r="O1583" t="s">
        <v>30</v>
      </c>
      <c r="P1583" t="s">
        <v>31</v>
      </c>
      <c r="Q1583" t="s">
        <v>41</v>
      </c>
      <c r="R1583" t="s">
        <v>33</v>
      </c>
      <c r="S1583" t="s">
        <v>42</v>
      </c>
      <c r="T1583" t="s">
        <v>35</v>
      </c>
      <c r="U1583" s="1" t="s">
        <v>36</v>
      </c>
      <c r="V1583">
        <v>2</v>
      </c>
      <c r="W1583">
        <v>0</v>
      </c>
      <c r="X1583">
        <v>0</v>
      </c>
      <c r="Y1583">
        <v>0</v>
      </c>
      <c r="Z1583">
        <v>0</v>
      </c>
    </row>
    <row r="1584" spans="1:26" x14ac:dyDescent="0.25">
      <c r="A1584">
        <v>106931363</v>
      </c>
      <c r="B1584" t="s">
        <v>114</v>
      </c>
      <c r="C1584" t="s">
        <v>65</v>
      </c>
      <c r="D1584">
        <v>10000040</v>
      </c>
      <c r="E1584">
        <v>10000040</v>
      </c>
      <c r="F1584">
        <v>2.1589999999999998</v>
      </c>
      <c r="G1584">
        <v>203120</v>
      </c>
      <c r="H1584">
        <v>4.0000000000000001E-3</v>
      </c>
      <c r="I1584">
        <v>2022</v>
      </c>
      <c r="J1584" t="s">
        <v>118</v>
      </c>
      <c r="K1584" t="s">
        <v>55</v>
      </c>
      <c r="L1584" s="127">
        <v>0.9868055555555556</v>
      </c>
      <c r="M1584" t="s">
        <v>40</v>
      </c>
      <c r="N1584" t="s">
        <v>29</v>
      </c>
      <c r="O1584" t="s">
        <v>30</v>
      </c>
      <c r="P1584" t="s">
        <v>31</v>
      </c>
      <c r="Q1584" t="s">
        <v>41</v>
      </c>
      <c r="R1584" t="s">
        <v>66</v>
      </c>
      <c r="S1584" t="s">
        <v>42</v>
      </c>
      <c r="T1584" t="s">
        <v>57</v>
      </c>
      <c r="U1584" s="1" t="s">
        <v>43</v>
      </c>
      <c r="V1584">
        <v>3</v>
      </c>
      <c r="W1584">
        <v>0</v>
      </c>
      <c r="X1584">
        <v>0</v>
      </c>
      <c r="Y1584">
        <v>0</v>
      </c>
      <c r="Z1584">
        <v>3</v>
      </c>
    </row>
    <row r="1585" spans="1:26" x14ac:dyDescent="0.25">
      <c r="A1585">
        <v>106931378</v>
      </c>
      <c r="B1585" t="s">
        <v>114</v>
      </c>
      <c r="C1585" t="s">
        <v>65</v>
      </c>
      <c r="D1585">
        <v>10000040</v>
      </c>
      <c r="E1585">
        <v>10000040</v>
      </c>
      <c r="F1585">
        <v>2.1549999999999998</v>
      </c>
      <c r="G1585">
        <v>203120</v>
      </c>
      <c r="H1585">
        <v>0</v>
      </c>
      <c r="I1585">
        <v>2022</v>
      </c>
      <c r="J1585" t="s">
        <v>118</v>
      </c>
      <c r="K1585" t="s">
        <v>55</v>
      </c>
      <c r="L1585" s="127">
        <v>0.82708333333333339</v>
      </c>
      <c r="M1585" t="s">
        <v>28</v>
      </c>
      <c r="N1585" t="s">
        <v>29</v>
      </c>
      <c r="O1585" t="s">
        <v>30</v>
      </c>
      <c r="P1585" t="s">
        <v>31</v>
      </c>
      <c r="Q1585" t="s">
        <v>41</v>
      </c>
      <c r="R1585" t="s">
        <v>33</v>
      </c>
      <c r="S1585" t="s">
        <v>42</v>
      </c>
      <c r="T1585" t="s">
        <v>57</v>
      </c>
      <c r="U1585" s="1" t="s">
        <v>36</v>
      </c>
      <c r="V1585">
        <v>1</v>
      </c>
      <c r="W1585">
        <v>0</v>
      </c>
      <c r="X1585">
        <v>0</v>
      </c>
      <c r="Y1585">
        <v>0</v>
      </c>
      <c r="Z1585">
        <v>0</v>
      </c>
    </row>
    <row r="1586" spans="1:26" x14ac:dyDescent="0.25">
      <c r="A1586">
        <v>106931391</v>
      </c>
      <c r="B1586" t="s">
        <v>104</v>
      </c>
      <c r="C1586" t="s">
        <v>65</v>
      </c>
      <c r="D1586">
        <v>10000026</v>
      </c>
      <c r="E1586">
        <v>10000026</v>
      </c>
      <c r="F1586">
        <v>7.7190000000000003</v>
      </c>
      <c r="G1586">
        <v>200480</v>
      </c>
      <c r="H1586">
        <v>0.2</v>
      </c>
      <c r="I1586">
        <v>2022</v>
      </c>
      <c r="J1586" t="s">
        <v>118</v>
      </c>
      <c r="K1586" t="s">
        <v>58</v>
      </c>
      <c r="L1586" s="127">
        <v>0.62361111111111112</v>
      </c>
      <c r="M1586" t="s">
        <v>28</v>
      </c>
      <c r="N1586" t="s">
        <v>29</v>
      </c>
      <c r="O1586" t="s">
        <v>30</v>
      </c>
      <c r="P1586" t="s">
        <v>31</v>
      </c>
      <c r="Q1586" t="s">
        <v>41</v>
      </c>
      <c r="R1586" t="s">
        <v>33</v>
      </c>
      <c r="S1586" t="s">
        <v>42</v>
      </c>
      <c r="T1586" t="s">
        <v>35</v>
      </c>
      <c r="U1586" s="1" t="s">
        <v>36</v>
      </c>
      <c r="V1586">
        <v>2</v>
      </c>
      <c r="W1586">
        <v>0</v>
      </c>
      <c r="X1586">
        <v>0</v>
      </c>
      <c r="Y1586">
        <v>0</v>
      </c>
      <c r="Z1586">
        <v>0</v>
      </c>
    </row>
    <row r="1587" spans="1:26" x14ac:dyDescent="0.25">
      <c r="A1587">
        <v>106931411</v>
      </c>
      <c r="B1587" t="s">
        <v>112</v>
      </c>
      <c r="C1587" t="s">
        <v>65</v>
      </c>
      <c r="D1587">
        <v>10000095</v>
      </c>
      <c r="E1587">
        <v>10000095</v>
      </c>
      <c r="F1587">
        <v>1.647</v>
      </c>
      <c r="G1587">
        <v>40001002</v>
      </c>
      <c r="H1587">
        <v>0.1</v>
      </c>
      <c r="I1587">
        <v>2022</v>
      </c>
      <c r="J1587" t="s">
        <v>118</v>
      </c>
      <c r="K1587" t="s">
        <v>58</v>
      </c>
      <c r="L1587" s="127">
        <v>0.70416666666666661</v>
      </c>
      <c r="M1587" t="s">
        <v>28</v>
      </c>
      <c r="N1587" t="s">
        <v>49</v>
      </c>
      <c r="O1587" t="s">
        <v>30</v>
      </c>
      <c r="P1587" t="s">
        <v>54</v>
      </c>
      <c r="Q1587" t="s">
        <v>41</v>
      </c>
      <c r="R1587" t="s">
        <v>33</v>
      </c>
      <c r="S1587" t="s">
        <v>42</v>
      </c>
      <c r="T1587" t="s">
        <v>35</v>
      </c>
      <c r="U1587" s="1" t="s">
        <v>43</v>
      </c>
      <c r="V1587">
        <v>7</v>
      </c>
      <c r="W1587">
        <v>0</v>
      </c>
      <c r="X1587">
        <v>0</v>
      </c>
      <c r="Y1587">
        <v>0</v>
      </c>
      <c r="Z1587">
        <v>1</v>
      </c>
    </row>
    <row r="1588" spans="1:26" x14ac:dyDescent="0.25">
      <c r="A1588">
        <v>106931420</v>
      </c>
      <c r="B1588" t="s">
        <v>96</v>
      </c>
      <c r="C1588" t="s">
        <v>38</v>
      </c>
      <c r="D1588">
        <v>20000052</v>
      </c>
      <c r="E1588">
        <v>20000052</v>
      </c>
      <c r="F1588">
        <v>17.856000000000002</v>
      </c>
      <c r="G1588">
        <v>201190</v>
      </c>
      <c r="H1588">
        <v>0.5</v>
      </c>
      <c r="I1588">
        <v>2022</v>
      </c>
      <c r="J1588" t="s">
        <v>118</v>
      </c>
      <c r="K1588" t="s">
        <v>55</v>
      </c>
      <c r="L1588" s="127">
        <v>0.95694444444444438</v>
      </c>
      <c r="M1588" t="s">
        <v>28</v>
      </c>
      <c r="N1588" t="s">
        <v>29</v>
      </c>
      <c r="O1588" t="s">
        <v>30</v>
      </c>
      <c r="P1588" t="s">
        <v>54</v>
      </c>
      <c r="Q1588" t="s">
        <v>41</v>
      </c>
      <c r="R1588" t="s">
        <v>33</v>
      </c>
      <c r="S1588" t="s">
        <v>42</v>
      </c>
      <c r="T1588" t="s">
        <v>57</v>
      </c>
      <c r="U1588" s="1" t="s">
        <v>36</v>
      </c>
      <c r="V1588">
        <v>2</v>
      </c>
      <c r="W1588">
        <v>0</v>
      </c>
      <c r="X1588">
        <v>0</v>
      </c>
      <c r="Y1588">
        <v>0</v>
      </c>
      <c r="Z1588">
        <v>0</v>
      </c>
    </row>
    <row r="1589" spans="1:26" x14ac:dyDescent="0.25">
      <c r="A1589">
        <v>106931435</v>
      </c>
      <c r="B1589" t="s">
        <v>114</v>
      </c>
      <c r="C1589" t="s">
        <v>38</v>
      </c>
      <c r="D1589">
        <v>20000070</v>
      </c>
      <c r="E1589">
        <v>20000070</v>
      </c>
      <c r="F1589">
        <v>14.391999999999999</v>
      </c>
      <c r="G1589">
        <v>40001914</v>
      </c>
      <c r="H1589">
        <v>0</v>
      </c>
      <c r="I1589">
        <v>2022</v>
      </c>
      <c r="J1589" t="s">
        <v>118</v>
      </c>
      <c r="K1589" t="s">
        <v>58</v>
      </c>
      <c r="L1589" s="127">
        <v>0.65069444444444446</v>
      </c>
      <c r="M1589" t="s">
        <v>28</v>
      </c>
      <c r="N1589" t="s">
        <v>29</v>
      </c>
      <c r="O1589" t="s">
        <v>30</v>
      </c>
      <c r="P1589" t="s">
        <v>31</v>
      </c>
      <c r="Q1589" t="s">
        <v>41</v>
      </c>
      <c r="R1589" t="s">
        <v>61</v>
      </c>
      <c r="S1589" t="s">
        <v>42</v>
      </c>
      <c r="T1589" t="s">
        <v>35</v>
      </c>
      <c r="U1589" s="1" t="s">
        <v>36</v>
      </c>
      <c r="V1589">
        <v>2</v>
      </c>
      <c r="W1589">
        <v>0</v>
      </c>
      <c r="X1589">
        <v>0</v>
      </c>
      <c r="Y1589">
        <v>0</v>
      </c>
      <c r="Z1589">
        <v>0</v>
      </c>
    </row>
    <row r="1590" spans="1:26" x14ac:dyDescent="0.25">
      <c r="A1590">
        <v>106931512</v>
      </c>
      <c r="B1590" t="s">
        <v>104</v>
      </c>
      <c r="C1590" t="s">
        <v>65</v>
      </c>
      <c r="D1590">
        <v>10000026</v>
      </c>
      <c r="E1590">
        <v>10000026</v>
      </c>
      <c r="F1590">
        <v>8.7170000000000005</v>
      </c>
      <c r="G1590">
        <v>20000064</v>
      </c>
      <c r="H1590">
        <v>0.3</v>
      </c>
      <c r="I1590">
        <v>2022</v>
      </c>
      <c r="J1590" t="s">
        <v>118</v>
      </c>
      <c r="K1590" t="s">
        <v>58</v>
      </c>
      <c r="L1590" s="127">
        <v>0.48680555555555555</v>
      </c>
      <c r="M1590" t="s">
        <v>28</v>
      </c>
      <c r="N1590" t="s">
        <v>29</v>
      </c>
      <c r="O1590" t="s">
        <v>30</v>
      </c>
      <c r="P1590" t="s">
        <v>31</v>
      </c>
      <c r="Q1590" t="s">
        <v>41</v>
      </c>
      <c r="R1590" t="s">
        <v>33</v>
      </c>
      <c r="S1590" t="s">
        <v>42</v>
      </c>
      <c r="T1590" t="s">
        <v>35</v>
      </c>
      <c r="U1590" s="1" t="s">
        <v>36</v>
      </c>
      <c r="V1590">
        <v>3</v>
      </c>
      <c r="W1590">
        <v>0</v>
      </c>
      <c r="X1590">
        <v>0</v>
      </c>
      <c r="Y1590">
        <v>0</v>
      </c>
      <c r="Z1590">
        <v>0</v>
      </c>
    </row>
    <row r="1591" spans="1:26" x14ac:dyDescent="0.25">
      <c r="A1591">
        <v>106931517</v>
      </c>
      <c r="B1591" t="s">
        <v>114</v>
      </c>
      <c r="C1591" t="s">
        <v>38</v>
      </c>
      <c r="D1591">
        <v>20000070</v>
      </c>
      <c r="E1591">
        <v>20000070</v>
      </c>
      <c r="F1591">
        <v>999.99900000000002</v>
      </c>
      <c r="G1591">
        <v>40001913</v>
      </c>
      <c r="H1591">
        <v>0.3</v>
      </c>
      <c r="I1591">
        <v>2022</v>
      </c>
      <c r="J1591" t="s">
        <v>118</v>
      </c>
      <c r="K1591" t="s">
        <v>60</v>
      </c>
      <c r="L1591" s="127">
        <v>0.45763888888888887</v>
      </c>
      <c r="M1591" t="s">
        <v>28</v>
      </c>
      <c r="N1591" t="s">
        <v>29</v>
      </c>
      <c r="O1591" t="s">
        <v>30</v>
      </c>
      <c r="P1591" t="s">
        <v>31</v>
      </c>
      <c r="Q1591" t="s">
        <v>41</v>
      </c>
      <c r="R1591" t="s">
        <v>33</v>
      </c>
      <c r="S1591" t="s">
        <v>42</v>
      </c>
      <c r="T1591" t="s">
        <v>35</v>
      </c>
      <c r="U1591" s="1" t="s">
        <v>36</v>
      </c>
      <c r="V1591">
        <v>1</v>
      </c>
      <c r="W1591">
        <v>0</v>
      </c>
      <c r="X1591">
        <v>0</v>
      </c>
      <c r="Y1591">
        <v>0</v>
      </c>
      <c r="Z1591">
        <v>0</v>
      </c>
    </row>
    <row r="1592" spans="1:26" x14ac:dyDescent="0.25">
      <c r="A1592">
        <v>106931526</v>
      </c>
      <c r="B1592" t="s">
        <v>86</v>
      </c>
      <c r="C1592" t="s">
        <v>65</v>
      </c>
      <c r="D1592">
        <v>10000026</v>
      </c>
      <c r="E1592">
        <v>10000026</v>
      </c>
      <c r="F1592">
        <v>27.265999999999998</v>
      </c>
      <c r="G1592">
        <v>200390</v>
      </c>
      <c r="H1592">
        <v>0.5</v>
      </c>
      <c r="I1592">
        <v>2022</v>
      </c>
      <c r="J1592" t="s">
        <v>118</v>
      </c>
      <c r="K1592" t="s">
        <v>60</v>
      </c>
      <c r="L1592" s="127">
        <v>0.5756944444444444</v>
      </c>
      <c r="M1592" t="s">
        <v>28</v>
      </c>
      <c r="N1592" t="s">
        <v>29</v>
      </c>
      <c r="O1592" t="s">
        <v>30</v>
      </c>
      <c r="P1592" t="s">
        <v>31</v>
      </c>
      <c r="Q1592" t="s">
        <v>41</v>
      </c>
      <c r="R1592" t="s">
        <v>33</v>
      </c>
      <c r="S1592" t="s">
        <v>42</v>
      </c>
      <c r="T1592" t="s">
        <v>35</v>
      </c>
      <c r="U1592" s="1" t="s">
        <v>36</v>
      </c>
      <c r="V1592">
        <v>2</v>
      </c>
      <c r="W1592">
        <v>0</v>
      </c>
      <c r="X1592">
        <v>0</v>
      </c>
      <c r="Y1592">
        <v>0</v>
      </c>
      <c r="Z1592">
        <v>0</v>
      </c>
    </row>
    <row r="1593" spans="1:26" x14ac:dyDescent="0.25">
      <c r="A1593">
        <v>106931531</v>
      </c>
      <c r="B1593" t="s">
        <v>104</v>
      </c>
      <c r="C1593" t="s">
        <v>65</v>
      </c>
      <c r="D1593">
        <v>10000026</v>
      </c>
      <c r="E1593">
        <v>10000026</v>
      </c>
      <c r="F1593">
        <v>6.0190000000000001</v>
      </c>
      <c r="G1593">
        <v>200470</v>
      </c>
      <c r="H1593">
        <v>0.5</v>
      </c>
      <c r="I1593">
        <v>2022</v>
      </c>
      <c r="J1593" t="s">
        <v>118</v>
      </c>
      <c r="K1593" t="s">
        <v>55</v>
      </c>
      <c r="L1593" s="127">
        <v>0.89166666666666661</v>
      </c>
      <c r="M1593" t="s">
        <v>28</v>
      </c>
      <c r="N1593" t="s">
        <v>49</v>
      </c>
      <c r="O1593" t="s">
        <v>30</v>
      </c>
      <c r="P1593" t="s">
        <v>31</v>
      </c>
      <c r="Q1593" t="s">
        <v>41</v>
      </c>
      <c r="R1593" t="s">
        <v>33</v>
      </c>
      <c r="S1593" t="s">
        <v>42</v>
      </c>
      <c r="T1593" t="s">
        <v>57</v>
      </c>
      <c r="U1593" s="1" t="s">
        <v>36</v>
      </c>
      <c r="V1593">
        <v>3</v>
      </c>
      <c r="W1593">
        <v>0</v>
      </c>
      <c r="X1593">
        <v>0</v>
      </c>
      <c r="Y1593">
        <v>0</v>
      </c>
      <c r="Z1593">
        <v>0</v>
      </c>
    </row>
    <row r="1594" spans="1:26" x14ac:dyDescent="0.25">
      <c r="A1594">
        <v>106931632</v>
      </c>
      <c r="B1594" t="s">
        <v>114</v>
      </c>
      <c r="C1594" t="s">
        <v>38</v>
      </c>
      <c r="D1594">
        <v>22000070</v>
      </c>
      <c r="E1594">
        <v>22000070</v>
      </c>
      <c r="F1594">
        <v>999.99900000000002</v>
      </c>
      <c r="H1594">
        <v>0</v>
      </c>
      <c r="I1594">
        <v>2022</v>
      </c>
      <c r="J1594" t="s">
        <v>118</v>
      </c>
      <c r="K1594" t="s">
        <v>58</v>
      </c>
      <c r="L1594" s="127">
        <v>0.66805555555555562</v>
      </c>
      <c r="M1594" t="s">
        <v>28</v>
      </c>
      <c r="N1594" t="s">
        <v>29</v>
      </c>
      <c r="O1594" t="s">
        <v>30</v>
      </c>
      <c r="P1594" t="s">
        <v>31</v>
      </c>
      <c r="Q1594" t="s">
        <v>41</v>
      </c>
      <c r="R1594" t="s">
        <v>33</v>
      </c>
      <c r="S1594" t="s">
        <v>42</v>
      </c>
      <c r="T1594" t="s">
        <v>35</v>
      </c>
      <c r="U1594" s="1" t="s">
        <v>36</v>
      </c>
      <c r="V1594">
        <v>2</v>
      </c>
      <c r="W1594">
        <v>0</v>
      </c>
      <c r="X1594">
        <v>0</v>
      </c>
      <c r="Y1594">
        <v>0</v>
      </c>
      <c r="Z1594">
        <v>0</v>
      </c>
    </row>
    <row r="1595" spans="1:26" x14ac:dyDescent="0.25">
      <c r="A1595">
        <v>106931637</v>
      </c>
      <c r="B1595" t="s">
        <v>25</v>
      </c>
      <c r="C1595" t="s">
        <v>45</v>
      </c>
      <c r="F1595">
        <v>999.99900000000002</v>
      </c>
      <c r="G1595">
        <v>50004182</v>
      </c>
      <c r="H1595">
        <v>1.9E-2</v>
      </c>
      <c r="I1595">
        <v>2022</v>
      </c>
      <c r="J1595" t="s">
        <v>118</v>
      </c>
      <c r="K1595" t="s">
        <v>55</v>
      </c>
      <c r="L1595" s="127">
        <v>0.51180555555555551</v>
      </c>
      <c r="M1595" t="s">
        <v>28</v>
      </c>
      <c r="N1595" t="s">
        <v>49</v>
      </c>
      <c r="P1595" t="s">
        <v>31</v>
      </c>
      <c r="Q1595" t="s">
        <v>41</v>
      </c>
      <c r="R1595" t="s">
        <v>33</v>
      </c>
      <c r="S1595" t="s">
        <v>42</v>
      </c>
      <c r="T1595" t="s">
        <v>35</v>
      </c>
      <c r="U1595" s="1" t="s">
        <v>36</v>
      </c>
      <c r="V1595">
        <v>4</v>
      </c>
      <c r="W1595">
        <v>0</v>
      </c>
      <c r="X1595">
        <v>0</v>
      </c>
      <c r="Y1595">
        <v>0</v>
      </c>
      <c r="Z1595">
        <v>0</v>
      </c>
    </row>
    <row r="1596" spans="1:26" x14ac:dyDescent="0.25">
      <c r="A1596">
        <v>106931638</v>
      </c>
      <c r="B1596" t="s">
        <v>25</v>
      </c>
      <c r="C1596" t="s">
        <v>45</v>
      </c>
      <c r="D1596">
        <v>50001196</v>
      </c>
      <c r="E1596">
        <v>50001196</v>
      </c>
      <c r="F1596">
        <v>2.4990000000000001</v>
      </c>
      <c r="G1596">
        <v>50014958</v>
      </c>
      <c r="H1596">
        <v>6.0000000000000001E-3</v>
      </c>
      <c r="I1596">
        <v>2022</v>
      </c>
      <c r="J1596" t="s">
        <v>118</v>
      </c>
      <c r="K1596" t="s">
        <v>55</v>
      </c>
      <c r="L1596" s="127">
        <v>0.61111111111111105</v>
      </c>
      <c r="M1596" t="s">
        <v>77</v>
      </c>
      <c r="N1596" t="s">
        <v>49</v>
      </c>
      <c r="O1596" t="s">
        <v>30</v>
      </c>
      <c r="P1596" t="s">
        <v>31</v>
      </c>
      <c r="Q1596" t="s">
        <v>41</v>
      </c>
      <c r="R1596" t="s">
        <v>33</v>
      </c>
      <c r="S1596" t="s">
        <v>42</v>
      </c>
      <c r="T1596" t="s">
        <v>35</v>
      </c>
      <c r="U1596" s="1" t="s">
        <v>36</v>
      </c>
      <c r="V1596">
        <v>3</v>
      </c>
      <c r="W1596">
        <v>0</v>
      </c>
      <c r="X1596">
        <v>0</v>
      </c>
      <c r="Y1596">
        <v>0</v>
      </c>
      <c r="Z1596">
        <v>0</v>
      </c>
    </row>
    <row r="1597" spans="1:26" x14ac:dyDescent="0.25">
      <c r="A1597">
        <v>106932019</v>
      </c>
      <c r="B1597" t="s">
        <v>81</v>
      </c>
      <c r="C1597" t="s">
        <v>45</v>
      </c>
      <c r="D1597">
        <v>50007942</v>
      </c>
      <c r="E1597">
        <v>50007942</v>
      </c>
      <c r="F1597">
        <v>1.1519999999999999</v>
      </c>
      <c r="G1597">
        <v>50028293</v>
      </c>
      <c r="H1597">
        <v>3.7999999999999999E-2</v>
      </c>
      <c r="I1597">
        <v>2022</v>
      </c>
      <c r="J1597" t="s">
        <v>118</v>
      </c>
      <c r="K1597" t="s">
        <v>27</v>
      </c>
      <c r="L1597" s="127">
        <v>0.67361111111111116</v>
      </c>
      <c r="M1597" t="s">
        <v>40</v>
      </c>
      <c r="N1597" t="s">
        <v>49</v>
      </c>
      <c r="O1597" t="s">
        <v>30</v>
      </c>
      <c r="P1597" t="s">
        <v>54</v>
      </c>
      <c r="Q1597" t="s">
        <v>41</v>
      </c>
      <c r="R1597" t="s">
        <v>33</v>
      </c>
      <c r="S1597" t="s">
        <v>42</v>
      </c>
      <c r="T1597" t="s">
        <v>35</v>
      </c>
      <c r="U1597" s="1" t="s">
        <v>36</v>
      </c>
      <c r="V1597">
        <v>3</v>
      </c>
      <c r="W1597">
        <v>0</v>
      </c>
      <c r="X1597">
        <v>0</v>
      </c>
      <c r="Y1597">
        <v>0</v>
      </c>
      <c r="Z1597">
        <v>0</v>
      </c>
    </row>
    <row r="1598" spans="1:26" x14ac:dyDescent="0.25">
      <c r="A1598">
        <v>106932080</v>
      </c>
      <c r="B1598" t="s">
        <v>133</v>
      </c>
      <c r="C1598" t="s">
        <v>45</v>
      </c>
      <c r="D1598">
        <v>50019715</v>
      </c>
      <c r="E1598">
        <v>40001007</v>
      </c>
      <c r="F1598">
        <v>0.39600000000000002</v>
      </c>
      <c r="G1598">
        <v>50004702</v>
      </c>
      <c r="H1598">
        <v>6.7000000000000004E-2</v>
      </c>
      <c r="I1598">
        <v>2022</v>
      </c>
      <c r="J1598" t="s">
        <v>118</v>
      </c>
      <c r="K1598" t="s">
        <v>39</v>
      </c>
      <c r="L1598" s="127">
        <v>0.38541666666666669</v>
      </c>
      <c r="M1598" t="s">
        <v>28</v>
      </c>
      <c r="N1598" t="s">
        <v>49</v>
      </c>
      <c r="O1598" t="s">
        <v>30</v>
      </c>
      <c r="P1598" t="s">
        <v>31</v>
      </c>
      <c r="Q1598" t="s">
        <v>41</v>
      </c>
      <c r="S1598" t="s">
        <v>42</v>
      </c>
      <c r="T1598" t="s">
        <v>35</v>
      </c>
      <c r="U1598" s="1" t="s">
        <v>36</v>
      </c>
      <c r="V1598">
        <v>2</v>
      </c>
      <c r="W1598">
        <v>0</v>
      </c>
      <c r="X1598">
        <v>0</v>
      </c>
      <c r="Y1598">
        <v>0</v>
      </c>
      <c r="Z1598">
        <v>0</v>
      </c>
    </row>
    <row r="1599" spans="1:26" x14ac:dyDescent="0.25">
      <c r="A1599">
        <v>106932135</v>
      </c>
      <c r="B1599" t="s">
        <v>81</v>
      </c>
      <c r="C1599" t="s">
        <v>45</v>
      </c>
      <c r="D1599">
        <v>50028612</v>
      </c>
      <c r="E1599">
        <v>50028612</v>
      </c>
      <c r="F1599">
        <v>7.9370000000000003</v>
      </c>
      <c r="G1599">
        <v>50018655</v>
      </c>
      <c r="H1599">
        <v>0</v>
      </c>
      <c r="I1599">
        <v>2022</v>
      </c>
      <c r="J1599" t="s">
        <v>118</v>
      </c>
      <c r="K1599" t="s">
        <v>27</v>
      </c>
      <c r="L1599" s="127">
        <v>0.37847222222222227</v>
      </c>
      <c r="M1599" t="s">
        <v>28</v>
      </c>
      <c r="N1599" t="s">
        <v>49</v>
      </c>
      <c r="O1599" t="s">
        <v>30</v>
      </c>
      <c r="P1599" t="s">
        <v>68</v>
      </c>
      <c r="Q1599" t="s">
        <v>41</v>
      </c>
      <c r="R1599" t="s">
        <v>33</v>
      </c>
      <c r="S1599" t="s">
        <v>42</v>
      </c>
      <c r="T1599" t="s">
        <v>35</v>
      </c>
      <c r="U1599" s="1" t="s">
        <v>36</v>
      </c>
      <c r="V1599">
        <v>2</v>
      </c>
      <c r="W1599">
        <v>0</v>
      </c>
      <c r="X1599">
        <v>0</v>
      </c>
      <c r="Y1599">
        <v>0</v>
      </c>
      <c r="Z1599">
        <v>0</v>
      </c>
    </row>
    <row r="1600" spans="1:26" x14ac:dyDescent="0.25">
      <c r="A1600">
        <v>106932160</v>
      </c>
      <c r="B1600" t="s">
        <v>81</v>
      </c>
      <c r="C1600" t="s">
        <v>45</v>
      </c>
      <c r="D1600">
        <v>50024887</v>
      </c>
      <c r="E1600">
        <v>30000016</v>
      </c>
      <c r="F1600">
        <v>9.4420000000000002</v>
      </c>
      <c r="G1600">
        <v>50026792</v>
      </c>
      <c r="H1600">
        <v>2.8000000000000001E-2</v>
      </c>
      <c r="I1600">
        <v>2022</v>
      </c>
      <c r="J1600" t="s">
        <v>118</v>
      </c>
      <c r="K1600" t="s">
        <v>27</v>
      </c>
      <c r="L1600" s="127">
        <v>0.4993055555555555</v>
      </c>
      <c r="M1600" t="s">
        <v>92</v>
      </c>
      <c r="Q1600" t="s">
        <v>41</v>
      </c>
      <c r="R1600" t="s">
        <v>33</v>
      </c>
      <c r="S1600" t="s">
        <v>42</v>
      </c>
      <c r="T1600" t="s">
        <v>35</v>
      </c>
      <c r="U1600" s="1" t="s">
        <v>36</v>
      </c>
      <c r="V1600">
        <v>2</v>
      </c>
      <c r="W1600">
        <v>0</v>
      </c>
      <c r="X1600">
        <v>0</v>
      </c>
      <c r="Y1600">
        <v>0</v>
      </c>
      <c r="Z1600">
        <v>0</v>
      </c>
    </row>
    <row r="1601" spans="1:26" x14ac:dyDescent="0.25">
      <c r="A1601">
        <v>106932410</v>
      </c>
      <c r="B1601" t="s">
        <v>91</v>
      </c>
      <c r="C1601" t="s">
        <v>45</v>
      </c>
      <c r="D1601">
        <v>50020498</v>
      </c>
      <c r="E1601">
        <v>30000003</v>
      </c>
      <c r="F1601">
        <v>11.848000000000001</v>
      </c>
      <c r="G1601">
        <v>50025222</v>
      </c>
      <c r="H1601">
        <v>0</v>
      </c>
      <c r="I1601">
        <v>2022</v>
      </c>
      <c r="J1601" t="s">
        <v>89</v>
      </c>
      <c r="K1601" t="s">
        <v>27</v>
      </c>
      <c r="L1601" s="127">
        <v>0.57708333333333328</v>
      </c>
      <c r="M1601" t="s">
        <v>28</v>
      </c>
      <c r="N1601" t="s">
        <v>49</v>
      </c>
      <c r="O1601" t="s">
        <v>30</v>
      </c>
      <c r="P1601" t="s">
        <v>54</v>
      </c>
      <c r="Q1601" t="s">
        <v>41</v>
      </c>
      <c r="R1601" t="s">
        <v>72</v>
      </c>
      <c r="S1601" t="s">
        <v>42</v>
      </c>
      <c r="T1601" t="s">
        <v>35</v>
      </c>
      <c r="U1601" s="1" t="s">
        <v>36</v>
      </c>
      <c r="V1601">
        <v>2</v>
      </c>
      <c r="W1601">
        <v>0</v>
      </c>
      <c r="X1601">
        <v>0</v>
      </c>
      <c r="Y1601">
        <v>0</v>
      </c>
      <c r="Z1601">
        <v>0</v>
      </c>
    </row>
    <row r="1602" spans="1:26" x14ac:dyDescent="0.25">
      <c r="A1602">
        <v>106932640</v>
      </c>
      <c r="B1602" t="s">
        <v>175</v>
      </c>
      <c r="C1602" t="s">
        <v>65</v>
      </c>
      <c r="D1602">
        <v>10000095</v>
      </c>
      <c r="E1602">
        <v>10000095</v>
      </c>
      <c r="F1602">
        <v>15.6</v>
      </c>
      <c r="G1602">
        <v>30000903</v>
      </c>
      <c r="H1602">
        <v>1.1000000000000001</v>
      </c>
      <c r="I1602">
        <v>2022</v>
      </c>
      <c r="J1602" t="s">
        <v>118</v>
      </c>
      <c r="K1602" t="s">
        <v>53</v>
      </c>
      <c r="L1602" s="127">
        <v>0.4145833333333333</v>
      </c>
      <c r="M1602" t="s">
        <v>28</v>
      </c>
      <c r="N1602" t="s">
        <v>49</v>
      </c>
      <c r="O1602" t="s">
        <v>30</v>
      </c>
      <c r="P1602" t="s">
        <v>54</v>
      </c>
      <c r="Q1602" t="s">
        <v>41</v>
      </c>
      <c r="R1602" t="s">
        <v>33</v>
      </c>
      <c r="S1602" t="s">
        <v>42</v>
      </c>
      <c r="T1602" t="s">
        <v>35</v>
      </c>
      <c r="U1602" s="1" t="s">
        <v>36</v>
      </c>
      <c r="V1602">
        <v>2</v>
      </c>
      <c r="W1602">
        <v>0</v>
      </c>
      <c r="X1602">
        <v>0</v>
      </c>
      <c r="Y1602">
        <v>0</v>
      </c>
      <c r="Z1602">
        <v>0</v>
      </c>
    </row>
    <row r="1603" spans="1:26" x14ac:dyDescent="0.25">
      <c r="A1603">
        <v>106932652</v>
      </c>
      <c r="B1603" t="s">
        <v>94</v>
      </c>
      <c r="C1603" t="s">
        <v>38</v>
      </c>
      <c r="D1603">
        <v>20000029</v>
      </c>
      <c r="E1603">
        <v>20000029</v>
      </c>
      <c r="F1603">
        <v>15.076000000000001</v>
      </c>
      <c r="G1603">
        <v>40001874</v>
      </c>
      <c r="H1603">
        <v>0</v>
      </c>
      <c r="I1603">
        <v>2022</v>
      </c>
      <c r="J1603" t="s">
        <v>118</v>
      </c>
      <c r="K1603" t="s">
        <v>48</v>
      </c>
      <c r="L1603" s="127">
        <v>0.60972222222222217</v>
      </c>
      <c r="M1603" t="s">
        <v>28</v>
      </c>
      <c r="N1603" t="s">
        <v>29</v>
      </c>
      <c r="O1603" t="s">
        <v>30</v>
      </c>
      <c r="P1603" t="s">
        <v>31</v>
      </c>
      <c r="Q1603" t="s">
        <v>62</v>
      </c>
      <c r="R1603" t="s">
        <v>50</v>
      </c>
      <c r="S1603" t="s">
        <v>34</v>
      </c>
      <c r="T1603" t="s">
        <v>35</v>
      </c>
      <c r="U1603" s="1" t="s">
        <v>85</v>
      </c>
      <c r="V1603">
        <v>3</v>
      </c>
      <c r="W1603">
        <v>0</v>
      </c>
      <c r="X1603">
        <v>1</v>
      </c>
      <c r="Y1603">
        <v>1</v>
      </c>
      <c r="Z1603">
        <v>1</v>
      </c>
    </row>
    <row r="1604" spans="1:26" x14ac:dyDescent="0.25">
      <c r="A1604">
        <v>106932694</v>
      </c>
      <c r="B1604" t="s">
        <v>112</v>
      </c>
      <c r="C1604" t="s">
        <v>65</v>
      </c>
      <c r="D1604">
        <v>10000095</v>
      </c>
      <c r="E1604">
        <v>10000095</v>
      </c>
      <c r="F1604">
        <v>2.1579999999999999</v>
      </c>
      <c r="G1604">
        <v>200720</v>
      </c>
      <c r="H1604">
        <v>0.5</v>
      </c>
      <c r="I1604">
        <v>2022</v>
      </c>
      <c r="J1604" t="s">
        <v>118</v>
      </c>
      <c r="K1604" t="s">
        <v>58</v>
      </c>
      <c r="L1604" s="127">
        <v>0.38194444444444442</v>
      </c>
      <c r="M1604" t="s">
        <v>28</v>
      </c>
      <c r="N1604" t="s">
        <v>29</v>
      </c>
      <c r="O1604" t="s">
        <v>30</v>
      </c>
      <c r="P1604" t="s">
        <v>54</v>
      </c>
      <c r="Q1604" t="s">
        <v>41</v>
      </c>
      <c r="R1604" t="s">
        <v>33</v>
      </c>
      <c r="S1604" t="s">
        <v>42</v>
      </c>
      <c r="T1604" t="s">
        <v>35</v>
      </c>
      <c r="U1604" s="1" t="s">
        <v>36</v>
      </c>
      <c r="V1604">
        <v>1</v>
      </c>
      <c r="W1604">
        <v>0</v>
      </c>
      <c r="X1604">
        <v>0</v>
      </c>
      <c r="Y1604">
        <v>0</v>
      </c>
      <c r="Z1604">
        <v>0</v>
      </c>
    </row>
    <row r="1605" spans="1:26" x14ac:dyDescent="0.25">
      <c r="A1605">
        <v>106932696</v>
      </c>
      <c r="B1605" t="s">
        <v>136</v>
      </c>
      <c r="C1605" t="s">
        <v>38</v>
      </c>
      <c r="D1605">
        <v>20000070</v>
      </c>
      <c r="E1605">
        <v>20000070</v>
      </c>
      <c r="F1605">
        <v>18.687000000000001</v>
      </c>
      <c r="G1605">
        <v>40001167</v>
      </c>
      <c r="H1605">
        <v>0.2</v>
      </c>
      <c r="I1605">
        <v>2022</v>
      </c>
      <c r="J1605" t="s">
        <v>118</v>
      </c>
      <c r="K1605" t="s">
        <v>53</v>
      </c>
      <c r="L1605" s="127">
        <v>0.54027777777777775</v>
      </c>
      <c r="M1605" t="s">
        <v>40</v>
      </c>
      <c r="N1605" t="s">
        <v>49</v>
      </c>
      <c r="O1605" t="s">
        <v>30</v>
      </c>
      <c r="P1605" t="s">
        <v>68</v>
      </c>
      <c r="Q1605" t="s">
        <v>41</v>
      </c>
      <c r="R1605" t="s">
        <v>59</v>
      </c>
      <c r="S1605" t="s">
        <v>42</v>
      </c>
      <c r="T1605" t="s">
        <v>35</v>
      </c>
      <c r="U1605" s="1" t="s">
        <v>36</v>
      </c>
      <c r="V1605">
        <v>2</v>
      </c>
      <c r="W1605">
        <v>0</v>
      </c>
      <c r="X1605">
        <v>0</v>
      </c>
      <c r="Y1605">
        <v>0</v>
      </c>
      <c r="Z1605">
        <v>0</v>
      </c>
    </row>
    <row r="1606" spans="1:26" x14ac:dyDescent="0.25">
      <c r="A1606">
        <v>106932726</v>
      </c>
      <c r="B1606" t="s">
        <v>103</v>
      </c>
      <c r="C1606" t="s">
        <v>67</v>
      </c>
      <c r="D1606">
        <v>30000150</v>
      </c>
      <c r="E1606">
        <v>30000150</v>
      </c>
      <c r="F1606">
        <v>18.215</v>
      </c>
      <c r="G1606">
        <v>40002068</v>
      </c>
      <c r="H1606">
        <v>9.5000000000000001E-2</v>
      </c>
      <c r="I1606">
        <v>2022</v>
      </c>
      <c r="J1606" t="s">
        <v>118</v>
      </c>
      <c r="K1606" t="s">
        <v>48</v>
      </c>
      <c r="L1606" s="127">
        <v>0.60416666666666663</v>
      </c>
      <c r="M1606" t="s">
        <v>28</v>
      </c>
      <c r="N1606" t="s">
        <v>49</v>
      </c>
      <c r="O1606" t="s">
        <v>30</v>
      </c>
      <c r="P1606" t="s">
        <v>31</v>
      </c>
      <c r="Q1606" t="s">
        <v>41</v>
      </c>
      <c r="R1606" t="s">
        <v>33</v>
      </c>
      <c r="S1606" t="s">
        <v>42</v>
      </c>
      <c r="T1606" t="s">
        <v>35</v>
      </c>
      <c r="U1606" s="1" t="s">
        <v>64</v>
      </c>
      <c r="V1606">
        <v>2</v>
      </c>
      <c r="W1606">
        <v>0</v>
      </c>
      <c r="X1606">
        <v>0</v>
      </c>
      <c r="Y1606">
        <v>1</v>
      </c>
      <c r="Z1606">
        <v>1</v>
      </c>
    </row>
    <row r="1607" spans="1:26" x14ac:dyDescent="0.25">
      <c r="A1607">
        <v>106932748</v>
      </c>
      <c r="B1607" t="s">
        <v>161</v>
      </c>
      <c r="C1607" t="s">
        <v>38</v>
      </c>
      <c r="D1607">
        <v>20000017</v>
      </c>
      <c r="E1607">
        <v>20000017</v>
      </c>
      <c r="F1607">
        <v>2.57</v>
      </c>
      <c r="G1607">
        <v>30000102</v>
      </c>
      <c r="H1607">
        <v>0</v>
      </c>
      <c r="I1607">
        <v>2022</v>
      </c>
      <c r="J1607" t="s">
        <v>118</v>
      </c>
      <c r="K1607" t="s">
        <v>55</v>
      </c>
      <c r="L1607" s="127">
        <v>0.50555555555555554</v>
      </c>
      <c r="M1607" t="s">
        <v>40</v>
      </c>
      <c r="N1607" t="s">
        <v>49</v>
      </c>
      <c r="O1607" t="s">
        <v>30</v>
      </c>
      <c r="P1607" t="s">
        <v>31</v>
      </c>
      <c r="Q1607" t="s">
        <v>41</v>
      </c>
      <c r="R1607" t="s">
        <v>50</v>
      </c>
      <c r="S1607" t="s">
        <v>42</v>
      </c>
      <c r="T1607" t="s">
        <v>35</v>
      </c>
      <c r="U1607" s="1" t="s">
        <v>36</v>
      </c>
      <c r="V1607">
        <v>4</v>
      </c>
      <c r="W1607">
        <v>0</v>
      </c>
      <c r="X1607">
        <v>0</v>
      </c>
      <c r="Y1607">
        <v>0</v>
      </c>
      <c r="Z1607">
        <v>0</v>
      </c>
    </row>
    <row r="1608" spans="1:26" x14ac:dyDescent="0.25">
      <c r="A1608">
        <v>106932795</v>
      </c>
      <c r="B1608" t="s">
        <v>86</v>
      </c>
      <c r="C1608" t="s">
        <v>65</v>
      </c>
      <c r="D1608">
        <v>10000026</v>
      </c>
      <c r="E1608">
        <v>10000026</v>
      </c>
      <c r="F1608">
        <v>20.838000000000001</v>
      </c>
      <c r="G1608">
        <v>30000146</v>
      </c>
      <c r="H1608">
        <v>4.3</v>
      </c>
      <c r="I1608">
        <v>2022</v>
      </c>
      <c r="J1608" t="s">
        <v>118</v>
      </c>
      <c r="K1608" t="s">
        <v>58</v>
      </c>
      <c r="L1608" s="127">
        <v>0.56388888888888888</v>
      </c>
      <c r="M1608" t="s">
        <v>28</v>
      </c>
      <c r="N1608" t="s">
        <v>49</v>
      </c>
      <c r="O1608" t="s">
        <v>30</v>
      </c>
      <c r="P1608" t="s">
        <v>54</v>
      </c>
      <c r="Q1608" t="s">
        <v>41</v>
      </c>
      <c r="R1608" t="s">
        <v>33</v>
      </c>
      <c r="S1608" t="s">
        <v>42</v>
      </c>
      <c r="T1608" t="s">
        <v>35</v>
      </c>
      <c r="U1608" s="1" t="s">
        <v>36</v>
      </c>
      <c r="V1608">
        <v>3</v>
      </c>
      <c r="W1608">
        <v>0</v>
      </c>
      <c r="X1608">
        <v>0</v>
      </c>
      <c r="Y1608">
        <v>0</v>
      </c>
      <c r="Z1608">
        <v>0</v>
      </c>
    </row>
    <row r="1609" spans="1:26" x14ac:dyDescent="0.25">
      <c r="A1609">
        <v>106932836</v>
      </c>
      <c r="B1609" t="s">
        <v>86</v>
      </c>
      <c r="C1609" t="s">
        <v>65</v>
      </c>
      <c r="D1609">
        <v>10000026</v>
      </c>
      <c r="E1609">
        <v>10000026</v>
      </c>
      <c r="F1609">
        <v>27.138000000000002</v>
      </c>
      <c r="G1609">
        <v>30000146</v>
      </c>
      <c r="H1609">
        <v>2</v>
      </c>
      <c r="I1609">
        <v>2022</v>
      </c>
      <c r="J1609" t="s">
        <v>118</v>
      </c>
      <c r="K1609" t="s">
        <v>60</v>
      </c>
      <c r="L1609" s="127">
        <v>0.55069444444444449</v>
      </c>
      <c r="M1609" t="s">
        <v>28</v>
      </c>
      <c r="N1609" t="s">
        <v>49</v>
      </c>
      <c r="O1609" t="s">
        <v>30</v>
      </c>
      <c r="P1609" t="s">
        <v>31</v>
      </c>
      <c r="Q1609" t="s">
        <v>41</v>
      </c>
      <c r="R1609" t="s">
        <v>33</v>
      </c>
      <c r="S1609" t="s">
        <v>42</v>
      </c>
      <c r="T1609" t="s">
        <v>35</v>
      </c>
      <c r="U1609" s="1" t="s">
        <v>36</v>
      </c>
      <c r="V1609">
        <v>3</v>
      </c>
      <c r="W1609">
        <v>0</v>
      </c>
      <c r="X1609">
        <v>0</v>
      </c>
      <c r="Y1609">
        <v>0</v>
      </c>
      <c r="Z1609">
        <v>0</v>
      </c>
    </row>
    <row r="1610" spans="1:26" x14ac:dyDescent="0.25">
      <c r="A1610">
        <v>106932837</v>
      </c>
      <c r="B1610" t="s">
        <v>86</v>
      </c>
      <c r="C1610" t="s">
        <v>65</v>
      </c>
      <c r="D1610">
        <v>10000026</v>
      </c>
      <c r="E1610">
        <v>10000026</v>
      </c>
      <c r="F1610">
        <v>22.51</v>
      </c>
      <c r="G1610">
        <v>30000191</v>
      </c>
      <c r="H1610">
        <v>2</v>
      </c>
      <c r="I1610">
        <v>2022</v>
      </c>
      <c r="J1610" t="s">
        <v>118</v>
      </c>
      <c r="K1610" t="s">
        <v>60</v>
      </c>
      <c r="L1610" s="127">
        <v>0.59583333333333333</v>
      </c>
      <c r="M1610" t="s">
        <v>28</v>
      </c>
      <c r="N1610" t="s">
        <v>49</v>
      </c>
      <c r="O1610" t="s">
        <v>30</v>
      </c>
      <c r="P1610" t="s">
        <v>31</v>
      </c>
      <c r="Q1610" t="s">
        <v>41</v>
      </c>
      <c r="R1610" t="s">
        <v>33</v>
      </c>
      <c r="S1610" t="s">
        <v>42</v>
      </c>
      <c r="T1610" t="s">
        <v>35</v>
      </c>
      <c r="U1610" s="1" t="s">
        <v>36</v>
      </c>
      <c r="V1610">
        <v>3</v>
      </c>
      <c r="W1610">
        <v>0</v>
      </c>
      <c r="X1610">
        <v>0</v>
      </c>
      <c r="Y1610">
        <v>0</v>
      </c>
      <c r="Z1610">
        <v>0</v>
      </c>
    </row>
    <row r="1611" spans="1:26" x14ac:dyDescent="0.25">
      <c r="A1611">
        <v>106932838</v>
      </c>
      <c r="B1611" t="s">
        <v>25</v>
      </c>
      <c r="C1611" t="s">
        <v>65</v>
      </c>
      <c r="D1611">
        <v>10000040</v>
      </c>
      <c r="E1611">
        <v>10000040</v>
      </c>
      <c r="F1611">
        <v>21.911999999999999</v>
      </c>
      <c r="G1611">
        <v>40005220</v>
      </c>
      <c r="H1611">
        <v>1</v>
      </c>
      <c r="I1611">
        <v>2022</v>
      </c>
      <c r="J1611" t="s">
        <v>118</v>
      </c>
      <c r="K1611" t="s">
        <v>55</v>
      </c>
      <c r="L1611" s="127">
        <v>0.54305555555555551</v>
      </c>
      <c r="M1611" t="s">
        <v>28</v>
      </c>
      <c r="N1611" t="s">
        <v>49</v>
      </c>
      <c r="O1611" t="s">
        <v>30</v>
      </c>
      <c r="P1611" t="s">
        <v>31</v>
      </c>
      <c r="Q1611" t="s">
        <v>41</v>
      </c>
      <c r="R1611" t="s">
        <v>33</v>
      </c>
      <c r="S1611" t="s">
        <v>42</v>
      </c>
      <c r="T1611" t="s">
        <v>35</v>
      </c>
      <c r="U1611" s="1" t="s">
        <v>36</v>
      </c>
      <c r="V1611">
        <v>3</v>
      </c>
      <c r="W1611">
        <v>0</v>
      </c>
      <c r="X1611">
        <v>0</v>
      </c>
      <c r="Y1611">
        <v>0</v>
      </c>
      <c r="Z1611">
        <v>0</v>
      </c>
    </row>
    <row r="1612" spans="1:26" x14ac:dyDescent="0.25">
      <c r="A1612">
        <v>106932963</v>
      </c>
      <c r="B1612" t="s">
        <v>25</v>
      </c>
      <c r="C1612" t="s">
        <v>122</v>
      </c>
      <c r="D1612">
        <v>40001011</v>
      </c>
      <c r="E1612">
        <v>40001011</v>
      </c>
      <c r="F1612">
        <v>3.3090000000000002</v>
      </c>
      <c r="G1612">
        <v>40001187</v>
      </c>
      <c r="H1612">
        <v>2.3E-2</v>
      </c>
      <c r="I1612">
        <v>2022</v>
      </c>
      <c r="J1612" t="s">
        <v>118</v>
      </c>
      <c r="K1612" t="s">
        <v>55</v>
      </c>
      <c r="L1612" s="127">
        <v>0.48749999999999999</v>
      </c>
      <c r="M1612" t="s">
        <v>77</v>
      </c>
      <c r="N1612" t="s">
        <v>49</v>
      </c>
      <c r="O1612" t="s">
        <v>30</v>
      </c>
      <c r="P1612" t="s">
        <v>68</v>
      </c>
      <c r="Q1612" t="s">
        <v>41</v>
      </c>
      <c r="R1612" t="s">
        <v>33</v>
      </c>
      <c r="S1612" t="s">
        <v>42</v>
      </c>
      <c r="T1612" t="s">
        <v>35</v>
      </c>
      <c r="U1612" s="1" t="s">
        <v>36</v>
      </c>
      <c r="V1612">
        <v>2</v>
      </c>
      <c r="W1612">
        <v>0</v>
      </c>
      <c r="X1612">
        <v>0</v>
      </c>
      <c r="Y1612">
        <v>0</v>
      </c>
      <c r="Z1612">
        <v>0</v>
      </c>
    </row>
    <row r="1613" spans="1:26" x14ac:dyDescent="0.25">
      <c r="A1613">
        <v>106933001</v>
      </c>
      <c r="B1613" t="s">
        <v>25</v>
      </c>
      <c r="C1613" t="s">
        <v>65</v>
      </c>
      <c r="D1613">
        <v>10000440</v>
      </c>
      <c r="E1613">
        <v>10000440</v>
      </c>
      <c r="F1613">
        <v>999.99900000000002</v>
      </c>
      <c r="G1613">
        <v>10000040</v>
      </c>
      <c r="H1613">
        <v>0.13</v>
      </c>
      <c r="I1613">
        <v>2022</v>
      </c>
      <c r="J1613" t="s">
        <v>118</v>
      </c>
      <c r="K1613" t="s">
        <v>60</v>
      </c>
      <c r="L1613" s="127">
        <v>0.5</v>
      </c>
      <c r="M1613" t="s">
        <v>28</v>
      </c>
      <c r="N1613" t="s">
        <v>29</v>
      </c>
      <c r="O1613" t="s">
        <v>30</v>
      </c>
      <c r="P1613" t="s">
        <v>31</v>
      </c>
      <c r="Q1613" t="s">
        <v>41</v>
      </c>
      <c r="R1613" t="s">
        <v>76</v>
      </c>
      <c r="S1613" t="s">
        <v>42</v>
      </c>
      <c r="T1613" t="s">
        <v>102</v>
      </c>
      <c r="U1613" s="1" t="s">
        <v>116</v>
      </c>
      <c r="V1613">
        <v>0</v>
      </c>
      <c r="W1613">
        <v>0</v>
      </c>
      <c r="X1613">
        <v>0</v>
      </c>
      <c r="Y1613">
        <v>0</v>
      </c>
      <c r="Z1613">
        <v>0</v>
      </c>
    </row>
    <row r="1614" spans="1:26" x14ac:dyDescent="0.25">
      <c r="A1614">
        <v>106933035</v>
      </c>
      <c r="B1614" t="s">
        <v>148</v>
      </c>
      <c r="C1614" t="s">
        <v>65</v>
      </c>
      <c r="D1614">
        <v>10000040</v>
      </c>
      <c r="E1614">
        <v>10000040</v>
      </c>
      <c r="F1614">
        <v>6.8</v>
      </c>
      <c r="G1614">
        <v>200070</v>
      </c>
      <c r="H1614">
        <v>0.2</v>
      </c>
      <c r="I1614">
        <v>2022</v>
      </c>
      <c r="J1614" t="s">
        <v>118</v>
      </c>
      <c r="K1614" t="s">
        <v>27</v>
      </c>
      <c r="L1614" s="127">
        <v>0.26319444444444445</v>
      </c>
      <c r="M1614" t="s">
        <v>28</v>
      </c>
      <c r="N1614" t="s">
        <v>49</v>
      </c>
      <c r="O1614" t="s">
        <v>30</v>
      </c>
      <c r="P1614" t="s">
        <v>31</v>
      </c>
      <c r="Q1614" t="s">
        <v>41</v>
      </c>
      <c r="R1614" t="s">
        <v>71</v>
      </c>
      <c r="S1614" t="s">
        <v>42</v>
      </c>
      <c r="T1614" t="s">
        <v>74</v>
      </c>
      <c r="U1614" s="1" t="s">
        <v>36</v>
      </c>
      <c r="V1614">
        <v>1</v>
      </c>
      <c r="W1614">
        <v>0</v>
      </c>
      <c r="X1614">
        <v>0</v>
      </c>
      <c r="Y1614">
        <v>0</v>
      </c>
      <c r="Z1614">
        <v>0</v>
      </c>
    </row>
    <row r="1615" spans="1:26" x14ac:dyDescent="0.25">
      <c r="A1615">
        <v>106933050</v>
      </c>
      <c r="B1615" t="s">
        <v>86</v>
      </c>
      <c r="C1615" t="s">
        <v>67</v>
      </c>
      <c r="D1615">
        <v>30000063</v>
      </c>
      <c r="E1615">
        <v>30000063</v>
      </c>
      <c r="F1615">
        <v>6.6550000000000002</v>
      </c>
      <c r="G1615">
        <v>40001002</v>
      </c>
      <c r="H1615">
        <v>0</v>
      </c>
      <c r="I1615">
        <v>2022</v>
      </c>
      <c r="J1615" t="s">
        <v>118</v>
      </c>
      <c r="K1615" t="s">
        <v>27</v>
      </c>
      <c r="L1615" s="127">
        <v>0.58263888888888882</v>
      </c>
      <c r="M1615" t="s">
        <v>28</v>
      </c>
      <c r="N1615" t="s">
        <v>49</v>
      </c>
      <c r="O1615" t="s">
        <v>30</v>
      </c>
      <c r="P1615" t="s">
        <v>31</v>
      </c>
      <c r="Q1615" t="s">
        <v>41</v>
      </c>
      <c r="R1615" t="s">
        <v>50</v>
      </c>
      <c r="S1615" t="s">
        <v>42</v>
      </c>
      <c r="T1615" t="s">
        <v>35</v>
      </c>
      <c r="U1615" s="1" t="s">
        <v>43</v>
      </c>
      <c r="V1615">
        <v>2</v>
      </c>
      <c r="W1615">
        <v>0</v>
      </c>
      <c r="X1615">
        <v>0</v>
      </c>
      <c r="Y1615">
        <v>0</v>
      </c>
      <c r="Z1615">
        <v>1</v>
      </c>
    </row>
    <row r="1616" spans="1:26" x14ac:dyDescent="0.25">
      <c r="A1616">
        <v>106933062</v>
      </c>
      <c r="B1616" t="s">
        <v>86</v>
      </c>
      <c r="C1616" t="s">
        <v>65</v>
      </c>
      <c r="D1616">
        <v>10000026</v>
      </c>
      <c r="E1616">
        <v>10000026</v>
      </c>
      <c r="F1616">
        <v>27.666</v>
      </c>
      <c r="G1616">
        <v>200400</v>
      </c>
      <c r="H1616">
        <v>0.1</v>
      </c>
      <c r="I1616">
        <v>2022</v>
      </c>
      <c r="J1616" t="s">
        <v>118</v>
      </c>
      <c r="K1616" t="s">
        <v>27</v>
      </c>
      <c r="L1616" s="127">
        <v>0.45902777777777781</v>
      </c>
      <c r="M1616" t="s">
        <v>28</v>
      </c>
      <c r="N1616" t="s">
        <v>49</v>
      </c>
      <c r="O1616" t="s">
        <v>30</v>
      </c>
      <c r="P1616" t="s">
        <v>31</v>
      </c>
      <c r="Q1616" t="s">
        <v>41</v>
      </c>
      <c r="R1616" t="s">
        <v>33</v>
      </c>
      <c r="S1616" t="s">
        <v>42</v>
      </c>
      <c r="T1616" t="s">
        <v>35</v>
      </c>
      <c r="U1616" s="1" t="s">
        <v>36</v>
      </c>
      <c r="V1616">
        <v>4</v>
      </c>
      <c r="W1616">
        <v>0</v>
      </c>
      <c r="X1616">
        <v>0</v>
      </c>
      <c r="Y1616">
        <v>0</v>
      </c>
      <c r="Z1616">
        <v>0</v>
      </c>
    </row>
    <row r="1617" spans="1:26" x14ac:dyDescent="0.25">
      <c r="A1617">
        <v>106933099</v>
      </c>
      <c r="B1617" t="s">
        <v>25</v>
      </c>
      <c r="C1617" t="s">
        <v>65</v>
      </c>
      <c r="D1617">
        <v>10000040</v>
      </c>
      <c r="E1617">
        <v>10000040</v>
      </c>
      <c r="F1617">
        <v>18.948</v>
      </c>
      <c r="G1617">
        <v>10000440</v>
      </c>
      <c r="H1617">
        <v>0.47</v>
      </c>
      <c r="I1617">
        <v>2022</v>
      </c>
      <c r="J1617" t="s">
        <v>118</v>
      </c>
      <c r="K1617" t="s">
        <v>27</v>
      </c>
      <c r="L1617" s="127">
        <v>0.69652777777777775</v>
      </c>
      <c r="M1617" t="s">
        <v>28</v>
      </c>
      <c r="N1617" t="s">
        <v>29</v>
      </c>
      <c r="O1617" t="s">
        <v>30</v>
      </c>
      <c r="P1617" t="s">
        <v>31</v>
      </c>
      <c r="Q1617" t="s">
        <v>41</v>
      </c>
      <c r="R1617" t="s">
        <v>33</v>
      </c>
      <c r="S1617" t="s">
        <v>42</v>
      </c>
      <c r="T1617" t="s">
        <v>35</v>
      </c>
      <c r="U1617" s="1" t="s">
        <v>43</v>
      </c>
      <c r="V1617">
        <v>3</v>
      </c>
      <c r="W1617">
        <v>0</v>
      </c>
      <c r="X1617">
        <v>0</v>
      </c>
      <c r="Y1617">
        <v>0</v>
      </c>
      <c r="Z1617">
        <v>1</v>
      </c>
    </row>
    <row r="1618" spans="1:26" x14ac:dyDescent="0.25">
      <c r="A1618">
        <v>106933146</v>
      </c>
      <c r="B1618" t="s">
        <v>86</v>
      </c>
      <c r="C1618" t="s">
        <v>65</v>
      </c>
      <c r="D1618">
        <v>10000026</v>
      </c>
      <c r="E1618">
        <v>10000026</v>
      </c>
      <c r="F1618">
        <v>22.263000000000002</v>
      </c>
      <c r="G1618">
        <v>200350</v>
      </c>
      <c r="H1618">
        <v>0.5</v>
      </c>
      <c r="I1618">
        <v>2022</v>
      </c>
      <c r="J1618" t="s">
        <v>118</v>
      </c>
      <c r="K1618" t="s">
        <v>39</v>
      </c>
      <c r="L1618" s="127">
        <v>0.39999999999999997</v>
      </c>
      <c r="M1618" t="s">
        <v>28</v>
      </c>
      <c r="N1618" t="s">
        <v>49</v>
      </c>
      <c r="O1618" t="s">
        <v>30</v>
      </c>
      <c r="P1618" t="s">
        <v>31</v>
      </c>
      <c r="Q1618" t="s">
        <v>41</v>
      </c>
      <c r="R1618" t="s">
        <v>33</v>
      </c>
      <c r="S1618" t="s">
        <v>42</v>
      </c>
      <c r="T1618" t="s">
        <v>35</v>
      </c>
      <c r="U1618" s="1" t="s">
        <v>43</v>
      </c>
      <c r="V1618">
        <v>2</v>
      </c>
      <c r="W1618">
        <v>0</v>
      </c>
      <c r="X1618">
        <v>0</v>
      </c>
      <c r="Y1618">
        <v>0</v>
      </c>
      <c r="Z1618">
        <v>1</v>
      </c>
    </row>
    <row r="1619" spans="1:26" x14ac:dyDescent="0.25">
      <c r="A1619">
        <v>106933147</v>
      </c>
      <c r="B1619" t="s">
        <v>86</v>
      </c>
      <c r="C1619" t="s">
        <v>65</v>
      </c>
      <c r="D1619">
        <v>10000026</v>
      </c>
      <c r="E1619">
        <v>10000026</v>
      </c>
      <c r="F1619">
        <v>22.161999999999999</v>
      </c>
      <c r="G1619">
        <v>200340</v>
      </c>
      <c r="H1619">
        <v>0.4</v>
      </c>
      <c r="I1619">
        <v>2022</v>
      </c>
      <c r="J1619" t="s">
        <v>118</v>
      </c>
      <c r="K1619" t="s">
        <v>39</v>
      </c>
      <c r="L1619" s="127">
        <v>0.41388888888888892</v>
      </c>
      <c r="M1619" t="s">
        <v>28</v>
      </c>
      <c r="N1619" t="s">
        <v>49</v>
      </c>
      <c r="O1619" t="s">
        <v>30</v>
      </c>
      <c r="P1619" t="s">
        <v>31</v>
      </c>
      <c r="Q1619" t="s">
        <v>41</v>
      </c>
      <c r="R1619" t="s">
        <v>33</v>
      </c>
      <c r="S1619" t="s">
        <v>42</v>
      </c>
      <c r="T1619" t="s">
        <v>35</v>
      </c>
      <c r="U1619" s="1" t="s">
        <v>36</v>
      </c>
      <c r="V1619">
        <v>2</v>
      </c>
      <c r="W1619">
        <v>0</v>
      </c>
      <c r="X1619">
        <v>0</v>
      </c>
      <c r="Y1619">
        <v>0</v>
      </c>
      <c r="Z1619">
        <v>0</v>
      </c>
    </row>
    <row r="1620" spans="1:26" x14ac:dyDescent="0.25">
      <c r="A1620">
        <v>106933148</v>
      </c>
      <c r="B1620" t="s">
        <v>86</v>
      </c>
      <c r="C1620" t="s">
        <v>65</v>
      </c>
      <c r="D1620">
        <v>10000026</v>
      </c>
      <c r="E1620">
        <v>10000026</v>
      </c>
      <c r="F1620">
        <v>24.355</v>
      </c>
      <c r="G1620">
        <v>200360</v>
      </c>
      <c r="H1620">
        <v>0.6</v>
      </c>
      <c r="I1620">
        <v>2022</v>
      </c>
      <c r="J1620" t="s">
        <v>118</v>
      </c>
      <c r="K1620" t="s">
        <v>39</v>
      </c>
      <c r="L1620" s="127">
        <v>0.43888888888888888</v>
      </c>
      <c r="M1620" t="s">
        <v>28</v>
      </c>
      <c r="N1620" t="s">
        <v>49</v>
      </c>
      <c r="O1620" t="s">
        <v>30</v>
      </c>
      <c r="P1620" t="s">
        <v>31</v>
      </c>
      <c r="Q1620" t="s">
        <v>41</v>
      </c>
      <c r="R1620" t="s">
        <v>33</v>
      </c>
      <c r="S1620" t="s">
        <v>42</v>
      </c>
      <c r="T1620" t="s">
        <v>35</v>
      </c>
      <c r="U1620" s="1" t="s">
        <v>36</v>
      </c>
      <c r="V1620">
        <v>1</v>
      </c>
      <c r="W1620">
        <v>0</v>
      </c>
      <c r="X1620">
        <v>0</v>
      </c>
      <c r="Y1620">
        <v>0</v>
      </c>
      <c r="Z1620">
        <v>0</v>
      </c>
    </row>
    <row r="1621" spans="1:26" x14ac:dyDescent="0.25">
      <c r="A1621">
        <v>106933353</v>
      </c>
      <c r="B1621" t="s">
        <v>173</v>
      </c>
      <c r="C1621" t="s">
        <v>45</v>
      </c>
      <c r="D1621">
        <v>50026078</v>
      </c>
      <c r="E1621">
        <v>29000017</v>
      </c>
      <c r="F1621">
        <v>2.84</v>
      </c>
      <c r="G1621">
        <v>50032088</v>
      </c>
      <c r="H1621">
        <v>0</v>
      </c>
      <c r="I1621">
        <v>2022</v>
      </c>
      <c r="J1621" t="s">
        <v>118</v>
      </c>
      <c r="K1621" t="s">
        <v>53</v>
      </c>
      <c r="L1621" s="127">
        <v>0.58888888888888891</v>
      </c>
      <c r="M1621" t="s">
        <v>28</v>
      </c>
      <c r="N1621" t="s">
        <v>49</v>
      </c>
      <c r="O1621" t="s">
        <v>30</v>
      </c>
      <c r="P1621" t="s">
        <v>54</v>
      </c>
      <c r="Q1621" t="s">
        <v>41</v>
      </c>
      <c r="R1621" t="s">
        <v>61</v>
      </c>
      <c r="S1621" t="s">
        <v>42</v>
      </c>
      <c r="T1621" t="s">
        <v>35</v>
      </c>
      <c r="U1621" s="1" t="s">
        <v>43</v>
      </c>
      <c r="V1621">
        <v>3</v>
      </c>
      <c r="W1621">
        <v>0</v>
      </c>
      <c r="X1621">
        <v>0</v>
      </c>
      <c r="Y1621">
        <v>0</v>
      </c>
      <c r="Z1621">
        <v>2</v>
      </c>
    </row>
    <row r="1622" spans="1:26" x14ac:dyDescent="0.25">
      <c r="A1622">
        <v>106933654</v>
      </c>
      <c r="B1622" t="s">
        <v>25</v>
      </c>
      <c r="C1622" t="s">
        <v>38</v>
      </c>
      <c r="D1622">
        <v>20000001</v>
      </c>
      <c r="E1622">
        <v>20000001</v>
      </c>
      <c r="F1622">
        <v>15.734999999999999</v>
      </c>
      <c r="G1622">
        <v>40001313</v>
      </c>
      <c r="H1622">
        <v>0</v>
      </c>
      <c r="I1622">
        <v>2022</v>
      </c>
      <c r="J1622" t="s">
        <v>73</v>
      </c>
      <c r="K1622" t="s">
        <v>27</v>
      </c>
      <c r="L1622" s="127">
        <v>0.41041666666666665</v>
      </c>
      <c r="M1622" t="s">
        <v>28</v>
      </c>
      <c r="N1622" t="s">
        <v>49</v>
      </c>
      <c r="O1622" t="s">
        <v>30</v>
      </c>
      <c r="P1622" t="s">
        <v>54</v>
      </c>
      <c r="Q1622" t="s">
        <v>41</v>
      </c>
      <c r="R1622" t="s">
        <v>33</v>
      </c>
      <c r="S1622" t="s">
        <v>42</v>
      </c>
      <c r="T1622" t="s">
        <v>35</v>
      </c>
      <c r="U1622" s="1" t="s">
        <v>36</v>
      </c>
      <c r="V1622">
        <v>1</v>
      </c>
      <c r="W1622">
        <v>0</v>
      </c>
      <c r="X1622">
        <v>0</v>
      </c>
      <c r="Y1622">
        <v>0</v>
      </c>
      <c r="Z1622">
        <v>0</v>
      </c>
    </row>
    <row r="1623" spans="1:26" x14ac:dyDescent="0.25">
      <c r="A1623">
        <v>106933923</v>
      </c>
      <c r="B1623" t="s">
        <v>81</v>
      </c>
      <c r="C1623" t="s">
        <v>45</v>
      </c>
      <c r="D1623">
        <v>50014892</v>
      </c>
      <c r="E1623">
        <v>20000074</v>
      </c>
      <c r="F1623">
        <v>12.608000000000001</v>
      </c>
      <c r="G1623">
        <v>50018223</v>
      </c>
      <c r="H1623">
        <v>0.189</v>
      </c>
      <c r="I1623">
        <v>2022</v>
      </c>
      <c r="J1623" t="s">
        <v>118</v>
      </c>
      <c r="K1623" t="s">
        <v>39</v>
      </c>
      <c r="L1623" s="127">
        <v>0.9</v>
      </c>
      <c r="M1623" t="s">
        <v>28</v>
      </c>
      <c r="N1623" t="s">
        <v>49</v>
      </c>
      <c r="O1623" t="s">
        <v>30</v>
      </c>
      <c r="P1623" t="s">
        <v>68</v>
      </c>
      <c r="Q1623" t="s">
        <v>41</v>
      </c>
      <c r="R1623" t="s">
        <v>33</v>
      </c>
      <c r="S1623" t="s">
        <v>42</v>
      </c>
      <c r="T1623" t="s">
        <v>47</v>
      </c>
      <c r="U1623" s="1" t="s">
        <v>36</v>
      </c>
      <c r="V1623">
        <v>2</v>
      </c>
      <c r="W1623">
        <v>0</v>
      </c>
      <c r="X1623">
        <v>0</v>
      </c>
      <c r="Y1623">
        <v>0</v>
      </c>
      <c r="Z1623">
        <v>0</v>
      </c>
    </row>
    <row r="1624" spans="1:26" x14ac:dyDescent="0.25">
      <c r="A1624">
        <v>106933953</v>
      </c>
      <c r="B1624" t="s">
        <v>166</v>
      </c>
      <c r="C1624" t="s">
        <v>65</v>
      </c>
      <c r="D1624">
        <v>10000040</v>
      </c>
      <c r="E1624">
        <v>10000040</v>
      </c>
      <c r="F1624">
        <v>16.788</v>
      </c>
      <c r="G1624">
        <v>30000801</v>
      </c>
      <c r="H1624">
        <v>1</v>
      </c>
      <c r="I1624">
        <v>2022</v>
      </c>
      <c r="J1624" t="s">
        <v>118</v>
      </c>
      <c r="K1624" t="s">
        <v>53</v>
      </c>
      <c r="L1624" s="127">
        <v>0.30208333333333331</v>
      </c>
      <c r="M1624" t="s">
        <v>28</v>
      </c>
      <c r="N1624" t="s">
        <v>49</v>
      </c>
      <c r="O1624" t="s">
        <v>30</v>
      </c>
      <c r="P1624" t="s">
        <v>54</v>
      </c>
      <c r="Q1624" t="s">
        <v>41</v>
      </c>
      <c r="R1624" t="s">
        <v>33</v>
      </c>
      <c r="S1624" t="s">
        <v>42</v>
      </c>
      <c r="T1624" t="s">
        <v>35</v>
      </c>
      <c r="U1624" s="1" t="s">
        <v>36</v>
      </c>
      <c r="V1624">
        <v>3</v>
      </c>
      <c r="W1624">
        <v>0</v>
      </c>
      <c r="X1624">
        <v>0</v>
      </c>
      <c r="Y1624">
        <v>0</v>
      </c>
      <c r="Z1624">
        <v>0</v>
      </c>
    </row>
    <row r="1625" spans="1:26" x14ac:dyDescent="0.25">
      <c r="A1625">
        <v>106933968</v>
      </c>
      <c r="B1625" t="s">
        <v>25</v>
      </c>
      <c r="C1625" t="s">
        <v>65</v>
      </c>
      <c r="D1625">
        <v>10000040</v>
      </c>
      <c r="E1625">
        <v>10000040</v>
      </c>
      <c r="F1625">
        <v>21.312000000000001</v>
      </c>
      <c r="G1625">
        <v>40005220</v>
      </c>
      <c r="H1625">
        <v>0.4</v>
      </c>
      <c r="I1625">
        <v>2022</v>
      </c>
      <c r="J1625" t="s">
        <v>118</v>
      </c>
      <c r="K1625" t="s">
        <v>55</v>
      </c>
      <c r="L1625" s="127">
        <v>0.67222222222222217</v>
      </c>
      <c r="M1625" t="s">
        <v>28</v>
      </c>
      <c r="N1625" t="s">
        <v>49</v>
      </c>
      <c r="O1625" t="s">
        <v>30</v>
      </c>
      <c r="P1625" t="s">
        <v>68</v>
      </c>
      <c r="Q1625" t="s">
        <v>41</v>
      </c>
      <c r="R1625" t="s">
        <v>33</v>
      </c>
      <c r="S1625" t="s">
        <v>42</v>
      </c>
      <c r="T1625" t="s">
        <v>35</v>
      </c>
      <c r="U1625" s="1" t="s">
        <v>43</v>
      </c>
      <c r="V1625">
        <v>3</v>
      </c>
      <c r="W1625">
        <v>0</v>
      </c>
      <c r="X1625">
        <v>0</v>
      </c>
      <c r="Y1625">
        <v>0</v>
      </c>
      <c r="Z1625">
        <v>1</v>
      </c>
    </row>
    <row r="1626" spans="1:26" x14ac:dyDescent="0.25">
      <c r="A1626">
        <v>106933984</v>
      </c>
      <c r="B1626" t="s">
        <v>25</v>
      </c>
      <c r="C1626" t="s">
        <v>65</v>
      </c>
      <c r="D1626">
        <v>10000040</v>
      </c>
      <c r="E1626">
        <v>10000040</v>
      </c>
      <c r="F1626">
        <v>23.588000000000001</v>
      </c>
      <c r="G1626">
        <v>20000070</v>
      </c>
      <c r="H1626">
        <v>0.6</v>
      </c>
      <c r="I1626">
        <v>2022</v>
      </c>
      <c r="J1626" t="s">
        <v>118</v>
      </c>
      <c r="K1626" t="s">
        <v>58</v>
      </c>
      <c r="L1626" s="127">
        <v>0.64583333333333337</v>
      </c>
      <c r="M1626" t="s">
        <v>28</v>
      </c>
      <c r="N1626" t="s">
        <v>29</v>
      </c>
      <c r="O1626" t="s">
        <v>30</v>
      </c>
      <c r="P1626" t="s">
        <v>31</v>
      </c>
      <c r="Q1626" t="s">
        <v>41</v>
      </c>
      <c r="R1626" t="s">
        <v>33</v>
      </c>
      <c r="S1626" t="s">
        <v>42</v>
      </c>
      <c r="T1626" t="s">
        <v>35</v>
      </c>
      <c r="U1626" s="1" t="s">
        <v>36</v>
      </c>
      <c r="V1626">
        <v>4</v>
      </c>
      <c r="W1626">
        <v>0</v>
      </c>
      <c r="X1626">
        <v>0</v>
      </c>
      <c r="Y1626">
        <v>0</v>
      </c>
      <c r="Z1626">
        <v>0</v>
      </c>
    </row>
    <row r="1627" spans="1:26" x14ac:dyDescent="0.25">
      <c r="A1627">
        <v>106934066</v>
      </c>
      <c r="B1627" t="s">
        <v>81</v>
      </c>
      <c r="C1627" t="s">
        <v>65</v>
      </c>
      <c r="D1627">
        <v>10000485</v>
      </c>
      <c r="E1627">
        <v>10800485</v>
      </c>
      <c r="F1627">
        <v>26.484000000000002</v>
      </c>
      <c r="G1627">
        <v>30000016</v>
      </c>
      <c r="H1627">
        <v>0.1</v>
      </c>
      <c r="I1627">
        <v>2022</v>
      </c>
      <c r="J1627" t="s">
        <v>118</v>
      </c>
      <c r="K1627" t="s">
        <v>39</v>
      </c>
      <c r="L1627" s="127">
        <v>0.30694444444444441</v>
      </c>
      <c r="M1627" t="s">
        <v>28</v>
      </c>
      <c r="N1627" t="s">
        <v>49</v>
      </c>
      <c r="O1627" t="s">
        <v>30</v>
      </c>
      <c r="P1627" t="s">
        <v>31</v>
      </c>
      <c r="Q1627" t="s">
        <v>41</v>
      </c>
      <c r="R1627" t="s">
        <v>33</v>
      </c>
      <c r="S1627" t="s">
        <v>42</v>
      </c>
      <c r="T1627" t="s">
        <v>35</v>
      </c>
      <c r="U1627" s="1" t="s">
        <v>36</v>
      </c>
      <c r="V1627">
        <v>5</v>
      </c>
      <c r="W1627">
        <v>0</v>
      </c>
      <c r="X1627">
        <v>0</v>
      </c>
      <c r="Y1627">
        <v>0</v>
      </c>
      <c r="Z1627">
        <v>0</v>
      </c>
    </row>
    <row r="1628" spans="1:26" x14ac:dyDescent="0.25">
      <c r="A1628">
        <v>106934098</v>
      </c>
      <c r="B1628" t="s">
        <v>25</v>
      </c>
      <c r="C1628" t="s">
        <v>122</v>
      </c>
      <c r="D1628">
        <v>40005220</v>
      </c>
      <c r="E1628">
        <v>40005220</v>
      </c>
      <c r="F1628">
        <v>1.35</v>
      </c>
      <c r="G1628">
        <v>50033178</v>
      </c>
      <c r="H1628">
        <v>0.2</v>
      </c>
      <c r="I1628">
        <v>2022</v>
      </c>
      <c r="J1628" t="s">
        <v>118</v>
      </c>
      <c r="K1628" t="s">
        <v>39</v>
      </c>
      <c r="L1628" s="127">
        <v>0.33124999999999999</v>
      </c>
      <c r="M1628" t="s">
        <v>28</v>
      </c>
      <c r="N1628" t="s">
        <v>49</v>
      </c>
      <c r="O1628" t="s">
        <v>30</v>
      </c>
      <c r="P1628" t="s">
        <v>68</v>
      </c>
      <c r="Q1628" t="s">
        <v>41</v>
      </c>
      <c r="R1628" t="s">
        <v>33</v>
      </c>
      <c r="S1628" t="s">
        <v>42</v>
      </c>
      <c r="T1628" t="s">
        <v>35</v>
      </c>
      <c r="U1628" s="1" t="s">
        <v>36</v>
      </c>
      <c r="V1628">
        <v>2</v>
      </c>
      <c r="W1628">
        <v>0</v>
      </c>
      <c r="X1628">
        <v>0</v>
      </c>
      <c r="Y1628">
        <v>0</v>
      </c>
      <c r="Z1628">
        <v>0</v>
      </c>
    </row>
    <row r="1629" spans="1:26" x14ac:dyDescent="0.25">
      <c r="A1629">
        <v>106934226</v>
      </c>
      <c r="B1629" t="s">
        <v>100</v>
      </c>
      <c r="C1629" t="s">
        <v>45</v>
      </c>
      <c r="F1629">
        <v>999.99900000000002</v>
      </c>
      <c r="G1629">
        <v>50027685</v>
      </c>
      <c r="H1629">
        <v>4.0000000000000001E-3</v>
      </c>
      <c r="I1629">
        <v>2022</v>
      </c>
      <c r="J1629" t="s">
        <v>89</v>
      </c>
      <c r="K1629" t="s">
        <v>27</v>
      </c>
      <c r="L1629" s="127">
        <v>0.68888888888888899</v>
      </c>
      <c r="M1629" t="s">
        <v>40</v>
      </c>
      <c r="N1629" t="s">
        <v>49</v>
      </c>
      <c r="P1629" t="s">
        <v>54</v>
      </c>
      <c r="Q1629" t="s">
        <v>41</v>
      </c>
      <c r="R1629" t="s">
        <v>33</v>
      </c>
      <c r="S1629" t="s">
        <v>42</v>
      </c>
      <c r="T1629" t="s">
        <v>35</v>
      </c>
      <c r="U1629" s="1" t="s">
        <v>36</v>
      </c>
      <c r="V1629">
        <v>1</v>
      </c>
      <c r="W1629">
        <v>0</v>
      </c>
      <c r="X1629">
        <v>0</v>
      </c>
      <c r="Y1629">
        <v>0</v>
      </c>
      <c r="Z1629">
        <v>0</v>
      </c>
    </row>
    <row r="1630" spans="1:26" x14ac:dyDescent="0.25">
      <c r="A1630">
        <v>106934236</v>
      </c>
      <c r="B1630" t="s">
        <v>100</v>
      </c>
      <c r="C1630" t="s">
        <v>45</v>
      </c>
      <c r="F1630">
        <v>999.99900000000002</v>
      </c>
      <c r="G1630">
        <v>30000016</v>
      </c>
      <c r="H1630">
        <v>0</v>
      </c>
      <c r="I1630">
        <v>2022</v>
      </c>
      <c r="J1630" t="s">
        <v>89</v>
      </c>
      <c r="K1630" t="s">
        <v>60</v>
      </c>
      <c r="L1630" s="127">
        <v>0.7597222222222223</v>
      </c>
      <c r="M1630" t="s">
        <v>28</v>
      </c>
      <c r="N1630" t="s">
        <v>29</v>
      </c>
      <c r="O1630" t="s">
        <v>30</v>
      </c>
      <c r="P1630" t="s">
        <v>68</v>
      </c>
      <c r="Q1630" t="s">
        <v>41</v>
      </c>
      <c r="R1630" t="s">
        <v>50</v>
      </c>
      <c r="S1630" t="s">
        <v>42</v>
      </c>
      <c r="T1630" t="s">
        <v>35</v>
      </c>
      <c r="U1630" s="1" t="s">
        <v>36</v>
      </c>
      <c r="V1630">
        <v>5</v>
      </c>
      <c r="W1630">
        <v>0</v>
      </c>
      <c r="X1630">
        <v>0</v>
      </c>
      <c r="Y1630">
        <v>0</v>
      </c>
      <c r="Z1630">
        <v>0</v>
      </c>
    </row>
    <row r="1631" spans="1:26" x14ac:dyDescent="0.25">
      <c r="A1631">
        <v>106934732</v>
      </c>
      <c r="B1631" t="s">
        <v>81</v>
      </c>
      <c r="C1631" t="s">
        <v>45</v>
      </c>
      <c r="D1631">
        <v>50029324</v>
      </c>
      <c r="E1631">
        <v>50019453</v>
      </c>
      <c r="F1631">
        <v>10.423</v>
      </c>
      <c r="G1631">
        <v>50019453</v>
      </c>
      <c r="H1631">
        <v>0</v>
      </c>
      <c r="I1631">
        <v>2022</v>
      </c>
      <c r="J1631" t="s">
        <v>118</v>
      </c>
      <c r="K1631" t="s">
        <v>53</v>
      </c>
      <c r="L1631" s="127">
        <v>0.62083333333333335</v>
      </c>
      <c r="M1631" t="s">
        <v>28</v>
      </c>
      <c r="N1631" t="s">
        <v>49</v>
      </c>
      <c r="O1631" t="s">
        <v>30</v>
      </c>
      <c r="P1631" t="s">
        <v>31</v>
      </c>
      <c r="Q1631" t="s">
        <v>41</v>
      </c>
      <c r="R1631" t="s">
        <v>61</v>
      </c>
      <c r="S1631" t="s">
        <v>42</v>
      </c>
      <c r="T1631" t="s">
        <v>35</v>
      </c>
      <c r="U1631" s="1" t="s">
        <v>116</v>
      </c>
      <c r="V1631">
        <v>2</v>
      </c>
      <c r="W1631">
        <v>0</v>
      </c>
      <c r="X1631">
        <v>0</v>
      </c>
      <c r="Y1631">
        <v>0</v>
      </c>
      <c r="Z1631">
        <v>0</v>
      </c>
    </row>
    <row r="1632" spans="1:26" x14ac:dyDescent="0.25">
      <c r="A1632">
        <v>106934792</v>
      </c>
      <c r="B1632" t="s">
        <v>87</v>
      </c>
      <c r="C1632" t="s">
        <v>45</v>
      </c>
      <c r="D1632">
        <v>50009903</v>
      </c>
      <c r="E1632">
        <v>40001750</v>
      </c>
      <c r="F1632">
        <v>0</v>
      </c>
      <c r="G1632">
        <v>30000086</v>
      </c>
      <c r="H1632">
        <v>0</v>
      </c>
      <c r="I1632">
        <v>2022</v>
      </c>
      <c r="J1632" t="s">
        <v>89</v>
      </c>
      <c r="K1632" t="s">
        <v>53</v>
      </c>
      <c r="L1632" s="127">
        <v>0.55138888888888882</v>
      </c>
      <c r="M1632" t="s">
        <v>77</v>
      </c>
      <c r="N1632" t="s">
        <v>49</v>
      </c>
      <c r="O1632" t="s">
        <v>30</v>
      </c>
      <c r="P1632" t="s">
        <v>31</v>
      </c>
      <c r="Q1632" t="s">
        <v>32</v>
      </c>
      <c r="R1632" t="s">
        <v>33</v>
      </c>
      <c r="S1632" t="s">
        <v>42</v>
      </c>
      <c r="T1632" t="s">
        <v>35</v>
      </c>
      <c r="U1632" s="1" t="s">
        <v>43</v>
      </c>
      <c r="V1632">
        <v>3</v>
      </c>
      <c r="W1632">
        <v>0</v>
      </c>
      <c r="X1632">
        <v>0</v>
      </c>
      <c r="Y1632">
        <v>0</v>
      </c>
      <c r="Z1632">
        <v>1</v>
      </c>
    </row>
    <row r="1633" spans="1:26" x14ac:dyDescent="0.25">
      <c r="A1633">
        <v>106934812</v>
      </c>
      <c r="B1633" t="s">
        <v>25</v>
      </c>
      <c r="C1633" t="s">
        <v>45</v>
      </c>
      <c r="D1633">
        <v>50001196</v>
      </c>
      <c r="E1633">
        <v>50001196</v>
      </c>
      <c r="F1633">
        <v>2.2229999999999999</v>
      </c>
      <c r="G1633">
        <v>50031898</v>
      </c>
      <c r="H1633">
        <v>8.9999999999999993E-3</v>
      </c>
      <c r="I1633">
        <v>2022</v>
      </c>
      <c r="J1633" t="s">
        <v>118</v>
      </c>
      <c r="K1633" t="s">
        <v>53</v>
      </c>
      <c r="L1633" s="127">
        <v>0.54027777777777775</v>
      </c>
      <c r="M1633" t="s">
        <v>40</v>
      </c>
      <c r="N1633" t="s">
        <v>49</v>
      </c>
      <c r="O1633" t="s">
        <v>30</v>
      </c>
      <c r="P1633" t="s">
        <v>54</v>
      </c>
      <c r="Q1633" t="s">
        <v>41</v>
      </c>
      <c r="R1633" t="s">
        <v>33</v>
      </c>
      <c r="S1633" t="s">
        <v>42</v>
      </c>
      <c r="T1633" t="s">
        <v>35</v>
      </c>
      <c r="U1633" s="1" t="s">
        <v>36</v>
      </c>
      <c r="V1633">
        <v>2</v>
      </c>
      <c r="W1633">
        <v>0</v>
      </c>
      <c r="X1633">
        <v>0</v>
      </c>
      <c r="Y1633">
        <v>0</v>
      </c>
      <c r="Z1633">
        <v>0</v>
      </c>
    </row>
    <row r="1634" spans="1:26" x14ac:dyDescent="0.25">
      <c r="A1634">
        <v>106934953</v>
      </c>
      <c r="B1634" t="s">
        <v>25</v>
      </c>
      <c r="C1634" t="s">
        <v>38</v>
      </c>
      <c r="D1634">
        <v>20000001</v>
      </c>
      <c r="E1634">
        <v>20000001</v>
      </c>
      <c r="F1634">
        <v>15.335000000000001</v>
      </c>
      <c r="G1634">
        <v>50031997</v>
      </c>
      <c r="H1634">
        <v>0.4</v>
      </c>
      <c r="I1634">
        <v>2022</v>
      </c>
      <c r="J1634" t="s">
        <v>89</v>
      </c>
      <c r="K1634" t="s">
        <v>55</v>
      </c>
      <c r="L1634" s="127">
        <v>0.62291666666666667</v>
      </c>
      <c r="M1634" t="s">
        <v>28</v>
      </c>
      <c r="N1634" t="s">
        <v>29</v>
      </c>
      <c r="O1634" t="s">
        <v>30</v>
      </c>
      <c r="P1634" t="s">
        <v>31</v>
      </c>
      <c r="Q1634" t="s">
        <v>41</v>
      </c>
      <c r="R1634" t="s">
        <v>56</v>
      </c>
      <c r="S1634" t="s">
        <v>42</v>
      </c>
      <c r="T1634" t="s">
        <v>35</v>
      </c>
      <c r="U1634" s="1" t="s">
        <v>36</v>
      </c>
      <c r="V1634">
        <v>2</v>
      </c>
      <c r="W1634">
        <v>0</v>
      </c>
      <c r="X1634">
        <v>0</v>
      </c>
      <c r="Y1634">
        <v>0</v>
      </c>
      <c r="Z1634">
        <v>0</v>
      </c>
    </row>
    <row r="1635" spans="1:26" x14ac:dyDescent="0.25">
      <c r="A1635">
        <v>106935085</v>
      </c>
      <c r="B1635" t="s">
        <v>81</v>
      </c>
      <c r="C1635" t="s">
        <v>45</v>
      </c>
      <c r="D1635">
        <v>50003933</v>
      </c>
      <c r="E1635">
        <v>10000277</v>
      </c>
      <c r="F1635">
        <v>3.8460000000000001</v>
      </c>
      <c r="G1635">
        <v>50012239</v>
      </c>
      <c r="H1635">
        <v>9.5000000000000001E-2</v>
      </c>
      <c r="I1635">
        <v>2022</v>
      </c>
      <c r="J1635" t="s">
        <v>118</v>
      </c>
      <c r="K1635" t="s">
        <v>48</v>
      </c>
      <c r="L1635" s="127">
        <v>9.5138888888888884E-2</v>
      </c>
      <c r="M1635" t="s">
        <v>28</v>
      </c>
      <c r="N1635" t="s">
        <v>49</v>
      </c>
      <c r="O1635" t="s">
        <v>30</v>
      </c>
      <c r="P1635" t="s">
        <v>31</v>
      </c>
      <c r="Q1635" t="s">
        <v>41</v>
      </c>
      <c r="R1635" t="s">
        <v>33</v>
      </c>
      <c r="S1635" t="s">
        <v>42</v>
      </c>
      <c r="T1635" t="s">
        <v>47</v>
      </c>
      <c r="U1635" s="1" t="s">
        <v>64</v>
      </c>
      <c r="V1635">
        <v>4</v>
      </c>
      <c r="W1635">
        <v>0</v>
      </c>
      <c r="X1635">
        <v>0</v>
      </c>
      <c r="Y1635">
        <v>1</v>
      </c>
      <c r="Z1635">
        <v>1</v>
      </c>
    </row>
    <row r="1636" spans="1:26" x14ac:dyDescent="0.25">
      <c r="A1636">
        <v>106935259</v>
      </c>
      <c r="B1636" t="s">
        <v>97</v>
      </c>
      <c r="C1636" t="s">
        <v>65</v>
      </c>
      <c r="D1636">
        <v>10000074</v>
      </c>
      <c r="E1636">
        <v>10000074</v>
      </c>
      <c r="F1636">
        <v>3.339</v>
      </c>
      <c r="G1636">
        <v>50005883</v>
      </c>
      <c r="H1636">
        <v>0</v>
      </c>
      <c r="I1636">
        <v>2022</v>
      </c>
      <c r="J1636" t="s">
        <v>118</v>
      </c>
      <c r="K1636" t="s">
        <v>58</v>
      </c>
      <c r="L1636" s="127">
        <v>0.42083333333333334</v>
      </c>
      <c r="M1636" t="s">
        <v>28</v>
      </c>
      <c r="N1636" t="s">
        <v>49</v>
      </c>
      <c r="O1636" t="s">
        <v>30</v>
      </c>
      <c r="P1636" t="s">
        <v>68</v>
      </c>
      <c r="Q1636" t="s">
        <v>41</v>
      </c>
      <c r="R1636" t="s">
        <v>71</v>
      </c>
      <c r="S1636" t="s">
        <v>42</v>
      </c>
      <c r="T1636" t="s">
        <v>35</v>
      </c>
      <c r="U1636" s="1" t="s">
        <v>36</v>
      </c>
      <c r="V1636">
        <v>4</v>
      </c>
      <c r="W1636">
        <v>0</v>
      </c>
      <c r="X1636">
        <v>0</v>
      </c>
      <c r="Y1636">
        <v>0</v>
      </c>
      <c r="Z1636">
        <v>0</v>
      </c>
    </row>
    <row r="1637" spans="1:26" x14ac:dyDescent="0.25">
      <c r="A1637">
        <v>106935398</v>
      </c>
      <c r="B1637" t="s">
        <v>97</v>
      </c>
      <c r="C1637" t="s">
        <v>45</v>
      </c>
      <c r="D1637">
        <v>50012488</v>
      </c>
      <c r="E1637">
        <v>40001486</v>
      </c>
      <c r="F1637">
        <v>2.9620000000000002</v>
      </c>
      <c r="G1637">
        <v>50013002</v>
      </c>
      <c r="H1637">
        <v>2.7E-2</v>
      </c>
      <c r="I1637">
        <v>2022</v>
      </c>
      <c r="J1637" t="s">
        <v>118</v>
      </c>
      <c r="K1637" t="s">
        <v>55</v>
      </c>
      <c r="L1637" s="127">
        <v>0.4236111111111111</v>
      </c>
      <c r="M1637" t="s">
        <v>28</v>
      </c>
      <c r="N1637" t="s">
        <v>29</v>
      </c>
      <c r="O1637" t="s">
        <v>30</v>
      </c>
      <c r="P1637" t="s">
        <v>54</v>
      </c>
      <c r="Q1637" t="s">
        <v>41</v>
      </c>
      <c r="R1637" t="s">
        <v>33</v>
      </c>
      <c r="S1637" t="s">
        <v>42</v>
      </c>
      <c r="T1637" t="s">
        <v>35</v>
      </c>
      <c r="U1637" s="1" t="s">
        <v>64</v>
      </c>
      <c r="V1637">
        <v>2</v>
      </c>
      <c r="W1637">
        <v>0</v>
      </c>
      <c r="X1637">
        <v>0</v>
      </c>
      <c r="Y1637">
        <v>1</v>
      </c>
      <c r="Z1637">
        <v>0</v>
      </c>
    </row>
    <row r="1638" spans="1:26" x14ac:dyDescent="0.25">
      <c r="A1638">
        <v>106935486</v>
      </c>
      <c r="B1638" t="s">
        <v>25</v>
      </c>
      <c r="C1638" t="s">
        <v>38</v>
      </c>
      <c r="D1638">
        <v>20000401</v>
      </c>
      <c r="E1638">
        <v>20000401</v>
      </c>
      <c r="F1638">
        <v>11.695</v>
      </c>
      <c r="G1638">
        <v>40002721</v>
      </c>
      <c r="H1638">
        <v>0.19</v>
      </c>
      <c r="I1638">
        <v>2022</v>
      </c>
      <c r="J1638" t="s">
        <v>118</v>
      </c>
      <c r="K1638" t="s">
        <v>53</v>
      </c>
      <c r="L1638" s="127">
        <v>0.43611111111111112</v>
      </c>
      <c r="M1638" t="s">
        <v>28</v>
      </c>
      <c r="N1638" t="s">
        <v>29</v>
      </c>
      <c r="O1638" t="s">
        <v>30</v>
      </c>
      <c r="P1638" t="s">
        <v>31</v>
      </c>
      <c r="Q1638" t="s">
        <v>41</v>
      </c>
      <c r="R1638" t="s">
        <v>33</v>
      </c>
      <c r="S1638" t="s">
        <v>42</v>
      </c>
      <c r="T1638" t="s">
        <v>35</v>
      </c>
      <c r="U1638" s="1" t="s">
        <v>36</v>
      </c>
      <c r="V1638">
        <v>4</v>
      </c>
      <c r="W1638">
        <v>0</v>
      </c>
      <c r="X1638">
        <v>0</v>
      </c>
      <c r="Y1638">
        <v>0</v>
      </c>
      <c r="Z1638">
        <v>0</v>
      </c>
    </row>
    <row r="1639" spans="1:26" x14ac:dyDescent="0.25">
      <c r="A1639">
        <v>106935502</v>
      </c>
      <c r="B1639" t="s">
        <v>112</v>
      </c>
      <c r="C1639" t="s">
        <v>65</v>
      </c>
      <c r="D1639">
        <v>10000095</v>
      </c>
      <c r="E1639">
        <v>10000095</v>
      </c>
      <c r="F1639">
        <v>0.1</v>
      </c>
      <c r="G1639" t="s">
        <v>273</v>
      </c>
      <c r="H1639">
        <v>0.1</v>
      </c>
      <c r="I1639">
        <v>2022</v>
      </c>
      <c r="J1639" t="s">
        <v>118</v>
      </c>
      <c r="K1639" t="s">
        <v>53</v>
      </c>
      <c r="L1639" s="127">
        <v>0.41597222222222219</v>
      </c>
      <c r="M1639" t="s">
        <v>28</v>
      </c>
      <c r="N1639" t="s">
        <v>49</v>
      </c>
      <c r="O1639" t="s">
        <v>30</v>
      </c>
      <c r="P1639" t="s">
        <v>54</v>
      </c>
      <c r="Q1639" t="s">
        <v>41</v>
      </c>
      <c r="R1639" t="s">
        <v>33</v>
      </c>
      <c r="S1639" t="s">
        <v>42</v>
      </c>
      <c r="T1639" t="s">
        <v>35</v>
      </c>
      <c r="U1639" s="1" t="s">
        <v>36</v>
      </c>
      <c r="V1639">
        <v>2</v>
      </c>
      <c r="W1639">
        <v>0</v>
      </c>
      <c r="X1639">
        <v>0</v>
      </c>
      <c r="Y1639">
        <v>0</v>
      </c>
      <c r="Z1639">
        <v>0</v>
      </c>
    </row>
    <row r="1640" spans="1:26" x14ac:dyDescent="0.25">
      <c r="A1640">
        <v>106935507</v>
      </c>
      <c r="B1640" t="s">
        <v>241</v>
      </c>
      <c r="C1640" t="s">
        <v>122</v>
      </c>
      <c r="D1640">
        <v>40001198</v>
      </c>
      <c r="E1640">
        <v>40001198</v>
      </c>
      <c r="F1640">
        <v>1.2949999999999999</v>
      </c>
      <c r="G1640">
        <v>30000213</v>
      </c>
      <c r="H1640">
        <v>1.4E-2</v>
      </c>
      <c r="I1640">
        <v>2022</v>
      </c>
      <c r="J1640" t="s">
        <v>118</v>
      </c>
      <c r="K1640" t="s">
        <v>39</v>
      </c>
      <c r="L1640" s="127">
        <v>0.52638888888888891</v>
      </c>
      <c r="M1640" t="s">
        <v>28</v>
      </c>
      <c r="N1640" t="s">
        <v>49</v>
      </c>
      <c r="O1640" t="s">
        <v>30</v>
      </c>
      <c r="P1640" t="s">
        <v>54</v>
      </c>
      <c r="Q1640" t="s">
        <v>41</v>
      </c>
      <c r="R1640" t="s">
        <v>33</v>
      </c>
      <c r="S1640" t="s">
        <v>42</v>
      </c>
      <c r="T1640" t="s">
        <v>35</v>
      </c>
      <c r="U1640" s="1" t="s">
        <v>36</v>
      </c>
      <c r="V1640">
        <v>2</v>
      </c>
      <c r="W1640">
        <v>0</v>
      </c>
      <c r="X1640">
        <v>0</v>
      </c>
      <c r="Y1640">
        <v>0</v>
      </c>
      <c r="Z1640">
        <v>0</v>
      </c>
    </row>
    <row r="1641" spans="1:26" x14ac:dyDescent="0.25">
      <c r="A1641">
        <v>106935536</v>
      </c>
      <c r="B1641" t="s">
        <v>106</v>
      </c>
      <c r="C1641" t="s">
        <v>65</v>
      </c>
      <c r="D1641">
        <v>10000095</v>
      </c>
      <c r="E1641">
        <v>10000095</v>
      </c>
      <c r="F1641">
        <v>23.968</v>
      </c>
      <c r="G1641">
        <v>30000082</v>
      </c>
      <c r="H1641">
        <v>2.6</v>
      </c>
      <c r="I1641">
        <v>2022</v>
      </c>
      <c r="J1641" t="s">
        <v>118</v>
      </c>
      <c r="K1641" t="s">
        <v>55</v>
      </c>
      <c r="L1641" s="127">
        <v>0.16250000000000001</v>
      </c>
      <c r="M1641" t="s">
        <v>28</v>
      </c>
      <c r="N1641" t="s">
        <v>49</v>
      </c>
      <c r="O1641" t="s">
        <v>30</v>
      </c>
      <c r="P1641" t="s">
        <v>31</v>
      </c>
      <c r="Q1641" t="s">
        <v>41</v>
      </c>
      <c r="R1641" t="s">
        <v>33</v>
      </c>
      <c r="S1641" t="s">
        <v>42</v>
      </c>
      <c r="T1641" t="s">
        <v>57</v>
      </c>
      <c r="U1641" s="1" t="s">
        <v>43</v>
      </c>
      <c r="V1641">
        <v>3</v>
      </c>
      <c r="W1641">
        <v>0</v>
      </c>
      <c r="X1641">
        <v>0</v>
      </c>
      <c r="Y1641">
        <v>0</v>
      </c>
      <c r="Z1641">
        <v>3</v>
      </c>
    </row>
    <row r="1642" spans="1:26" x14ac:dyDescent="0.25">
      <c r="A1642">
        <v>106935537</v>
      </c>
      <c r="B1642" t="s">
        <v>106</v>
      </c>
      <c r="C1642" t="s">
        <v>65</v>
      </c>
      <c r="D1642">
        <v>10000095</v>
      </c>
      <c r="E1642">
        <v>10000095</v>
      </c>
      <c r="F1642">
        <v>25.268000000000001</v>
      </c>
      <c r="G1642">
        <v>30000082</v>
      </c>
      <c r="H1642">
        <v>1.3</v>
      </c>
      <c r="I1642">
        <v>2022</v>
      </c>
      <c r="J1642" t="s">
        <v>118</v>
      </c>
      <c r="K1642" t="s">
        <v>58</v>
      </c>
      <c r="L1642" s="127">
        <v>0.15208333333333332</v>
      </c>
      <c r="M1642" t="s">
        <v>28</v>
      </c>
      <c r="N1642" t="s">
        <v>49</v>
      </c>
      <c r="O1642" t="s">
        <v>30</v>
      </c>
      <c r="P1642" t="s">
        <v>31</v>
      </c>
      <c r="Q1642" t="s">
        <v>41</v>
      </c>
      <c r="R1642" t="s">
        <v>33</v>
      </c>
      <c r="S1642" t="s">
        <v>42</v>
      </c>
      <c r="T1642" t="s">
        <v>57</v>
      </c>
      <c r="U1642" s="1" t="s">
        <v>43</v>
      </c>
      <c r="V1642">
        <v>1</v>
      </c>
      <c r="W1642">
        <v>0</v>
      </c>
      <c r="X1642">
        <v>0</v>
      </c>
      <c r="Y1642">
        <v>0</v>
      </c>
      <c r="Z1642">
        <v>1</v>
      </c>
    </row>
    <row r="1643" spans="1:26" x14ac:dyDescent="0.25">
      <c r="A1643">
        <v>106935558</v>
      </c>
      <c r="B1643" t="s">
        <v>106</v>
      </c>
      <c r="C1643" t="s">
        <v>65</v>
      </c>
      <c r="D1643">
        <v>10000095</v>
      </c>
      <c r="E1643">
        <v>10000095</v>
      </c>
      <c r="F1643">
        <v>28.497</v>
      </c>
      <c r="G1643">
        <v>40001804</v>
      </c>
      <c r="H1643">
        <v>0.3</v>
      </c>
      <c r="I1643">
        <v>2022</v>
      </c>
      <c r="J1643" t="s">
        <v>118</v>
      </c>
      <c r="K1643" t="s">
        <v>39</v>
      </c>
      <c r="L1643" s="127">
        <v>4.8611111111111112E-3</v>
      </c>
      <c r="M1643" t="s">
        <v>51</v>
      </c>
      <c r="N1643" t="s">
        <v>49</v>
      </c>
      <c r="O1643" t="s">
        <v>30</v>
      </c>
      <c r="P1643" t="s">
        <v>54</v>
      </c>
      <c r="Q1643" t="s">
        <v>41</v>
      </c>
      <c r="R1643" t="s">
        <v>33</v>
      </c>
      <c r="S1643" t="s">
        <v>42</v>
      </c>
      <c r="T1643" t="s">
        <v>57</v>
      </c>
      <c r="U1643" s="1" t="s">
        <v>43</v>
      </c>
      <c r="V1643">
        <v>1</v>
      </c>
      <c r="W1643">
        <v>0</v>
      </c>
      <c r="X1643">
        <v>0</v>
      </c>
      <c r="Y1643">
        <v>0</v>
      </c>
      <c r="Z1643">
        <v>1</v>
      </c>
    </row>
    <row r="1644" spans="1:26" x14ac:dyDescent="0.25">
      <c r="A1644">
        <v>106935587</v>
      </c>
      <c r="B1644" t="s">
        <v>114</v>
      </c>
      <c r="C1644" t="s">
        <v>65</v>
      </c>
      <c r="D1644">
        <v>10000040</v>
      </c>
      <c r="E1644">
        <v>10000040</v>
      </c>
      <c r="F1644">
        <v>3.1640000000000001</v>
      </c>
      <c r="G1644">
        <v>203140</v>
      </c>
      <c r="H1644">
        <v>1</v>
      </c>
      <c r="I1644">
        <v>2022</v>
      </c>
      <c r="J1644" t="s">
        <v>118</v>
      </c>
      <c r="K1644" t="s">
        <v>48</v>
      </c>
      <c r="L1644" s="127">
        <v>0.68194444444444446</v>
      </c>
      <c r="M1644" t="s">
        <v>28</v>
      </c>
      <c r="N1644" t="s">
        <v>49</v>
      </c>
      <c r="O1644" t="s">
        <v>30</v>
      </c>
      <c r="P1644" t="s">
        <v>31</v>
      </c>
      <c r="Q1644" t="s">
        <v>41</v>
      </c>
      <c r="R1644" t="s">
        <v>33</v>
      </c>
      <c r="S1644" t="s">
        <v>42</v>
      </c>
      <c r="T1644" t="s">
        <v>35</v>
      </c>
      <c r="U1644" s="1" t="s">
        <v>36</v>
      </c>
      <c r="V1644">
        <v>4</v>
      </c>
      <c r="W1644">
        <v>0</v>
      </c>
      <c r="X1644">
        <v>0</v>
      </c>
      <c r="Y1644">
        <v>0</v>
      </c>
      <c r="Z1644">
        <v>0</v>
      </c>
    </row>
    <row r="1645" spans="1:26" x14ac:dyDescent="0.25">
      <c r="A1645">
        <v>106935632</v>
      </c>
      <c r="B1645" t="s">
        <v>146</v>
      </c>
      <c r="C1645" t="s">
        <v>67</v>
      </c>
      <c r="D1645">
        <v>30000042</v>
      </c>
      <c r="E1645">
        <v>30000042</v>
      </c>
      <c r="F1645">
        <v>22.94</v>
      </c>
      <c r="G1645">
        <v>40001429</v>
      </c>
      <c r="H1645">
        <v>0.2</v>
      </c>
      <c r="I1645">
        <v>2022</v>
      </c>
      <c r="J1645" t="s">
        <v>118</v>
      </c>
      <c r="K1645" t="s">
        <v>58</v>
      </c>
      <c r="L1645" s="127">
        <v>0.81458333333333333</v>
      </c>
      <c r="M1645" t="s">
        <v>28</v>
      </c>
      <c r="N1645" t="s">
        <v>49</v>
      </c>
      <c r="O1645" t="s">
        <v>30</v>
      </c>
      <c r="P1645" t="s">
        <v>68</v>
      </c>
      <c r="Q1645" t="s">
        <v>41</v>
      </c>
      <c r="R1645" t="s">
        <v>33</v>
      </c>
      <c r="S1645" t="s">
        <v>42</v>
      </c>
      <c r="T1645" t="s">
        <v>52</v>
      </c>
      <c r="U1645" s="1" t="s">
        <v>36</v>
      </c>
      <c r="V1645">
        <v>1</v>
      </c>
      <c r="W1645">
        <v>0</v>
      </c>
      <c r="X1645">
        <v>0</v>
      </c>
      <c r="Y1645">
        <v>0</v>
      </c>
      <c r="Z1645">
        <v>0</v>
      </c>
    </row>
    <row r="1646" spans="1:26" x14ac:dyDescent="0.25">
      <c r="A1646">
        <v>106935652</v>
      </c>
      <c r="B1646" t="s">
        <v>104</v>
      </c>
      <c r="C1646" t="s">
        <v>65</v>
      </c>
      <c r="D1646">
        <v>10000026</v>
      </c>
      <c r="E1646">
        <v>10000026</v>
      </c>
      <c r="F1646">
        <v>0.08</v>
      </c>
      <c r="G1646">
        <v>30000280</v>
      </c>
      <c r="H1646">
        <v>7.0000000000000007E-2</v>
      </c>
      <c r="I1646">
        <v>2022</v>
      </c>
      <c r="J1646" t="s">
        <v>118</v>
      </c>
      <c r="K1646" t="s">
        <v>39</v>
      </c>
      <c r="L1646" s="127">
        <v>0.71944444444444444</v>
      </c>
      <c r="M1646" t="s">
        <v>28</v>
      </c>
      <c r="N1646" t="s">
        <v>49</v>
      </c>
      <c r="O1646" t="s">
        <v>30</v>
      </c>
      <c r="P1646" t="s">
        <v>31</v>
      </c>
      <c r="Q1646" t="s">
        <v>32</v>
      </c>
      <c r="R1646" t="s">
        <v>66</v>
      </c>
      <c r="S1646" t="s">
        <v>42</v>
      </c>
      <c r="T1646" t="s">
        <v>35</v>
      </c>
      <c r="U1646" s="1" t="s">
        <v>36</v>
      </c>
      <c r="V1646">
        <v>2</v>
      </c>
      <c r="W1646">
        <v>0</v>
      </c>
      <c r="X1646">
        <v>0</v>
      </c>
      <c r="Y1646">
        <v>0</v>
      </c>
      <c r="Z1646">
        <v>0</v>
      </c>
    </row>
    <row r="1647" spans="1:26" x14ac:dyDescent="0.25">
      <c r="A1647">
        <v>106935682</v>
      </c>
      <c r="B1647" t="s">
        <v>117</v>
      </c>
      <c r="C1647" t="s">
        <v>65</v>
      </c>
      <c r="D1647">
        <v>10000040</v>
      </c>
      <c r="E1647">
        <v>10000040</v>
      </c>
      <c r="F1647">
        <v>11.71</v>
      </c>
      <c r="G1647">
        <v>201510</v>
      </c>
      <c r="H1647">
        <v>0.2</v>
      </c>
      <c r="I1647">
        <v>2022</v>
      </c>
      <c r="J1647" t="s">
        <v>118</v>
      </c>
      <c r="K1647" t="s">
        <v>39</v>
      </c>
      <c r="L1647" s="127">
        <v>0.77777777777777779</v>
      </c>
      <c r="M1647" t="s">
        <v>28</v>
      </c>
      <c r="N1647" t="s">
        <v>49</v>
      </c>
      <c r="O1647" t="s">
        <v>30</v>
      </c>
      <c r="P1647" t="s">
        <v>31</v>
      </c>
      <c r="Q1647" t="s">
        <v>41</v>
      </c>
      <c r="R1647" t="s">
        <v>33</v>
      </c>
      <c r="S1647" t="s">
        <v>42</v>
      </c>
      <c r="T1647" t="s">
        <v>35</v>
      </c>
      <c r="U1647" s="1" t="s">
        <v>36</v>
      </c>
      <c r="V1647">
        <v>1</v>
      </c>
      <c r="W1647">
        <v>0</v>
      </c>
      <c r="X1647">
        <v>0</v>
      </c>
      <c r="Y1647">
        <v>0</v>
      </c>
      <c r="Z1647">
        <v>0</v>
      </c>
    </row>
    <row r="1648" spans="1:26" x14ac:dyDescent="0.25">
      <c r="A1648">
        <v>106935705</v>
      </c>
      <c r="B1648" t="s">
        <v>148</v>
      </c>
      <c r="C1648" t="s">
        <v>65</v>
      </c>
      <c r="D1648">
        <v>10000040</v>
      </c>
      <c r="E1648">
        <v>10000040</v>
      </c>
      <c r="F1648">
        <v>8.1</v>
      </c>
      <c r="G1648">
        <v>200090</v>
      </c>
      <c r="H1648">
        <v>0.9</v>
      </c>
      <c r="I1648">
        <v>2022</v>
      </c>
      <c r="J1648" t="s">
        <v>118</v>
      </c>
      <c r="K1648" t="s">
        <v>27</v>
      </c>
      <c r="L1648" s="127">
        <v>0.7104166666666667</v>
      </c>
      <c r="M1648" t="s">
        <v>28</v>
      </c>
      <c r="N1648" t="s">
        <v>29</v>
      </c>
      <c r="O1648" t="s">
        <v>30</v>
      </c>
      <c r="P1648" t="s">
        <v>54</v>
      </c>
      <c r="Q1648" t="s">
        <v>41</v>
      </c>
      <c r="R1648" t="s">
        <v>33</v>
      </c>
      <c r="S1648" t="s">
        <v>42</v>
      </c>
      <c r="T1648" t="s">
        <v>35</v>
      </c>
      <c r="U1648" s="1" t="s">
        <v>36</v>
      </c>
      <c r="V1648">
        <v>3</v>
      </c>
      <c r="W1648">
        <v>0</v>
      </c>
      <c r="X1648">
        <v>0</v>
      </c>
      <c r="Y1648">
        <v>0</v>
      </c>
      <c r="Z1648">
        <v>0</v>
      </c>
    </row>
    <row r="1649" spans="1:26" x14ac:dyDescent="0.25">
      <c r="A1649">
        <v>106935715</v>
      </c>
      <c r="B1649" t="s">
        <v>86</v>
      </c>
      <c r="C1649" t="s">
        <v>65</v>
      </c>
      <c r="D1649">
        <v>10000026</v>
      </c>
      <c r="E1649">
        <v>10000026</v>
      </c>
      <c r="F1649">
        <v>27.254999999999999</v>
      </c>
      <c r="G1649">
        <v>200370</v>
      </c>
      <c r="H1649">
        <v>2.5</v>
      </c>
      <c r="I1649">
        <v>2022</v>
      </c>
      <c r="J1649" t="s">
        <v>118</v>
      </c>
      <c r="K1649" t="s">
        <v>39</v>
      </c>
      <c r="L1649" s="127">
        <v>0.94305555555555554</v>
      </c>
      <c r="M1649" t="s">
        <v>28</v>
      </c>
      <c r="N1649" t="s">
        <v>49</v>
      </c>
      <c r="O1649" t="s">
        <v>30</v>
      </c>
      <c r="P1649" t="s">
        <v>31</v>
      </c>
      <c r="Q1649" t="s">
        <v>41</v>
      </c>
      <c r="R1649" t="s">
        <v>33</v>
      </c>
      <c r="S1649" t="s">
        <v>42</v>
      </c>
      <c r="T1649" t="s">
        <v>57</v>
      </c>
      <c r="U1649" s="1" t="s">
        <v>36</v>
      </c>
      <c r="V1649">
        <v>2</v>
      </c>
      <c r="W1649">
        <v>0</v>
      </c>
      <c r="X1649">
        <v>0</v>
      </c>
      <c r="Y1649">
        <v>0</v>
      </c>
      <c r="Z1649">
        <v>0</v>
      </c>
    </row>
    <row r="1650" spans="1:26" x14ac:dyDescent="0.25">
      <c r="A1650">
        <v>106935731</v>
      </c>
      <c r="B1650" t="s">
        <v>144</v>
      </c>
      <c r="C1650" t="s">
        <v>65</v>
      </c>
      <c r="D1650">
        <v>10000077</v>
      </c>
      <c r="E1650">
        <v>10000077</v>
      </c>
      <c r="F1650">
        <v>9.8339999999999996</v>
      </c>
      <c r="G1650">
        <v>20000021</v>
      </c>
      <c r="H1650">
        <v>0.2</v>
      </c>
      <c r="I1650">
        <v>2022</v>
      </c>
      <c r="J1650" t="s">
        <v>118</v>
      </c>
      <c r="K1650" t="s">
        <v>39</v>
      </c>
      <c r="L1650" s="127">
        <v>0.49652777777777773</v>
      </c>
      <c r="M1650" t="s">
        <v>28</v>
      </c>
      <c r="N1650" t="s">
        <v>49</v>
      </c>
      <c r="O1650" t="s">
        <v>30</v>
      </c>
      <c r="P1650" t="s">
        <v>54</v>
      </c>
      <c r="Q1650" t="s">
        <v>41</v>
      </c>
      <c r="R1650" t="s">
        <v>33</v>
      </c>
      <c r="S1650" t="s">
        <v>42</v>
      </c>
      <c r="T1650" t="s">
        <v>35</v>
      </c>
      <c r="U1650" s="1" t="s">
        <v>36</v>
      </c>
      <c r="V1650">
        <v>3</v>
      </c>
      <c r="W1650">
        <v>0</v>
      </c>
      <c r="X1650">
        <v>0</v>
      </c>
      <c r="Y1650">
        <v>0</v>
      </c>
      <c r="Z1650">
        <v>0</v>
      </c>
    </row>
    <row r="1651" spans="1:26" x14ac:dyDescent="0.25">
      <c r="A1651">
        <v>106935750</v>
      </c>
      <c r="B1651" t="s">
        <v>106</v>
      </c>
      <c r="C1651" t="s">
        <v>65</v>
      </c>
      <c r="D1651">
        <v>10000095</v>
      </c>
      <c r="E1651">
        <v>10000095</v>
      </c>
      <c r="F1651">
        <v>20.061</v>
      </c>
      <c r="G1651">
        <v>200590</v>
      </c>
      <c r="H1651">
        <v>0</v>
      </c>
      <c r="I1651">
        <v>2022</v>
      </c>
      <c r="J1651" t="s">
        <v>118</v>
      </c>
      <c r="K1651" t="s">
        <v>27</v>
      </c>
      <c r="L1651" s="127">
        <v>0.375</v>
      </c>
      <c r="M1651" t="s">
        <v>28</v>
      </c>
      <c r="N1651" t="s">
        <v>49</v>
      </c>
      <c r="O1651" t="s">
        <v>30</v>
      </c>
      <c r="P1651" t="s">
        <v>54</v>
      </c>
      <c r="Q1651" t="s">
        <v>41</v>
      </c>
      <c r="R1651" t="s">
        <v>33</v>
      </c>
      <c r="S1651" t="s">
        <v>42</v>
      </c>
      <c r="T1651" t="s">
        <v>35</v>
      </c>
      <c r="U1651" s="1" t="s">
        <v>36</v>
      </c>
      <c r="V1651">
        <v>2</v>
      </c>
      <c r="W1651">
        <v>0</v>
      </c>
      <c r="X1651">
        <v>0</v>
      </c>
      <c r="Y1651">
        <v>0</v>
      </c>
      <c r="Z1651">
        <v>0</v>
      </c>
    </row>
    <row r="1652" spans="1:26" x14ac:dyDescent="0.25">
      <c r="A1652">
        <v>106935753</v>
      </c>
      <c r="B1652" t="s">
        <v>114</v>
      </c>
      <c r="C1652" t="s">
        <v>65</v>
      </c>
      <c r="D1652">
        <v>10000040</v>
      </c>
      <c r="E1652">
        <v>10000040</v>
      </c>
      <c r="F1652">
        <v>1.155</v>
      </c>
      <c r="G1652">
        <v>203120</v>
      </c>
      <c r="H1652">
        <v>1</v>
      </c>
      <c r="I1652">
        <v>2022</v>
      </c>
      <c r="J1652" t="s">
        <v>118</v>
      </c>
      <c r="K1652" t="s">
        <v>53</v>
      </c>
      <c r="L1652" s="127">
        <v>0.32569444444444445</v>
      </c>
      <c r="M1652" t="s">
        <v>28</v>
      </c>
      <c r="N1652" t="s">
        <v>29</v>
      </c>
      <c r="O1652" t="s">
        <v>30</v>
      </c>
      <c r="P1652" t="s">
        <v>31</v>
      </c>
      <c r="Q1652" t="s">
        <v>41</v>
      </c>
      <c r="R1652" t="s">
        <v>33</v>
      </c>
      <c r="S1652" t="s">
        <v>42</v>
      </c>
      <c r="T1652" t="s">
        <v>35</v>
      </c>
      <c r="U1652" s="1" t="s">
        <v>36</v>
      </c>
      <c r="V1652">
        <v>2</v>
      </c>
      <c r="W1652">
        <v>0</v>
      </c>
      <c r="X1652">
        <v>0</v>
      </c>
      <c r="Y1652">
        <v>0</v>
      </c>
      <c r="Z1652">
        <v>0</v>
      </c>
    </row>
    <row r="1653" spans="1:26" x14ac:dyDescent="0.25">
      <c r="A1653">
        <v>106935769</v>
      </c>
      <c r="B1653" t="s">
        <v>104</v>
      </c>
      <c r="C1653" t="s">
        <v>65</v>
      </c>
      <c r="D1653">
        <v>10000026</v>
      </c>
      <c r="E1653">
        <v>10000026</v>
      </c>
      <c r="F1653">
        <v>3.1909999999999998</v>
      </c>
      <c r="G1653">
        <v>20000025</v>
      </c>
      <c r="H1653">
        <v>0.1</v>
      </c>
      <c r="I1653">
        <v>2022</v>
      </c>
      <c r="J1653" t="s">
        <v>118</v>
      </c>
      <c r="K1653" t="s">
        <v>39</v>
      </c>
      <c r="L1653" s="127">
        <v>0.61875000000000002</v>
      </c>
      <c r="M1653" t="s">
        <v>28</v>
      </c>
      <c r="N1653" t="s">
        <v>29</v>
      </c>
      <c r="O1653" t="s">
        <v>30</v>
      </c>
      <c r="P1653" t="s">
        <v>31</v>
      </c>
      <c r="Q1653" t="s">
        <v>32</v>
      </c>
      <c r="R1653" t="s">
        <v>33</v>
      </c>
      <c r="S1653" t="s">
        <v>34</v>
      </c>
      <c r="T1653" t="s">
        <v>35</v>
      </c>
      <c r="U1653" s="1" t="s">
        <v>36</v>
      </c>
      <c r="V1653">
        <v>1</v>
      </c>
      <c r="W1653">
        <v>0</v>
      </c>
      <c r="X1653">
        <v>0</v>
      </c>
      <c r="Y1653">
        <v>0</v>
      </c>
      <c r="Z1653">
        <v>0</v>
      </c>
    </row>
    <row r="1654" spans="1:26" x14ac:dyDescent="0.25">
      <c r="A1654">
        <v>106935825</v>
      </c>
      <c r="B1654" t="s">
        <v>176</v>
      </c>
      <c r="C1654" t="s">
        <v>38</v>
      </c>
      <c r="D1654">
        <v>20000321</v>
      </c>
      <c r="E1654">
        <v>20000221</v>
      </c>
      <c r="F1654">
        <v>11.374000000000001</v>
      </c>
      <c r="G1654">
        <v>50041848</v>
      </c>
      <c r="H1654">
        <v>0</v>
      </c>
      <c r="I1654">
        <v>2022</v>
      </c>
      <c r="J1654" t="s">
        <v>118</v>
      </c>
      <c r="K1654" t="s">
        <v>53</v>
      </c>
      <c r="L1654" s="127">
        <v>0.68125000000000002</v>
      </c>
      <c r="M1654" t="s">
        <v>28</v>
      </c>
      <c r="N1654" t="s">
        <v>49</v>
      </c>
      <c r="O1654" t="s">
        <v>30</v>
      </c>
      <c r="P1654" t="s">
        <v>31</v>
      </c>
      <c r="Q1654" t="s">
        <v>41</v>
      </c>
      <c r="R1654" t="s">
        <v>50</v>
      </c>
      <c r="S1654" t="s">
        <v>42</v>
      </c>
      <c r="T1654" t="s">
        <v>35</v>
      </c>
      <c r="U1654" s="1" t="s">
        <v>36</v>
      </c>
      <c r="V1654">
        <v>5</v>
      </c>
      <c r="W1654">
        <v>0</v>
      </c>
      <c r="X1654">
        <v>0</v>
      </c>
      <c r="Y1654">
        <v>0</v>
      </c>
      <c r="Z1654">
        <v>0</v>
      </c>
    </row>
    <row r="1655" spans="1:26" x14ac:dyDescent="0.25">
      <c r="A1655">
        <v>106935829</v>
      </c>
      <c r="B1655" t="s">
        <v>86</v>
      </c>
      <c r="C1655" t="s">
        <v>65</v>
      </c>
      <c r="D1655">
        <v>10000026</v>
      </c>
      <c r="E1655">
        <v>10000026</v>
      </c>
      <c r="F1655">
        <v>23.263000000000002</v>
      </c>
      <c r="G1655">
        <v>200350</v>
      </c>
      <c r="H1655">
        <v>0.5</v>
      </c>
      <c r="I1655">
        <v>2022</v>
      </c>
      <c r="J1655" t="s">
        <v>118</v>
      </c>
      <c r="K1655" t="s">
        <v>53</v>
      </c>
      <c r="L1655" s="127">
        <v>0.65138888888888891</v>
      </c>
      <c r="M1655" t="s">
        <v>28</v>
      </c>
      <c r="N1655" t="s">
        <v>49</v>
      </c>
      <c r="O1655" t="s">
        <v>30</v>
      </c>
      <c r="P1655" t="s">
        <v>54</v>
      </c>
      <c r="Q1655" t="s">
        <v>41</v>
      </c>
      <c r="R1655" t="s">
        <v>33</v>
      </c>
      <c r="S1655" t="s">
        <v>42</v>
      </c>
      <c r="T1655" t="s">
        <v>35</v>
      </c>
      <c r="U1655" s="1" t="s">
        <v>36</v>
      </c>
      <c r="V1655">
        <v>2</v>
      </c>
      <c r="W1655">
        <v>0</v>
      </c>
      <c r="X1655">
        <v>0</v>
      </c>
      <c r="Y1655">
        <v>0</v>
      </c>
      <c r="Z1655">
        <v>0</v>
      </c>
    </row>
    <row r="1656" spans="1:26" x14ac:dyDescent="0.25">
      <c r="A1656">
        <v>106935834</v>
      </c>
      <c r="B1656" t="s">
        <v>86</v>
      </c>
      <c r="C1656" t="s">
        <v>65</v>
      </c>
      <c r="D1656">
        <v>10000026</v>
      </c>
      <c r="E1656">
        <v>10000026</v>
      </c>
      <c r="F1656">
        <v>24.855</v>
      </c>
      <c r="G1656">
        <v>200370</v>
      </c>
      <c r="H1656">
        <v>0.1</v>
      </c>
      <c r="I1656">
        <v>2022</v>
      </c>
      <c r="J1656" t="s">
        <v>118</v>
      </c>
      <c r="K1656" t="s">
        <v>53</v>
      </c>
      <c r="L1656" s="127">
        <v>0.75555555555555554</v>
      </c>
      <c r="M1656" t="s">
        <v>28</v>
      </c>
      <c r="N1656" t="s">
        <v>49</v>
      </c>
      <c r="O1656" t="s">
        <v>30</v>
      </c>
      <c r="P1656" t="s">
        <v>31</v>
      </c>
      <c r="Q1656" t="s">
        <v>41</v>
      </c>
      <c r="R1656" t="s">
        <v>33</v>
      </c>
      <c r="S1656" t="s">
        <v>42</v>
      </c>
      <c r="T1656" t="s">
        <v>35</v>
      </c>
      <c r="U1656" s="1" t="s">
        <v>36</v>
      </c>
      <c r="V1656">
        <v>5</v>
      </c>
      <c r="W1656">
        <v>0</v>
      </c>
      <c r="X1656">
        <v>0</v>
      </c>
      <c r="Y1656">
        <v>0</v>
      </c>
      <c r="Z1656">
        <v>0</v>
      </c>
    </row>
    <row r="1657" spans="1:26" x14ac:dyDescent="0.25">
      <c r="A1657">
        <v>106935922</v>
      </c>
      <c r="B1657" t="s">
        <v>91</v>
      </c>
      <c r="C1657" t="s">
        <v>45</v>
      </c>
      <c r="D1657">
        <v>50020498</v>
      </c>
      <c r="E1657">
        <v>50020498</v>
      </c>
      <c r="F1657">
        <v>999.99900000000002</v>
      </c>
      <c r="G1657">
        <v>50020108</v>
      </c>
      <c r="H1657">
        <v>0</v>
      </c>
      <c r="I1657">
        <v>2022</v>
      </c>
      <c r="J1657" t="s">
        <v>89</v>
      </c>
      <c r="K1657" t="s">
        <v>58</v>
      </c>
      <c r="L1657" s="127">
        <v>0.375</v>
      </c>
      <c r="M1657" t="s">
        <v>28</v>
      </c>
      <c r="N1657" t="s">
        <v>49</v>
      </c>
      <c r="O1657" t="s">
        <v>30</v>
      </c>
      <c r="P1657" t="s">
        <v>54</v>
      </c>
      <c r="Q1657" t="s">
        <v>32</v>
      </c>
      <c r="R1657" t="s">
        <v>33</v>
      </c>
      <c r="S1657" t="s">
        <v>42</v>
      </c>
      <c r="T1657" t="s">
        <v>35</v>
      </c>
      <c r="U1657" s="1" t="s">
        <v>36</v>
      </c>
      <c r="V1657">
        <v>5</v>
      </c>
      <c r="W1657">
        <v>0</v>
      </c>
      <c r="X1657">
        <v>0</v>
      </c>
      <c r="Y1657">
        <v>0</v>
      </c>
      <c r="Z1657">
        <v>0</v>
      </c>
    </row>
    <row r="1658" spans="1:26" x14ac:dyDescent="0.25">
      <c r="A1658">
        <v>106936073</v>
      </c>
      <c r="B1658" t="s">
        <v>107</v>
      </c>
      <c r="C1658" t="s">
        <v>45</v>
      </c>
      <c r="D1658">
        <v>50000997</v>
      </c>
      <c r="E1658">
        <v>50000997</v>
      </c>
      <c r="F1658">
        <v>999.99900000000002</v>
      </c>
      <c r="G1658">
        <v>50011475</v>
      </c>
      <c r="H1658">
        <v>0</v>
      </c>
      <c r="I1658">
        <v>2022</v>
      </c>
      <c r="J1658" t="s">
        <v>118</v>
      </c>
      <c r="K1658" t="s">
        <v>48</v>
      </c>
      <c r="L1658" s="127">
        <v>0.54652777777777783</v>
      </c>
      <c r="M1658" t="s">
        <v>77</v>
      </c>
      <c r="N1658" t="s">
        <v>49</v>
      </c>
      <c r="O1658" t="s">
        <v>30</v>
      </c>
      <c r="P1658" t="s">
        <v>68</v>
      </c>
      <c r="Q1658" t="s">
        <v>41</v>
      </c>
      <c r="R1658" t="s">
        <v>33</v>
      </c>
      <c r="S1658" t="s">
        <v>42</v>
      </c>
      <c r="T1658" t="s">
        <v>35</v>
      </c>
      <c r="U1658" s="1" t="s">
        <v>36</v>
      </c>
      <c r="V1658">
        <v>3</v>
      </c>
      <c r="W1658">
        <v>0</v>
      </c>
      <c r="X1658">
        <v>0</v>
      </c>
      <c r="Y1658">
        <v>0</v>
      </c>
      <c r="Z1658">
        <v>0</v>
      </c>
    </row>
    <row r="1659" spans="1:26" x14ac:dyDescent="0.25">
      <c r="A1659">
        <v>106936124</v>
      </c>
      <c r="B1659" t="s">
        <v>81</v>
      </c>
      <c r="C1659" t="s">
        <v>45</v>
      </c>
      <c r="D1659">
        <v>50032379</v>
      </c>
      <c r="E1659">
        <v>40003468</v>
      </c>
      <c r="F1659">
        <v>1.702</v>
      </c>
      <c r="G1659">
        <v>50024378</v>
      </c>
      <c r="H1659">
        <v>0</v>
      </c>
      <c r="I1659">
        <v>2022</v>
      </c>
      <c r="J1659" t="s">
        <v>118</v>
      </c>
      <c r="K1659" t="s">
        <v>48</v>
      </c>
      <c r="L1659" s="127">
        <v>0.35000000000000003</v>
      </c>
      <c r="M1659" t="s">
        <v>28</v>
      </c>
      <c r="N1659" t="s">
        <v>49</v>
      </c>
      <c r="O1659" t="s">
        <v>30</v>
      </c>
      <c r="P1659" t="s">
        <v>54</v>
      </c>
      <c r="Q1659" t="s">
        <v>41</v>
      </c>
      <c r="R1659" t="s">
        <v>33</v>
      </c>
      <c r="S1659" t="s">
        <v>42</v>
      </c>
      <c r="T1659" t="s">
        <v>35</v>
      </c>
      <c r="U1659" s="1" t="s">
        <v>36</v>
      </c>
      <c r="V1659">
        <v>3</v>
      </c>
      <c r="W1659">
        <v>0</v>
      </c>
      <c r="X1659">
        <v>0</v>
      </c>
      <c r="Y1659">
        <v>0</v>
      </c>
      <c r="Z1659">
        <v>0</v>
      </c>
    </row>
    <row r="1660" spans="1:26" x14ac:dyDescent="0.25">
      <c r="A1660">
        <v>106936167</v>
      </c>
      <c r="B1660" t="s">
        <v>86</v>
      </c>
      <c r="C1660" t="s">
        <v>65</v>
      </c>
      <c r="D1660">
        <v>10000026</v>
      </c>
      <c r="E1660">
        <v>10000026</v>
      </c>
      <c r="F1660">
        <v>19.45</v>
      </c>
      <c r="G1660">
        <v>10000040</v>
      </c>
      <c r="H1660">
        <v>0.5</v>
      </c>
      <c r="I1660">
        <v>2022</v>
      </c>
      <c r="J1660" t="s">
        <v>89</v>
      </c>
      <c r="K1660" t="s">
        <v>39</v>
      </c>
      <c r="L1660" s="127">
        <v>0.65902777777777777</v>
      </c>
      <c r="M1660" t="s">
        <v>28</v>
      </c>
      <c r="N1660" t="s">
        <v>49</v>
      </c>
      <c r="O1660" t="s">
        <v>30</v>
      </c>
      <c r="P1660" t="s">
        <v>54</v>
      </c>
      <c r="Q1660" t="s">
        <v>41</v>
      </c>
      <c r="R1660" t="s">
        <v>33</v>
      </c>
      <c r="S1660" t="s">
        <v>42</v>
      </c>
      <c r="T1660" t="s">
        <v>35</v>
      </c>
      <c r="U1660" s="1" t="s">
        <v>36</v>
      </c>
      <c r="V1660">
        <v>2</v>
      </c>
      <c r="W1660">
        <v>0</v>
      </c>
      <c r="X1660">
        <v>0</v>
      </c>
      <c r="Y1660">
        <v>0</v>
      </c>
      <c r="Z1660">
        <v>0</v>
      </c>
    </row>
    <row r="1661" spans="1:26" x14ac:dyDescent="0.25">
      <c r="A1661">
        <v>106936204</v>
      </c>
      <c r="B1661" t="s">
        <v>120</v>
      </c>
      <c r="C1661" t="s">
        <v>45</v>
      </c>
      <c r="D1661">
        <v>50033054</v>
      </c>
      <c r="E1661">
        <v>20000117</v>
      </c>
      <c r="F1661">
        <v>18.670000000000002</v>
      </c>
      <c r="G1661">
        <v>50014941</v>
      </c>
      <c r="H1661">
        <v>0</v>
      </c>
      <c r="I1661">
        <v>2022</v>
      </c>
      <c r="J1661" t="s">
        <v>118</v>
      </c>
      <c r="K1661" t="s">
        <v>53</v>
      </c>
      <c r="L1661" s="127">
        <v>0.32222222222222224</v>
      </c>
      <c r="M1661" t="s">
        <v>28</v>
      </c>
      <c r="N1661" t="s">
        <v>49</v>
      </c>
      <c r="O1661" t="s">
        <v>30</v>
      </c>
      <c r="P1661" t="s">
        <v>31</v>
      </c>
      <c r="Q1661" t="s">
        <v>41</v>
      </c>
      <c r="R1661" t="s">
        <v>50</v>
      </c>
      <c r="S1661" t="s">
        <v>42</v>
      </c>
      <c r="T1661" t="s">
        <v>35</v>
      </c>
      <c r="U1661" s="1" t="s">
        <v>36</v>
      </c>
      <c r="V1661">
        <v>2</v>
      </c>
      <c r="W1661">
        <v>0</v>
      </c>
      <c r="X1661">
        <v>0</v>
      </c>
      <c r="Y1661">
        <v>0</v>
      </c>
      <c r="Z1661">
        <v>0</v>
      </c>
    </row>
    <row r="1662" spans="1:26" x14ac:dyDescent="0.25">
      <c r="A1662">
        <v>106936442</v>
      </c>
      <c r="B1662" t="s">
        <v>81</v>
      </c>
      <c r="C1662" t="s">
        <v>65</v>
      </c>
      <c r="D1662">
        <v>10000485</v>
      </c>
      <c r="E1662">
        <v>10000485</v>
      </c>
      <c r="F1662">
        <v>999.99900000000002</v>
      </c>
      <c r="G1662">
        <v>10000485</v>
      </c>
      <c r="H1662">
        <v>0</v>
      </c>
      <c r="I1662">
        <v>2022</v>
      </c>
      <c r="J1662" t="s">
        <v>118</v>
      </c>
      <c r="K1662" t="s">
        <v>53</v>
      </c>
      <c r="L1662" s="127">
        <v>0.70000000000000007</v>
      </c>
      <c r="M1662" t="s">
        <v>28</v>
      </c>
      <c r="N1662" t="s">
        <v>49</v>
      </c>
      <c r="P1662" t="s">
        <v>31</v>
      </c>
      <c r="Q1662" t="s">
        <v>41</v>
      </c>
      <c r="R1662" t="s">
        <v>33</v>
      </c>
      <c r="S1662" t="s">
        <v>42</v>
      </c>
      <c r="T1662" t="s">
        <v>35</v>
      </c>
      <c r="U1662" s="1" t="s">
        <v>43</v>
      </c>
      <c r="V1662">
        <v>3</v>
      </c>
      <c r="W1662">
        <v>0</v>
      </c>
      <c r="X1662">
        <v>0</v>
      </c>
      <c r="Y1662">
        <v>0</v>
      </c>
      <c r="Z1662">
        <v>1</v>
      </c>
    </row>
    <row r="1663" spans="1:26" x14ac:dyDescent="0.25">
      <c r="A1663">
        <v>106936558</v>
      </c>
      <c r="B1663" t="s">
        <v>25</v>
      </c>
      <c r="C1663" t="s">
        <v>45</v>
      </c>
      <c r="F1663">
        <v>999.99900000000002</v>
      </c>
      <c r="H1663">
        <v>8.9999999999999993E-3</v>
      </c>
      <c r="I1663">
        <v>2022</v>
      </c>
      <c r="J1663" t="s">
        <v>118</v>
      </c>
      <c r="K1663" t="s">
        <v>53</v>
      </c>
      <c r="L1663" s="127">
        <v>0.72916666666666663</v>
      </c>
      <c r="M1663" t="s">
        <v>28</v>
      </c>
      <c r="N1663" t="s">
        <v>49</v>
      </c>
      <c r="O1663" t="s">
        <v>30</v>
      </c>
      <c r="P1663" t="s">
        <v>31</v>
      </c>
      <c r="Q1663" t="s">
        <v>41</v>
      </c>
      <c r="R1663" t="s">
        <v>33</v>
      </c>
      <c r="S1663" t="s">
        <v>42</v>
      </c>
      <c r="T1663" t="s">
        <v>35</v>
      </c>
      <c r="U1663" s="1" t="s">
        <v>116</v>
      </c>
      <c r="V1663">
        <v>0</v>
      </c>
      <c r="W1663">
        <v>0</v>
      </c>
      <c r="X1663">
        <v>0</v>
      </c>
      <c r="Y1663">
        <v>0</v>
      </c>
      <c r="Z1663">
        <v>0</v>
      </c>
    </row>
    <row r="1664" spans="1:26" x14ac:dyDescent="0.25">
      <c r="A1664">
        <v>106936573</v>
      </c>
      <c r="B1664" t="s">
        <v>25</v>
      </c>
      <c r="C1664" t="s">
        <v>122</v>
      </c>
      <c r="D1664">
        <v>40003014</v>
      </c>
      <c r="E1664">
        <v>40003014</v>
      </c>
      <c r="F1664">
        <v>8.4000000000000005E-2</v>
      </c>
      <c r="G1664">
        <v>40001637</v>
      </c>
      <c r="H1664">
        <v>0</v>
      </c>
      <c r="I1664">
        <v>2022</v>
      </c>
      <c r="J1664" t="s">
        <v>118</v>
      </c>
      <c r="K1664" t="s">
        <v>55</v>
      </c>
      <c r="L1664" s="127">
        <v>0.7631944444444444</v>
      </c>
      <c r="M1664" t="s">
        <v>40</v>
      </c>
      <c r="N1664" t="s">
        <v>29</v>
      </c>
      <c r="O1664" t="s">
        <v>30</v>
      </c>
      <c r="P1664" t="s">
        <v>54</v>
      </c>
      <c r="Q1664" t="s">
        <v>41</v>
      </c>
      <c r="R1664" t="s">
        <v>61</v>
      </c>
      <c r="S1664" t="s">
        <v>42</v>
      </c>
      <c r="T1664" t="s">
        <v>35</v>
      </c>
      <c r="U1664" s="1" t="s">
        <v>36</v>
      </c>
      <c r="V1664">
        <v>3</v>
      </c>
      <c r="W1664">
        <v>0</v>
      </c>
      <c r="X1664">
        <v>0</v>
      </c>
      <c r="Y1664">
        <v>0</v>
      </c>
      <c r="Z1664">
        <v>0</v>
      </c>
    </row>
    <row r="1665" spans="1:26" x14ac:dyDescent="0.25">
      <c r="A1665">
        <v>106937106</v>
      </c>
      <c r="B1665" t="s">
        <v>25</v>
      </c>
      <c r="C1665" t="s">
        <v>65</v>
      </c>
      <c r="D1665">
        <v>10000440</v>
      </c>
      <c r="E1665">
        <v>10000440</v>
      </c>
      <c r="F1665">
        <v>999.99900000000002</v>
      </c>
      <c r="H1665">
        <v>0</v>
      </c>
      <c r="I1665">
        <v>2022</v>
      </c>
      <c r="J1665" t="s">
        <v>118</v>
      </c>
      <c r="K1665" t="s">
        <v>48</v>
      </c>
      <c r="L1665" s="127">
        <v>0.9145833333333333</v>
      </c>
      <c r="M1665" t="s">
        <v>28</v>
      </c>
      <c r="N1665" t="s">
        <v>29</v>
      </c>
      <c r="O1665" t="s">
        <v>30</v>
      </c>
      <c r="P1665" t="s">
        <v>54</v>
      </c>
      <c r="Q1665" t="s">
        <v>41</v>
      </c>
      <c r="R1665" t="s">
        <v>33</v>
      </c>
      <c r="S1665" t="s">
        <v>42</v>
      </c>
      <c r="T1665" t="s">
        <v>57</v>
      </c>
      <c r="U1665" s="1" t="s">
        <v>64</v>
      </c>
      <c r="V1665">
        <v>3</v>
      </c>
      <c r="W1665">
        <v>0</v>
      </c>
      <c r="X1665">
        <v>0</v>
      </c>
      <c r="Y1665">
        <v>1</v>
      </c>
      <c r="Z1665">
        <v>0</v>
      </c>
    </row>
    <row r="1666" spans="1:26" x14ac:dyDescent="0.25">
      <c r="A1666">
        <v>106937141</v>
      </c>
      <c r="B1666" t="s">
        <v>86</v>
      </c>
      <c r="C1666" t="s">
        <v>38</v>
      </c>
      <c r="D1666">
        <v>20000019</v>
      </c>
      <c r="E1666">
        <v>20000019</v>
      </c>
      <c r="F1666">
        <v>9.8789999999999996</v>
      </c>
      <c r="G1666">
        <v>50008062</v>
      </c>
      <c r="H1666">
        <v>1.9E-2</v>
      </c>
      <c r="I1666">
        <v>2022</v>
      </c>
      <c r="J1666" t="s">
        <v>89</v>
      </c>
      <c r="K1666" t="s">
        <v>39</v>
      </c>
      <c r="L1666" s="127">
        <v>0.46666666666666662</v>
      </c>
      <c r="M1666" t="s">
        <v>77</v>
      </c>
      <c r="N1666" t="s">
        <v>49</v>
      </c>
      <c r="O1666" t="s">
        <v>30</v>
      </c>
      <c r="P1666" t="s">
        <v>54</v>
      </c>
      <c r="Q1666" t="s">
        <v>32</v>
      </c>
      <c r="R1666" t="s">
        <v>33</v>
      </c>
      <c r="S1666" t="s">
        <v>42</v>
      </c>
      <c r="T1666" t="s">
        <v>35</v>
      </c>
      <c r="U1666" s="1" t="s">
        <v>36</v>
      </c>
      <c r="V1666">
        <v>2</v>
      </c>
      <c r="W1666">
        <v>0</v>
      </c>
      <c r="X1666">
        <v>0</v>
      </c>
      <c r="Y1666">
        <v>0</v>
      </c>
      <c r="Z1666">
        <v>0</v>
      </c>
    </row>
    <row r="1667" spans="1:26" x14ac:dyDescent="0.25">
      <c r="A1667">
        <v>106937269</v>
      </c>
      <c r="B1667" t="s">
        <v>114</v>
      </c>
      <c r="C1667" t="s">
        <v>65</v>
      </c>
      <c r="D1667">
        <v>10000040</v>
      </c>
      <c r="E1667">
        <v>10000040</v>
      </c>
      <c r="F1667">
        <v>0.54500000000000004</v>
      </c>
      <c r="G1667">
        <v>30000042</v>
      </c>
      <c r="H1667">
        <v>1</v>
      </c>
      <c r="I1667">
        <v>2022</v>
      </c>
      <c r="J1667" t="s">
        <v>118</v>
      </c>
      <c r="K1667" t="s">
        <v>27</v>
      </c>
      <c r="L1667" s="127">
        <v>0.34791666666666665</v>
      </c>
      <c r="M1667" t="s">
        <v>28</v>
      </c>
      <c r="N1667" t="s">
        <v>49</v>
      </c>
      <c r="O1667" t="s">
        <v>30</v>
      </c>
      <c r="P1667" t="s">
        <v>31</v>
      </c>
      <c r="Q1667" t="s">
        <v>41</v>
      </c>
      <c r="R1667" t="s">
        <v>33</v>
      </c>
      <c r="S1667" t="s">
        <v>42</v>
      </c>
      <c r="T1667" t="s">
        <v>35</v>
      </c>
      <c r="U1667" s="1" t="s">
        <v>36</v>
      </c>
      <c r="V1667">
        <v>5</v>
      </c>
      <c r="W1667">
        <v>0</v>
      </c>
      <c r="X1667">
        <v>0</v>
      </c>
      <c r="Y1667">
        <v>0</v>
      </c>
      <c r="Z1667">
        <v>0</v>
      </c>
    </row>
    <row r="1668" spans="1:26" x14ac:dyDescent="0.25">
      <c r="A1668">
        <v>106937336</v>
      </c>
      <c r="B1668" t="s">
        <v>114</v>
      </c>
      <c r="C1668" t="s">
        <v>67</v>
      </c>
      <c r="D1668">
        <v>30000042</v>
      </c>
      <c r="E1668">
        <v>30000042</v>
      </c>
      <c r="F1668">
        <v>13.531000000000001</v>
      </c>
      <c r="G1668">
        <v>40001704</v>
      </c>
      <c r="H1668">
        <v>0.13</v>
      </c>
      <c r="I1668">
        <v>2022</v>
      </c>
      <c r="J1668" t="s">
        <v>118</v>
      </c>
      <c r="K1668" t="s">
        <v>53</v>
      </c>
      <c r="L1668" s="127">
        <v>0.30763888888888891</v>
      </c>
      <c r="M1668" t="s">
        <v>28</v>
      </c>
      <c r="N1668" t="s">
        <v>49</v>
      </c>
      <c r="O1668" t="s">
        <v>30</v>
      </c>
      <c r="P1668" t="s">
        <v>54</v>
      </c>
      <c r="Q1668" t="s">
        <v>41</v>
      </c>
      <c r="R1668" t="s">
        <v>33</v>
      </c>
      <c r="S1668" t="s">
        <v>42</v>
      </c>
      <c r="T1668" t="s">
        <v>35</v>
      </c>
      <c r="U1668" s="1" t="s">
        <v>36</v>
      </c>
      <c r="V1668">
        <v>2</v>
      </c>
      <c r="W1668">
        <v>0</v>
      </c>
      <c r="X1668">
        <v>0</v>
      </c>
      <c r="Y1668">
        <v>0</v>
      </c>
      <c r="Z1668">
        <v>0</v>
      </c>
    </row>
    <row r="1669" spans="1:26" x14ac:dyDescent="0.25">
      <c r="A1669">
        <v>106937361</v>
      </c>
      <c r="B1669" t="s">
        <v>117</v>
      </c>
      <c r="C1669" t="s">
        <v>65</v>
      </c>
      <c r="D1669">
        <v>10000040</v>
      </c>
      <c r="E1669">
        <v>10000040</v>
      </c>
      <c r="F1669">
        <v>13.465999999999999</v>
      </c>
      <c r="G1669">
        <v>10000077</v>
      </c>
      <c r="H1669">
        <v>0.56000000000000005</v>
      </c>
      <c r="I1669">
        <v>2022</v>
      </c>
      <c r="J1669" t="s">
        <v>118</v>
      </c>
      <c r="K1669" t="s">
        <v>53</v>
      </c>
      <c r="L1669" s="127">
        <v>0.58472222222222225</v>
      </c>
      <c r="M1669" t="s">
        <v>28</v>
      </c>
      <c r="N1669" t="s">
        <v>49</v>
      </c>
      <c r="O1669" t="s">
        <v>30</v>
      </c>
      <c r="P1669" t="s">
        <v>31</v>
      </c>
      <c r="Q1669" t="s">
        <v>41</v>
      </c>
      <c r="R1669" t="s">
        <v>33</v>
      </c>
      <c r="S1669" t="s">
        <v>42</v>
      </c>
      <c r="T1669" t="s">
        <v>35</v>
      </c>
      <c r="U1669" s="1" t="s">
        <v>36</v>
      </c>
      <c r="V1669">
        <v>1</v>
      </c>
      <c r="W1669">
        <v>0</v>
      </c>
      <c r="X1669">
        <v>0</v>
      </c>
      <c r="Y1669">
        <v>0</v>
      </c>
      <c r="Z1669">
        <v>0</v>
      </c>
    </row>
    <row r="1670" spans="1:26" x14ac:dyDescent="0.25">
      <c r="A1670">
        <v>106937411</v>
      </c>
      <c r="B1670" t="s">
        <v>114</v>
      </c>
      <c r="C1670" t="s">
        <v>67</v>
      </c>
      <c r="D1670">
        <v>30000042</v>
      </c>
      <c r="E1670">
        <v>30000042</v>
      </c>
      <c r="F1670">
        <v>13.541</v>
      </c>
      <c r="G1670">
        <v>40001703</v>
      </c>
      <c r="H1670">
        <v>0.12</v>
      </c>
      <c r="I1670">
        <v>2022</v>
      </c>
      <c r="J1670" t="s">
        <v>118</v>
      </c>
      <c r="K1670" t="s">
        <v>27</v>
      </c>
      <c r="L1670" s="127">
        <v>0.3666666666666667</v>
      </c>
      <c r="M1670" t="s">
        <v>28</v>
      </c>
      <c r="N1670" t="s">
        <v>49</v>
      </c>
      <c r="O1670" t="s">
        <v>30</v>
      </c>
      <c r="P1670" t="s">
        <v>31</v>
      </c>
      <c r="Q1670" t="s">
        <v>41</v>
      </c>
      <c r="R1670" t="s">
        <v>33</v>
      </c>
      <c r="S1670" t="s">
        <v>42</v>
      </c>
      <c r="T1670" t="s">
        <v>35</v>
      </c>
      <c r="U1670" s="1" t="s">
        <v>64</v>
      </c>
      <c r="V1670">
        <v>2</v>
      </c>
      <c r="W1670">
        <v>0</v>
      </c>
      <c r="X1670">
        <v>0</v>
      </c>
      <c r="Y1670">
        <v>1</v>
      </c>
      <c r="Z1670">
        <v>0</v>
      </c>
    </row>
    <row r="1671" spans="1:26" x14ac:dyDescent="0.25">
      <c r="A1671">
        <v>106937438</v>
      </c>
      <c r="B1671" t="s">
        <v>112</v>
      </c>
      <c r="C1671" t="s">
        <v>122</v>
      </c>
      <c r="D1671">
        <v>40001811</v>
      </c>
      <c r="E1671">
        <v>40001811</v>
      </c>
      <c r="F1671">
        <v>3.5550000000000002</v>
      </c>
      <c r="G1671">
        <v>40001793</v>
      </c>
      <c r="H1671">
        <v>0.4</v>
      </c>
      <c r="I1671">
        <v>2022</v>
      </c>
      <c r="J1671" t="s">
        <v>118</v>
      </c>
      <c r="K1671" t="s">
        <v>53</v>
      </c>
      <c r="L1671" s="127">
        <v>0.78541666666666676</v>
      </c>
      <c r="M1671" t="s">
        <v>28</v>
      </c>
      <c r="N1671" t="s">
        <v>49</v>
      </c>
      <c r="O1671" t="s">
        <v>30</v>
      </c>
      <c r="P1671" t="s">
        <v>54</v>
      </c>
      <c r="Q1671" t="s">
        <v>41</v>
      </c>
      <c r="R1671" t="s">
        <v>33</v>
      </c>
      <c r="S1671" t="s">
        <v>42</v>
      </c>
      <c r="T1671" t="s">
        <v>35</v>
      </c>
      <c r="U1671" s="1" t="s">
        <v>36</v>
      </c>
      <c r="V1671">
        <v>1</v>
      </c>
      <c r="W1671">
        <v>0</v>
      </c>
      <c r="X1671">
        <v>0</v>
      </c>
      <c r="Y1671">
        <v>0</v>
      </c>
      <c r="Z1671">
        <v>0</v>
      </c>
    </row>
    <row r="1672" spans="1:26" x14ac:dyDescent="0.25">
      <c r="A1672">
        <v>106937459</v>
      </c>
      <c r="B1672" t="s">
        <v>114</v>
      </c>
      <c r="C1672" t="s">
        <v>67</v>
      </c>
      <c r="D1672">
        <v>30000042</v>
      </c>
      <c r="E1672">
        <v>30000042</v>
      </c>
      <c r="F1672">
        <v>3.1339999999999999</v>
      </c>
      <c r="G1672">
        <v>40001010</v>
      </c>
      <c r="H1672">
        <v>0.49</v>
      </c>
      <c r="I1672">
        <v>2022</v>
      </c>
      <c r="J1672" t="s">
        <v>118</v>
      </c>
      <c r="K1672" t="s">
        <v>48</v>
      </c>
      <c r="L1672" s="127">
        <v>0.24513888888888888</v>
      </c>
      <c r="M1672" t="s">
        <v>28</v>
      </c>
      <c r="N1672" t="s">
        <v>29</v>
      </c>
      <c r="O1672" t="s">
        <v>30</v>
      </c>
      <c r="P1672" t="s">
        <v>54</v>
      </c>
      <c r="Q1672" t="s">
        <v>41</v>
      </c>
      <c r="R1672" t="s">
        <v>75</v>
      </c>
      <c r="S1672" t="s">
        <v>42</v>
      </c>
      <c r="T1672" t="s">
        <v>35</v>
      </c>
      <c r="U1672" s="1" t="s">
        <v>36</v>
      </c>
      <c r="V1672">
        <v>2</v>
      </c>
      <c r="W1672">
        <v>0</v>
      </c>
      <c r="X1672">
        <v>0</v>
      </c>
      <c r="Y1672">
        <v>0</v>
      </c>
      <c r="Z1672">
        <v>0</v>
      </c>
    </row>
    <row r="1673" spans="1:26" x14ac:dyDescent="0.25">
      <c r="A1673">
        <v>106937481</v>
      </c>
      <c r="B1673" t="s">
        <v>100</v>
      </c>
      <c r="C1673" t="s">
        <v>67</v>
      </c>
      <c r="D1673">
        <v>30000016</v>
      </c>
      <c r="E1673">
        <v>30000016</v>
      </c>
      <c r="F1673">
        <v>5.3710000000000004</v>
      </c>
      <c r="G1673">
        <v>40001003</v>
      </c>
      <c r="H1673">
        <v>0.5</v>
      </c>
      <c r="I1673">
        <v>2022</v>
      </c>
      <c r="J1673" t="s">
        <v>118</v>
      </c>
      <c r="K1673" t="s">
        <v>48</v>
      </c>
      <c r="L1673" s="127">
        <v>0.54722222222222217</v>
      </c>
      <c r="M1673" t="s">
        <v>28</v>
      </c>
      <c r="N1673" t="s">
        <v>49</v>
      </c>
      <c r="O1673" t="s">
        <v>30</v>
      </c>
      <c r="P1673" t="s">
        <v>31</v>
      </c>
      <c r="Q1673" t="s">
        <v>41</v>
      </c>
      <c r="R1673" t="s">
        <v>33</v>
      </c>
      <c r="S1673" t="s">
        <v>42</v>
      </c>
      <c r="T1673" t="s">
        <v>35</v>
      </c>
      <c r="U1673" s="1" t="s">
        <v>36</v>
      </c>
      <c r="V1673">
        <v>3</v>
      </c>
      <c r="W1673">
        <v>0</v>
      </c>
      <c r="X1673">
        <v>0</v>
      </c>
      <c r="Y1673">
        <v>0</v>
      </c>
      <c r="Z1673">
        <v>0</v>
      </c>
    </row>
    <row r="1674" spans="1:26" x14ac:dyDescent="0.25">
      <c r="A1674">
        <v>106937486</v>
      </c>
      <c r="B1674" t="s">
        <v>100</v>
      </c>
      <c r="C1674" t="s">
        <v>67</v>
      </c>
      <c r="D1674">
        <v>30000016</v>
      </c>
      <c r="E1674">
        <v>30000016</v>
      </c>
      <c r="F1674">
        <v>5.9210000000000003</v>
      </c>
      <c r="G1674">
        <v>40001876</v>
      </c>
      <c r="H1674">
        <v>0.17</v>
      </c>
      <c r="I1674">
        <v>2022</v>
      </c>
      <c r="J1674" t="s">
        <v>118</v>
      </c>
      <c r="K1674" t="s">
        <v>48</v>
      </c>
      <c r="L1674" s="127">
        <v>0.59583333333333333</v>
      </c>
      <c r="M1674" t="s">
        <v>28</v>
      </c>
      <c r="N1674" t="s">
        <v>49</v>
      </c>
      <c r="O1674" t="s">
        <v>30</v>
      </c>
      <c r="P1674" t="s">
        <v>31</v>
      </c>
      <c r="Q1674" t="s">
        <v>41</v>
      </c>
      <c r="R1674" t="s">
        <v>33</v>
      </c>
      <c r="S1674" t="s">
        <v>42</v>
      </c>
      <c r="T1674" t="s">
        <v>35</v>
      </c>
      <c r="U1674" s="1" t="s">
        <v>36</v>
      </c>
      <c r="V1674">
        <v>1</v>
      </c>
      <c r="W1674">
        <v>0</v>
      </c>
      <c r="X1674">
        <v>0</v>
      </c>
      <c r="Y1674">
        <v>0</v>
      </c>
      <c r="Z1674">
        <v>0</v>
      </c>
    </row>
    <row r="1675" spans="1:26" x14ac:dyDescent="0.25">
      <c r="A1675">
        <v>106937528</v>
      </c>
      <c r="B1675" t="s">
        <v>104</v>
      </c>
      <c r="C1675" t="s">
        <v>65</v>
      </c>
      <c r="D1675">
        <v>10000026</v>
      </c>
      <c r="E1675">
        <v>10000026</v>
      </c>
      <c r="F1675">
        <v>8.9789999999999992</v>
      </c>
      <c r="G1675">
        <v>20000064</v>
      </c>
      <c r="H1675">
        <v>3.7999999999999999E-2</v>
      </c>
      <c r="I1675">
        <v>2022</v>
      </c>
      <c r="J1675" t="s">
        <v>118</v>
      </c>
      <c r="K1675" t="s">
        <v>48</v>
      </c>
      <c r="L1675" s="127">
        <v>0.16458333333333333</v>
      </c>
      <c r="M1675" t="s">
        <v>28</v>
      </c>
      <c r="N1675" t="s">
        <v>49</v>
      </c>
      <c r="O1675" t="s">
        <v>30</v>
      </c>
      <c r="P1675" t="s">
        <v>31</v>
      </c>
      <c r="Q1675" t="s">
        <v>41</v>
      </c>
      <c r="R1675" t="s">
        <v>76</v>
      </c>
      <c r="S1675" t="s">
        <v>42</v>
      </c>
      <c r="T1675" t="s">
        <v>57</v>
      </c>
      <c r="U1675" s="1" t="s">
        <v>36</v>
      </c>
      <c r="V1675">
        <v>1</v>
      </c>
      <c r="W1675">
        <v>0</v>
      </c>
      <c r="X1675">
        <v>0</v>
      </c>
      <c r="Y1675">
        <v>0</v>
      </c>
      <c r="Z1675">
        <v>0</v>
      </c>
    </row>
    <row r="1676" spans="1:26" x14ac:dyDescent="0.25">
      <c r="A1676">
        <v>106937577</v>
      </c>
      <c r="B1676" t="s">
        <v>160</v>
      </c>
      <c r="C1676" t="s">
        <v>122</v>
      </c>
      <c r="D1676">
        <v>40001002</v>
      </c>
      <c r="E1676">
        <v>40001002</v>
      </c>
      <c r="F1676">
        <v>6.524</v>
      </c>
      <c r="G1676">
        <v>40001713</v>
      </c>
      <c r="H1676">
        <v>4.0000000000000001E-3</v>
      </c>
      <c r="I1676">
        <v>2022</v>
      </c>
      <c r="J1676" t="s">
        <v>118</v>
      </c>
      <c r="K1676" t="s">
        <v>53</v>
      </c>
      <c r="L1676" s="127">
        <v>0.62569444444444444</v>
      </c>
      <c r="M1676" t="s">
        <v>28</v>
      </c>
      <c r="N1676" t="s">
        <v>49</v>
      </c>
      <c r="O1676" t="s">
        <v>30</v>
      </c>
      <c r="P1676" t="s">
        <v>68</v>
      </c>
      <c r="Q1676" t="s">
        <v>41</v>
      </c>
      <c r="R1676" t="s">
        <v>33</v>
      </c>
      <c r="S1676" t="s">
        <v>42</v>
      </c>
      <c r="T1676" t="s">
        <v>35</v>
      </c>
      <c r="U1676" s="1" t="s">
        <v>36</v>
      </c>
      <c r="V1676">
        <v>2</v>
      </c>
      <c r="W1676">
        <v>0</v>
      </c>
      <c r="X1676">
        <v>0</v>
      </c>
      <c r="Y1676">
        <v>0</v>
      </c>
      <c r="Z1676">
        <v>0</v>
      </c>
    </row>
    <row r="1677" spans="1:26" x14ac:dyDescent="0.25">
      <c r="A1677">
        <v>106938020</v>
      </c>
      <c r="B1677" t="s">
        <v>44</v>
      </c>
      <c r="C1677" t="s">
        <v>38</v>
      </c>
      <c r="D1677">
        <v>20000070</v>
      </c>
      <c r="E1677">
        <v>20000070</v>
      </c>
      <c r="F1677">
        <v>8.6829999999999998</v>
      </c>
      <c r="G1677">
        <v>50014232</v>
      </c>
      <c r="H1677">
        <v>8.9999999999999993E-3</v>
      </c>
      <c r="I1677">
        <v>2022</v>
      </c>
      <c r="J1677" t="s">
        <v>118</v>
      </c>
      <c r="K1677" t="s">
        <v>58</v>
      </c>
      <c r="L1677" s="127">
        <v>0.32083333333333336</v>
      </c>
      <c r="M1677" t="s">
        <v>28</v>
      </c>
      <c r="N1677" t="s">
        <v>49</v>
      </c>
      <c r="O1677" t="s">
        <v>30</v>
      </c>
      <c r="P1677" t="s">
        <v>54</v>
      </c>
      <c r="Q1677" t="s">
        <v>32</v>
      </c>
      <c r="R1677" t="s">
        <v>56</v>
      </c>
      <c r="S1677" t="s">
        <v>42</v>
      </c>
      <c r="T1677" t="s">
        <v>52</v>
      </c>
      <c r="U1677" s="1" t="s">
        <v>36</v>
      </c>
      <c r="V1677">
        <v>2</v>
      </c>
      <c r="W1677">
        <v>0</v>
      </c>
      <c r="X1677">
        <v>0</v>
      </c>
      <c r="Y1677">
        <v>0</v>
      </c>
      <c r="Z1677">
        <v>0</v>
      </c>
    </row>
    <row r="1678" spans="1:26" x14ac:dyDescent="0.25">
      <c r="A1678">
        <v>106938065</v>
      </c>
      <c r="B1678" t="s">
        <v>44</v>
      </c>
      <c r="C1678" t="s">
        <v>45</v>
      </c>
      <c r="D1678">
        <v>50034007</v>
      </c>
      <c r="E1678">
        <v>40001364</v>
      </c>
      <c r="F1678">
        <v>0.27</v>
      </c>
      <c r="G1678">
        <v>50026600</v>
      </c>
      <c r="H1678">
        <v>0</v>
      </c>
      <c r="I1678">
        <v>2022</v>
      </c>
      <c r="J1678" t="s">
        <v>118</v>
      </c>
      <c r="K1678" t="s">
        <v>58</v>
      </c>
      <c r="L1678" s="127">
        <v>0.45</v>
      </c>
      <c r="M1678" t="s">
        <v>28</v>
      </c>
      <c r="N1678" t="s">
        <v>49</v>
      </c>
      <c r="O1678" t="s">
        <v>30</v>
      </c>
      <c r="P1678" t="s">
        <v>31</v>
      </c>
      <c r="Q1678" t="s">
        <v>32</v>
      </c>
      <c r="R1678" t="s">
        <v>56</v>
      </c>
      <c r="S1678" t="s">
        <v>42</v>
      </c>
      <c r="T1678" t="s">
        <v>35</v>
      </c>
      <c r="U1678" s="1" t="s">
        <v>36</v>
      </c>
      <c r="V1678">
        <v>2</v>
      </c>
      <c r="W1678">
        <v>0</v>
      </c>
      <c r="X1678">
        <v>0</v>
      </c>
      <c r="Y1678">
        <v>0</v>
      </c>
      <c r="Z1678">
        <v>0</v>
      </c>
    </row>
    <row r="1679" spans="1:26" x14ac:dyDescent="0.25">
      <c r="A1679">
        <v>106938066</v>
      </c>
      <c r="B1679" t="s">
        <v>44</v>
      </c>
      <c r="C1679" t="s">
        <v>45</v>
      </c>
      <c r="D1679">
        <v>50025954</v>
      </c>
      <c r="E1679">
        <v>50025954</v>
      </c>
      <c r="F1679">
        <v>999.99900000000002</v>
      </c>
      <c r="G1679">
        <v>50014686</v>
      </c>
      <c r="H1679">
        <v>0</v>
      </c>
      <c r="I1679">
        <v>2022</v>
      </c>
      <c r="J1679" t="s">
        <v>118</v>
      </c>
      <c r="K1679" t="s">
        <v>55</v>
      </c>
      <c r="L1679" s="127">
        <v>3.9583333333333331E-2</v>
      </c>
      <c r="M1679" t="s">
        <v>28</v>
      </c>
      <c r="N1679" t="s">
        <v>49</v>
      </c>
      <c r="O1679" t="s">
        <v>30</v>
      </c>
      <c r="P1679" t="s">
        <v>31</v>
      </c>
      <c r="Q1679" t="s">
        <v>62</v>
      </c>
      <c r="R1679" t="s">
        <v>33</v>
      </c>
      <c r="S1679" t="s">
        <v>34</v>
      </c>
      <c r="T1679" t="s">
        <v>35</v>
      </c>
      <c r="U1679" s="1" t="s">
        <v>36</v>
      </c>
      <c r="V1679">
        <v>1</v>
      </c>
      <c r="W1679">
        <v>0</v>
      </c>
      <c r="X1679">
        <v>0</v>
      </c>
      <c r="Y1679">
        <v>0</v>
      </c>
      <c r="Z1679">
        <v>0</v>
      </c>
    </row>
    <row r="1680" spans="1:26" x14ac:dyDescent="0.25">
      <c r="A1680">
        <v>106938130</v>
      </c>
      <c r="B1680" t="s">
        <v>81</v>
      </c>
      <c r="C1680" t="s">
        <v>67</v>
      </c>
      <c r="D1680">
        <v>30000073</v>
      </c>
      <c r="E1680">
        <v>30000073</v>
      </c>
      <c r="F1680">
        <v>999.99900000000002</v>
      </c>
      <c r="H1680">
        <v>1.9E-2</v>
      </c>
      <c r="I1680">
        <v>2022</v>
      </c>
      <c r="J1680" t="s">
        <v>118</v>
      </c>
      <c r="K1680" t="s">
        <v>55</v>
      </c>
      <c r="L1680" s="127">
        <v>0.56874999999999998</v>
      </c>
      <c r="M1680" t="s">
        <v>28</v>
      </c>
      <c r="N1680" t="s">
        <v>49</v>
      </c>
      <c r="O1680" t="s">
        <v>30</v>
      </c>
      <c r="P1680" t="s">
        <v>68</v>
      </c>
      <c r="Q1680" t="s">
        <v>41</v>
      </c>
      <c r="R1680" t="s">
        <v>33</v>
      </c>
      <c r="S1680" t="s">
        <v>42</v>
      </c>
      <c r="T1680" t="s">
        <v>35</v>
      </c>
      <c r="U1680" s="1" t="s">
        <v>36</v>
      </c>
      <c r="V1680">
        <v>2</v>
      </c>
      <c r="W1680">
        <v>0</v>
      </c>
      <c r="X1680">
        <v>0</v>
      </c>
      <c r="Y1680">
        <v>0</v>
      </c>
      <c r="Z1680">
        <v>0</v>
      </c>
    </row>
    <row r="1681" spans="1:26" x14ac:dyDescent="0.25">
      <c r="A1681">
        <v>106938305</v>
      </c>
      <c r="B1681" t="s">
        <v>136</v>
      </c>
      <c r="C1681" t="s">
        <v>38</v>
      </c>
      <c r="D1681">
        <v>20000070</v>
      </c>
      <c r="E1681">
        <v>20000070</v>
      </c>
      <c r="F1681">
        <v>19.507000000000001</v>
      </c>
      <c r="G1681">
        <v>40001131</v>
      </c>
      <c r="H1681">
        <v>0.1</v>
      </c>
      <c r="I1681">
        <v>2022</v>
      </c>
      <c r="J1681" t="s">
        <v>118</v>
      </c>
      <c r="K1681" t="s">
        <v>39</v>
      </c>
      <c r="L1681" s="127">
        <v>0.64652777777777781</v>
      </c>
      <c r="M1681" t="s">
        <v>40</v>
      </c>
      <c r="N1681" t="s">
        <v>49</v>
      </c>
      <c r="O1681" t="s">
        <v>30</v>
      </c>
      <c r="P1681" t="s">
        <v>54</v>
      </c>
      <c r="Q1681" t="s">
        <v>41</v>
      </c>
      <c r="R1681" t="s">
        <v>33</v>
      </c>
      <c r="S1681" t="s">
        <v>42</v>
      </c>
      <c r="T1681" t="s">
        <v>35</v>
      </c>
      <c r="U1681" s="1" t="s">
        <v>64</v>
      </c>
      <c r="V1681">
        <v>4</v>
      </c>
      <c r="W1681">
        <v>0</v>
      </c>
      <c r="X1681">
        <v>0</v>
      </c>
      <c r="Y1681">
        <v>2</v>
      </c>
      <c r="Z1681">
        <v>0</v>
      </c>
    </row>
    <row r="1682" spans="1:26" x14ac:dyDescent="0.25">
      <c r="A1682">
        <v>106938352</v>
      </c>
      <c r="B1682" t="s">
        <v>37</v>
      </c>
      <c r="C1682" t="s">
        <v>122</v>
      </c>
      <c r="D1682">
        <v>40001332</v>
      </c>
      <c r="E1682">
        <v>40001332</v>
      </c>
      <c r="F1682">
        <v>999.99900000000002</v>
      </c>
      <c r="G1682">
        <v>40001339</v>
      </c>
      <c r="H1682">
        <v>0.5</v>
      </c>
      <c r="I1682">
        <v>2022</v>
      </c>
      <c r="J1682" t="s">
        <v>118</v>
      </c>
      <c r="K1682" t="s">
        <v>48</v>
      </c>
      <c r="L1682" s="127">
        <v>0.41736111111111113</v>
      </c>
      <c r="M1682" t="s">
        <v>28</v>
      </c>
      <c r="N1682" t="s">
        <v>49</v>
      </c>
      <c r="O1682" t="s">
        <v>30</v>
      </c>
      <c r="P1682" t="s">
        <v>31</v>
      </c>
      <c r="Q1682" t="s">
        <v>41</v>
      </c>
      <c r="R1682" t="s">
        <v>99</v>
      </c>
      <c r="S1682" t="s">
        <v>42</v>
      </c>
      <c r="T1682" t="s">
        <v>35</v>
      </c>
      <c r="U1682" s="1" t="s">
        <v>36</v>
      </c>
      <c r="V1682">
        <v>1</v>
      </c>
      <c r="W1682">
        <v>0</v>
      </c>
      <c r="X1682">
        <v>0</v>
      </c>
      <c r="Y1682">
        <v>0</v>
      </c>
      <c r="Z1682">
        <v>0</v>
      </c>
    </row>
    <row r="1683" spans="1:26" x14ac:dyDescent="0.25">
      <c r="A1683">
        <v>106938376</v>
      </c>
      <c r="B1683" t="s">
        <v>86</v>
      </c>
      <c r="C1683" t="s">
        <v>65</v>
      </c>
      <c r="D1683">
        <v>10000026</v>
      </c>
      <c r="E1683">
        <v>10000026</v>
      </c>
      <c r="F1683">
        <v>24.754999999999999</v>
      </c>
      <c r="G1683">
        <v>200370</v>
      </c>
      <c r="H1683">
        <v>0</v>
      </c>
      <c r="I1683">
        <v>2022</v>
      </c>
      <c r="J1683" t="s">
        <v>118</v>
      </c>
      <c r="K1683" t="s">
        <v>48</v>
      </c>
      <c r="L1683" s="127">
        <v>0.4694444444444445</v>
      </c>
      <c r="M1683" t="s">
        <v>28</v>
      </c>
      <c r="N1683" t="s">
        <v>49</v>
      </c>
      <c r="O1683" t="s">
        <v>30</v>
      </c>
      <c r="P1683" t="s">
        <v>31</v>
      </c>
      <c r="Q1683" t="s">
        <v>41</v>
      </c>
      <c r="R1683" t="s">
        <v>33</v>
      </c>
      <c r="S1683" t="s">
        <v>42</v>
      </c>
      <c r="T1683" t="s">
        <v>35</v>
      </c>
      <c r="U1683" s="1" t="s">
        <v>36</v>
      </c>
      <c r="V1683">
        <v>3</v>
      </c>
      <c r="W1683">
        <v>0</v>
      </c>
      <c r="X1683">
        <v>0</v>
      </c>
      <c r="Y1683">
        <v>0</v>
      </c>
      <c r="Z1683">
        <v>0</v>
      </c>
    </row>
    <row r="1684" spans="1:26" x14ac:dyDescent="0.25">
      <c r="A1684">
        <v>106938381</v>
      </c>
      <c r="B1684" t="s">
        <v>104</v>
      </c>
      <c r="C1684" t="s">
        <v>65</v>
      </c>
      <c r="D1684">
        <v>10000026</v>
      </c>
      <c r="E1684">
        <v>10000026</v>
      </c>
      <c r="F1684">
        <v>4.718</v>
      </c>
      <c r="G1684">
        <v>200450</v>
      </c>
      <c r="H1684">
        <v>0.2</v>
      </c>
      <c r="I1684">
        <v>2022</v>
      </c>
      <c r="J1684" t="s">
        <v>118</v>
      </c>
      <c r="K1684" t="s">
        <v>48</v>
      </c>
      <c r="L1684" s="127">
        <v>0.65555555555555556</v>
      </c>
      <c r="M1684" t="s">
        <v>28</v>
      </c>
      <c r="N1684" t="s">
        <v>49</v>
      </c>
      <c r="O1684" t="s">
        <v>30</v>
      </c>
      <c r="P1684" t="s">
        <v>31</v>
      </c>
      <c r="Q1684" t="s">
        <v>41</v>
      </c>
      <c r="R1684" t="s">
        <v>33</v>
      </c>
      <c r="S1684" t="s">
        <v>42</v>
      </c>
      <c r="T1684" t="s">
        <v>35</v>
      </c>
      <c r="U1684" s="1" t="s">
        <v>36</v>
      </c>
      <c r="V1684">
        <v>4</v>
      </c>
      <c r="W1684">
        <v>0</v>
      </c>
      <c r="X1684">
        <v>0</v>
      </c>
      <c r="Y1684">
        <v>0</v>
      </c>
      <c r="Z1684">
        <v>0</v>
      </c>
    </row>
    <row r="1685" spans="1:26" x14ac:dyDescent="0.25">
      <c r="A1685">
        <v>106938403</v>
      </c>
      <c r="B1685" t="s">
        <v>86</v>
      </c>
      <c r="C1685" t="s">
        <v>65</v>
      </c>
      <c r="D1685">
        <v>10000026</v>
      </c>
      <c r="E1685">
        <v>10000026</v>
      </c>
      <c r="F1685">
        <v>27.666</v>
      </c>
      <c r="G1685">
        <v>200400</v>
      </c>
      <c r="H1685">
        <v>0.1</v>
      </c>
      <c r="I1685">
        <v>2022</v>
      </c>
      <c r="J1685" t="s">
        <v>118</v>
      </c>
      <c r="K1685" t="s">
        <v>53</v>
      </c>
      <c r="L1685" s="127">
        <v>0.65902777777777777</v>
      </c>
      <c r="M1685" t="s">
        <v>28</v>
      </c>
      <c r="N1685" t="s">
        <v>49</v>
      </c>
      <c r="O1685" t="s">
        <v>30</v>
      </c>
      <c r="P1685" t="s">
        <v>31</v>
      </c>
      <c r="Q1685" t="s">
        <v>41</v>
      </c>
      <c r="R1685" t="s">
        <v>84</v>
      </c>
      <c r="S1685" t="s">
        <v>42</v>
      </c>
      <c r="T1685" t="s">
        <v>35</v>
      </c>
      <c r="U1685" s="1" t="s">
        <v>36</v>
      </c>
      <c r="V1685">
        <v>2</v>
      </c>
      <c r="W1685">
        <v>0</v>
      </c>
      <c r="X1685">
        <v>0</v>
      </c>
      <c r="Y1685">
        <v>0</v>
      </c>
      <c r="Z1685">
        <v>0</v>
      </c>
    </row>
    <row r="1686" spans="1:26" x14ac:dyDescent="0.25">
      <c r="A1686">
        <v>106938422</v>
      </c>
      <c r="B1686" t="s">
        <v>25</v>
      </c>
      <c r="C1686" t="s">
        <v>65</v>
      </c>
      <c r="D1686">
        <v>10000087</v>
      </c>
      <c r="E1686">
        <v>10000087</v>
      </c>
      <c r="F1686">
        <v>5.867</v>
      </c>
      <c r="G1686">
        <v>40002516</v>
      </c>
      <c r="H1686">
        <v>0.1</v>
      </c>
      <c r="I1686">
        <v>2022</v>
      </c>
      <c r="J1686" t="s">
        <v>118</v>
      </c>
      <c r="K1686" t="s">
        <v>53</v>
      </c>
      <c r="L1686" s="127">
        <v>0.49374999999999997</v>
      </c>
      <c r="M1686" t="s">
        <v>28</v>
      </c>
      <c r="N1686" t="s">
        <v>49</v>
      </c>
      <c r="O1686" t="s">
        <v>30</v>
      </c>
      <c r="P1686" t="s">
        <v>54</v>
      </c>
      <c r="Q1686" t="s">
        <v>41</v>
      </c>
      <c r="R1686" t="s">
        <v>33</v>
      </c>
      <c r="S1686" t="s">
        <v>42</v>
      </c>
      <c r="T1686" t="s">
        <v>35</v>
      </c>
      <c r="U1686" s="1" t="s">
        <v>36</v>
      </c>
      <c r="V1686">
        <v>1</v>
      </c>
      <c r="W1686">
        <v>0</v>
      </c>
      <c r="X1686">
        <v>0</v>
      </c>
      <c r="Y1686">
        <v>0</v>
      </c>
      <c r="Z1686">
        <v>0</v>
      </c>
    </row>
    <row r="1687" spans="1:26" x14ac:dyDescent="0.25">
      <c r="A1687">
        <v>106938432</v>
      </c>
      <c r="B1687" t="s">
        <v>104</v>
      </c>
      <c r="C1687" t="s">
        <v>65</v>
      </c>
      <c r="D1687">
        <v>10000026</v>
      </c>
      <c r="E1687">
        <v>10000026</v>
      </c>
      <c r="F1687">
        <v>14.664</v>
      </c>
      <c r="G1687">
        <v>20000025</v>
      </c>
      <c r="H1687">
        <v>1</v>
      </c>
      <c r="I1687">
        <v>2022</v>
      </c>
      <c r="J1687" t="s">
        <v>118</v>
      </c>
      <c r="K1687" t="s">
        <v>48</v>
      </c>
      <c r="L1687" s="127">
        <v>0.71388888888888891</v>
      </c>
      <c r="M1687" t="s">
        <v>28</v>
      </c>
      <c r="N1687" t="s">
        <v>49</v>
      </c>
      <c r="O1687" t="s">
        <v>30</v>
      </c>
      <c r="P1687" t="s">
        <v>31</v>
      </c>
      <c r="Q1687" t="s">
        <v>41</v>
      </c>
      <c r="R1687" t="s">
        <v>33</v>
      </c>
      <c r="S1687" t="s">
        <v>42</v>
      </c>
      <c r="T1687" t="s">
        <v>35</v>
      </c>
      <c r="U1687" s="1" t="s">
        <v>43</v>
      </c>
      <c r="V1687">
        <v>5</v>
      </c>
      <c r="W1687">
        <v>0</v>
      </c>
      <c r="X1687">
        <v>0</v>
      </c>
      <c r="Y1687">
        <v>0</v>
      </c>
      <c r="Z1687">
        <v>5</v>
      </c>
    </row>
    <row r="1688" spans="1:26" x14ac:dyDescent="0.25">
      <c r="A1688">
        <v>106938465</v>
      </c>
      <c r="B1688" t="s">
        <v>25</v>
      </c>
      <c r="C1688" t="s">
        <v>65</v>
      </c>
      <c r="D1688">
        <v>10000040</v>
      </c>
      <c r="E1688">
        <v>10000040</v>
      </c>
      <c r="F1688">
        <v>999.99900000000002</v>
      </c>
      <c r="G1688">
        <v>40002550</v>
      </c>
      <c r="H1688">
        <v>2</v>
      </c>
      <c r="I1688">
        <v>2022</v>
      </c>
      <c r="J1688" t="s">
        <v>118</v>
      </c>
      <c r="K1688" t="s">
        <v>48</v>
      </c>
      <c r="L1688" s="127">
        <v>0.94374999999999998</v>
      </c>
      <c r="M1688" t="s">
        <v>28</v>
      </c>
      <c r="N1688" t="s">
        <v>49</v>
      </c>
      <c r="O1688" t="s">
        <v>30</v>
      </c>
      <c r="P1688" t="s">
        <v>54</v>
      </c>
      <c r="Q1688" t="s">
        <v>41</v>
      </c>
      <c r="R1688" t="s">
        <v>33</v>
      </c>
      <c r="S1688" t="s">
        <v>42</v>
      </c>
      <c r="T1688" t="s">
        <v>57</v>
      </c>
      <c r="U1688" s="1" t="s">
        <v>36</v>
      </c>
      <c r="V1688">
        <v>1</v>
      </c>
      <c r="W1688">
        <v>0</v>
      </c>
      <c r="X1688">
        <v>0</v>
      </c>
      <c r="Y1688">
        <v>0</v>
      </c>
      <c r="Z1688">
        <v>0</v>
      </c>
    </row>
    <row r="1689" spans="1:26" x14ac:dyDescent="0.25">
      <c r="A1689">
        <v>106938488</v>
      </c>
      <c r="B1689" t="s">
        <v>96</v>
      </c>
      <c r="C1689" t="s">
        <v>38</v>
      </c>
      <c r="D1689">
        <v>20000052</v>
      </c>
      <c r="E1689">
        <v>20000052</v>
      </c>
      <c r="F1689">
        <v>18.193000000000001</v>
      </c>
      <c r="G1689">
        <v>50032584</v>
      </c>
      <c r="H1689">
        <v>0.1</v>
      </c>
      <c r="I1689">
        <v>2022</v>
      </c>
      <c r="J1689" t="s">
        <v>118</v>
      </c>
      <c r="K1689" t="s">
        <v>39</v>
      </c>
      <c r="L1689" s="127">
        <v>0.6743055555555556</v>
      </c>
      <c r="M1689" t="s">
        <v>28</v>
      </c>
      <c r="N1689" t="s">
        <v>29</v>
      </c>
      <c r="O1689" t="s">
        <v>30</v>
      </c>
      <c r="P1689" t="s">
        <v>54</v>
      </c>
      <c r="Q1689" t="s">
        <v>41</v>
      </c>
      <c r="R1689" t="s">
        <v>33</v>
      </c>
      <c r="S1689" t="s">
        <v>42</v>
      </c>
      <c r="T1689" t="s">
        <v>35</v>
      </c>
      <c r="U1689" s="1" t="s">
        <v>85</v>
      </c>
      <c r="V1689">
        <v>4</v>
      </c>
      <c r="W1689">
        <v>0</v>
      </c>
      <c r="X1689">
        <v>1</v>
      </c>
      <c r="Y1689">
        <v>0</v>
      </c>
      <c r="Z1689">
        <v>0</v>
      </c>
    </row>
    <row r="1690" spans="1:26" x14ac:dyDescent="0.25">
      <c r="A1690">
        <v>106938544</v>
      </c>
      <c r="B1690" t="s">
        <v>166</v>
      </c>
      <c r="C1690" t="s">
        <v>65</v>
      </c>
      <c r="D1690">
        <v>10000040</v>
      </c>
      <c r="E1690">
        <v>10000040</v>
      </c>
      <c r="F1690">
        <v>11.624000000000001</v>
      </c>
      <c r="G1690">
        <v>40001410</v>
      </c>
      <c r="H1690">
        <v>0.1</v>
      </c>
      <c r="I1690">
        <v>2022</v>
      </c>
      <c r="J1690" t="s">
        <v>118</v>
      </c>
      <c r="K1690" t="s">
        <v>55</v>
      </c>
      <c r="L1690" s="127">
        <v>0.53888888888888886</v>
      </c>
      <c r="M1690" t="s">
        <v>28</v>
      </c>
      <c r="N1690" t="s">
        <v>49</v>
      </c>
      <c r="O1690" t="s">
        <v>30</v>
      </c>
      <c r="P1690" t="s">
        <v>54</v>
      </c>
      <c r="Q1690" t="s">
        <v>41</v>
      </c>
      <c r="R1690" t="s">
        <v>33</v>
      </c>
      <c r="S1690" t="s">
        <v>42</v>
      </c>
      <c r="T1690" t="s">
        <v>35</v>
      </c>
      <c r="U1690" s="1" t="s">
        <v>36</v>
      </c>
      <c r="V1690">
        <v>2</v>
      </c>
      <c r="W1690">
        <v>0</v>
      </c>
      <c r="X1690">
        <v>0</v>
      </c>
      <c r="Y1690">
        <v>0</v>
      </c>
      <c r="Z1690">
        <v>0</v>
      </c>
    </row>
    <row r="1691" spans="1:26" x14ac:dyDescent="0.25">
      <c r="A1691">
        <v>106938564</v>
      </c>
      <c r="B1691" t="s">
        <v>86</v>
      </c>
      <c r="C1691" t="s">
        <v>65</v>
      </c>
      <c r="D1691">
        <v>10000026</v>
      </c>
      <c r="E1691">
        <v>10000026</v>
      </c>
      <c r="F1691">
        <v>27.265999999999998</v>
      </c>
      <c r="G1691">
        <v>200400</v>
      </c>
      <c r="H1691">
        <v>0.5</v>
      </c>
      <c r="I1691">
        <v>2022</v>
      </c>
      <c r="J1691" t="s">
        <v>118</v>
      </c>
      <c r="K1691" t="s">
        <v>55</v>
      </c>
      <c r="L1691" s="127">
        <v>0.56805555555555554</v>
      </c>
      <c r="M1691" t="s">
        <v>28</v>
      </c>
      <c r="N1691" t="s">
        <v>49</v>
      </c>
      <c r="O1691" t="s">
        <v>30</v>
      </c>
      <c r="P1691" t="s">
        <v>31</v>
      </c>
      <c r="Q1691" t="s">
        <v>32</v>
      </c>
      <c r="R1691" t="s">
        <v>33</v>
      </c>
      <c r="S1691" t="s">
        <v>42</v>
      </c>
      <c r="T1691" t="s">
        <v>35</v>
      </c>
      <c r="U1691" s="1" t="s">
        <v>43</v>
      </c>
      <c r="V1691">
        <v>5</v>
      </c>
      <c r="W1691">
        <v>0</v>
      </c>
      <c r="X1691">
        <v>0</v>
      </c>
      <c r="Y1691">
        <v>0</v>
      </c>
      <c r="Z1691">
        <v>1</v>
      </c>
    </row>
    <row r="1692" spans="1:26" x14ac:dyDescent="0.25">
      <c r="A1692">
        <v>106938572</v>
      </c>
      <c r="B1692" t="s">
        <v>104</v>
      </c>
      <c r="C1692" t="s">
        <v>65</v>
      </c>
      <c r="D1692">
        <v>10000026</v>
      </c>
      <c r="E1692">
        <v>10000026</v>
      </c>
      <c r="F1692">
        <v>5.2229999999999999</v>
      </c>
      <c r="G1692">
        <v>200460</v>
      </c>
      <c r="H1692">
        <v>0.3</v>
      </c>
      <c r="I1692">
        <v>2022</v>
      </c>
      <c r="J1692" t="s">
        <v>118</v>
      </c>
      <c r="K1692" t="s">
        <v>55</v>
      </c>
      <c r="L1692" s="127">
        <v>0.40208333333333335</v>
      </c>
      <c r="M1692" t="s">
        <v>28</v>
      </c>
      <c r="N1692" t="s">
        <v>49</v>
      </c>
      <c r="O1692" t="s">
        <v>30</v>
      </c>
      <c r="P1692" t="s">
        <v>31</v>
      </c>
      <c r="Q1692" t="s">
        <v>41</v>
      </c>
      <c r="R1692" t="s">
        <v>33</v>
      </c>
      <c r="S1692" t="s">
        <v>42</v>
      </c>
      <c r="T1692" t="s">
        <v>35</v>
      </c>
      <c r="U1692" s="1" t="s">
        <v>36</v>
      </c>
      <c r="V1692">
        <v>6</v>
      </c>
      <c r="W1692">
        <v>0</v>
      </c>
      <c r="X1692">
        <v>0</v>
      </c>
      <c r="Y1692">
        <v>0</v>
      </c>
      <c r="Z1692">
        <v>0</v>
      </c>
    </row>
    <row r="1693" spans="1:26" x14ac:dyDescent="0.25">
      <c r="A1693">
        <v>106938581</v>
      </c>
      <c r="B1693" t="s">
        <v>81</v>
      </c>
      <c r="C1693" t="s">
        <v>65</v>
      </c>
      <c r="D1693">
        <v>10000485</v>
      </c>
      <c r="E1693">
        <v>10800485</v>
      </c>
      <c r="F1693">
        <v>21.317</v>
      </c>
      <c r="G1693">
        <v>50015564</v>
      </c>
      <c r="H1693">
        <v>0.4</v>
      </c>
      <c r="I1693">
        <v>2022</v>
      </c>
      <c r="J1693" t="s">
        <v>118</v>
      </c>
      <c r="K1693" t="s">
        <v>55</v>
      </c>
      <c r="L1693" s="127">
        <v>0.45347222222222222</v>
      </c>
      <c r="M1693" t="s">
        <v>28</v>
      </c>
      <c r="N1693" t="s">
        <v>49</v>
      </c>
      <c r="O1693" t="s">
        <v>30</v>
      </c>
      <c r="P1693" t="s">
        <v>31</v>
      </c>
      <c r="Q1693" t="s">
        <v>41</v>
      </c>
      <c r="R1693" t="s">
        <v>33</v>
      </c>
      <c r="S1693" t="s">
        <v>42</v>
      </c>
      <c r="T1693" t="s">
        <v>35</v>
      </c>
      <c r="U1693" s="1" t="s">
        <v>36</v>
      </c>
      <c r="V1693">
        <v>2</v>
      </c>
      <c r="W1693">
        <v>0</v>
      </c>
      <c r="X1693">
        <v>0</v>
      </c>
      <c r="Y1693">
        <v>0</v>
      </c>
      <c r="Z1693">
        <v>0</v>
      </c>
    </row>
    <row r="1694" spans="1:26" x14ac:dyDescent="0.25">
      <c r="A1694">
        <v>106938588</v>
      </c>
      <c r="B1694" t="s">
        <v>117</v>
      </c>
      <c r="C1694" t="s">
        <v>65</v>
      </c>
      <c r="D1694">
        <v>10000040</v>
      </c>
      <c r="E1694">
        <v>10000040</v>
      </c>
      <c r="F1694">
        <v>1.7350000000000001</v>
      </c>
      <c r="G1694">
        <v>201410</v>
      </c>
      <c r="H1694">
        <v>0.2</v>
      </c>
      <c r="I1694">
        <v>2022</v>
      </c>
      <c r="J1694" t="s">
        <v>118</v>
      </c>
      <c r="K1694" t="s">
        <v>48</v>
      </c>
      <c r="L1694" s="127">
        <v>0.95972222222222225</v>
      </c>
      <c r="M1694" t="s">
        <v>28</v>
      </c>
      <c r="N1694" t="s">
        <v>49</v>
      </c>
      <c r="O1694" t="s">
        <v>30</v>
      </c>
      <c r="P1694" t="s">
        <v>31</v>
      </c>
      <c r="Q1694" t="s">
        <v>41</v>
      </c>
      <c r="R1694" t="s">
        <v>33</v>
      </c>
      <c r="S1694" t="s">
        <v>42</v>
      </c>
      <c r="T1694" t="s">
        <v>57</v>
      </c>
      <c r="U1694" s="1" t="s">
        <v>43</v>
      </c>
      <c r="V1694">
        <v>3</v>
      </c>
      <c r="W1694">
        <v>0</v>
      </c>
      <c r="X1694">
        <v>0</v>
      </c>
      <c r="Y1694">
        <v>0</v>
      </c>
      <c r="Z1694">
        <v>1</v>
      </c>
    </row>
    <row r="1695" spans="1:26" x14ac:dyDescent="0.25">
      <c r="A1695">
        <v>106938593</v>
      </c>
      <c r="B1695" t="s">
        <v>25</v>
      </c>
      <c r="C1695" t="s">
        <v>65</v>
      </c>
      <c r="D1695">
        <v>10000040</v>
      </c>
      <c r="E1695">
        <v>10000040</v>
      </c>
      <c r="F1695">
        <v>20.411999999999999</v>
      </c>
      <c r="G1695">
        <v>40005220</v>
      </c>
      <c r="H1695">
        <v>0.5</v>
      </c>
      <c r="I1695">
        <v>2022</v>
      </c>
      <c r="J1695" t="s">
        <v>118</v>
      </c>
      <c r="K1695" t="s">
        <v>55</v>
      </c>
      <c r="L1695" s="127">
        <v>0.70000000000000007</v>
      </c>
      <c r="M1695" t="s">
        <v>28</v>
      </c>
      <c r="N1695" t="s">
        <v>49</v>
      </c>
      <c r="O1695" t="s">
        <v>30</v>
      </c>
      <c r="P1695" t="s">
        <v>31</v>
      </c>
      <c r="Q1695" t="s">
        <v>41</v>
      </c>
      <c r="R1695" t="s">
        <v>33</v>
      </c>
      <c r="S1695" t="s">
        <v>42</v>
      </c>
      <c r="T1695" t="s">
        <v>35</v>
      </c>
      <c r="U1695" s="1" t="s">
        <v>36</v>
      </c>
      <c r="V1695">
        <v>3</v>
      </c>
      <c r="W1695">
        <v>0</v>
      </c>
      <c r="X1695">
        <v>0</v>
      </c>
      <c r="Y1695">
        <v>0</v>
      </c>
      <c r="Z1695">
        <v>0</v>
      </c>
    </row>
    <row r="1696" spans="1:26" x14ac:dyDescent="0.25">
      <c r="A1696">
        <v>106938616</v>
      </c>
      <c r="B1696" t="s">
        <v>25</v>
      </c>
      <c r="C1696" t="s">
        <v>67</v>
      </c>
      <c r="D1696">
        <v>30000098</v>
      </c>
      <c r="E1696">
        <v>30000098</v>
      </c>
      <c r="F1696">
        <v>6.8849999999999998</v>
      </c>
      <c r="G1696">
        <v>40001922</v>
      </c>
      <c r="H1696">
        <v>0.7</v>
      </c>
      <c r="I1696">
        <v>2022</v>
      </c>
      <c r="J1696" t="s">
        <v>118</v>
      </c>
      <c r="K1696" t="s">
        <v>55</v>
      </c>
      <c r="L1696" s="127">
        <v>0.79236111111111107</v>
      </c>
      <c r="M1696" t="s">
        <v>28</v>
      </c>
      <c r="N1696" t="s">
        <v>49</v>
      </c>
      <c r="O1696" t="s">
        <v>30</v>
      </c>
      <c r="P1696" t="s">
        <v>54</v>
      </c>
      <c r="Q1696" t="s">
        <v>41</v>
      </c>
      <c r="R1696" t="s">
        <v>33</v>
      </c>
      <c r="S1696" t="s">
        <v>42</v>
      </c>
      <c r="T1696" t="s">
        <v>52</v>
      </c>
      <c r="U1696" s="1" t="s">
        <v>43</v>
      </c>
      <c r="V1696">
        <v>2</v>
      </c>
      <c r="W1696">
        <v>0</v>
      </c>
      <c r="X1696">
        <v>0</v>
      </c>
      <c r="Y1696">
        <v>0</v>
      </c>
      <c r="Z1696">
        <v>2</v>
      </c>
    </row>
    <row r="1697" spans="1:26" x14ac:dyDescent="0.25">
      <c r="A1697">
        <v>106938638</v>
      </c>
      <c r="B1697" t="s">
        <v>25</v>
      </c>
      <c r="C1697" t="s">
        <v>65</v>
      </c>
      <c r="D1697">
        <v>10000040</v>
      </c>
      <c r="E1697">
        <v>10000040</v>
      </c>
      <c r="F1697">
        <v>27.66</v>
      </c>
      <c r="G1697">
        <v>30000042</v>
      </c>
      <c r="H1697">
        <v>0.28000000000000003</v>
      </c>
      <c r="I1697">
        <v>2022</v>
      </c>
      <c r="J1697" t="s">
        <v>118</v>
      </c>
      <c r="K1697" t="s">
        <v>55</v>
      </c>
      <c r="L1697" s="127">
        <v>0.61527777777777781</v>
      </c>
      <c r="M1697" t="s">
        <v>28</v>
      </c>
      <c r="N1697" t="s">
        <v>49</v>
      </c>
      <c r="O1697" t="s">
        <v>30</v>
      </c>
      <c r="P1697" t="s">
        <v>31</v>
      </c>
      <c r="Q1697" t="s">
        <v>41</v>
      </c>
      <c r="R1697" t="s">
        <v>33</v>
      </c>
      <c r="S1697" t="s">
        <v>42</v>
      </c>
      <c r="T1697" t="s">
        <v>35</v>
      </c>
      <c r="U1697" s="1" t="s">
        <v>36</v>
      </c>
      <c r="V1697">
        <v>5</v>
      </c>
      <c r="W1697">
        <v>0</v>
      </c>
      <c r="X1697">
        <v>0</v>
      </c>
      <c r="Y1697">
        <v>0</v>
      </c>
      <c r="Z1697">
        <v>0</v>
      </c>
    </row>
    <row r="1698" spans="1:26" x14ac:dyDescent="0.25">
      <c r="A1698">
        <v>106938707</v>
      </c>
      <c r="B1698" t="s">
        <v>114</v>
      </c>
      <c r="C1698" t="s">
        <v>38</v>
      </c>
      <c r="D1698">
        <v>20000070</v>
      </c>
      <c r="E1698">
        <v>20000070</v>
      </c>
      <c r="F1698">
        <v>14.401</v>
      </c>
      <c r="G1698">
        <v>40001915</v>
      </c>
      <c r="H1698">
        <v>8.9999999999999993E-3</v>
      </c>
      <c r="I1698">
        <v>2022</v>
      </c>
      <c r="J1698" t="s">
        <v>118</v>
      </c>
      <c r="K1698" t="s">
        <v>58</v>
      </c>
      <c r="L1698" s="127">
        <v>0.34930555555555554</v>
      </c>
      <c r="M1698" t="s">
        <v>28</v>
      </c>
      <c r="N1698" t="s">
        <v>49</v>
      </c>
      <c r="O1698" t="s">
        <v>30</v>
      </c>
      <c r="P1698" t="s">
        <v>54</v>
      </c>
      <c r="Q1698" t="s">
        <v>41</v>
      </c>
      <c r="R1698" t="s">
        <v>33</v>
      </c>
      <c r="S1698" t="s">
        <v>42</v>
      </c>
      <c r="T1698" t="s">
        <v>35</v>
      </c>
      <c r="U1698" s="1" t="s">
        <v>64</v>
      </c>
      <c r="V1698">
        <v>1</v>
      </c>
      <c r="W1698">
        <v>0</v>
      </c>
      <c r="X1698">
        <v>0</v>
      </c>
      <c r="Y1698">
        <v>1</v>
      </c>
      <c r="Z1698">
        <v>0</v>
      </c>
    </row>
    <row r="1699" spans="1:26" x14ac:dyDescent="0.25">
      <c r="A1699">
        <v>106938726</v>
      </c>
      <c r="B1699" t="s">
        <v>218</v>
      </c>
      <c r="C1699" t="s">
        <v>38</v>
      </c>
      <c r="D1699">
        <v>20000019</v>
      </c>
      <c r="E1699">
        <v>25000019</v>
      </c>
      <c r="F1699">
        <v>8.5869999999999997</v>
      </c>
      <c r="G1699">
        <v>40001323</v>
      </c>
      <c r="H1699">
        <v>0.1</v>
      </c>
      <c r="I1699">
        <v>2022</v>
      </c>
      <c r="J1699" t="s">
        <v>118</v>
      </c>
      <c r="K1699" t="s">
        <v>55</v>
      </c>
      <c r="L1699" s="127">
        <v>0.30624999999999997</v>
      </c>
      <c r="M1699" t="s">
        <v>40</v>
      </c>
      <c r="N1699" t="s">
        <v>49</v>
      </c>
      <c r="O1699" t="s">
        <v>30</v>
      </c>
      <c r="P1699" t="s">
        <v>68</v>
      </c>
      <c r="Q1699" t="s">
        <v>41</v>
      </c>
      <c r="R1699" t="s">
        <v>33</v>
      </c>
      <c r="S1699" t="s">
        <v>42</v>
      </c>
      <c r="T1699" t="s">
        <v>35</v>
      </c>
      <c r="U1699" s="1" t="s">
        <v>36</v>
      </c>
      <c r="V1699">
        <v>3</v>
      </c>
      <c r="W1699">
        <v>0</v>
      </c>
      <c r="X1699">
        <v>0</v>
      </c>
      <c r="Y1699">
        <v>0</v>
      </c>
      <c r="Z1699">
        <v>0</v>
      </c>
    </row>
    <row r="1700" spans="1:26" x14ac:dyDescent="0.25">
      <c r="A1700">
        <v>106938732</v>
      </c>
      <c r="B1700" t="s">
        <v>86</v>
      </c>
      <c r="C1700" t="s">
        <v>65</v>
      </c>
      <c r="D1700">
        <v>10000026</v>
      </c>
      <c r="E1700">
        <v>10000026</v>
      </c>
      <c r="F1700">
        <v>22.562999999999999</v>
      </c>
      <c r="G1700">
        <v>200350</v>
      </c>
      <c r="H1700">
        <v>0.2</v>
      </c>
      <c r="I1700">
        <v>2022</v>
      </c>
      <c r="J1700" t="s">
        <v>118</v>
      </c>
      <c r="K1700" t="s">
        <v>58</v>
      </c>
      <c r="L1700" s="127">
        <v>0.52847222222222223</v>
      </c>
      <c r="M1700" t="s">
        <v>28</v>
      </c>
      <c r="N1700" t="s">
        <v>49</v>
      </c>
      <c r="O1700" t="s">
        <v>30</v>
      </c>
      <c r="P1700" t="s">
        <v>31</v>
      </c>
      <c r="Q1700" t="s">
        <v>41</v>
      </c>
      <c r="R1700" t="s">
        <v>33</v>
      </c>
      <c r="S1700" t="s">
        <v>42</v>
      </c>
      <c r="T1700" t="s">
        <v>35</v>
      </c>
      <c r="U1700" s="1" t="s">
        <v>36</v>
      </c>
      <c r="V1700">
        <v>2</v>
      </c>
      <c r="W1700">
        <v>0</v>
      </c>
      <c r="X1700">
        <v>0</v>
      </c>
      <c r="Y1700">
        <v>0</v>
      </c>
      <c r="Z1700">
        <v>0</v>
      </c>
    </row>
    <row r="1701" spans="1:26" x14ac:dyDescent="0.25">
      <c r="A1701">
        <v>106938735</v>
      </c>
      <c r="B1701" t="s">
        <v>86</v>
      </c>
      <c r="C1701" t="s">
        <v>65</v>
      </c>
      <c r="D1701">
        <v>10000026</v>
      </c>
      <c r="E1701">
        <v>10000026</v>
      </c>
      <c r="F1701">
        <v>27.666</v>
      </c>
      <c r="G1701">
        <v>200400</v>
      </c>
      <c r="H1701">
        <v>0.1</v>
      </c>
      <c r="I1701">
        <v>2022</v>
      </c>
      <c r="J1701" t="s">
        <v>118</v>
      </c>
      <c r="K1701" t="s">
        <v>58</v>
      </c>
      <c r="L1701" s="127">
        <v>0.50694444444444442</v>
      </c>
      <c r="M1701" t="s">
        <v>28</v>
      </c>
      <c r="N1701" t="s">
        <v>49</v>
      </c>
      <c r="O1701" t="s">
        <v>30</v>
      </c>
      <c r="P1701" t="s">
        <v>31</v>
      </c>
      <c r="Q1701" t="s">
        <v>41</v>
      </c>
      <c r="R1701" t="s">
        <v>33</v>
      </c>
      <c r="S1701" t="s">
        <v>42</v>
      </c>
      <c r="T1701" t="s">
        <v>35</v>
      </c>
      <c r="U1701" s="1" t="s">
        <v>36</v>
      </c>
      <c r="V1701">
        <v>4</v>
      </c>
      <c r="W1701">
        <v>0</v>
      </c>
      <c r="X1701">
        <v>0</v>
      </c>
      <c r="Y1701">
        <v>0</v>
      </c>
      <c r="Z1701">
        <v>0</v>
      </c>
    </row>
    <row r="1702" spans="1:26" x14ac:dyDescent="0.25">
      <c r="A1702">
        <v>106938827</v>
      </c>
      <c r="B1702" t="s">
        <v>81</v>
      </c>
      <c r="C1702" t="s">
        <v>45</v>
      </c>
      <c r="D1702">
        <v>50009511</v>
      </c>
      <c r="E1702">
        <v>50009511</v>
      </c>
      <c r="F1702">
        <v>999.99900000000002</v>
      </c>
      <c r="G1702">
        <v>50000398</v>
      </c>
      <c r="H1702">
        <v>0</v>
      </c>
      <c r="I1702">
        <v>2022</v>
      </c>
      <c r="J1702" t="s">
        <v>118</v>
      </c>
      <c r="K1702" t="s">
        <v>58</v>
      </c>
      <c r="L1702" s="127">
        <v>0.81597222222222221</v>
      </c>
      <c r="M1702" t="s">
        <v>28</v>
      </c>
      <c r="N1702" t="s">
        <v>29</v>
      </c>
      <c r="O1702" t="s">
        <v>30</v>
      </c>
      <c r="P1702" t="s">
        <v>31</v>
      </c>
      <c r="Q1702" t="s">
        <v>41</v>
      </c>
      <c r="R1702" t="s">
        <v>33</v>
      </c>
      <c r="S1702" t="s">
        <v>42</v>
      </c>
      <c r="T1702" t="s">
        <v>52</v>
      </c>
      <c r="U1702" s="1" t="s">
        <v>43</v>
      </c>
      <c r="V1702">
        <v>1</v>
      </c>
      <c r="W1702">
        <v>0</v>
      </c>
      <c r="X1702">
        <v>0</v>
      </c>
      <c r="Y1702">
        <v>0</v>
      </c>
      <c r="Z1702">
        <v>1</v>
      </c>
    </row>
    <row r="1703" spans="1:26" x14ac:dyDescent="0.25">
      <c r="A1703">
        <v>106938846</v>
      </c>
      <c r="B1703" t="s">
        <v>81</v>
      </c>
      <c r="C1703" t="s">
        <v>65</v>
      </c>
      <c r="D1703">
        <v>10000485</v>
      </c>
      <c r="E1703">
        <v>10800485</v>
      </c>
      <c r="F1703">
        <v>31.167999999999999</v>
      </c>
      <c r="G1703">
        <v>200618</v>
      </c>
      <c r="H1703">
        <v>1.9E-2</v>
      </c>
      <c r="I1703">
        <v>2022</v>
      </c>
      <c r="J1703" t="s">
        <v>118</v>
      </c>
      <c r="K1703" t="s">
        <v>27</v>
      </c>
      <c r="L1703" s="127">
        <v>0.78472222222222221</v>
      </c>
      <c r="M1703" t="s">
        <v>28</v>
      </c>
      <c r="N1703" t="s">
        <v>29</v>
      </c>
      <c r="O1703" t="s">
        <v>30</v>
      </c>
      <c r="P1703" t="s">
        <v>31</v>
      </c>
      <c r="Q1703" t="s">
        <v>41</v>
      </c>
      <c r="R1703" t="s">
        <v>71</v>
      </c>
      <c r="S1703" t="s">
        <v>42</v>
      </c>
      <c r="T1703" t="s">
        <v>35</v>
      </c>
      <c r="U1703" s="1" t="s">
        <v>43</v>
      </c>
      <c r="V1703">
        <v>2</v>
      </c>
      <c r="W1703">
        <v>0</v>
      </c>
      <c r="X1703">
        <v>0</v>
      </c>
      <c r="Y1703">
        <v>0</v>
      </c>
      <c r="Z1703">
        <v>1</v>
      </c>
    </row>
    <row r="1704" spans="1:26" x14ac:dyDescent="0.25">
      <c r="A1704">
        <v>106938866</v>
      </c>
      <c r="B1704" t="s">
        <v>44</v>
      </c>
      <c r="C1704" t="s">
        <v>38</v>
      </c>
      <c r="D1704">
        <v>20000070</v>
      </c>
      <c r="E1704">
        <v>20000070</v>
      </c>
      <c r="F1704">
        <v>8.2119999999999997</v>
      </c>
      <c r="G1704">
        <v>50005807</v>
      </c>
      <c r="H1704">
        <v>0.5</v>
      </c>
      <c r="I1704">
        <v>2022</v>
      </c>
      <c r="J1704" t="s">
        <v>118</v>
      </c>
      <c r="K1704" t="s">
        <v>58</v>
      </c>
      <c r="L1704" s="127">
        <v>0.32569444444444445</v>
      </c>
      <c r="M1704" t="s">
        <v>28</v>
      </c>
      <c r="N1704" t="s">
        <v>29</v>
      </c>
      <c r="O1704" t="s">
        <v>30</v>
      </c>
      <c r="P1704" t="s">
        <v>31</v>
      </c>
      <c r="Q1704" t="s">
        <v>41</v>
      </c>
      <c r="R1704" t="s">
        <v>140</v>
      </c>
      <c r="S1704" t="s">
        <v>42</v>
      </c>
      <c r="T1704" t="s">
        <v>35</v>
      </c>
      <c r="U1704" s="1" t="s">
        <v>36</v>
      </c>
      <c r="V1704">
        <v>2</v>
      </c>
      <c r="W1704">
        <v>0</v>
      </c>
      <c r="X1704">
        <v>0</v>
      </c>
      <c r="Y1704">
        <v>0</v>
      </c>
      <c r="Z1704">
        <v>0</v>
      </c>
    </row>
    <row r="1705" spans="1:26" x14ac:dyDescent="0.25">
      <c r="A1705">
        <v>106938867</v>
      </c>
      <c r="B1705" t="s">
        <v>44</v>
      </c>
      <c r="C1705" t="s">
        <v>67</v>
      </c>
      <c r="D1705">
        <v>30000147</v>
      </c>
      <c r="E1705">
        <v>30000147</v>
      </c>
      <c r="F1705">
        <v>9.08</v>
      </c>
      <c r="G1705">
        <v>50000545</v>
      </c>
      <c r="H1705">
        <v>1E-3</v>
      </c>
      <c r="I1705">
        <v>2022</v>
      </c>
      <c r="J1705" t="s">
        <v>118</v>
      </c>
      <c r="K1705" t="s">
        <v>58</v>
      </c>
      <c r="L1705" s="127">
        <v>0.50277777777777777</v>
      </c>
      <c r="M1705" t="s">
        <v>28</v>
      </c>
      <c r="N1705" t="s">
        <v>29</v>
      </c>
      <c r="O1705" t="s">
        <v>30</v>
      </c>
      <c r="P1705" t="s">
        <v>68</v>
      </c>
      <c r="Q1705" t="s">
        <v>41</v>
      </c>
      <c r="R1705" t="s">
        <v>61</v>
      </c>
      <c r="S1705" t="s">
        <v>42</v>
      </c>
      <c r="T1705" t="s">
        <v>35</v>
      </c>
      <c r="U1705" s="1" t="s">
        <v>43</v>
      </c>
      <c r="V1705">
        <v>2</v>
      </c>
      <c r="W1705">
        <v>0</v>
      </c>
      <c r="X1705">
        <v>0</v>
      </c>
      <c r="Y1705">
        <v>0</v>
      </c>
      <c r="Z1705">
        <v>1</v>
      </c>
    </row>
    <row r="1706" spans="1:26" x14ac:dyDescent="0.25">
      <c r="A1706">
        <v>106939213</v>
      </c>
      <c r="B1706" t="s">
        <v>81</v>
      </c>
      <c r="C1706" t="s">
        <v>67</v>
      </c>
      <c r="D1706">
        <v>30000049</v>
      </c>
      <c r="E1706">
        <v>30000049</v>
      </c>
      <c r="F1706">
        <v>7.16</v>
      </c>
      <c r="G1706">
        <v>50027141</v>
      </c>
      <c r="H1706">
        <v>0</v>
      </c>
      <c r="I1706">
        <v>2022</v>
      </c>
      <c r="J1706" t="s">
        <v>135</v>
      </c>
      <c r="K1706" t="s">
        <v>60</v>
      </c>
      <c r="L1706" s="127">
        <v>0.5541666666666667</v>
      </c>
      <c r="M1706" t="s">
        <v>40</v>
      </c>
      <c r="N1706" t="s">
        <v>29</v>
      </c>
      <c r="O1706" t="s">
        <v>30</v>
      </c>
      <c r="P1706" t="s">
        <v>31</v>
      </c>
      <c r="Q1706" t="s">
        <v>41</v>
      </c>
      <c r="R1706" t="s">
        <v>33</v>
      </c>
      <c r="S1706" t="s">
        <v>42</v>
      </c>
      <c r="T1706" t="s">
        <v>35</v>
      </c>
      <c r="U1706" s="1" t="s">
        <v>43</v>
      </c>
      <c r="V1706">
        <v>3</v>
      </c>
      <c r="W1706">
        <v>0</v>
      </c>
      <c r="X1706">
        <v>0</v>
      </c>
      <c r="Y1706">
        <v>0</v>
      </c>
      <c r="Z1706">
        <v>2</v>
      </c>
    </row>
    <row r="1707" spans="1:26" x14ac:dyDescent="0.25">
      <c r="A1707">
        <v>106939692</v>
      </c>
      <c r="B1707" t="s">
        <v>25</v>
      </c>
      <c r="C1707" t="s">
        <v>65</v>
      </c>
      <c r="D1707">
        <v>10000440</v>
      </c>
      <c r="E1707">
        <v>10000440</v>
      </c>
      <c r="F1707">
        <v>999.99900000000002</v>
      </c>
      <c r="G1707">
        <v>10000040</v>
      </c>
      <c r="H1707">
        <v>0.45</v>
      </c>
      <c r="I1707">
        <v>2022</v>
      </c>
      <c r="J1707" t="s">
        <v>135</v>
      </c>
      <c r="K1707" t="s">
        <v>60</v>
      </c>
      <c r="L1707" s="127">
        <v>0.78333333333333333</v>
      </c>
      <c r="M1707" t="s">
        <v>28</v>
      </c>
      <c r="N1707" t="s">
        <v>29</v>
      </c>
      <c r="O1707" t="s">
        <v>30</v>
      </c>
      <c r="P1707" t="s">
        <v>54</v>
      </c>
      <c r="Q1707" t="s">
        <v>62</v>
      </c>
      <c r="R1707" t="s">
        <v>33</v>
      </c>
      <c r="S1707" t="s">
        <v>139</v>
      </c>
      <c r="T1707" t="s">
        <v>35</v>
      </c>
      <c r="U1707" s="1" t="s">
        <v>36</v>
      </c>
      <c r="V1707">
        <v>1</v>
      </c>
      <c r="W1707">
        <v>0</v>
      </c>
      <c r="X1707">
        <v>0</v>
      </c>
      <c r="Y1707">
        <v>0</v>
      </c>
      <c r="Z1707">
        <v>0</v>
      </c>
    </row>
    <row r="1708" spans="1:26" x14ac:dyDescent="0.25">
      <c r="A1708">
        <v>106939726</v>
      </c>
      <c r="B1708" t="s">
        <v>25</v>
      </c>
      <c r="C1708" t="s">
        <v>45</v>
      </c>
      <c r="D1708">
        <v>50015965</v>
      </c>
      <c r="E1708">
        <v>50015965</v>
      </c>
      <c r="F1708">
        <v>1.6259999999999999</v>
      </c>
      <c r="G1708">
        <v>50001177</v>
      </c>
      <c r="H1708">
        <v>4.0000000000000001E-3</v>
      </c>
      <c r="I1708">
        <v>2022</v>
      </c>
      <c r="J1708" t="s">
        <v>118</v>
      </c>
      <c r="K1708" t="s">
        <v>58</v>
      </c>
      <c r="L1708" s="127">
        <v>0.84027777777777779</v>
      </c>
      <c r="M1708" t="s">
        <v>28</v>
      </c>
      <c r="N1708" t="s">
        <v>29</v>
      </c>
      <c r="O1708" t="s">
        <v>30</v>
      </c>
      <c r="P1708" t="s">
        <v>68</v>
      </c>
      <c r="Q1708" t="s">
        <v>41</v>
      </c>
      <c r="R1708" t="s">
        <v>61</v>
      </c>
      <c r="S1708" t="s">
        <v>42</v>
      </c>
      <c r="T1708" t="s">
        <v>52</v>
      </c>
      <c r="U1708" s="1" t="s">
        <v>36</v>
      </c>
      <c r="V1708">
        <v>1</v>
      </c>
      <c r="W1708">
        <v>0</v>
      </c>
      <c r="X1708">
        <v>0</v>
      </c>
      <c r="Y1708">
        <v>0</v>
      </c>
      <c r="Z1708">
        <v>0</v>
      </c>
    </row>
    <row r="1709" spans="1:26" x14ac:dyDescent="0.25">
      <c r="A1709">
        <v>106939813</v>
      </c>
      <c r="B1709" t="s">
        <v>114</v>
      </c>
      <c r="C1709" t="s">
        <v>38</v>
      </c>
      <c r="D1709">
        <v>20000070</v>
      </c>
      <c r="E1709">
        <v>20000070</v>
      </c>
      <c r="F1709">
        <v>14.492000000000001</v>
      </c>
      <c r="G1709">
        <v>40001914</v>
      </c>
      <c r="H1709">
        <v>0.1</v>
      </c>
      <c r="I1709">
        <v>2022</v>
      </c>
      <c r="J1709" t="s">
        <v>118</v>
      </c>
      <c r="K1709" t="s">
        <v>55</v>
      </c>
      <c r="L1709" s="127">
        <v>0.56319444444444444</v>
      </c>
      <c r="M1709" t="s">
        <v>40</v>
      </c>
      <c r="N1709" t="s">
        <v>49</v>
      </c>
      <c r="O1709" t="s">
        <v>30</v>
      </c>
      <c r="P1709" t="s">
        <v>31</v>
      </c>
      <c r="Q1709" t="s">
        <v>41</v>
      </c>
      <c r="R1709" t="s">
        <v>33</v>
      </c>
      <c r="S1709" t="s">
        <v>42</v>
      </c>
      <c r="T1709" t="s">
        <v>35</v>
      </c>
      <c r="U1709" s="1" t="s">
        <v>36</v>
      </c>
      <c r="V1709">
        <v>2</v>
      </c>
      <c r="W1709">
        <v>0</v>
      </c>
      <c r="X1709">
        <v>0</v>
      </c>
      <c r="Y1709">
        <v>0</v>
      </c>
      <c r="Z1709">
        <v>0</v>
      </c>
    </row>
    <row r="1710" spans="1:26" x14ac:dyDescent="0.25">
      <c r="A1710">
        <v>106939909</v>
      </c>
      <c r="B1710" t="s">
        <v>104</v>
      </c>
      <c r="C1710" t="s">
        <v>65</v>
      </c>
      <c r="D1710">
        <v>10000026</v>
      </c>
      <c r="E1710">
        <v>10000026</v>
      </c>
      <c r="F1710">
        <v>8.52</v>
      </c>
      <c r="G1710">
        <v>200500</v>
      </c>
      <c r="H1710">
        <v>1</v>
      </c>
      <c r="I1710">
        <v>2022</v>
      </c>
      <c r="J1710" t="s">
        <v>118</v>
      </c>
      <c r="K1710" t="s">
        <v>55</v>
      </c>
      <c r="L1710" s="127">
        <v>0.74791666666666667</v>
      </c>
      <c r="M1710" t="s">
        <v>28</v>
      </c>
      <c r="N1710" t="s">
        <v>29</v>
      </c>
      <c r="O1710" t="s">
        <v>30</v>
      </c>
      <c r="P1710" t="s">
        <v>54</v>
      </c>
      <c r="Q1710" t="s">
        <v>41</v>
      </c>
      <c r="R1710" t="s">
        <v>33</v>
      </c>
      <c r="S1710" t="s">
        <v>42</v>
      </c>
      <c r="T1710" t="s">
        <v>35</v>
      </c>
      <c r="U1710" s="1" t="s">
        <v>36</v>
      </c>
      <c r="V1710">
        <v>1</v>
      </c>
      <c r="W1710">
        <v>0</v>
      </c>
      <c r="X1710">
        <v>0</v>
      </c>
      <c r="Y1710">
        <v>0</v>
      </c>
      <c r="Z1710">
        <v>0</v>
      </c>
    </row>
    <row r="1711" spans="1:26" x14ac:dyDescent="0.25">
      <c r="A1711">
        <v>106940011</v>
      </c>
      <c r="B1711" t="s">
        <v>148</v>
      </c>
      <c r="C1711" t="s">
        <v>65</v>
      </c>
      <c r="D1711">
        <v>10000040</v>
      </c>
      <c r="E1711">
        <v>10000040</v>
      </c>
      <c r="F1711">
        <v>6.8</v>
      </c>
      <c r="G1711">
        <v>200070</v>
      </c>
      <c r="H1711">
        <v>0.2</v>
      </c>
      <c r="I1711">
        <v>2022</v>
      </c>
      <c r="J1711" t="s">
        <v>118</v>
      </c>
      <c r="K1711" t="s">
        <v>48</v>
      </c>
      <c r="L1711" s="127">
        <v>0.85069444444444453</v>
      </c>
      <c r="M1711" t="s">
        <v>28</v>
      </c>
      <c r="N1711" t="s">
        <v>29</v>
      </c>
      <c r="O1711" t="s">
        <v>30</v>
      </c>
      <c r="P1711" t="s">
        <v>31</v>
      </c>
      <c r="Q1711" t="s">
        <v>41</v>
      </c>
      <c r="R1711" t="s">
        <v>33</v>
      </c>
      <c r="S1711" t="s">
        <v>42</v>
      </c>
      <c r="T1711" t="s">
        <v>57</v>
      </c>
      <c r="U1711" s="1" t="s">
        <v>36</v>
      </c>
      <c r="V1711">
        <v>1</v>
      </c>
      <c r="W1711">
        <v>0</v>
      </c>
      <c r="X1711">
        <v>0</v>
      </c>
      <c r="Y1711">
        <v>0</v>
      </c>
      <c r="Z1711">
        <v>0</v>
      </c>
    </row>
    <row r="1712" spans="1:26" x14ac:dyDescent="0.25">
      <c r="A1712">
        <v>106940020</v>
      </c>
      <c r="B1712" t="s">
        <v>25</v>
      </c>
      <c r="C1712" t="s">
        <v>65</v>
      </c>
      <c r="D1712">
        <v>10000040</v>
      </c>
      <c r="E1712">
        <v>10000040</v>
      </c>
      <c r="F1712">
        <v>999.99900000000002</v>
      </c>
      <c r="G1712">
        <v>40005240</v>
      </c>
      <c r="H1712">
        <v>0.5</v>
      </c>
      <c r="I1712">
        <v>2022</v>
      </c>
      <c r="J1712" t="s">
        <v>135</v>
      </c>
      <c r="K1712" t="s">
        <v>60</v>
      </c>
      <c r="L1712" s="127">
        <v>0.30972222222222223</v>
      </c>
      <c r="M1712" t="s">
        <v>28</v>
      </c>
      <c r="N1712" t="s">
        <v>49</v>
      </c>
      <c r="O1712" t="s">
        <v>30</v>
      </c>
      <c r="P1712" t="s">
        <v>54</v>
      </c>
      <c r="Q1712" t="s">
        <v>41</v>
      </c>
      <c r="R1712" t="s">
        <v>33</v>
      </c>
      <c r="S1712" t="s">
        <v>42</v>
      </c>
      <c r="T1712" t="s">
        <v>35</v>
      </c>
      <c r="U1712" s="1" t="s">
        <v>64</v>
      </c>
      <c r="V1712">
        <v>1</v>
      </c>
      <c r="W1712">
        <v>0</v>
      </c>
      <c r="X1712">
        <v>0</v>
      </c>
      <c r="Y1712">
        <v>1</v>
      </c>
      <c r="Z1712">
        <v>0</v>
      </c>
    </row>
    <row r="1713" spans="1:26" x14ac:dyDescent="0.25">
      <c r="A1713">
        <v>106940056</v>
      </c>
      <c r="B1713" t="s">
        <v>86</v>
      </c>
      <c r="C1713" t="s">
        <v>65</v>
      </c>
      <c r="D1713">
        <v>10000040</v>
      </c>
      <c r="E1713">
        <v>10000040</v>
      </c>
      <c r="F1713">
        <v>18.260000000000002</v>
      </c>
      <c r="G1713">
        <v>200550</v>
      </c>
      <c r="H1713">
        <v>0.1</v>
      </c>
      <c r="I1713">
        <v>2022</v>
      </c>
      <c r="J1713" t="s">
        <v>118</v>
      </c>
      <c r="K1713" t="s">
        <v>48</v>
      </c>
      <c r="L1713" s="127">
        <v>0.86388888888888893</v>
      </c>
      <c r="M1713" t="s">
        <v>28</v>
      </c>
      <c r="N1713" t="s">
        <v>49</v>
      </c>
      <c r="O1713" t="s">
        <v>30</v>
      </c>
      <c r="P1713" t="s">
        <v>68</v>
      </c>
      <c r="Q1713" t="s">
        <v>41</v>
      </c>
      <c r="R1713" t="s">
        <v>33</v>
      </c>
      <c r="S1713" t="s">
        <v>42</v>
      </c>
      <c r="T1713" t="s">
        <v>57</v>
      </c>
      <c r="U1713" s="1" t="s">
        <v>36</v>
      </c>
      <c r="V1713">
        <v>2</v>
      </c>
      <c r="W1713">
        <v>0</v>
      </c>
      <c r="X1713">
        <v>0</v>
      </c>
      <c r="Y1713">
        <v>0</v>
      </c>
      <c r="Z1713">
        <v>0</v>
      </c>
    </row>
    <row r="1714" spans="1:26" x14ac:dyDescent="0.25">
      <c r="A1714">
        <v>106940098</v>
      </c>
      <c r="B1714" t="s">
        <v>119</v>
      </c>
      <c r="C1714" t="s">
        <v>122</v>
      </c>
      <c r="D1714">
        <v>40001532</v>
      </c>
      <c r="E1714">
        <v>40001532</v>
      </c>
      <c r="F1714">
        <v>2.2570000000000001</v>
      </c>
      <c r="G1714">
        <v>40001535</v>
      </c>
      <c r="H1714">
        <v>0.2</v>
      </c>
      <c r="I1714">
        <v>2022</v>
      </c>
      <c r="J1714" t="s">
        <v>118</v>
      </c>
      <c r="K1714" t="s">
        <v>58</v>
      </c>
      <c r="L1714" s="127">
        <v>0.84166666666666667</v>
      </c>
      <c r="M1714" t="s">
        <v>40</v>
      </c>
      <c r="N1714" t="s">
        <v>29</v>
      </c>
      <c r="O1714" t="s">
        <v>30</v>
      </c>
      <c r="P1714" t="s">
        <v>54</v>
      </c>
      <c r="Q1714" t="s">
        <v>41</v>
      </c>
      <c r="R1714" t="s">
        <v>33</v>
      </c>
      <c r="S1714" t="s">
        <v>42</v>
      </c>
      <c r="T1714" t="s">
        <v>57</v>
      </c>
      <c r="U1714" s="1" t="s">
        <v>36</v>
      </c>
      <c r="V1714">
        <v>3</v>
      </c>
      <c r="W1714">
        <v>0</v>
      </c>
      <c r="X1714">
        <v>0</v>
      </c>
      <c r="Y1714">
        <v>0</v>
      </c>
      <c r="Z1714">
        <v>0</v>
      </c>
    </row>
    <row r="1715" spans="1:26" x14ac:dyDescent="0.25">
      <c r="A1715">
        <v>106940212</v>
      </c>
      <c r="B1715" t="s">
        <v>114</v>
      </c>
      <c r="C1715" t="s">
        <v>38</v>
      </c>
      <c r="D1715">
        <v>20000070</v>
      </c>
      <c r="E1715">
        <v>20000070</v>
      </c>
      <c r="F1715">
        <v>10.098000000000001</v>
      </c>
      <c r="G1715">
        <v>50029816</v>
      </c>
      <c r="H1715">
        <v>2</v>
      </c>
      <c r="I1715">
        <v>2022</v>
      </c>
      <c r="J1715" t="s">
        <v>118</v>
      </c>
      <c r="K1715" t="s">
        <v>48</v>
      </c>
      <c r="L1715" s="127">
        <v>0.66111111111111109</v>
      </c>
      <c r="M1715" t="s">
        <v>28</v>
      </c>
      <c r="N1715" t="s">
        <v>49</v>
      </c>
      <c r="O1715" t="s">
        <v>30</v>
      </c>
      <c r="P1715" t="s">
        <v>31</v>
      </c>
      <c r="Q1715" t="s">
        <v>41</v>
      </c>
      <c r="R1715" t="s">
        <v>33</v>
      </c>
      <c r="S1715" t="s">
        <v>42</v>
      </c>
      <c r="T1715" t="s">
        <v>35</v>
      </c>
      <c r="U1715" s="1" t="s">
        <v>36</v>
      </c>
      <c r="V1715">
        <v>3</v>
      </c>
      <c r="W1715">
        <v>0</v>
      </c>
      <c r="X1715">
        <v>0</v>
      </c>
      <c r="Y1715">
        <v>0</v>
      </c>
      <c r="Z1715">
        <v>0</v>
      </c>
    </row>
    <row r="1716" spans="1:26" x14ac:dyDescent="0.25">
      <c r="A1716">
        <v>106940318</v>
      </c>
      <c r="B1716" t="s">
        <v>114</v>
      </c>
      <c r="C1716" t="s">
        <v>67</v>
      </c>
      <c r="D1716">
        <v>30000042</v>
      </c>
      <c r="E1716">
        <v>30000042</v>
      </c>
      <c r="F1716">
        <v>11.241</v>
      </c>
      <c r="G1716">
        <v>50011260</v>
      </c>
      <c r="H1716">
        <v>0.15</v>
      </c>
      <c r="I1716">
        <v>2022</v>
      </c>
      <c r="J1716" t="s">
        <v>89</v>
      </c>
      <c r="K1716" t="s">
        <v>55</v>
      </c>
      <c r="L1716" s="127">
        <v>0.63541666666666663</v>
      </c>
      <c r="M1716" t="s">
        <v>28</v>
      </c>
      <c r="N1716" t="s">
        <v>49</v>
      </c>
      <c r="O1716" t="s">
        <v>30</v>
      </c>
      <c r="P1716" t="s">
        <v>68</v>
      </c>
      <c r="Q1716" t="s">
        <v>41</v>
      </c>
      <c r="S1716" t="s">
        <v>42</v>
      </c>
      <c r="T1716" t="s">
        <v>35</v>
      </c>
      <c r="U1716" s="1" t="s">
        <v>43</v>
      </c>
      <c r="V1716">
        <v>3</v>
      </c>
      <c r="W1716">
        <v>0</v>
      </c>
      <c r="X1716">
        <v>0</v>
      </c>
      <c r="Y1716">
        <v>0</v>
      </c>
      <c r="Z1716">
        <v>1</v>
      </c>
    </row>
    <row r="1717" spans="1:26" x14ac:dyDescent="0.25">
      <c r="A1717">
        <v>106940653</v>
      </c>
      <c r="B1717" t="s">
        <v>96</v>
      </c>
      <c r="C1717" t="s">
        <v>45</v>
      </c>
      <c r="D1717">
        <v>50019687</v>
      </c>
      <c r="E1717">
        <v>50019687</v>
      </c>
      <c r="F1717">
        <v>2.0030000000000001</v>
      </c>
      <c r="G1717">
        <v>50002040</v>
      </c>
      <c r="H1717">
        <v>0</v>
      </c>
      <c r="I1717">
        <v>2022</v>
      </c>
      <c r="J1717" t="s">
        <v>135</v>
      </c>
      <c r="K1717" t="s">
        <v>60</v>
      </c>
      <c r="L1717" s="127">
        <v>0.93958333333333333</v>
      </c>
      <c r="M1717" t="s">
        <v>92</v>
      </c>
      <c r="Q1717" t="s">
        <v>41</v>
      </c>
      <c r="R1717" t="s">
        <v>50</v>
      </c>
      <c r="S1717" t="s">
        <v>42</v>
      </c>
      <c r="T1717" t="s">
        <v>47</v>
      </c>
      <c r="U1717" s="1" t="s">
        <v>36</v>
      </c>
      <c r="V1717">
        <v>2</v>
      </c>
      <c r="W1717">
        <v>0</v>
      </c>
      <c r="X1717">
        <v>0</v>
      </c>
      <c r="Y1717">
        <v>0</v>
      </c>
      <c r="Z1717">
        <v>0</v>
      </c>
    </row>
    <row r="1718" spans="1:26" x14ac:dyDescent="0.25">
      <c r="A1718">
        <v>106940702</v>
      </c>
      <c r="B1718" t="s">
        <v>106</v>
      </c>
      <c r="C1718" t="s">
        <v>45</v>
      </c>
      <c r="D1718">
        <v>50031743</v>
      </c>
      <c r="E1718">
        <v>50031743</v>
      </c>
      <c r="F1718">
        <v>1.2010000000000001</v>
      </c>
      <c r="G1718">
        <v>50023178</v>
      </c>
      <c r="H1718">
        <v>2.8000000000000001E-2</v>
      </c>
      <c r="I1718">
        <v>2022</v>
      </c>
      <c r="J1718" t="s">
        <v>89</v>
      </c>
      <c r="K1718" t="s">
        <v>55</v>
      </c>
      <c r="L1718" s="127">
        <v>0.45902777777777781</v>
      </c>
      <c r="M1718" t="s">
        <v>28</v>
      </c>
      <c r="N1718" t="s">
        <v>49</v>
      </c>
      <c r="O1718" t="s">
        <v>30</v>
      </c>
      <c r="P1718" t="s">
        <v>54</v>
      </c>
      <c r="Q1718" t="s">
        <v>41</v>
      </c>
      <c r="S1718" t="s">
        <v>42</v>
      </c>
      <c r="T1718" t="s">
        <v>35</v>
      </c>
      <c r="U1718" s="1" t="s">
        <v>36</v>
      </c>
      <c r="V1718">
        <v>2</v>
      </c>
      <c r="W1718">
        <v>0</v>
      </c>
      <c r="X1718">
        <v>0</v>
      </c>
      <c r="Y1718">
        <v>0</v>
      </c>
      <c r="Z1718">
        <v>0</v>
      </c>
    </row>
    <row r="1719" spans="1:26" x14ac:dyDescent="0.25">
      <c r="A1719">
        <v>106940849</v>
      </c>
      <c r="B1719" t="s">
        <v>25</v>
      </c>
      <c r="C1719" t="s">
        <v>45</v>
      </c>
      <c r="D1719">
        <v>50028288</v>
      </c>
      <c r="E1719">
        <v>40001005</v>
      </c>
      <c r="F1719">
        <v>7.3689999999999998</v>
      </c>
      <c r="G1719">
        <v>50007541</v>
      </c>
      <c r="H1719">
        <v>9.0999999999999998E-2</v>
      </c>
      <c r="I1719">
        <v>2022</v>
      </c>
      <c r="J1719" t="s">
        <v>135</v>
      </c>
      <c r="K1719" t="s">
        <v>27</v>
      </c>
      <c r="L1719" s="127">
        <v>0.46527777777777773</v>
      </c>
      <c r="M1719" t="s">
        <v>40</v>
      </c>
      <c r="N1719" t="s">
        <v>49</v>
      </c>
      <c r="O1719" t="s">
        <v>30</v>
      </c>
      <c r="P1719" t="s">
        <v>68</v>
      </c>
      <c r="Q1719" t="s">
        <v>41</v>
      </c>
      <c r="R1719" t="s">
        <v>33</v>
      </c>
      <c r="S1719" t="s">
        <v>42</v>
      </c>
      <c r="T1719" t="s">
        <v>35</v>
      </c>
      <c r="U1719" s="1" t="s">
        <v>36</v>
      </c>
      <c r="V1719">
        <v>2</v>
      </c>
      <c r="W1719">
        <v>0</v>
      </c>
      <c r="X1719">
        <v>0</v>
      </c>
      <c r="Y1719">
        <v>0</v>
      </c>
      <c r="Z1719">
        <v>0</v>
      </c>
    </row>
    <row r="1720" spans="1:26" x14ac:dyDescent="0.25">
      <c r="A1720">
        <v>106941125</v>
      </c>
      <c r="B1720" t="s">
        <v>106</v>
      </c>
      <c r="C1720" t="s">
        <v>65</v>
      </c>
      <c r="D1720">
        <v>10000095</v>
      </c>
      <c r="E1720">
        <v>10000095</v>
      </c>
      <c r="F1720">
        <v>25.082000000000001</v>
      </c>
      <c r="G1720">
        <v>200610</v>
      </c>
      <c r="H1720">
        <v>3</v>
      </c>
      <c r="I1720">
        <v>2022</v>
      </c>
      <c r="J1720" t="s">
        <v>118</v>
      </c>
      <c r="K1720" t="s">
        <v>55</v>
      </c>
      <c r="L1720" s="127">
        <v>0.68333333333333324</v>
      </c>
      <c r="M1720" t="s">
        <v>28</v>
      </c>
      <c r="N1720" t="s">
        <v>49</v>
      </c>
      <c r="O1720" t="s">
        <v>30</v>
      </c>
      <c r="P1720" t="s">
        <v>68</v>
      </c>
      <c r="Q1720" t="s">
        <v>41</v>
      </c>
      <c r="R1720" t="s">
        <v>33</v>
      </c>
      <c r="S1720" t="s">
        <v>42</v>
      </c>
      <c r="T1720" t="s">
        <v>35</v>
      </c>
      <c r="U1720" s="1" t="s">
        <v>36</v>
      </c>
      <c r="V1720">
        <v>10</v>
      </c>
      <c r="W1720">
        <v>0</v>
      </c>
      <c r="X1720">
        <v>0</v>
      </c>
      <c r="Y1720">
        <v>0</v>
      </c>
      <c r="Z1720">
        <v>0</v>
      </c>
    </row>
    <row r="1721" spans="1:26" x14ac:dyDescent="0.25">
      <c r="A1721">
        <v>106941205</v>
      </c>
      <c r="B1721" t="s">
        <v>81</v>
      </c>
      <c r="C1721" t="s">
        <v>65</v>
      </c>
      <c r="D1721">
        <v>10000485</v>
      </c>
      <c r="E1721">
        <v>10800485</v>
      </c>
      <c r="F1721">
        <v>34.387</v>
      </c>
      <c r="G1721">
        <v>50028612</v>
      </c>
      <c r="H1721">
        <v>1.9E-2</v>
      </c>
      <c r="I1721">
        <v>2022</v>
      </c>
      <c r="J1721" t="s">
        <v>118</v>
      </c>
      <c r="K1721" t="s">
        <v>58</v>
      </c>
      <c r="L1721" s="127">
        <v>0.68958333333333333</v>
      </c>
      <c r="M1721" t="s">
        <v>28</v>
      </c>
      <c r="N1721" t="s">
        <v>49</v>
      </c>
      <c r="O1721" t="s">
        <v>30</v>
      </c>
      <c r="P1721" t="s">
        <v>31</v>
      </c>
      <c r="Q1721" t="s">
        <v>41</v>
      </c>
      <c r="R1721" t="s">
        <v>33</v>
      </c>
      <c r="S1721" t="s">
        <v>42</v>
      </c>
      <c r="T1721" t="s">
        <v>35</v>
      </c>
      <c r="U1721" s="1" t="s">
        <v>36</v>
      </c>
      <c r="V1721">
        <v>1</v>
      </c>
      <c r="W1721">
        <v>0</v>
      </c>
      <c r="X1721">
        <v>0</v>
      </c>
      <c r="Y1721">
        <v>0</v>
      </c>
      <c r="Z1721">
        <v>0</v>
      </c>
    </row>
    <row r="1722" spans="1:26" x14ac:dyDescent="0.25">
      <c r="A1722">
        <v>106941256</v>
      </c>
      <c r="B1722" t="s">
        <v>86</v>
      </c>
      <c r="C1722" t="s">
        <v>65</v>
      </c>
      <c r="D1722">
        <v>10000026</v>
      </c>
      <c r="E1722">
        <v>10000026</v>
      </c>
      <c r="F1722">
        <v>22.863</v>
      </c>
      <c r="G1722">
        <v>200350</v>
      </c>
      <c r="H1722">
        <v>0.1</v>
      </c>
      <c r="I1722">
        <v>2022</v>
      </c>
      <c r="J1722" t="s">
        <v>135</v>
      </c>
      <c r="K1722" t="s">
        <v>60</v>
      </c>
      <c r="L1722" s="127">
        <v>0.51388888888888895</v>
      </c>
      <c r="M1722" t="s">
        <v>28</v>
      </c>
      <c r="N1722" t="s">
        <v>49</v>
      </c>
      <c r="O1722" t="s">
        <v>30</v>
      </c>
      <c r="P1722" t="s">
        <v>31</v>
      </c>
      <c r="Q1722" t="s">
        <v>41</v>
      </c>
      <c r="R1722" t="s">
        <v>33</v>
      </c>
      <c r="S1722" t="s">
        <v>42</v>
      </c>
      <c r="T1722" t="s">
        <v>35</v>
      </c>
      <c r="U1722" s="1" t="s">
        <v>36</v>
      </c>
      <c r="V1722">
        <v>1</v>
      </c>
      <c r="W1722">
        <v>0</v>
      </c>
      <c r="X1722">
        <v>0</v>
      </c>
      <c r="Y1722">
        <v>0</v>
      </c>
      <c r="Z1722">
        <v>0</v>
      </c>
    </row>
    <row r="1723" spans="1:26" x14ac:dyDescent="0.25">
      <c r="A1723">
        <v>106941257</v>
      </c>
      <c r="B1723" t="s">
        <v>86</v>
      </c>
      <c r="C1723" t="s">
        <v>65</v>
      </c>
      <c r="D1723">
        <v>10000026</v>
      </c>
      <c r="E1723">
        <v>10000026</v>
      </c>
      <c r="F1723">
        <v>22.863</v>
      </c>
      <c r="G1723">
        <v>200350</v>
      </c>
      <c r="H1723">
        <v>0.1</v>
      </c>
      <c r="I1723">
        <v>2022</v>
      </c>
      <c r="J1723" t="s">
        <v>135</v>
      </c>
      <c r="K1723" t="s">
        <v>60</v>
      </c>
      <c r="L1723" s="127">
        <v>0.59583333333333333</v>
      </c>
      <c r="M1723" t="s">
        <v>28</v>
      </c>
      <c r="N1723" t="s">
        <v>49</v>
      </c>
      <c r="O1723" t="s">
        <v>30</v>
      </c>
      <c r="P1723" t="s">
        <v>31</v>
      </c>
      <c r="Q1723" t="s">
        <v>41</v>
      </c>
      <c r="R1723" t="s">
        <v>33</v>
      </c>
      <c r="S1723" t="s">
        <v>42</v>
      </c>
      <c r="T1723" t="s">
        <v>35</v>
      </c>
      <c r="U1723" s="1" t="s">
        <v>36</v>
      </c>
      <c r="V1723">
        <v>3</v>
      </c>
      <c r="W1723">
        <v>0</v>
      </c>
      <c r="X1723">
        <v>0</v>
      </c>
      <c r="Y1723">
        <v>0</v>
      </c>
      <c r="Z1723">
        <v>0</v>
      </c>
    </row>
    <row r="1724" spans="1:26" x14ac:dyDescent="0.25">
      <c r="A1724">
        <v>106941258</v>
      </c>
      <c r="B1724" t="s">
        <v>86</v>
      </c>
      <c r="C1724" t="s">
        <v>65</v>
      </c>
      <c r="D1724">
        <v>10000026</v>
      </c>
      <c r="E1724">
        <v>10000026</v>
      </c>
      <c r="F1724">
        <v>22.863</v>
      </c>
      <c r="G1724">
        <v>200350</v>
      </c>
      <c r="H1724">
        <v>0.1</v>
      </c>
      <c r="I1724">
        <v>2022</v>
      </c>
      <c r="J1724" t="s">
        <v>135</v>
      </c>
      <c r="K1724" t="s">
        <v>60</v>
      </c>
      <c r="L1724" s="127">
        <v>0.59652777777777777</v>
      </c>
      <c r="M1724" t="s">
        <v>28</v>
      </c>
      <c r="N1724" t="s">
        <v>49</v>
      </c>
      <c r="O1724" t="s">
        <v>30</v>
      </c>
      <c r="P1724" t="s">
        <v>31</v>
      </c>
      <c r="Q1724" t="s">
        <v>41</v>
      </c>
      <c r="R1724" t="s">
        <v>33</v>
      </c>
      <c r="S1724" t="s">
        <v>42</v>
      </c>
      <c r="T1724" t="s">
        <v>35</v>
      </c>
      <c r="U1724" s="1" t="s">
        <v>36</v>
      </c>
      <c r="V1724">
        <v>2</v>
      </c>
      <c r="W1724">
        <v>0</v>
      </c>
      <c r="X1724">
        <v>0</v>
      </c>
      <c r="Y1724">
        <v>0</v>
      </c>
      <c r="Z1724">
        <v>0</v>
      </c>
    </row>
    <row r="1725" spans="1:26" x14ac:dyDescent="0.25">
      <c r="A1725">
        <v>106941260</v>
      </c>
      <c r="B1725" t="s">
        <v>86</v>
      </c>
      <c r="C1725" t="s">
        <v>65</v>
      </c>
      <c r="D1725">
        <v>10000026</v>
      </c>
      <c r="E1725">
        <v>10000026</v>
      </c>
      <c r="F1725">
        <v>22.863</v>
      </c>
      <c r="G1725">
        <v>200350</v>
      </c>
      <c r="H1725">
        <v>0.1</v>
      </c>
      <c r="I1725">
        <v>2022</v>
      </c>
      <c r="J1725" t="s">
        <v>135</v>
      </c>
      <c r="K1725" t="s">
        <v>60</v>
      </c>
      <c r="L1725" s="127">
        <v>0.59722222222222221</v>
      </c>
      <c r="M1725" t="s">
        <v>28</v>
      </c>
      <c r="N1725" t="s">
        <v>49</v>
      </c>
      <c r="O1725" t="s">
        <v>30</v>
      </c>
      <c r="P1725" t="s">
        <v>31</v>
      </c>
      <c r="Q1725" t="s">
        <v>41</v>
      </c>
      <c r="R1725" t="s">
        <v>33</v>
      </c>
      <c r="S1725" t="s">
        <v>42</v>
      </c>
      <c r="T1725" t="s">
        <v>35</v>
      </c>
      <c r="U1725" s="1" t="s">
        <v>36</v>
      </c>
      <c r="V1725">
        <v>3</v>
      </c>
      <c r="W1725">
        <v>0</v>
      </c>
      <c r="X1725">
        <v>0</v>
      </c>
      <c r="Y1725">
        <v>0</v>
      </c>
      <c r="Z1725">
        <v>0</v>
      </c>
    </row>
    <row r="1726" spans="1:26" x14ac:dyDescent="0.25">
      <c r="A1726">
        <v>106941263</v>
      </c>
      <c r="B1726" t="s">
        <v>86</v>
      </c>
      <c r="C1726" t="s">
        <v>65</v>
      </c>
      <c r="D1726">
        <v>10000026</v>
      </c>
      <c r="E1726">
        <v>10000026</v>
      </c>
      <c r="F1726">
        <v>27.666</v>
      </c>
      <c r="G1726">
        <v>200400</v>
      </c>
      <c r="H1726">
        <v>0.1</v>
      </c>
      <c r="I1726">
        <v>2022</v>
      </c>
      <c r="J1726" t="s">
        <v>135</v>
      </c>
      <c r="K1726" t="s">
        <v>60</v>
      </c>
      <c r="L1726" s="127">
        <v>0.72291666666666676</v>
      </c>
      <c r="M1726" t="s">
        <v>28</v>
      </c>
      <c r="N1726" t="s">
        <v>49</v>
      </c>
      <c r="O1726" t="s">
        <v>30</v>
      </c>
      <c r="P1726" t="s">
        <v>31</v>
      </c>
      <c r="Q1726" t="s">
        <v>41</v>
      </c>
      <c r="R1726" t="s">
        <v>33</v>
      </c>
      <c r="S1726" t="s">
        <v>42</v>
      </c>
      <c r="T1726" t="s">
        <v>35</v>
      </c>
      <c r="U1726" s="1" t="s">
        <v>36</v>
      </c>
      <c r="V1726">
        <v>2</v>
      </c>
      <c r="W1726">
        <v>0</v>
      </c>
      <c r="X1726">
        <v>0</v>
      </c>
      <c r="Y1726">
        <v>0</v>
      </c>
      <c r="Z1726">
        <v>0</v>
      </c>
    </row>
    <row r="1727" spans="1:26" x14ac:dyDescent="0.25">
      <c r="A1727">
        <v>106941280</v>
      </c>
      <c r="B1727" t="s">
        <v>106</v>
      </c>
      <c r="C1727" t="s">
        <v>65</v>
      </c>
      <c r="D1727">
        <v>10000095</v>
      </c>
      <c r="E1727">
        <v>10000095</v>
      </c>
      <c r="F1727">
        <v>17.469000000000001</v>
      </c>
      <c r="G1727">
        <v>40001832</v>
      </c>
      <c r="H1727">
        <v>1.6</v>
      </c>
      <c r="I1727">
        <v>2022</v>
      </c>
      <c r="J1727" t="s">
        <v>118</v>
      </c>
      <c r="K1727" t="s">
        <v>58</v>
      </c>
      <c r="L1727" s="127">
        <v>2.7777777777777776E-2</v>
      </c>
      <c r="M1727" t="s">
        <v>28</v>
      </c>
      <c r="N1727" t="s">
        <v>29</v>
      </c>
      <c r="O1727" t="s">
        <v>30</v>
      </c>
      <c r="P1727" t="s">
        <v>31</v>
      </c>
      <c r="Q1727" t="s">
        <v>41</v>
      </c>
      <c r="R1727" t="s">
        <v>33</v>
      </c>
      <c r="S1727" t="s">
        <v>42</v>
      </c>
      <c r="T1727" t="s">
        <v>57</v>
      </c>
      <c r="U1727" s="1" t="s">
        <v>64</v>
      </c>
      <c r="V1727">
        <v>1</v>
      </c>
      <c r="W1727">
        <v>0</v>
      </c>
      <c r="X1727">
        <v>0</v>
      </c>
      <c r="Y1727">
        <v>1</v>
      </c>
      <c r="Z1727">
        <v>0</v>
      </c>
    </row>
    <row r="1728" spans="1:26" x14ac:dyDescent="0.25">
      <c r="A1728">
        <v>106941281</v>
      </c>
      <c r="B1728" t="s">
        <v>106</v>
      </c>
      <c r="C1728" t="s">
        <v>65</v>
      </c>
      <c r="D1728">
        <v>10000095</v>
      </c>
      <c r="E1728">
        <v>10000095</v>
      </c>
      <c r="F1728">
        <v>24.515000000000001</v>
      </c>
      <c r="G1728">
        <v>40001815</v>
      </c>
      <c r="H1728">
        <v>2</v>
      </c>
      <c r="I1728">
        <v>2022</v>
      </c>
      <c r="J1728" t="s">
        <v>135</v>
      </c>
      <c r="K1728" t="s">
        <v>60</v>
      </c>
      <c r="L1728" s="127">
        <v>0.65833333333333333</v>
      </c>
      <c r="M1728" t="s">
        <v>28</v>
      </c>
      <c r="N1728" t="s">
        <v>29</v>
      </c>
      <c r="O1728" t="s">
        <v>30</v>
      </c>
      <c r="P1728" t="s">
        <v>54</v>
      </c>
      <c r="Q1728" t="s">
        <v>41</v>
      </c>
      <c r="R1728" t="s">
        <v>33</v>
      </c>
      <c r="S1728" t="s">
        <v>42</v>
      </c>
      <c r="T1728" t="s">
        <v>35</v>
      </c>
      <c r="U1728" s="1" t="s">
        <v>43</v>
      </c>
      <c r="V1728">
        <v>4</v>
      </c>
      <c r="W1728">
        <v>0</v>
      </c>
      <c r="X1728">
        <v>0</v>
      </c>
      <c r="Y1728">
        <v>0</v>
      </c>
      <c r="Z1728">
        <v>2</v>
      </c>
    </row>
    <row r="1729" spans="1:26" x14ac:dyDescent="0.25">
      <c r="A1729">
        <v>106941307</v>
      </c>
      <c r="B1729" t="s">
        <v>117</v>
      </c>
      <c r="C1729" t="s">
        <v>65</v>
      </c>
      <c r="D1729">
        <v>10000040</v>
      </c>
      <c r="E1729">
        <v>10000040</v>
      </c>
      <c r="F1729">
        <v>13.920999999999999</v>
      </c>
      <c r="G1729">
        <v>201540</v>
      </c>
      <c r="H1729">
        <v>0.6</v>
      </c>
      <c r="I1729">
        <v>2022</v>
      </c>
      <c r="J1729" t="s">
        <v>118</v>
      </c>
      <c r="K1729" t="s">
        <v>58</v>
      </c>
      <c r="L1729" s="127">
        <v>0.82152777777777775</v>
      </c>
      <c r="M1729" t="s">
        <v>28</v>
      </c>
      <c r="N1729" t="s">
        <v>49</v>
      </c>
      <c r="O1729" t="s">
        <v>30</v>
      </c>
      <c r="P1729" t="s">
        <v>68</v>
      </c>
      <c r="Q1729" t="s">
        <v>41</v>
      </c>
      <c r="R1729" t="s">
        <v>33</v>
      </c>
      <c r="S1729" t="s">
        <v>42</v>
      </c>
      <c r="T1729" t="s">
        <v>52</v>
      </c>
      <c r="U1729" s="1" t="s">
        <v>43</v>
      </c>
      <c r="V1729">
        <v>1</v>
      </c>
      <c r="W1729">
        <v>0</v>
      </c>
      <c r="X1729">
        <v>0</v>
      </c>
      <c r="Y1729">
        <v>0</v>
      </c>
      <c r="Z1729">
        <v>1</v>
      </c>
    </row>
    <row r="1730" spans="1:26" x14ac:dyDescent="0.25">
      <c r="A1730">
        <v>106941327</v>
      </c>
      <c r="B1730" t="s">
        <v>112</v>
      </c>
      <c r="C1730" t="s">
        <v>65</v>
      </c>
      <c r="D1730">
        <v>10000095</v>
      </c>
      <c r="E1730">
        <v>10000095</v>
      </c>
      <c r="F1730">
        <v>2.859</v>
      </c>
      <c r="G1730">
        <v>40001793</v>
      </c>
      <c r="H1730">
        <v>0.53</v>
      </c>
      <c r="I1730">
        <v>2022</v>
      </c>
      <c r="J1730" t="s">
        <v>135</v>
      </c>
      <c r="K1730" t="s">
        <v>60</v>
      </c>
      <c r="L1730" s="127">
        <v>0.87430555555555556</v>
      </c>
      <c r="M1730" t="s">
        <v>28</v>
      </c>
      <c r="N1730" t="s">
        <v>29</v>
      </c>
      <c r="O1730" t="s">
        <v>30</v>
      </c>
      <c r="P1730" t="s">
        <v>54</v>
      </c>
      <c r="Q1730" t="s">
        <v>32</v>
      </c>
      <c r="R1730" t="s">
        <v>33</v>
      </c>
      <c r="S1730" t="s">
        <v>34</v>
      </c>
      <c r="T1730" t="s">
        <v>47</v>
      </c>
      <c r="U1730" s="1" t="s">
        <v>36</v>
      </c>
      <c r="V1730">
        <v>8</v>
      </c>
      <c r="W1730">
        <v>0</v>
      </c>
      <c r="X1730">
        <v>0</v>
      </c>
      <c r="Y1730">
        <v>0</v>
      </c>
      <c r="Z1730">
        <v>0</v>
      </c>
    </row>
    <row r="1731" spans="1:26" x14ac:dyDescent="0.25">
      <c r="A1731">
        <v>106941340</v>
      </c>
      <c r="B1731" t="s">
        <v>86</v>
      </c>
      <c r="C1731" t="s">
        <v>65</v>
      </c>
      <c r="D1731">
        <v>10000040</v>
      </c>
      <c r="E1731">
        <v>10000040</v>
      </c>
      <c r="F1731">
        <v>18.16</v>
      </c>
      <c r="G1731">
        <v>200540</v>
      </c>
      <c r="H1731">
        <v>1</v>
      </c>
      <c r="I1731">
        <v>2022</v>
      </c>
      <c r="J1731" t="s">
        <v>135</v>
      </c>
      <c r="K1731" t="s">
        <v>27</v>
      </c>
      <c r="L1731" s="127">
        <v>7.4305555555555555E-2</v>
      </c>
      <c r="M1731" t="s">
        <v>28</v>
      </c>
      <c r="N1731" t="s">
        <v>49</v>
      </c>
      <c r="O1731" t="s">
        <v>30</v>
      </c>
      <c r="P1731" t="s">
        <v>31</v>
      </c>
      <c r="Q1731" t="s">
        <v>41</v>
      </c>
      <c r="R1731" t="s">
        <v>33</v>
      </c>
      <c r="S1731" t="s">
        <v>42</v>
      </c>
      <c r="T1731" t="s">
        <v>57</v>
      </c>
      <c r="U1731" s="1" t="s">
        <v>36</v>
      </c>
      <c r="V1731">
        <v>2</v>
      </c>
      <c r="W1731">
        <v>0</v>
      </c>
      <c r="X1731">
        <v>0</v>
      </c>
      <c r="Y1731">
        <v>0</v>
      </c>
      <c r="Z1731">
        <v>0</v>
      </c>
    </row>
    <row r="1732" spans="1:26" x14ac:dyDescent="0.25">
      <c r="A1732">
        <v>106941372</v>
      </c>
      <c r="B1732" t="s">
        <v>106</v>
      </c>
      <c r="C1732" t="s">
        <v>65</v>
      </c>
      <c r="D1732">
        <v>10000095</v>
      </c>
      <c r="E1732">
        <v>10000095</v>
      </c>
      <c r="F1732">
        <v>18.207999999999998</v>
      </c>
      <c r="G1732">
        <v>30000295</v>
      </c>
      <c r="H1732">
        <v>1</v>
      </c>
      <c r="I1732">
        <v>2022</v>
      </c>
      <c r="J1732" t="s">
        <v>135</v>
      </c>
      <c r="K1732" t="s">
        <v>27</v>
      </c>
      <c r="L1732" s="127">
        <v>0.34166666666666662</v>
      </c>
      <c r="M1732" t="s">
        <v>28</v>
      </c>
      <c r="N1732" t="s">
        <v>29</v>
      </c>
      <c r="O1732" t="s">
        <v>30</v>
      </c>
      <c r="P1732" t="s">
        <v>54</v>
      </c>
      <c r="Q1732" t="s">
        <v>41</v>
      </c>
      <c r="R1732" t="s">
        <v>33</v>
      </c>
      <c r="S1732" t="s">
        <v>42</v>
      </c>
      <c r="T1732" t="s">
        <v>35</v>
      </c>
      <c r="U1732" s="1" t="s">
        <v>36</v>
      </c>
      <c r="V1732">
        <v>2</v>
      </c>
      <c r="W1732">
        <v>0</v>
      </c>
      <c r="X1732">
        <v>0</v>
      </c>
      <c r="Y1732">
        <v>0</v>
      </c>
      <c r="Z1732">
        <v>0</v>
      </c>
    </row>
    <row r="1733" spans="1:26" x14ac:dyDescent="0.25">
      <c r="A1733">
        <v>106941381</v>
      </c>
      <c r="B1733" t="s">
        <v>86</v>
      </c>
      <c r="C1733" t="s">
        <v>65</v>
      </c>
      <c r="D1733">
        <v>10000026</v>
      </c>
      <c r="E1733">
        <v>10000026</v>
      </c>
      <c r="F1733">
        <v>28.265999999999998</v>
      </c>
      <c r="G1733">
        <v>200390</v>
      </c>
      <c r="H1733">
        <v>1.5</v>
      </c>
      <c r="I1733">
        <v>2022</v>
      </c>
      <c r="J1733" t="s">
        <v>118</v>
      </c>
      <c r="K1733" t="s">
        <v>55</v>
      </c>
      <c r="L1733" s="127">
        <v>0.76597222222222217</v>
      </c>
      <c r="M1733" t="s">
        <v>28</v>
      </c>
      <c r="N1733" t="s">
        <v>49</v>
      </c>
      <c r="O1733" t="s">
        <v>30</v>
      </c>
      <c r="P1733" t="s">
        <v>54</v>
      </c>
      <c r="Q1733" t="s">
        <v>41</v>
      </c>
      <c r="R1733" t="s">
        <v>33</v>
      </c>
      <c r="S1733" t="s">
        <v>42</v>
      </c>
      <c r="T1733" t="s">
        <v>35</v>
      </c>
      <c r="U1733" s="1" t="s">
        <v>36</v>
      </c>
      <c r="V1733">
        <v>2</v>
      </c>
      <c r="W1733">
        <v>0</v>
      </c>
      <c r="X1733">
        <v>0</v>
      </c>
      <c r="Y1733">
        <v>0</v>
      </c>
      <c r="Z1733">
        <v>0</v>
      </c>
    </row>
    <row r="1734" spans="1:26" x14ac:dyDescent="0.25">
      <c r="A1734">
        <v>106941382</v>
      </c>
      <c r="B1734" t="s">
        <v>86</v>
      </c>
      <c r="C1734" t="s">
        <v>65</v>
      </c>
      <c r="D1734">
        <v>10000026</v>
      </c>
      <c r="E1734">
        <v>10000026</v>
      </c>
      <c r="F1734">
        <v>21.757000000000001</v>
      </c>
      <c r="G1734">
        <v>200330</v>
      </c>
      <c r="H1734">
        <v>1</v>
      </c>
      <c r="I1734">
        <v>2022</v>
      </c>
      <c r="J1734" t="s">
        <v>118</v>
      </c>
      <c r="K1734" t="s">
        <v>55</v>
      </c>
      <c r="L1734" s="127">
        <v>0.72499999999999998</v>
      </c>
      <c r="M1734" t="s">
        <v>28</v>
      </c>
      <c r="N1734" t="s">
        <v>49</v>
      </c>
      <c r="O1734" t="s">
        <v>30</v>
      </c>
      <c r="P1734" t="s">
        <v>54</v>
      </c>
      <c r="Q1734" t="s">
        <v>41</v>
      </c>
      <c r="R1734" t="s">
        <v>33</v>
      </c>
      <c r="S1734" t="s">
        <v>42</v>
      </c>
      <c r="T1734" t="s">
        <v>35</v>
      </c>
      <c r="U1734" s="1" t="s">
        <v>36</v>
      </c>
      <c r="V1734">
        <v>2</v>
      </c>
      <c r="W1734">
        <v>0</v>
      </c>
      <c r="X1734">
        <v>0</v>
      </c>
      <c r="Y1734">
        <v>0</v>
      </c>
      <c r="Z1734">
        <v>0</v>
      </c>
    </row>
    <row r="1735" spans="1:26" x14ac:dyDescent="0.25">
      <c r="A1735">
        <v>106941388</v>
      </c>
      <c r="B1735" t="s">
        <v>109</v>
      </c>
      <c r="C1735" t="s">
        <v>65</v>
      </c>
      <c r="D1735">
        <v>10000095</v>
      </c>
      <c r="E1735">
        <v>10000095</v>
      </c>
      <c r="F1735">
        <v>6.6870000000000003</v>
      </c>
      <c r="G1735">
        <v>40001155</v>
      </c>
      <c r="H1735">
        <v>1.2</v>
      </c>
      <c r="I1735">
        <v>2022</v>
      </c>
      <c r="J1735" t="s">
        <v>135</v>
      </c>
      <c r="K1735" t="s">
        <v>27</v>
      </c>
      <c r="L1735" s="127">
        <v>0.44097222222222227</v>
      </c>
      <c r="M1735" t="s">
        <v>40</v>
      </c>
      <c r="N1735" t="s">
        <v>49</v>
      </c>
      <c r="O1735" t="s">
        <v>30</v>
      </c>
      <c r="P1735" t="s">
        <v>54</v>
      </c>
      <c r="Q1735" t="s">
        <v>41</v>
      </c>
      <c r="R1735" t="s">
        <v>33</v>
      </c>
      <c r="S1735" t="s">
        <v>42</v>
      </c>
      <c r="T1735" t="s">
        <v>35</v>
      </c>
      <c r="U1735" s="1" t="s">
        <v>85</v>
      </c>
      <c r="V1735">
        <v>1</v>
      </c>
      <c r="W1735">
        <v>0</v>
      </c>
      <c r="X1735">
        <v>1</v>
      </c>
      <c r="Y1735">
        <v>0</v>
      </c>
      <c r="Z1735">
        <v>0</v>
      </c>
    </row>
    <row r="1736" spans="1:26" x14ac:dyDescent="0.25">
      <c r="A1736">
        <v>106941411</v>
      </c>
      <c r="B1736" t="s">
        <v>81</v>
      </c>
      <c r="C1736" t="s">
        <v>65</v>
      </c>
      <c r="D1736">
        <v>10000485</v>
      </c>
      <c r="E1736">
        <v>10800485</v>
      </c>
      <c r="F1736">
        <v>30.632000000000001</v>
      </c>
      <c r="G1736">
        <v>30000051</v>
      </c>
      <c r="H1736">
        <v>2.75</v>
      </c>
      <c r="I1736">
        <v>2022</v>
      </c>
      <c r="J1736" t="s">
        <v>135</v>
      </c>
      <c r="K1736" t="s">
        <v>60</v>
      </c>
      <c r="L1736" s="127">
        <v>0.34027777777777773</v>
      </c>
      <c r="M1736" t="s">
        <v>28</v>
      </c>
      <c r="N1736" t="s">
        <v>29</v>
      </c>
      <c r="O1736" t="s">
        <v>30</v>
      </c>
      <c r="P1736" t="s">
        <v>31</v>
      </c>
      <c r="Q1736" t="s">
        <v>41</v>
      </c>
      <c r="R1736" t="s">
        <v>76</v>
      </c>
      <c r="S1736" t="s">
        <v>42</v>
      </c>
      <c r="T1736" t="s">
        <v>35</v>
      </c>
      <c r="U1736" s="1" t="s">
        <v>36</v>
      </c>
      <c r="V1736">
        <v>1</v>
      </c>
      <c r="W1736">
        <v>0</v>
      </c>
      <c r="X1736">
        <v>0</v>
      </c>
      <c r="Y1736">
        <v>0</v>
      </c>
      <c r="Z1736">
        <v>0</v>
      </c>
    </row>
    <row r="1737" spans="1:26" x14ac:dyDescent="0.25">
      <c r="A1737">
        <v>106941415</v>
      </c>
      <c r="B1737" t="s">
        <v>142</v>
      </c>
      <c r="C1737" t="s">
        <v>67</v>
      </c>
      <c r="D1737">
        <v>30000024</v>
      </c>
      <c r="E1737">
        <v>30000024</v>
      </c>
      <c r="F1737">
        <v>27.667000000000002</v>
      </c>
      <c r="G1737">
        <v>40001406</v>
      </c>
      <c r="H1737">
        <v>0.2</v>
      </c>
      <c r="I1737">
        <v>2022</v>
      </c>
      <c r="J1737" t="s">
        <v>135</v>
      </c>
      <c r="K1737" t="s">
        <v>27</v>
      </c>
      <c r="L1737" s="127">
        <v>0.44166666666666665</v>
      </c>
      <c r="M1737" t="s">
        <v>40</v>
      </c>
      <c r="N1737" t="s">
        <v>49</v>
      </c>
      <c r="O1737" t="s">
        <v>30</v>
      </c>
      <c r="P1737" t="s">
        <v>54</v>
      </c>
      <c r="Q1737" t="s">
        <v>41</v>
      </c>
      <c r="R1737" t="s">
        <v>72</v>
      </c>
      <c r="S1737" t="s">
        <v>42</v>
      </c>
      <c r="T1737" t="s">
        <v>35</v>
      </c>
      <c r="U1737" s="1" t="s">
        <v>36</v>
      </c>
      <c r="V1737">
        <v>1</v>
      </c>
      <c r="W1737">
        <v>0</v>
      </c>
      <c r="X1737">
        <v>0</v>
      </c>
      <c r="Y1737">
        <v>0</v>
      </c>
      <c r="Z1737">
        <v>0</v>
      </c>
    </row>
    <row r="1738" spans="1:26" x14ac:dyDescent="0.25">
      <c r="A1738">
        <v>106941436</v>
      </c>
      <c r="B1738" t="s">
        <v>103</v>
      </c>
      <c r="C1738" t="s">
        <v>65</v>
      </c>
      <c r="D1738">
        <v>10000085</v>
      </c>
      <c r="E1738">
        <v>10000085</v>
      </c>
      <c r="F1738">
        <v>5.0439999999999996</v>
      </c>
      <c r="G1738">
        <v>200060</v>
      </c>
      <c r="H1738">
        <v>1</v>
      </c>
      <c r="I1738">
        <v>2022</v>
      </c>
      <c r="J1738" t="s">
        <v>135</v>
      </c>
      <c r="K1738" t="s">
        <v>27</v>
      </c>
      <c r="L1738" s="127">
        <v>0.60069444444444442</v>
      </c>
      <c r="M1738" t="s">
        <v>92</v>
      </c>
      <c r="Q1738" t="s">
        <v>41</v>
      </c>
      <c r="R1738" t="s">
        <v>33</v>
      </c>
      <c r="S1738" t="s">
        <v>42</v>
      </c>
      <c r="T1738" t="s">
        <v>35</v>
      </c>
      <c r="U1738" s="1" t="s">
        <v>36</v>
      </c>
      <c r="V1738">
        <v>2</v>
      </c>
      <c r="W1738">
        <v>0</v>
      </c>
      <c r="X1738">
        <v>0</v>
      </c>
      <c r="Y1738">
        <v>0</v>
      </c>
      <c r="Z1738">
        <v>0</v>
      </c>
    </row>
    <row r="1739" spans="1:26" x14ac:dyDescent="0.25">
      <c r="A1739">
        <v>106941444</v>
      </c>
      <c r="B1739" t="s">
        <v>86</v>
      </c>
      <c r="C1739" t="s">
        <v>67</v>
      </c>
      <c r="D1739">
        <v>30000063</v>
      </c>
      <c r="E1739">
        <v>30000063</v>
      </c>
      <c r="F1739">
        <v>6.3789999999999996</v>
      </c>
      <c r="G1739">
        <v>40001377</v>
      </c>
      <c r="H1739">
        <v>4.0000000000000001E-3</v>
      </c>
      <c r="I1739">
        <v>2022</v>
      </c>
      <c r="J1739" t="s">
        <v>135</v>
      </c>
      <c r="K1739" t="s">
        <v>27</v>
      </c>
      <c r="L1739" s="127">
        <v>0.54027777777777775</v>
      </c>
      <c r="M1739" t="s">
        <v>28</v>
      </c>
      <c r="N1739" t="s">
        <v>49</v>
      </c>
      <c r="O1739" t="s">
        <v>30</v>
      </c>
      <c r="P1739" t="s">
        <v>31</v>
      </c>
      <c r="Q1739" t="s">
        <v>41</v>
      </c>
      <c r="R1739" t="s">
        <v>50</v>
      </c>
      <c r="S1739" t="s">
        <v>42</v>
      </c>
      <c r="T1739" t="s">
        <v>35</v>
      </c>
      <c r="U1739" s="1" t="s">
        <v>36</v>
      </c>
      <c r="V1739">
        <v>2</v>
      </c>
      <c r="W1739">
        <v>0</v>
      </c>
      <c r="X1739">
        <v>0</v>
      </c>
      <c r="Y1739">
        <v>0</v>
      </c>
      <c r="Z1739">
        <v>0</v>
      </c>
    </row>
    <row r="1740" spans="1:26" x14ac:dyDescent="0.25">
      <c r="A1740">
        <v>106941467</v>
      </c>
      <c r="B1740" t="s">
        <v>104</v>
      </c>
      <c r="C1740" t="s">
        <v>65</v>
      </c>
      <c r="D1740">
        <v>10000026</v>
      </c>
      <c r="E1740">
        <v>10000026</v>
      </c>
      <c r="F1740">
        <v>1.427</v>
      </c>
      <c r="G1740" t="s">
        <v>279</v>
      </c>
      <c r="H1740">
        <v>0.5</v>
      </c>
      <c r="I1740">
        <v>2022</v>
      </c>
      <c r="J1740" t="s">
        <v>135</v>
      </c>
      <c r="K1740" t="s">
        <v>27</v>
      </c>
      <c r="L1740" s="127">
        <v>0.75763888888888886</v>
      </c>
      <c r="M1740" t="s">
        <v>28</v>
      </c>
      <c r="N1740" t="s">
        <v>49</v>
      </c>
      <c r="O1740" t="s">
        <v>30</v>
      </c>
      <c r="P1740" t="s">
        <v>54</v>
      </c>
      <c r="Q1740" t="s">
        <v>41</v>
      </c>
      <c r="R1740" t="s">
        <v>33</v>
      </c>
      <c r="S1740" t="s">
        <v>42</v>
      </c>
      <c r="T1740" t="s">
        <v>35</v>
      </c>
      <c r="U1740" s="1" t="s">
        <v>43</v>
      </c>
      <c r="V1740">
        <v>1</v>
      </c>
      <c r="W1740">
        <v>0</v>
      </c>
      <c r="X1740">
        <v>0</v>
      </c>
      <c r="Y1740">
        <v>0</v>
      </c>
      <c r="Z1740">
        <v>1</v>
      </c>
    </row>
    <row r="1741" spans="1:26" x14ac:dyDescent="0.25">
      <c r="A1741">
        <v>106941486</v>
      </c>
      <c r="B1741" t="s">
        <v>147</v>
      </c>
      <c r="C1741" t="s">
        <v>67</v>
      </c>
      <c r="D1741">
        <v>30000211</v>
      </c>
      <c r="E1741">
        <v>30000211</v>
      </c>
      <c r="F1741">
        <v>10.438000000000001</v>
      </c>
      <c r="G1741">
        <v>30000906</v>
      </c>
      <c r="H1741">
        <v>0.15</v>
      </c>
      <c r="I1741">
        <v>2022</v>
      </c>
      <c r="J1741" t="s">
        <v>118</v>
      </c>
      <c r="K1741" t="s">
        <v>48</v>
      </c>
      <c r="L1741" s="127">
        <v>0.59027777777777779</v>
      </c>
      <c r="M1741" t="s">
        <v>28</v>
      </c>
      <c r="N1741" t="s">
        <v>29</v>
      </c>
      <c r="O1741" t="s">
        <v>30</v>
      </c>
      <c r="P1741" t="s">
        <v>31</v>
      </c>
      <c r="Q1741" t="s">
        <v>41</v>
      </c>
      <c r="R1741" t="s">
        <v>113</v>
      </c>
      <c r="S1741" t="s">
        <v>42</v>
      </c>
      <c r="T1741" t="s">
        <v>35</v>
      </c>
      <c r="U1741" s="1" t="s">
        <v>43</v>
      </c>
      <c r="V1741">
        <v>3</v>
      </c>
      <c r="W1741">
        <v>0</v>
      </c>
      <c r="X1741">
        <v>0</v>
      </c>
      <c r="Y1741">
        <v>0</v>
      </c>
      <c r="Z1741">
        <v>2</v>
      </c>
    </row>
    <row r="1742" spans="1:26" x14ac:dyDescent="0.25">
      <c r="A1742">
        <v>106941668</v>
      </c>
      <c r="B1742" t="s">
        <v>112</v>
      </c>
      <c r="C1742" t="s">
        <v>38</v>
      </c>
      <c r="D1742">
        <v>20000421</v>
      </c>
      <c r="E1742">
        <v>20000421</v>
      </c>
      <c r="F1742">
        <v>4.3239999999999998</v>
      </c>
      <c r="G1742">
        <v>40001719</v>
      </c>
      <c r="H1742">
        <v>0</v>
      </c>
      <c r="I1742">
        <v>2022</v>
      </c>
      <c r="J1742" t="s">
        <v>118</v>
      </c>
      <c r="K1742" t="s">
        <v>53</v>
      </c>
      <c r="L1742" s="127">
        <v>0.3</v>
      </c>
      <c r="M1742" t="s">
        <v>28</v>
      </c>
      <c r="N1742" t="s">
        <v>29</v>
      </c>
      <c r="O1742" t="s">
        <v>30</v>
      </c>
      <c r="P1742" t="s">
        <v>68</v>
      </c>
      <c r="Q1742" t="s">
        <v>41</v>
      </c>
      <c r="R1742" t="s">
        <v>61</v>
      </c>
      <c r="S1742" t="s">
        <v>42</v>
      </c>
      <c r="T1742" t="s">
        <v>35</v>
      </c>
      <c r="U1742" s="1" t="s">
        <v>36</v>
      </c>
      <c r="V1742">
        <v>2</v>
      </c>
      <c r="W1742">
        <v>0</v>
      </c>
      <c r="X1742">
        <v>0</v>
      </c>
      <c r="Y1742">
        <v>0</v>
      </c>
      <c r="Z1742">
        <v>0</v>
      </c>
    </row>
    <row r="1743" spans="1:26" x14ac:dyDescent="0.25">
      <c r="A1743">
        <v>106941755</v>
      </c>
      <c r="B1743" t="s">
        <v>81</v>
      </c>
      <c r="C1743" t="s">
        <v>45</v>
      </c>
      <c r="F1743">
        <v>999.99900000000002</v>
      </c>
      <c r="H1743">
        <v>0</v>
      </c>
      <c r="I1743">
        <v>2022</v>
      </c>
      <c r="J1743" t="s">
        <v>118</v>
      </c>
      <c r="K1743" t="s">
        <v>39</v>
      </c>
      <c r="L1743" s="127">
        <v>0.72222222222222221</v>
      </c>
      <c r="M1743" t="s">
        <v>28</v>
      </c>
      <c r="N1743" t="s">
        <v>49</v>
      </c>
      <c r="O1743" t="s">
        <v>30</v>
      </c>
      <c r="P1743" t="s">
        <v>54</v>
      </c>
      <c r="Q1743" t="s">
        <v>41</v>
      </c>
      <c r="R1743" t="s">
        <v>33</v>
      </c>
      <c r="S1743" t="s">
        <v>42</v>
      </c>
      <c r="T1743" t="s">
        <v>35</v>
      </c>
      <c r="U1743" s="1" t="s">
        <v>36</v>
      </c>
      <c r="V1743">
        <v>5</v>
      </c>
      <c r="W1743">
        <v>0</v>
      </c>
      <c r="X1743">
        <v>0</v>
      </c>
      <c r="Y1743">
        <v>0</v>
      </c>
      <c r="Z1743">
        <v>0</v>
      </c>
    </row>
    <row r="1744" spans="1:26" x14ac:dyDescent="0.25">
      <c r="A1744">
        <v>106941779</v>
      </c>
      <c r="B1744" t="s">
        <v>106</v>
      </c>
      <c r="C1744" t="s">
        <v>45</v>
      </c>
      <c r="D1744">
        <v>50025193</v>
      </c>
      <c r="E1744">
        <v>50025193</v>
      </c>
      <c r="F1744">
        <v>999.99900000000002</v>
      </c>
      <c r="H1744">
        <v>0</v>
      </c>
      <c r="I1744">
        <v>2022</v>
      </c>
      <c r="J1744" t="s">
        <v>118</v>
      </c>
      <c r="K1744" t="s">
        <v>55</v>
      </c>
      <c r="L1744" s="127">
        <v>0.39513888888888887</v>
      </c>
      <c r="M1744" t="s">
        <v>40</v>
      </c>
      <c r="N1744" t="s">
        <v>49</v>
      </c>
      <c r="O1744" t="s">
        <v>30</v>
      </c>
      <c r="P1744" t="s">
        <v>31</v>
      </c>
      <c r="Q1744" t="s">
        <v>41</v>
      </c>
      <c r="R1744" t="s">
        <v>61</v>
      </c>
      <c r="S1744" t="s">
        <v>42</v>
      </c>
      <c r="T1744" t="s">
        <v>35</v>
      </c>
      <c r="U1744" s="1" t="s">
        <v>43</v>
      </c>
      <c r="V1744">
        <v>2</v>
      </c>
      <c r="W1744">
        <v>0</v>
      </c>
      <c r="X1744">
        <v>0</v>
      </c>
      <c r="Y1744">
        <v>0</v>
      </c>
      <c r="Z1744">
        <v>1</v>
      </c>
    </row>
    <row r="1745" spans="1:26" x14ac:dyDescent="0.25">
      <c r="A1745">
        <v>106941828</v>
      </c>
      <c r="B1745" t="s">
        <v>246</v>
      </c>
      <c r="C1745" t="s">
        <v>45</v>
      </c>
      <c r="D1745">
        <v>50001115</v>
      </c>
      <c r="E1745">
        <v>20000064</v>
      </c>
      <c r="F1745">
        <v>24.507999999999999</v>
      </c>
      <c r="G1745">
        <v>50009305</v>
      </c>
      <c r="H1745">
        <v>9.5000000000000001E-2</v>
      </c>
      <c r="I1745">
        <v>2022</v>
      </c>
      <c r="J1745" t="s">
        <v>135</v>
      </c>
      <c r="K1745" t="s">
        <v>39</v>
      </c>
      <c r="L1745" s="127">
        <v>0.56111111111111112</v>
      </c>
      <c r="M1745" t="s">
        <v>28</v>
      </c>
      <c r="N1745" t="s">
        <v>29</v>
      </c>
      <c r="O1745" t="s">
        <v>30</v>
      </c>
      <c r="P1745" t="s">
        <v>54</v>
      </c>
      <c r="Q1745" t="s">
        <v>41</v>
      </c>
      <c r="R1745" t="s">
        <v>75</v>
      </c>
      <c r="S1745" t="s">
        <v>42</v>
      </c>
      <c r="T1745" t="s">
        <v>35</v>
      </c>
      <c r="U1745" s="1" t="s">
        <v>36</v>
      </c>
      <c r="V1745">
        <v>2</v>
      </c>
      <c r="W1745">
        <v>0</v>
      </c>
      <c r="X1745">
        <v>0</v>
      </c>
      <c r="Y1745">
        <v>0</v>
      </c>
      <c r="Z1745">
        <v>0</v>
      </c>
    </row>
    <row r="1746" spans="1:26" x14ac:dyDescent="0.25">
      <c r="A1746">
        <v>106941932</v>
      </c>
      <c r="B1746" t="s">
        <v>25</v>
      </c>
      <c r="C1746" t="s">
        <v>45</v>
      </c>
      <c r="D1746">
        <v>50025238</v>
      </c>
      <c r="E1746">
        <v>40002204</v>
      </c>
      <c r="F1746">
        <v>1.3879999999999999</v>
      </c>
      <c r="G1746">
        <v>20000401</v>
      </c>
      <c r="H1746">
        <v>1.4999999999999999E-2</v>
      </c>
      <c r="I1746">
        <v>2022</v>
      </c>
      <c r="J1746" t="s">
        <v>118</v>
      </c>
      <c r="K1746" t="s">
        <v>58</v>
      </c>
      <c r="L1746" s="127">
        <v>0.50555555555555554</v>
      </c>
      <c r="M1746" t="s">
        <v>28</v>
      </c>
      <c r="N1746" t="s">
        <v>49</v>
      </c>
      <c r="O1746" t="s">
        <v>30</v>
      </c>
      <c r="P1746" t="s">
        <v>31</v>
      </c>
      <c r="Q1746" t="s">
        <v>41</v>
      </c>
      <c r="R1746" t="s">
        <v>33</v>
      </c>
      <c r="S1746" t="s">
        <v>42</v>
      </c>
      <c r="T1746" t="s">
        <v>35</v>
      </c>
      <c r="U1746" s="1" t="s">
        <v>36</v>
      </c>
      <c r="V1746">
        <v>2</v>
      </c>
      <c r="W1746">
        <v>0</v>
      </c>
      <c r="X1746">
        <v>0</v>
      </c>
      <c r="Y1746">
        <v>0</v>
      </c>
      <c r="Z1746">
        <v>0</v>
      </c>
    </row>
    <row r="1747" spans="1:26" x14ac:dyDescent="0.25">
      <c r="A1747">
        <v>106941954</v>
      </c>
      <c r="B1747" t="s">
        <v>44</v>
      </c>
      <c r="C1747" t="s">
        <v>67</v>
      </c>
      <c r="D1747">
        <v>30000147</v>
      </c>
      <c r="E1747">
        <v>30000147</v>
      </c>
      <c r="F1747">
        <v>10.048</v>
      </c>
      <c r="G1747">
        <v>50009604</v>
      </c>
      <c r="H1747">
        <v>2.5</v>
      </c>
      <c r="I1747">
        <v>2022</v>
      </c>
      <c r="J1747" t="s">
        <v>118</v>
      </c>
      <c r="K1747" t="s">
        <v>55</v>
      </c>
      <c r="L1747" s="127">
        <v>0.78888888888888886</v>
      </c>
      <c r="M1747" t="s">
        <v>28</v>
      </c>
      <c r="N1747" t="s">
        <v>29</v>
      </c>
      <c r="O1747" t="s">
        <v>30</v>
      </c>
      <c r="P1747" t="s">
        <v>54</v>
      </c>
      <c r="Q1747" t="s">
        <v>41</v>
      </c>
      <c r="R1747" t="s">
        <v>33</v>
      </c>
      <c r="S1747" t="s">
        <v>42</v>
      </c>
      <c r="T1747" t="s">
        <v>52</v>
      </c>
      <c r="U1747" s="1" t="s">
        <v>36</v>
      </c>
      <c r="V1747">
        <v>2</v>
      </c>
      <c r="W1747">
        <v>0</v>
      </c>
      <c r="X1747">
        <v>0</v>
      </c>
      <c r="Y1747">
        <v>0</v>
      </c>
      <c r="Z1747">
        <v>0</v>
      </c>
    </row>
    <row r="1748" spans="1:26" x14ac:dyDescent="0.25">
      <c r="A1748">
        <v>106942014</v>
      </c>
      <c r="B1748" t="s">
        <v>25</v>
      </c>
      <c r="C1748" t="s">
        <v>38</v>
      </c>
      <c r="D1748">
        <v>20000070</v>
      </c>
      <c r="E1748">
        <v>29000070</v>
      </c>
      <c r="F1748">
        <v>0.11</v>
      </c>
      <c r="G1748">
        <v>10000040</v>
      </c>
      <c r="H1748">
        <v>0.11</v>
      </c>
      <c r="I1748">
        <v>2022</v>
      </c>
      <c r="J1748" t="s">
        <v>135</v>
      </c>
      <c r="K1748" t="s">
        <v>39</v>
      </c>
      <c r="L1748" s="127">
        <v>0.36180555555555555</v>
      </c>
      <c r="M1748" t="s">
        <v>28</v>
      </c>
      <c r="N1748" t="s">
        <v>29</v>
      </c>
      <c r="O1748" t="s">
        <v>30</v>
      </c>
      <c r="P1748" t="s">
        <v>31</v>
      </c>
      <c r="Q1748" t="s">
        <v>41</v>
      </c>
      <c r="R1748" t="s">
        <v>33</v>
      </c>
      <c r="S1748" t="s">
        <v>42</v>
      </c>
      <c r="T1748" t="s">
        <v>35</v>
      </c>
      <c r="U1748" s="1" t="s">
        <v>36</v>
      </c>
      <c r="V1748">
        <v>3</v>
      </c>
      <c r="W1748">
        <v>0</v>
      </c>
      <c r="X1748">
        <v>0</v>
      </c>
      <c r="Y1748">
        <v>0</v>
      </c>
      <c r="Z1748">
        <v>0</v>
      </c>
    </row>
    <row r="1749" spans="1:26" x14ac:dyDescent="0.25">
      <c r="A1749">
        <v>106942126</v>
      </c>
      <c r="B1749" t="s">
        <v>44</v>
      </c>
      <c r="C1749" t="s">
        <v>45</v>
      </c>
      <c r="D1749">
        <v>50000545</v>
      </c>
      <c r="E1749">
        <v>30000055</v>
      </c>
      <c r="F1749">
        <v>8.1259999999999994</v>
      </c>
      <c r="G1749">
        <v>30000147</v>
      </c>
      <c r="H1749">
        <v>0</v>
      </c>
      <c r="I1749">
        <v>2022</v>
      </c>
      <c r="J1749" t="s">
        <v>135</v>
      </c>
      <c r="K1749" t="s">
        <v>39</v>
      </c>
      <c r="L1749" s="127">
        <v>0.78888888888888886</v>
      </c>
      <c r="M1749" t="s">
        <v>28</v>
      </c>
      <c r="N1749" t="s">
        <v>29</v>
      </c>
      <c r="O1749" t="s">
        <v>30</v>
      </c>
      <c r="P1749" t="s">
        <v>54</v>
      </c>
      <c r="Q1749" t="s">
        <v>41</v>
      </c>
      <c r="R1749" t="s">
        <v>33</v>
      </c>
      <c r="S1749" t="s">
        <v>42</v>
      </c>
      <c r="T1749" t="s">
        <v>35</v>
      </c>
      <c r="U1749" s="1" t="s">
        <v>36</v>
      </c>
      <c r="V1749">
        <v>4</v>
      </c>
      <c r="W1749">
        <v>0</v>
      </c>
      <c r="X1749">
        <v>0</v>
      </c>
      <c r="Y1749">
        <v>0</v>
      </c>
      <c r="Z1749">
        <v>0</v>
      </c>
    </row>
    <row r="1750" spans="1:26" x14ac:dyDescent="0.25">
      <c r="A1750">
        <v>106942140</v>
      </c>
      <c r="B1750" t="s">
        <v>91</v>
      </c>
      <c r="C1750" t="s">
        <v>45</v>
      </c>
      <c r="F1750">
        <v>999.99900000000002</v>
      </c>
      <c r="H1750">
        <v>4.7E-2</v>
      </c>
      <c r="I1750">
        <v>2022</v>
      </c>
      <c r="J1750" t="s">
        <v>118</v>
      </c>
      <c r="K1750" t="s">
        <v>53</v>
      </c>
      <c r="L1750" s="127">
        <v>0.60555555555555551</v>
      </c>
      <c r="M1750" t="s">
        <v>28</v>
      </c>
      <c r="N1750" t="s">
        <v>49</v>
      </c>
      <c r="O1750" t="s">
        <v>30</v>
      </c>
      <c r="P1750" t="s">
        <v>31</v>
      </c>
      <c r="Q1750" t="s">
        <v>41</v>
      </c>
      <c r="R1750" t="s">
        <v>33</v>
      </c>
      <c r="S1750" t="s">
        <v>42</v>
      </c>
      <c r="T1750" t="s">
        <v>35</v>
      </c>
      <c r="U1750" s="1" t="s">
        <v>36</v>
      </c>
      <c r="V1750">
        <v>1</v>
      </c>
      <c r="W1750">
        <v>0</v>
      </c>
      <c r="X1750">
        <v>0</v>
      </c>
      <c r="Y1750">
        <v>0</v>
      </c>
      <c r="Z1750">
        <v>0</v>
      </c>
    </row>
    <row r="1751" spans="1:26" x14ac:dyDescent="0.25">
      <c r="A1751">
        <v>106942151</v>
      </c>
      <c r="B1751" t="s">
        <v>37</v>
      </c>
      <c r="C1751" t="s">
        <v>45</v>
      </c>
      <c r="D1751">
        <v>50010479</v>
      </c>
      <c r="E1751">
        <v>50010479</v>
      </c>
      <c r="F1751">
        <v>999.99900000000002</v>
      </c>
      <c r="G1751">
        <v>50032108</v>
      </c>
      <c r="H1751">
        <v>0</v>
      </c>
      <c r="I1751">
        <v>2022</v>
      </c>
      <c r="J1751" t="s">
        <v>118</v>
      </c>
      <c r="K1751" t="s">
        <v>39</v>
      </c>
      <c r="L1751" s="127">
        <v>0.3125</v>
      </c>
      <c r="M1751" t="s">
        <v>28</v>
      </c>
      <c r="N1751" t="s">
        <v>49</v>
      </c>
      <c r="O1751" t="s">
        <v>30</v>
      </c>
      <c r="P1751" t="s">
        <v>54</v>
      </c>
      <c r="Q1751" t="s">
        <v>245</v>
      </c>
      <c r="R1751" t="s">
        <v>46</v>
      </c>
      <c r="S1751" t="s">
        <v>93</v>
      </c>
      <c r="T1751" t="s">
        <v>35</v>
      </c>
      <c r="U1751" s="1" t="s">
        <v>36</v>
      </c>
      <c r="V1751">
        <v>1</v>
      </c>
      <c r="W1751">
        <v>0</v>
      </c>
      <c r="X1751">
        <v>0</v>
      </c>
      <c r="Y1751">
        <v>0</v>
      </c>
      <c r="Z1751">
        <v>0</v>
      </c>
    </row>
    <row r="1752" spans="1:26" x14ac:dyDescent="0.25">
      <c r="A1752">
        <v>106942193</v>
      </c>
      <c r="B1752" t="s">
        <v>106</v>
      </c>
      <c r="C1752" t="s">
        <v>45</v>
      </c>
      <c r="D1752">
        <v>50020890</v>
      </c>
      <c r="E1752">
        <v>50020890</v>
      </c>
      <c r="F1752">
        <v>999.99900000000002</v>
      </c>
      <c r="H1752">
        <v>6.2E-2</v>
      </c>
      <c r="I1752">
        <v>2022</v>
      </c>
      <c r="J1752" t="s">
        <v>89</v>
      </c>
      <c r="K1752" t="s">
        <v>53</v>
      </c>
      <c r="L1752" s="127">
        <v>0.70347222222222217</v>
      </c>
      <c r="M1752" t="s">
        <v>77</v>
      </c>
      <c r="N1752" t="s">
        <v>49</v>
      </c>
      <c r="O1752" t="s">
        <v>30</v>
      </c>
      <c r="P1752" t="s">
        <v>31</v>
      </c>
      <c r="Q1752" t="s">
        <v>41</v>
      </c>
      <c r="R1752" t="s">
        <v>33</v>
      </c>
      <c r="S1752" t="s">
        <v>42</v>
      </c>
      <c r="T1752" t="s">
        <v>35</v>
      </c>
      <c r="U1752" s="1" t="s">
        <v>36</v>
      </c>
      <c r="V1752">
        <v>2</v>
      </c>
      <c r="W1752">
        <v>0</v>
      </c>
      <c r="X1752">
        <v>0</v>
      </c>
      <c r="Y1752">
        <v>0</v>
      </c>
      <c r="Z1752">
        <v>0</v>
      </c>
    </row>
    <row r="1753" spans="1:26" x14ac:dyDescent="0.25">
      <c r="A1753">
        <v>106942324</v>
      </c>
      <c r="B1753" t="s">
        <v>25</v>
      </c>
      <c r="C1753" t="s">
        <v>45</v>
      </c>
      <c r="D1753">
        <v>50031062</v>
      </c>
      <c r="E1753">
        <v>40001009</v>
      </c>
      <c r="F1753">
        <v>1.6839999999999999</v>
      </c>
      <c r="G1753">
        <v>50016885</v>
      </c>
      <c r="H1753">
        <v>1.9E-2</v>
      </c>
      <c r="I1753">
        <v>2022</v>
      </c>
      <c r="J1753" t="s">
        <v>135</v>
      </c>
      <c r="K1753" t="s">
        <v>53</v>
      </c>
      <c r="L1753" s="127">
        <v>9.3055555555555558E-2</v>
      </c>
      <c r="M1753" t="s">
        <v>28</v>
      </c>
      <c r="N1753" t="s">
        <v>49</v>
      </c>
      <c r="O1753" t="s">
        <v>30</v>
      </c>
      <c r="P1753" t="s">
        <v>54</v>
      </c>
      <c r="Q1753" t="s">
        <v>41</v>
      </c>
      <c r="R1753" t="s">
        <v>33</v>
      </c>
      <c r="S1753" t="s">
        <v>42</v>
      </c>
      <c r="T1753" t="s">
        <v>47</v>
      </c>
      <c r="U1753" s="1" t="s">
        <v>36</v>
      </c>
      <c r="V1753">
        <v>1</v>
      </c>
      <c r="W1753">
        <v>0</v>
      </c>
      <c r="X1753">
        <v>0</v>
      </c>
      <c r="Y1753">
        <v>0</v>
      </c>
      <c r="Z1753">
        <v>0</v>
      </c>
    </row>
    <row r="1754" spans="1:26" x14ac:dyDescent="0.25">
      <c r="A1754">
        <v>106942555</v>
      </c>
      <c r="B1754" t="s">
        <v>234</v>
      </c>
      <c r="C1754" t="s">
        <v>122</v>
      </c>
      <c r="D1754">
        <v>40001403</v>
      </c>
      <c r="E1754">
        <v>40001403</v>
      </c>
      <c r="F1754">
        <v>0</v>
      </c>
      <c r="G1754">
        <v>40001478</v>
      </c>
      <c r="H1754">
        <v>0.3</v>
      </c>
      <c r="I1754">
        <v>2022</v>
      </c>
      <c r="J1754" t="s">
        <v>118</v>
      </c>
      <c r="K1754" t="s">
        <v>39</v>
      </c>
      <c r="L1754" s="127">
        <v>0.4145833333333333</v>
      </c>
      <c r="M1754" t="s">
        <v>40</v>
      </c>
      <c r="N1754" t="s">
        <v>49</v>
      </c>
      <c r="O1754" t="s">
        <v>30</v>
      </c>
      <c r="P1754" t="s">
        <v>68</v>
      </c>
      <c r="Q1754" t="s">
        <v>41</v>
      </c>
      <c r="R1754" t="s">
        <v>33</v>
      </c>
      <c r="S1754" t="s">
        <v>42</v>
      </c>
      <c r="T1754" t="s">
        <v>35</v>
      </c>
      <c r="U1754" s="1" t="s">
        <v>43</v>
      </c>
      <c r="V1754">
        <v>3</v>
      </c>
      <c r="W1754">
        <v>0</v>
      </c>
      <c r="X1754">
        <v>0</v>
      </c>
      <c r="Y1754">
        <v>0</v>
      </c>
      <c r="Z1754">
        <v>2</v>
      </c>
    </row>
    <row r="1755" spans="1:26" x14ac:dyDescent="0.25">
      <c r="A1755">
        <v>106942681</v>
      </c>
      <c r="B1755" t="s">
        <v>25</v>
      </c>
      <c r="C1755" t="s">
        <v>65</v>
      </c>
      <c r="D1755">
        <v>10000040</v>
      </c>
      <c r="E1755">
        <v>10000040</v>
      </c>
      <c r="F1755">
        <v>25.988</v>
      </c>
      <c r="G1755">
        <v>29000070</v>
      </c>
      <c r="H1755">
        <v>3</v>
      </c>
      <c r="I1755">
        <v>2022</v>
      </c>
      <c r="J1755" t="s">
        <v>118</v>
      </c>
      <c r="K1755" t="s">
        <v>55</v>
      </c>
      <c r="L1755" s="127">
        <v>0.6777777777777777</v>
      </c>
      <c r="M1755" t="s">
        <v>28</v>
      </c>
      <c r="N1755" t="s">
        <v>49</v>
      </c>
      <c r="O1755" t="s">
        <v>30</v>
      </c>
      <c r="P1755" t="s">
        <v>31</v>
      </c>
      <c r="Q1755" t="s">
        <v>41</v>
      </c>
      <c r="R1755" t="s">
        <v>33</v>
      </c>
      <c r="S1755" t="s">
        <v>42</v>
      </c>
      <c r="T1755" t="s">
        <v>35</v>
      </c>
      <c r="U1755" s="1" t="s">
        <v>64</v>
      </c>
      <c r="V1755">
        <v>3</v>
      </c>
      <c r="W1755">
        <v>0</v>
      </c>
      <c r="X1755">
        <v>0</v>
      </c>
      <c r="Y1755">
        <v>2</v>
      </c>
      <c r="Z1755">
        <v>0</v>
      </c>
    </row>
    <row r="1756" spans="1:26" x14ac:dyDescent="0.25">
      <c r="A1756">
        <v>106942687</v>
      </c>
      <c r="B1756" t="s">
        <v>144</v>
      </c>
      <c r="C1756" t="s">
        <v>65</v>
      </c>
      <c r="D1756">
        <v>10000077</v>
      </c>
      <c r="E1756">
        <v>10000077</v>
      </c>
      <c r="F1756">
        <v>9.8339999999999996</v>
      </c>
      <c r="G1756">
        <v>20000021</v>
      </c>
      <c r="H1756">
        <v>0.2</v>
      </c>
      <c r="I1756">
        <v>2022</v>
      </c>
      <c r="J1756" t="s">
        <v>135</v>
      </c>
      <c r="K1756" t="s">
        <v>27</v>
      </c>
      <c r="L1756" s="127">
        <v>0.76250000000000007</v>
      </c>
      <c r="M1756" t="s">
        <v>28</v>
      </c>
      <c r="N1756" t="s">
        <v>49</v>
      </c>
      <c r="O1756" t="s">
        <v>30</v>
      </c>
      <c r="P1756" t="s">
        <v>31</v>
      </c>
      <c r="Q1756" t="s">
        <v>41</v>
      </c>
      <c r="R1756" t="s">
        <v>33</v>
      </c>
      <c r="S1756" t="s">
        <v>42</v>
      </c>
      <c r="T1756" t="s">
        <v>35</v>
      </c>
      <c r="U1756" s="1" t="s">
        <v>36</v>
      </c>
      <c r="V1756">
        <v>2</v>
      </c>
      <c r="W1756">
        <v>0</v>
      </c>
      <c r="X1756">
        <v>0</v>
      </c>
      <c r="Y1756">
        <v>0</v>
      </c>
      <c r="Z1756">
        <v>0</v>
      </c>
    </row>
    <row r="1757" spans="1:26" x14ac:dyDescent="0.25">
      <c r="A1757">
        <v>106942706</v>
      </c>
      <c r="B1757" t="s">
        <v>81</v>
      </c>
      <c r="C1757" t="s">
        <v>65</v>
      </c>
      <c r="D1757">
        <v>10000485</v>
      </c>
      <c r="E1757">
        <v>10800485</v>
      </c>
      <c r="F1757">
        <v>21.216999999999999</v>
      </c>
      <c r="G1757">
        <v>50015564</v>
      </c>
      <c r="H1757">
        <v>0.5</v>
      </c>
      <c r="I1757">
        <v>2022</v>
      </c>
      <c r="J1757" t="s">
        <v>118</v>
      </c>
      <c r="K1757" t="s">
        <v>58</v>
      </c>
      <c r="L1757" s="127">
        <v>0.45694444444444443</v>
      </c>
      <c r="M1757" t="s">
        <v>28</v>
      </c>
      <c r="N1757" t="s">
        <v>49</v>
      </c>
      <c r="O1757" t="s">
        <v>30</v>
      </c>
      <c r="P1757" t="s">
        <v>31</v>
      </c>
      <c r="Q1757" t="s">
        <v>41</v>
      </c>
      <c r="R1757" t="s">
        <v>33</v>
      </c>
      <c r="S1757" t="s">
        <v>42</v>
      </c>
      <c r="T1757" t="s">
        <v>35</v>
      </c>
      <c r="U1757" s="1" t="s">
        <v>64</v>
      </c>
      <c r="V1757">
        <v>7</v>
      </c>
      <c r="W1757">
        <v>0</v>
      </c>
      <c r="X1757">
        <v>0</v>
      </c>
      <c r="Y1757">
        <v>1</v>
      </c>
      <c r="Z1757">
        <v>3</v>
      </c>
    </row>
    <row r="1758" spans="1:26" x14ac:dyDescent="0.25">
      <c r="A1758">
        <v>106942716</v>
      </c>
      <c r="B1758" t="s">
        <v>86</v>
      </c>
      <c r="C1758" t="s">
        <v>65</v>
      </c>
      <c r="D1758">
        <v>10000026</v>
      </c>
      <c r="E1758">
        <v>10000026</v>
      </c>
      <c r="F1758">
        <v>20.856999999999999</v>
      </c>
      <c r="G1758">
        <v>200330</v>
      </c>
      <c r="H1758">
        <v>0.1</v>
      </c>
      <c r="I1758">
        <v>2022</v>
      </c>
      <c r="J1758" t="s">
        <v>135</v>
      </c>
      <c r="K1758" t="s">
        <v>27</v>
      </c>
      <c r="L1758" s="127">
        <v>0.89722222222222225</v>
      </c>
      <c r="M1758" t="s">
        <v>28</v>
      </c>
      <c r="N1758" t="s">
        <v>49</v>
      </c>
      <c r="O1758" t="s">
        <v>30</v>
      </c>
      <c r="P1758" t="s">
        <v>31</v>
      </c>
      <c r="Q1758" t="s">
        <v>41</v>
      </c>
      <c r="R1758" t="s">
        <v>33</v>
      </c>
      <c r="S1758" t="s">
        <v>42</v>
      </c>
      <c r="T1758" t="s">
        <v>57</v>
      </c>
      <c r="U1758" s="1" t="s">
        <v>36</v>
      </c>
      <c r="V1758">
        <v>1</v>
      </c>
      <c r="W1758">
        <v>0</v>
      </c>
      <c r="X1758">
        <v>0</v>
      </c>
      <c r="Y1758">
        <v>0</v>
      </c>
      <c r="Z1758">
        <v>0</v>
      </c>
    </row>
    <row r="1759" spans="1:26" x14ac:dyDescent="0.25">
      <c r="A1759">
        <v>106942790</v>
      </c>
      <c r="B1759" t="s">
        <v>104</v>
      </c>
      <c r="C1759" t="s">
        <v>65</v>
      </c>
      <c r="D1759">
        <v>10000026</v>
      </c>
      <c r="E1759">
        <v>10000026</v>
      </c>
      <c r="F1759">
        <v>14.664</v>
      </c>
      <c r="G1759">
        <v>20000025</v>
      </c>
      <c r="H1759">
        <v>1</v>
      </c>
      <c r="I1759">
        <v>2022</v>
      </c>
      <c r="J1759" t="s">
        <v>135</v>
      </c>
      <c r="K1759" t="s">
        <v>39</v>
      </c>
      <c r="L1759" s="127">
        <v>0.42152777777777778</v>
      </c>
      <c r="M1759" t="s">
        <v>28</v>
      </c>
      <c r="N1759" t="s">
        <v>49</v>
      </c>
      <c r="O1759" t="s">
        <v>30</v>
      </c>
      <c r="P1759" t="s">
        <v>31</v>
      </c>
      <c r="Q1759" t="s">
        <v>41</v>
      </c>
      <c r="R1759" t="s">
        <v>33</v>
      </c>
      <c r="S1759" t="s">
        <v>42</v>
      </c>
      <c r="T1759" t="s">
        <v>35</v>
      </c>
      <c r="U1759" s="1" t="s">
        <v>36</v>
      </c>
      <c r="V1759">
        <v>2</v>
      </c>
      <c r="W1759">
        <v>0</v>
      </c>
      <c r="X1759">
        <v>0</v>
      </c>
      <c r="Y1759">
        <v>0</v>
      </c>
      <c r="Z1759">
        <v>0</v>
      </c>
    </row>
    <row r="1760" spans="1:26" x14ac:dyDescent="0.25">
      <c r="A1760">
        <v>106942798</v>
      </c>
      <c r="B1760" t="s">
        <v>112</v>
      </c>
      <c r="C1760" t="s">
        <v>65</v>
      </c>
      <c r="D1760">
        <v>10000095</v>
      </c>
      <c r="E1760">
        <v>10000095</v>
      </c>
      <c r="F1760">
        <v>1.2470000000000001</v>
      </c>
      <c r="G1760">
        <v>40001002</v>
      </c>
      <c r="H1760">
        <v>0.5</v>
      </c>
      <c r="I1760">
        <v>2022</v>
      </c>
      <c r="J1760" t="s">
        <v>135</v>
      </c>
      <c r="K1760" t="s">
        <v>60</v>
      </c>
      <c r="L1760" s="127">
        <v>0.64166666666666672</v>
      </c>
      <c r="M1760" t="s">
        <v>28</v>
      </c>
      <c r="N1760" t="s">
        <v>49</v>
      </c>
      <c r="O1760" t="s">
        <v>30</v>
      </c>
      <c r="P1760" t="s">
        <v>54</v>
      </c>
      <c r="Q1760" t="s">
        <v>41</v>
      </c>
      <c r="R1760" t="s">
        <v>33</v>
      </c>
      <c r="S1760" t="s">
        <v>42</v>
      </c>
      <c r="T1760" t="s">
        <v>35</v>
      </c>
      <c r="U1760" s="1" t="s">
        <v>43</v>
      </c>
      <c r="V1760">
        <v>9</v>
      </c>
      <c r="W1760">
        <v>0</v>
      </c>
      <c r="X1760">
        <v>0</v>
      </c>
      <c r="Y1760">
        <v>0</v>
      </c>
      <c r="Z1760">
        <v>2</v>
      </c>
    </row>
    <row r="1761" spans="1:26" x14ac:dyDescent="0.25">
      <c r="A1761">
        <v>106942902</v>
      </c>
      <c r="B1761" t="s">
        <v>25</v>
      </c>
      <c r="C1761" t="s">
        <v>45</v>
      </c>
      <c r="D1761">
        <v>50034930</v>
      </c>
      <c r="E1761">
        <v>50034930</v>
      </c>
      <c r="F1761">
        <v>999.99900000000002</v>
      </c>
      <c r="H1761">
        <v>0.24</v>
      </c>
      <c r="I1761">
        <v>2022</v>
      </c>
      <c r="J1761" t="s">
        <v>89</v>
      </c>
      <c r="K1761" t="s">
        <v>55</v>
      </c>
      <c r="L1761" s="127">
        <v>0.81944444444444453</v>
      </c>
      <c r="M1761" t="s">
        <v>28</v>
      </c>
      <c r="N1761" t="s">
        <v>29</v>
      </c>
      <c r="P1761" t="s">
        <v>31</v>
      </c>
      <c r="Q1761" t="s">
        <v>32</v>
      </c>
      <c r="S1761" t="s">
        <v>42</v>
      </c>
      <c r="T1761" t="s">
        <v>57</v>
      </c>
      <c r="U1761" s="1" t="s">
        <v>36</v>
      </c>
      <c r="V1761">
        <v>1</v>
      </c>
      <c r="W1761">
        <v>0</v>
      </c>
      <c r="X1761">
        <v>0</v>
      </c>
      <c r="Y1761">
        <v>0</v>
      </c>
      <c r="Z1761">
        <v>0</v>
      </c>
    </row>
    <row r="1762" spans="1:26" x14ac:dyDescent="0.25">
      <c r="A1762">
        <v>106942945</v>
      </c>
      <c r="B1762" t="s">
        <v>25</v>
      </c>
      <c r="C1762" t="s">
        <v>38</v>
      </c>
      <c r="D1762">
        <v>20000001</v>
      </c>
      <c r="E1762">
        <v>20000001</v>
      </c>
      <c r="F1762">
        <v>16.297000000000001</v>
      </c>
      <c r="G1762">
        <v>10000040</v>
      </c>
      <c r="H1762">
        <v>3.7999999999999999E-2</v>
      </c>
      <c r="I1762">
        <v>2022</v>
      </c>
      <c r="J1762" t="s">
        <v>89</v>
      </c>
      <c r="K1762" t="s">
        <v>39</v>
      </c>
      <c r="L1762" s="127">
        <v>0.32083333333333336</v>
      </c>
      <c r="M1762" t="s">
        <v>28</v>
      </c>
      <c r="N1762" t="s">
        <v>29</v>
      </c>
      <c r="P1762" t="s">
        <v>31</v>
      </c>
      <c r="Q1762" t="s">
        <v>41</v>
      </c>
      <c r="R1762" t="s">
        <v>33</v>
      </c>
      <c r="S1762" t="s">
        <v>42</v>
      </c>
      <c r="T1762" t="s">
        <v>35</v>
      </c>
      <c r="U1762" s="1" t="s">
        <v>36</v>
      </c>
      <c r="V1762">
        <v>2</v>
      </c>
      <c r="W1762">
        <v>0</v>
      </c>
      <c r="X1762">
        <v>0</v>
      </c>
      <c r="Y1762">
        <v>0</v>
      </c>
      <c r="Z1762">
        <v>0</v>
      </c>
    </row>
    <row r="1763" spans="1:26" x14ac:dyDescent="0.25">
      <c r="A1763">
        <v>106942981</v>
      </c>
      <c r="B1763" t="s">
        <v>107</v>
      </c>
      <c r="C1763" t="s">
        <v>67</v>
      </c>
      <c r="D1763">
        <v>30000275</v>
      </c>
      <c r="E1763">
        <v>30000275</v>
      </c>
      <c r="F1763">
        <v>999.99900000000002</v>
      </c>
      <c r="H1763">
        <v>2.8000000000000001E-2</v>
      </c>
      <c r="I1763">
        <v>2022</v>
      </c>
      <c r="J1763" t="s">
        <v>89</v>
      </c>
      <c r="K1763" t="s">
        <v>39</v>
      </c>
      <c r="L1763" s="127">
        <v>0.46458333333333335</v>
      </c>
      <c r="M1763" t="s">
        <v>28</v>
      </c>
      <c r="N1763" t="s">
        <v>49</v>
      </c>
      <c r="O1763" t="s">
        <v>30</v>
      </c>
      <c r="P1763" t="s">
        <v>68</v>
      </c>
      <c r="Q1763" t="s">
        <v>41</v>
      </c>
      <c r="R1763" t="s">
        <v>33</v>
      </c>
      <c r="S1763" t="s">
        <v>42</v>
      </c>
      <c r="T1763" t="s">
        <v>35</v>
      </c>
      <c r="U1763" s="1" t="s">
        <v>36</v>
      </c>
      <c r="V1763">
        <v>1</v>
      </c>
      <c r="W1763">
        <v>0</v>
      </c>
      <c r="X1763">
        <v>0</v>
      </c>
      <c r="Y1763">
        <v>0</v>
      </c>
      <c r="Z1763">
        <v>0</v>
      </c>
    </row>
    <row r="1764" spans="1:26" x14ac:dyDescent="0.25">
      <c r="A1764">
        <v>106943148</v>
      </c>
      <c r="B1764" t="s">
        <v>81</v>
      </c>
      <c r="C1764" t="s">
        <v>65</v>
      </c>
      <c r="D1764">
        <v>10000485</v>
      </c>
      <c r="E1764">
        <v>10800485</v>
      </c>
      <c r="F1764">
        <v>28.384</v>
      </c>
      <c r="G1764">
        <v>30000016</v>
      </c>
      <c r="H1764">
        <v>2</v>
      </c>
      <c r="I1764">
        <v>2022</v>
      </c>
      <c r="J1764" t="s">
        <v>135</v>
      </c>
      <c r="K1764" t="s">
        <v>39</v>
      </c>
      <c r="L1764" s="127">
        <v>0.75069444444444444</v>
      </c>
      <c r="M1764" t="s">
        <v>28</v>
      </c>
      <c r="N1764" t="s">
        <v>49</v>
      </c>
      <c r="O1764" t="s">
        <v>30</v>
      </c>
      <c r="P1764" t="s">
        <v>31</v>
      </c>
      <c r="Q1764" t="s">
        <v>41</v>
      </c>
      <c r="R1764" t="s">
        <v>33</v>
      </c>
      <c r="S1764" t="s">
        <v>42</v>
      </c>
      <c r="T1764" t="s">
        <v>35</v>
      </c>
      <c r="U1764" s="1" t="s">
        <v>36</v>
      </c>
      <c r="V1764">
        <v>1</v>
      </c>
      <c r="W1764">
        <v>0</v>
      </c>
      <c r="X1764">
        <v>0</v>
      </c>
      <c r="Y1764">
        <v>0</v>
      </c>
      <c r="Z1764">
        <v>0</v>
      </c>
    </row>
    <row r="1765" spans="1:26" x14ac:dyDescent="0.25">
      <c r="A1765">
        <v>106943346</v>
      </c>
      <c r="B1765" t="s">
        <v>44</v>
      </c>
      <c r="C1765" t="s">
        <v>67</v>
      </c>
      <c r="D1765">
        <v>30000147</v>
      </c>
      <c r="E1765">
        <v>30000147</v>
      </c>
      <c r="F1765">
        <v>5.8550000000000004</v>
      </c>
      <c r="G1765">
        <v>50009604</v>
      </c>
      <c r="H1765">
        <v>0.5</v>
      </c>
      <c r="I1765">
        <v>2022</v>
      </c>
      <c r="J1765" t="s">
        <v>135</v>
      </c>
      <c r="K1765" t="s">
        <v>53</v>
      </c>
      <c r="L1765" s="127">
        <v>0.35138888888888892</v>
      </c>
      <c r="M1765" t="s">
        <v>28</v>
      </c>
      <c r="N1765" t="s">
        <v>29</v>
      </c>
      <c r="O1765" t="s">
        <v>30</v>
      </c>
      <c r="P1765" t="s">
        <v>31</v>
      </c>
      <c r="Q1765" t="s">
        <v>41</v>
      </c>
      <c r="R1765" t="s">
        <v>33</v>
      </c>
      <c r="S1765" t="s">
        <v>102</v>
      </c>
      <c r="T1765" t="s">
        <v>35</v>
      </c>
      <c r="U1765" s="1" t="s">
        <v>36</v>
      </c>
      <c r="V1765">
        <v>2</v>
      </c>
      <c r="W1765">
        <v>0</v>
      </c>
      <c r="X1765">
        <v>0</v>
      </c>
      <c r="Y1765">
        <v>0</v>
      </c>
      <c r="Z1765">
        <v>0</v>
      </c>
    </row>
    <row r="1766" spans="1:26" x14ac:dyDescent="0.25">
      <c r="A1766">
        <v>106943631</v>
      </c>
      <c r="B1766" t="s">
        <v>88</v>
      </c>
      <c r="C1766" t="s">
        <v>67</v>
      </c>
      <c r="D1766">
        <v>30000075</v>
      </c>
      <c r="E1766">
        <v>30000075</v>
      </c>
      <c r="F1766">
        <v>6.2919999999999998</v>
      </c>
      <c r="G1766">
        <v>50004128</v>
      </c>
      <c r="H1766">
        <v>0.19</v>
      </c>
      <c r="I1766">
        <v>2022</v>
      </c>
      <c r="J1766" t="s">
        <v>135</v>
      </c>
      <c r="K1766" t="s">
        <v>53</v>
      </c>
      <c r="L1766" s="127">
        <v>0.65625</v>
      </c>
      <c r="M1766" t="s">
        <v>40</v>
      </c>
      <c r="N1766" t="s">
        <v>49</v>
      </c>
      <c r="O1766" t="s">
        <v>30</v>
      </c>
      <c r="P1766" t="s">
        <v>68</v>
      </c>
      <c r="Q1766" t="s">
        <v>41</v>
      </c>
      <c r="R1766" t="s">
        <v>33</v>
      </c>
      <c r="S1766" t="s">
        <v>42</v>
      </c>
      <c r="T1766" t="s">
        <v>35</v>
      </c>
      <c r="U1766" s="1" t="s">
        <v>43</v>
      </c>
      <c r="V1766">
        <v>2</v>
      </c>
      <c r="W1766">
        <v>0</v>
      </c>
      <c r="X1766">
        <v>0</v>
      </c>
      <c r="Y1766">
        <v>0</v>
      </c>
      <c r="Z1766">
        <v>1</v>
      </c>
    </row>
    <row r="1767" spans="1:26" x14ac:dyDescent="0.25">
      <c r="A1767">
        <v>106943893</v>
      </c>
      <c r="B1767" t="s">
        <v>142</v>
      </c>
      <c r="C1767" t="s">
        <v>38</v>
      </c>
      <c r="D1767">
        <v>20000017</v>
      </c>
      <c r="E1767">
        <v>20000017</v>
      </c>
      <c r="F1767">
        <v>9.8789999999999996</v>
      </c>
      <c r="G1767">
        <v>30000210</v>
      </c>
      <c r="H1767">
        <v>2E-3</v>
      </c>
      <c r="I1767">
        <v>2022</v>
      </c>
      <c r="J1767" t="s">
        <v>118</v>
      </c>
      <c r="K1767" t="s">
        <v>55</v>
      </c>
      <c r="L1767" s="127">
        <v>0.59027777777777779</v>
      </c>
      <c r="M1767" t="s">
        <v>28</v>
      </c>
      <c r="N1767" t="s">
        <v>29</v>
      </c>
      <c r="O1767" t="s">
        <v>30</v>
      </c>
      <c r="P1767" t="s">
        <v>31</v>
      </c>
      <c r="Q1767" t="s">
        <v>41</v>
      </c>
      <c r="R1767" t="s">
        <v>99</v>
      </c>
      <c r="S1767" t="s">
        <v>42</v>
      </c>
      <c r="T1767" t="s">
        <v>35</v>
      </c>
      <c r="U1767" s="1" t="s">
        <v>85</v>
      </c>
      <c r="V1767">
        <v>2</v>
      </c>
      <c r="W1767">
        <v>0</v>
      </c>
      <c r="X1767">
        <v>1</v>
      </c>
      <c r="Y1767">
        <v>0</v>
      </c>
      <c r="Z1767">
        <v>0</v>
      </c>
    </row>
    <row r="1768" spans="1:26" x14ac:dyDescent="0.25">
      <c r="A1768">
        <v>106943898</v>
      </c>
      <c r="B1768" t="s">
        <v>125</v>
      </c>
      <c r="C1768" t="s">
        <v>38</v>
      </c>
      <c r="D1768">
        <v>20000074</v>
      </c>
      <c r="E1768">
        <v>20000074</v>
      </c>
      <c r="F1768">
        <v>0.71899999999999997</v>
      </c>
      <c r="G1768">
        <v>40001109</v>
      </c>
      <c r="H1768">
        <v>2</v>
      </c>
      <c r="I1768">
        <v>2022</v>
      </c>
      <c r="J1768" t="s">
        <v>118</v>
      </c>
      <c r="K1768" t="s">
        <v>27</v>
      </c>
      <c r="L1768" s="127">
        <v>0.4513888888888889</v>
      </c>
      <c r="M1768" t="s">
        <v>28</v>
      </c>
      <c r="N1768" t="s">
        <v>49</v>
      </c>
      <c r="O1768" t="s">
        <v>30</v>
      </c>
      <c r="P1768" t="s">
        <v>31</v>
      </c>
      <c r="Q1768" t="s">
        <v>41</v>
      </c>
      <c r="R1768" t="s">
        <v>33</v>
      </c>
      <c r="S1768" t="s">
        <v>42</v>
      </c>
      <c r="T1768" t="s">
        <v>35</v>
      </c>
      <c r="U1768" s="1" t="s">
        <v>36</v>
      </c>
      <c r="V1768">
        <v>1</v>
      </c>
      <c r="W1768">
        <v>0</v>
      </c>
      <c r="X1768">
        <v>0</v>
      </c>
      <c r="Y1768">
        <v>0</v>
      </c>
      <c r="Z1768">
        <v>0</v>
      </c>
    </row>
    <row r="1769" spans="1:26" x14ac:dyDescent="0.25">
      <c r="A1769">
        <v>106943907</v>
      </c>
      <c r="B1769" t="s">
        <v>25</v>
      </c>
      <c r="C1769" t="s">
        <v>65</v>
      </c>
      <c r="D1769">
        <v>10000040</v>
      </c>
      <c r="E1769">
        <v>10000040</v>
      </c>
      <c r="F1769">
        <v>19.806999999999999</v>
      </c>
      <c r="G1769">
        <v>40002542</v>
      </c>
      <c r="H1769">
        <v>0.7</v>
      </c>
      <c r="I1769">
        <v>2022</v>
      </c>
      <c r="J1769" t="s">
        <v>135</v>
      </c>
      <c r="K1769" t="s">
        <v>39</v>
      </c>
      <c r="L1769" s="127">
        <v>0.15486111111111112</v>
      </c>
      <c r="M1769" t="s">
        <v>28</v>
      </c>
      <c r="N1769" t="s">
        <v>49</v>
      </c>
      <c r="O1769" t="s">
        <v>30</v>
      </c>
      <c r="P1769" t="s">
        <v>54</v>
      </c>
      <c r="Q1769" t="s">
        <v>41</v>
      </c>
      <c r="R1769" t="s">
        <v>56</v>
      </c>
      <c r="S1769" t="s">
        <v>42</v>
      </c>
      <c r="T1769" t="s">
        <v>57</v>
      </c>
      <c r="U1769" s="1" t="s">
        <v>36</v>
      </c>
      <c r="V1769">
        <v>3</v>
      </c>
      <c r="W1769">
        <v>0</v>
      </c>
      <c r="X1769">
        <v>0</v>
      </c>
      <c r="Y1769">
        <v>0</v>
      </c>
      <c r="Z1769">
        <v>0</v>
      </c>
    </row>
    <row r="1770" spans="1:26" x14ac:dyDescent="0.25">
      <c r="A1770">
        <v>106943925</v>
      </c>
      <c r="B1770" t="s">
        <v>86</v>
      </c>
      <c r="C1770" t="s">
        <v>65</v>
      </c>
      <c r="D1770">
        <v>10000026</v>
      </c>
      <c r="E1770">
        <v>10000026</v>
      </c>
      <c r="F1770">
        <v>25.959</v>
      </c>
      <c r="G1770">
        <v>200380</v>
      </c>
      <c r="H1770">
        <v>0.2</v>
      </c>
      <c r="I1770">
        <v>2022</v>
      </c>
      <c r="J1770" t="s">
        <v>135</v>
      </c>
      <c r="K1770" t="s">
        <v>39</v>
      </c>
      <c r="L1770" s="127">
        <v>0.6069444444444444</v>
      </c>
      <c r="M1770" t="s">
        <v>28</v>
      </c>
      <c r="N1770" t="s">
        <v>29</v>
      </c>
      <c r="O1770" t="s">
        <v>30</v>
      </c>
      <c r="P1770" t="s">
        <v>54</v>
      </c>
      <c r="Q1770" t="s">
        <v>41</v>
      </c>
      <c r="R1770" t="s">
        <v>33</v>
      </c>
      <c r="S1770" t="s">
        <v>42</v>
      </c>
      <c r="T1770" t="s">
        <v>35</v>
      </c>
      <c r="U1770" s="1" t="s">
        <v>36</v>
      </c>
      <c r="V1770">
        <v>1</v>
      </c>
      <c r="W1770">
        <v>0</v>
      </c>
      <c r="X1770">
        <v>0</v>
      </c>
      <c r="Y1770">
        <v>0</v>
      </c>
      <c r="Z1770">
        <v>0</v>
      </c>
    </row>
    <row r="1771" spans="1:26" x14ac:dyDescent="0.25">
      <c r="A1771">
        <v>106943963</v>
      </c>
      <c r="B1771" t="s">
        <v>104</v>
      </c>
      <c r="C1771" t="s">
        <v>65</v>
      </c>
      <c r="D1771">
        <v>10000026</v>
      </c>
      <c r="E1771">
        <v>10000026</v>
      </c>
      <c r="F1771">
        <v>0.51</v>
      </c>
      <c r="G1771">
        <v>30000280</v>
      </c>
      <c r="H1771">
        <v>0.5</v>
      </c>
      <c r="I1771">
        <v>2022</v>
      </c>
      <c r="J1771" t="s">
        <v>135</v>
      </c>
      <c r="K1771" t="s">
        <v>39</v>
      </c>
      <c r="L1771" s="127">
        <v>0.89166666666666661</v>
      </c>
      <c r="M1771" t="s">
        <v>28</v>
      </c>
      <c r="N1771" t="s">
        <v>49</v>
      </c>
      <c r="O1771" t="s">
        <v>30</v>
      </c>
      <c r="P1771" t="s">
        <v>31</v>
      </c>
      <c r="Q1771" t="s">
        <v>41</v>
      </c>
      <c r="R1771" t="s">
        <v>33</v>
      </c>
      <c r="S1771" t="s">
        <v>42</v>
      </c>
      <c r="T1771" t="s">
        <v>57</v>
      </c>
      <c r="U1771" s="1" t="s">
        <v>36</v>
      </c>
      <c r="V1771">
        <v>4</v>
      </c>
      <c r="W1771">
        <v>0</v>
      </c>
      <c r="X1771">
        <v>0</v>
      </c>
      <c r="Y1771">
        <v>0</v>
      </c>
      <c r="Z1771">
        <v>0</v>
      </c>
    </row>
    <row r="1772" spans="1:26" x14ac:dyDescent="0.25">
      <c r="A1772">
        <v>106943972</v>
      </c>
      <c r="B1772" t="s">
        <v>25</v>
      </c>
      <c r="C1772" t="s">
        <v>65</v>
      </c>
      <c r="D1772">
        <v>10000040</v>
      </c>
      <c r="E1772">
        <v>10000040</v>
      </c>
      <c r="F1772">
        <v>0.8</v>
      </c>
      <c r="G1772">
        <v>40003015</v>
      </c>
      <c r="H1772">
        <v>0.2</v>
      </c>
      <c r="I1772">
        <v>2022</v>
      </c>
      <c r="J1772" t="s">
        <v>135</v>
      </c>
      <c r="K1772" t="s">
        <v>27</v>
      </c>
      <c r="L1772" s="127">
        <v>0.25972222222222224</v>
      </c>
      <c r="M1772" t="s">
        <v>28</v>
      </c>
      <c r="N1772" t="s">
        <v>49</v>
      </c>
      <c r="O1772" t="s">
        <v>30</v>
      </c>
      <c r="P1772" t="s">
        <v>31</v>
      </c>
      <c r="Q1772" t="s">
        <v>41</v>
      </c>
      <c r="R1772" t="s">
        <v>33</v>
      </c>
      <c r="S1772" t="s">
        <v>42</v>
      </c>
      <c r="T1772" t="s">
        <v>35</v>
      </c>
      <c r="U1772" s="1" t="s">
        <v>43</v>
      </c>
      <c r="V1772">
        <v>2</v>
      </c>
      <c r="W1772">
        <v>0</v>
      </c>
      <c r="X1772">
        <v>0</v>
      </c>
      <c r="Y1772">
        <v>0</v>
      </c>
      <c r="Z1772">
        <v>1</v>
      </c>
    </row>
    <row r="1773" spans="1:26" x14ac:dyDescent="0.25">
      <c r="A1773">
        <v>106944000</v>
      </c>
      <c r="B1773" t="s">
        <v>112</v>
      </c>
      <c r="C1773" t="s">
        <v>65</v>
      </c>
      <c r="D1773">
        <v>10000095</v>
      </c>
      <c r="E1773">
        <v>10000095</v>
      </c>
      <c r="F1773">
        <v>3.496</v>
      </c>
      <c r="G1773">
        <v>20000421</v>
      </c>
      <c r="H1773">
        <v>0.5</v>
      </c>
      <c r="I1773">
        <v>2022</v>
      </c>
      <c r="J1773" t="s">
        <v>135</v>
      </c>
      <c r="K1773" t="s">
        <v>39</v>
      </c>
      <c r="L1773" s="127">
        <v>0.6694444444444444</v>
      </c>
      <c r="M1773" t="s">
        <v>28</v>
      </c>
      <c r="N1773" t="s">
        <v>49</v>
      </c>
      <c r="O1773" t="s">
        <v>30</v>
      </c>
      <c r="P1773" t="s">
        <v>54</v>
      </c>
      <c r="Q1773" t="s">
        <v>41</v>
      </c>
      <c r="R1773" t="s">
        <v>33</v>
      </c>
      <c r="S1773" t="s">
        <v>42</v>
      </c>
      <c r="T1773" t="s">
        <v>35</v>
      </c>
      <c r="U1773" s="1" t="s">
        <v>36</v>
      </c>
      <c r="V1773">
        <v>1</v>
      </c>
      <c r="W1773">
        <v>0</v>
      </c>
      <c r="X1773">
        <v>0</v>
      </c>
      <c r="Y1773">
        <v>0</v>
      </c>
      <c r="Z1773">
        <v>0</v>
      </c>
    </row>
    <row r="1774" spans="1:26" x14ac:dyDescent="0.25">
      <c r="A1774">
        <v>106944027</v>
      </c>
      <c r="B1774" t="s">
        <v>25</v>
      </c>
      <c r="C1774" t="s">
        <v>65</v>
      </c>
      <c r="D1774">
        <v>10000040</v>
      </c>
      <c r="E1774">
        <v>10000040</v>
      </c>
      <c r="F1774">
        <v>1.5940000000000001</v>
      </c>
      <c r="G1774">
        <v>40001002</v>
      </c>
      <c r="H1774">
        <v>0.6</v>
      </c>
      <c r="I1774">
        <v>2022</v>
      </c>
      <c r="J1774" t="s">
        <v>135</v>
      </c>
      <c r="K1774" t="s">
        <v>60</v>
      </c>
      <c r="L1774" s="127">
        <v>0.83333333333333337</v>
      </c>
      <c r="M1774" t="s">
        <v>28</v>
      </c>
      <c r="N1774" t="s">
        <v>49</v>
      </c>
      <c r="O1774" t="s">
        <v>30</v>
      </c>
      <c r="P1774" t="s">
        <v>31</v>
      </c>
      <c r="Q1774" t="s">
        <v>41</v>
      </c>
      <c r="R1774" t="s">
        <v>33</v>
      </c>
      <c r="S1774" t="s">
        <v>42</v>
      </c>
      <c r="T1774" t="s">
        <v>57</v>
      </c>
      <c r="U1774" s="1" t="s">
        <v>36</v>
      </c>
      <c r="V1774">
        <v>4</v>
      </c>
      <c r="W1774">
        <v>0</v>
      </c>
      <c r="X1774">
        <v>0</v>
      </c>
      <c r="Y1774">
        <v>0</v>
      </c>
      <c r="Z1774">
        <v>0</v>
      </c>
    </row>
    <row r="1775" spans="1:26" x14ac:dyDescent="0.25">
      <c r="A1775">
        <v>106944125</v>
      </c>
      <c r="B1775" t="s">
        <v>114</v>
      </c>
      <c r="C1775" t="s">
        <v>38</v>
      </c>
      <c r="D1775">
        <v>20000070</v>
      </c>
      <c r="E1775">
        <v>20000070</v>
      </c>
      <c r="F1775">
        <v>13.098000000000001</v>
      </c>
      <c r="G1775">
        <v>50029816</v>
      </c>
      <c r="H1775">
        <v>1</v>
      </c>
      <c r="I1775">
        <v>2022</v>
      </c>
      <c r="J1775" t="s">
        <v>135</v>
      </c>
      <c r="K1775" t="s">
        <v>39</v>
      </c>
      <c r="L1775" s="127">
        <v>0.71875</v>
      </c>
      <c r="M1775" t="s">
        <v>28</v>
      </c>
      <c r="N1775" t="s">
        <v>29</v>
      </c>
      <c r="O1775" t="s">
        <v>30</v>
      </c>
      <c r="P1775" t="s">
        <v>31</v>
      </c>
      <c r="Q1775" t="s">
        <v>62</v>
      </c>
      <c r="R1775" t="s">
        <v>33</v>
      </c>
      <c r="S1775" t="s">
        <v>34</v>
      </c>
      <c r="T1775" t="s">
        <v>35</v>
      </c>
      <c r="U1775" s="1" t="s">
        <v>36</v>
      </c>
      <c r="V1775">
        <v>1</v>
      </c>
      <c r="W1775">
        <v>0</v>
      </c>
      <c r="X1775">
        <v>0</v>
      </c>
      <c r="Y1775">
        <v>0</v>
      </c>
      <c r="Z1775">
        <v>0</v>
      </c>
    </row>
    <row r="1776" spans="1:26" x14ac:dyDescent="0.25">
      <c r="A1776">
        <v>106944143</v>
      </c>
      <c r="B1776" t="s">
        <v>97</v>
      </c>
      <c r="C1776" t="s">
        <v>45</v>
      </c>
      <c r="D1776">
        <v>50027336</v>
      </c>
      <c r="E1776">
        <v>40001332</v>
      </c>
      <c r="F1776">
        <v>0.60699999999999998</v>
      </c>
      <c r="G1776">
        <v>50009375</v>
      </c>
      <c r="H1776">
        <v>0</v>
      </c>
      <c r="I1776">
        <v>2022</v>
      </c>
      <c r="J1776" t="s">
        <v>135</v>
      </c>
      <c r="K1776" t="s">
        <v>39</v>
      </c>
      <c r="L1776" s="127">
        <v>0.92638888888888893</v>
      </c>
      <c r="M1776" t="s">
        <v>28</v>
      </c>
      <c r="N1776" t="s">
        <v>29</v>
      </c>
      <c r="P1776" t="s">
        <v>31</v>
      </c>
      <c r="Q1776" t="s">
        <v>41</v>
      </c>
      <c r="R1776" t="s">
        <v>33</v>
      </c>
      <c r="S1776" t="s">
        <v>42</v>
      </c>
      <c r="T1776" t="s">
        <v>57</v>
      </c>
      <c r="U1776" s="1" t="s">
        <v>43</v>
      </c>
      <c r="V1776">
        <v>2</v>
      </c>
      <c r="W1776">
        <v>0</v>
      </c>
      <c r="X1776">
        <v>0</v>
      </c>
      <c r="Y1776">
        <v>0</v>
      </c>
      <c r="Z1776">
        <v>2</v>
      </c>
    </row>
    <row r="1777" spans="1:26" x14ac:dyDescent="0.25">
      <c r="A1777">
        <v>106944212</v>
      </c>
      <c r="B1777" t="s">
        <v>86</v>
      </c>
      <c r="C1777" t="s">
        <v>67</v>
      </c>
      <c r="D1777">
        <v>30000191</v>
      </c>
      <c r="E1777">
        <v>30000191</v>
      </c>
      <c r="F1777">
        <v>7.6310000000000002</v>
      </c>
      <c r="G1777">
        <v>10000026</v>
      </c>
      <c r="H1777">
        <v>8.5000000000000006E-2</v>
      </c>
      <c r="I1777">
        <v>2022</v>
      </c>
      <c r="J1777" t="s">
        <v>89</v>
      </c>
      <c r="K1777" t="s">
        <v>39</v>
      </c>
      <c r="L1777" s="127">
        <v>0.18541666666666667</v>
      </c>
      <c r="M1777" t="s">
        <v>28</v>
      </c>
      <c r="N1777" t="s">
        <v>29</v>
      </c>
      <c r="O1777" t="s">
        <v>30</v>
      </c>
      <c r="P1777" t="s">
        <v>31</v>
      </c>
      <c r="Q1777" t="s">
        <v>41</v>
      </c>
      <c r="R1777" t="s">
        <v>33</v>
      </c>
      <c r="S1777" t="s">
        <v>42</v>
      </c>
      <c r="T1777" t="s">
        <v>47</v>
      </c>
      <c r="U1777" s="1" t="s">
        <v>36</v>
      </c>
      <c r="V1777">
        <v>2</v>
      </c>
      <c r="W1777">
        <v>0</v>
      </c>
      <c r="X1777">
        <v>0</v>
      </c>
      <c r="Y1777">
        <v>0</v>
      </c>
      <c r="Z1777">
        <v>0</v>
      </c>
    </row>
    <row r="1778" spans="1:26" x14ac:dyDescent="0.25">
      <c r="A1778">
        <v>106944317</v>
      </c>
      <c r="B1778" t="s">
        <v>81</v>
      </c>
      <c r="C1778" t="s">
        <v>45</v>
      </c>
      <c r="D1778">
        <v>50031288</v>
      </c>
      <c r="E1778">
        <v>40001577</v>
      </c>
      <c r="F1778">
        <v>0.114</v>
      </c>
      <c r="G1778">
        <v>10000077</v>
      </c>
      <c r="H1778">
        <v>0.114</v>
      </c>
      <c r="I1778">
        <v>2022</v>
      </c>
      <c r="J1778" t="s">
        <v>135</v>
      </c>
      <c r="K1778" t="s">
        <v>53</v>
      </c>
      <c r="L1778" s="127">
        <v>6.5277777777777782E-2</v>
      </c>
      <c r="M1778" t="s">
        <v>28</v>
      </c>
      <c r="N1778" t="s">
        <v>49</v>
      </c>
      <c r="O1778" t="s">
        <v>30</v>
      </c>
      <c r="P1778" t="s">
        <v>54</v>
      </c>
      <c r="Q1778" t="s">
        <v>41</v>
      </c>
      <c r="R1778" t="s">
        <v>33</v>
      </c>
      <c r="S1778" t="s">
        <v>42</v>
      </c>
      <c r="T1778" t="s">
        <v>47</v>
      </c>
      <c r="U1778" s="1" t="s">
        <v>43</v>
      </c>
      <c r="V1778">
        <v>3</v>
      </c>
      <c r="W1778">
        <v>0</v>
      </c>
      <c r="X1778">
        <v>0</v>
      </c>
      <c r="Y1778">
        <v>0</v>
      </c>
      <c r="Z1778">
        <v>1</v>
      </c>
    </row>
    <row r="1779" spans="1:26" x14ac:dyDescent="0.25">
      <c r="A1779">
        <v>106944339</v>
      </c>
      <c r="B1779" t="s">
        <v>81</v>
      </c>
      <c r="C1779" t="s">
        <v>45</v>
      </c>
      <c r="D1779">
        <v>50029112</v>
      </c>
      <c r="E1779">
        <v>40002691</v>
      </c>
      <c r="F1779">
        <v>0.70399999999999996</v>
      </c>
      <c r="G1779">
        <v>50033653</v>
      </c>
      <c r="H1779">
        <v>0</v>
      </c>
      <c r="I1779">
        <v>2022</v>
      </c>
      <c r="J1779" t="s">
        <v>135</v>
      </c>
      <c r="K1779" t="s">
        <v>48</v>
      </c>
      <c r="L1779" s="127">
        <v>0.42708333333333331</v>
      </c>
      <c r="M1779" t="s">
        <v>28</v>
      </c>
      <c r="N1779" t="s">
        <v>29</v>
      </c>
      <c r="O1779" t="s">
        <v>30</v>
      </c>
      <c r="P1779" t="s">
        <v>31</v>
      </c>
      <c r="Q1779" t="s">
        <v>32</v>
      </c>
      <c r="R1779" t="s">
        <v>33</v>
      </c>
      <c r="S1779" t="s">
        <v>42</v>
      </c>
      <c r="T1779" t="s">
        <v>35</v>
      </c>
      <c r="U1779" s="1" t="s">
        <v>43</v>
      </c>
      <c r="V1779">
        <v>3</v>
      </c>
      <c r="W1779">
        <v>0</v>
      </c>
      <c r="X1779">
        <v>0</v>
      </c>
      <c r="Y1779">
        <v>0</v>
      </c>
      <c r="Z1779">
        <v>3</v>
      </c>
    </row>
    <row r="1780" spans="1:26" x14ac:dyDescent="0.25">
      <c r="A1780">
        <v>106944341</v>
      </c>
      <c r="B1780" t="s">
        <v>81</v>
      </c>
      <c r="C1780" t="s">
        <v>45</v>
      </c>
      <c r="D1780">
        <v>50009618</v>
      </c>
      <c r="E1780">
        <v>40003649</v>
      </c>
      <c r="F1780">
        <v>0.87</v>
      </c>
      <c r="G1780">
        <v>50007314</v>
      </c>
      <c r="H1780">
        <v>0</v>
      </c>
      <c r="I1780">
        <v>2022</v>
      </c>
      <c r="J1780" t="s">
        <v>135</v>
      </c>
      <c r="K1780" t="s">
        <v>48</v>
      </c>
      <c r="L1780" s="127">
        <v>0.50624999999999998</v>
      </c>
      <c r="M1780" t="s">
        <v>77</v>
      </c>
      <c r="N1780" t="s">
        <v>49</v>
      </c>
      <c r="O1780" t="s">
        <v>30</v>
      </c>
      <c r="P1780" t="s">
        <v>54</v>
      </c>
      <c r="Q1780" t="s">
        <v>41</v>
      </c>
      <c r="R1780" t="s">
        <v>50</v>
      </c>
      <c r="S1780" t="s">
        <v>42</v>
      </c>
      <c r="T1780" t="s">
        <v>35</v>
      </c>
      <c r="U1780" s="1" t="s">
        <v>116</v>
      </c>
      <c r="V1780">
        <v>1</v>
      </c>
      <c r="W1780">
        <v>0</v>
      </c>
      <c r="X1780">
        <v>0</v>
      </c>
      <c r="Y1780">
        <v>0</v>
      </c>
      <c r="Z1780">
        <v>0</v>
      </c>
    </row>
    <row r="1781" spans="1:26" x14ac:dyDescent="0.25">
      <c r="A1781">
        <v>106944390</v>
      </c>
      <c r="B1781" t="s">
        <v>94</v>
      </c>
      <c r="C1781" t="s">
        <v>45</v>
      </c>
      <c r="D1781">
        <v>50025330</v>
      </c>
      <c r="E1781">
        <v>50025330</v>
      </c>
      <c r="F1781">
        <v>999.99900000000002</v>
      </c>
      <c r="H1781">
        <v>0</v>
      </c>
      <c r="I1781">
        <v>2022</v>
      </c>
      <c r="J1781" t="s">
        <v>135</v>
      </c>
      <c r="K1781" t="s">
        <v>48</v>
      </c>
      <c r="L1781" s="127">
        <v>0.50347222222222221</v>
      </c>
      <c r="M1781" t="s">
        <v>28</v>
      </c>
      <c r="N1781" t="s">
        <v>49</v>
      </c>
      <c r="O1781" t="s">
        <v>30</v>
      </c>
      <c r="P1781" t="s">
        <v>68</v>
      </c>
      <c r="Q1781" t="s">
        <v>41</v>
      </c>
      <c r="R1781" t="s">
        <v>99</v>
      </c>
      <c r="S1781" t="s">
        <v>42</v>
      </c>
      <c r="T1781" t="s">
        <v>35</v>
      </c>
      <c r="U1781" s="1" t="s">
        <v>36</v>
      </c>
      <c r="V1781">
        <v>4</v>
      </c>
      <c r="W1781">
        <v>0</v>
      </c>
      <c r="X1781">
        <v>0</v>
      </c>
      <c r="Y1781">
        <v>0</v>
      </c>
      <c r="Z1781">
        <v>0</v>
      </c>
    </row>
    <row r="1782" spans="1:26" x14ac:dyDescent="0.25">
      <c r="A1782">
        <v>106944392</v>
      </c>
      <c r="B1782" t="s">
        <v>94</v>
      </c>
      <c r="C1782" t="s">
        <v>45</v>
      </c>
      <c r="D1782">
        <v>50025330</v>
      </c>
      <c r="E1782">
        <v>30000109</v>
      </c>
      <c r="F1782">
        <v>25.32</v>
      </c>
      <c r="G1782">
        <v>10000085</v>
      </c>
      <c r="H1782">
        <v>8.9999999999999993E-3</v>
      </c>
      <c r="I1782">
        <v>2022</v>
      </c>
      <c r="J1782" t="s">
        <v>135</v>
      </c>
      <c r="K1782" t="s">
        <v>48</v>
      </c>
      <c r="L1782" s="127">
        <v>0.50763888888888886</v>
      </c>
      <c r="M1782" t="s">
        <v>28</v>
      </c>
      <c r="N1782" t="s">
        <v>49</v>
      </c>
      <c r="O1782" t="s">
        <v>30</v>
      </c>
      <c r="P1782" t="s">
        <v>31</v>
      </c>
      <c r="Q1782" t="s">
        <v>41</v>
      </c>
      <c r="R1782" t="s">
        <v>33</v>
      </c>
      <c r="S1782" t="s">
        <v>42</v>
      </c>
      <c r="T1782" t="s">
        <v>35</v>
      </c>
      <c r="U1782" s="1" t="s">
        <v>43</v>
      </c>
      <c r="V1782">
        <v>3</v>
      </c>
      <c r="W1782">
        <v>0</v>
      </c>
      <c r="X1782">
        <v>0</v>
      </c>
      <c r="Y1782">
        <v>0</v>
      </c>
      <c r="Z1782">
        <v>2</v>
      </c>
    </row>
    <row r="1783" spans="1:26" x14ac:dyDescent="0.25">
      <c r="A1783">
        <v>106944395</v>
      </c>
      <c r="B1783" t="s">
        <v>97</v>
      </c>
      <c r="C1783" t="s">
        <v>65</v>
      </c>
      <c r="D1783">
        <v>10000840</v>
      </c>
      <c r="E1783">
        <v>10000840</v>
      </c>
      <c r="F1783">
        <v>999.99900000000002</v>
      </c>
      <c r="G1783">
        <v>50009618</v>
      </c>
      <c r="H1783">
        <v>0.1</v>
      </c>
      <c r="I1783">
        <v>2022</v>
      </c>
      <c r="J1783" t="s">
        <v>135</v>
      </c>
      <c r="K1783" t="s">
        <v>48</v>
      </c>
      <c r="L1783" s="127">
        <v>0.59722222222222221</v>
      </c>
      <c r="M1783" t="s">
        <v>28</v>
      </c>
      <c r="N1783" t="s">
        <v>49</v>
      </c>
      <c r="O1783" t="s">
        <v>30</v>
      </c>
      <c r="P1783" t="s">
        <v>54</v>
      </c>
      <c r="Q1783" t="s">
        <v>41</v>
      </c>
      <c r="R1783" t="s">
        <v>84</v>
      </c>
      <c r="S1783" t="s">
        <v>42</v>
      </c>
      <c r="T1783" t="s">
        <v>35</v>
      </c>
      <c r="U1783" s="1" t="s">
        <v>36</v>
      </c>
      <c r="V1783">
        <v>2</v>
      </c>
      <c r="W1783">
        <v>0</v>
      </c>
      <c r="X1783">
        <v>0</v>
      </c>
      <c r="Y1783">
        <v>0</v>
      </c>
      <c r="Z1783">
        <v>0</v>
      </c>
    </row>
    <row r="1784" spans="1:26" x14ac:dyDescent="0.25">
      <c r="A1784">
        <v>106944468</v>
      </c>
      <c r="B1784" t="s">
        <v>81</v>
      </c>
      <c r="C1784" t="s">
        <v>45</v>
      </c>
      <c r="D1784">
        <v>50011776</v>
      </c>
      <c r="E1784">
        <v>40002136</v>
      </c>
      <c r="F1784">
        <v>1.012</v>
      </c>
      <c r="G1784">
        <v>50038103</v>
      </c>
      <c r="H1784">
        <v>1.0999999999999999E-2</v>
      </c>
      <c r="I1784">
        <v>2022</v>
      </c>
      <c r="J1784" t="s">
        <v>135</v>
      </c>
      <c r="K1784" t="s">
        <v>39</v>
      </c>
      <c r="L1784" s="127">
        <v>0.56666666666666665</v>
      </c>
      <c r="M1784" t="s">
        <v>28</v>
      </c>
      <c r="N1784" t="s">
        <v>29</v>
      </c>
      <c r="P1784" t="s">
        <v>31</v>
      </c>
      <c r="Q1784" t="s">
        <v>41</v>
      </c>
      <c r="R1784" t="s">
        <v>33</v>
      </c>
      <c r="S1784" t="s">
        <v>42</v>
      </c>
      <c r="T1784" t="s">
        <v>35</v>
      </c>
      <c r="U1784" s="1" t="s">
        <v>36</v>
      </c>
      <c r="V1784">
        <v>2</v>
      </c>
      <c r="W1784">
        <v>0</v>
      </c>
      <c r="X1784">
        <v>0</v>
      </c>
      <c r="Y1784">
        <v>0</v>
      </c>
      <c r="Z1784">
        <v>0</v>
      </c>
    </row>
    <row r="1785" spans="1:26" x14ac:dyDescent="0.25">
      <c r="A1785">
        <v>106944496</v>
      </c>
      <c r="B1785" t="s">
        <v>131</v>
      </c>
      <c r="C1785" t="s">
        <v>38</v>
      </c>
      <c r="D1785">
        <v>22000221</v>
      </c>
      <c r="E1785">
        <v>20000221</v>
      </c>
      <c r="F1785">
        <v>11.721</v>
      </c>
      <c r="G1785">
        <v>50018356</v>
      </c>
      <c r="H1785">
        <v>0</v>
      </c>
      <c r="I1785">
        <v>2022</v>
      </c>
      <c r="J1785" t="s">
        <v>118</v>
      </c>
      <c r="K1785" t="s">
        <v>55</v>
      </c>
      <c r="L1785" s="127">
        <v>0.50972222222222219</v>
      </c>
      <c r="M1785" t="s">
        <v>28</v>
      </c>
      <c r="N1785" t="s">
        <v>49</v>
      </c>
      <c r="O1785" t="s">
        <v>30</v>
      </c>
      <c r="P1785" t="s">
        <v>31</v>
      </c>
      <c r="Q1785" t="s">
        <v>41</v>
      </c>
      <c r="R1785" t="s">
        <v>33</v>
      </c>
      <c r="S1785" t="s">
        <v>42</v>
      </c>
      <c r="T1785" t="s">
        <v>35</v>
      </c>
      <c r="U1785" s="1" t="s">
        <v>36</v>
      </c>
      <c r="V1785">
        <v>2</v>
      </c>
      <c r="W1785">
        <v>0</v>
      </c>
      <c r="X1785">
        <v>0</v>
      </c>
      <c r="Y1785">
        <v>0</v>
      </c>
      <c r="Z1785">
        <v>0</v>
      </c>
    </row>
    <row r="1786" spans="1:26" x14ac:dyDescent="0.25">
      <c r="A1786">
        <v>106944586</v>
      </c>
      <c r="B1786" t="s">
        <v>246</v>
      </c>
      <c r="C1786" t="s">
        <v>45</v>
      </c>
      <c r="D1786">
        <v>50001115</v>
      </c>
      <c r="E1786">
        <v>20000064</v>
      </c>
      <c r="F1786">
        <v>24.591999999999999</v>
      </c>
      <c r="G1786">
        <v>50024324</v>
      </c>
      <c r="H1786">
        <v>0</v>
      </c>
      <c r="I1786">
        <v>2022</v>
      </c>
      <c r="J1786" t="s">
        <v>135</v>
      </c>
      <c r="K1786" t="s">
        <v>48</v>
      </c>
      <c r="L1786" s="127">
        <v>0.72777777777777775</v>
      </c>
      <c r="M1786" t="s">
        <v>28</v>
      </c>
      <c r="N1786" t="s">
        <v>49</v>
      </c>
      <c r="O1786" t="s">
        <v>30</v>
      </c>
      <c r="P1786" t="s">
        <v>68</v>
      </c>
      <c r="Q1786" t="s">
        <v>41</v>
      </c>
      <c r="R1786" t="s">
        <v>33</v>
      </c>
      <c r="S1786" t="s">
        <v>42</v>
      </c>
      <c r="T1786" t="s">
        <v>35</v>
      </c>
      <c r="U1786" s="1" t="s">
        <v>36</v>
      </c>
      <c r="V1786">
        <v>2</v>
      </c>
      <c r="W1786">
        <v>0</v>
      </c>
      <c r="X1786">
        <v>0</v>
      </c>
      <c r="Y1786">
        <v>0</v>
      </c>
      <c r="Z1786">
        <v>0</v>
      </c>
    </row>
    <row r="1787" spans="1:26" x14ac:dyDescent="0.25">
      <c r="A1787">
        <v>106944726</v>
      </c>
      <c r="B1787" t="s">
        <v>25</v>
      </c>
      <c r="C1787" t="s">
        <v>45</v>
      </c>
      <c r="F1787">
        <v>999.99900000000002</v>
      </c>
      <c r="G1787">
        <v>50007311</v>
      </c>
      <c r="H1787">
        <v>0</v>
      </c>
      <c r="I1787">
        <v>2022</v>
      </c>
      <c r="J1787" t="s">
        <v>135</v>
      </c>
      <c r="K1787" t="s">
        <v>48</v>
      </c>
      <c r="L1787" s="127">
        <v>0.875</v>
      </c>
      <c r="M1787" t="s">
        <v>28</v>
      </c>
      <c r="N1787" t="s">
        <v>49</v>
      </c>
      <c r="O1787" t="s">
        <v>30</v>
      </c>
      <c r="P1787" t="s">
        <v>31</v>
      </c>
      <c r="Q1787" t="s">
        <v>41</v>
      </c>
      <c r="R1787" t="s">
        <v>33</v>
      </c>
      <c r="S1787" t="s">
        <v>42</v>
      </c>
      <c r="T1787" t="s">
        <v>47</v>
      </c>
      <c r="U1787" s="1" t="s">
        <v>36</v>
      </c>
      <c r="V1787">
        <v>1</v>
      </c>
      <c r="W1787">
        <v>0</v>
      </c>
      <c r="X1787">
        <v>0</v>
      </c>
      <c r="Y1787">
        <v>0</v>
      </c>
      <c r="Z1787">
        <v>0</v>
      </c>
    </row>
    <row r="1788" spans="1:26" x14ac:dyDescent="0.25">
      <c r="A1788">
        <v>106944800</v>
      </c>
      <c r="B1788" t="s">
        <v>37</v>
      </c>
      <c r="C1788" t="s">
        <v>38</v>
      </c>
      <c r="D1788">
        <v>20000070</v>
      </c>
      <c r="E1788">
        <v>20000070</v>
      </c>
      <c r="F1788">
        <v>11.13</v>
      </c>
      <c r="G1788">
        <v>50026056</v>
      </c>
      <c r="H1788">
        <v>8.0000000000000002E-3</v>
      </c>
      <c r="I1788">
        <v>2022</v>
      </c>
      <c r="J1788" t="s">
        <v>135</v>
      </c>
      <c r="K1788" t="s">
        <v>48</v>
      </c>
      <c r="L1788" s="127">
        <v>0.47500000000000003</v>
      </c>
      <c r="M1788" t="s">
        <v>40</v>
      </c>
      <c r="N1788" t="s">
        <v>49</v>
      </c>
      <c r="O1788" t="s">
        <v>30</v>
      </c>
      <c r="P1788" t="s">
        <v>54</v>
      </c>
      <c r="Q1788" t="s">
        <v>32</v>
      </c>
      <c r="R1788" t="s">
        <v>33</v>
      </c>
      <c r="S1788" t="s">
        <v>42</v>
      </c>
      <c r="T1788" t="s">
        <v>35</v>
      </c>
      <c r="U1788" s="1" t="s">
        <v>36</v>
      </c>
      <c r="V1788">
        <v>3</v>
      </c>
      <c r="W1788">
        <v>0</v>
      </c>
      <c r="X1788">
        <v>0</v>
      </c>
      <c r="Y1788">
        <v>0</v>
      </c>
      <c r="Z1788">
        <v>0</v>
      </c>
    </row>
    <row r="1789" spans="1:26" x14ac:dyDescent="0.25">
      <c r="A1789">
        <v>106944949</v>
      </c>
      <c r="B1789" t="s">
        <v>25</v>
      </c>
      <c r="C1789" t="s">
        <v>45</v>
      </c>
      <c r="D1789">
        <v>50015732</v>
      </c>
      <c r="E1789">
        <v>40001319</v>
      </c>
      <c r="F1789">
        <v>2.3519999999999999</v>
      </c>
      <c r="G1789">
        <v>50010907</v>
      </c>
      <c r="H1789">
        <v>0</v>
      </c>
      <c r="I1789">
        <v>2022</v>
      </c>
      <c r="J1789" t="s">
        <v>135</v>
      </c>
      <c r="K1789" t="s">
        <v>48</v>
      </c>
      <c r="L1789" s="127">
        <v>0.5444444444444444</v>
      </c>
      <c r="M1789" t="s">
        <v>28</v>
      </c>
      <c r="N1789" t="s">
        <v>49</v>
      </c>
      <c r="O1789" t="s">
        <v>30</v>
      </c>
      <c r="P1789" t="s">
        <v>68</v>
      </c>
      <c r="Q1789" t="s">
        <v>41</v>
      </c>
      <c r="R1789" t="s">
        <v>50</v>
      </c>
      <c r="S1789" t="s">
        <v>42</v>
      </c>
      <c r="T1789" t="s">
        <v>35</v>
      </c>
      <c r="U1789" s="1" t="s">
        <v>36</v>
      </c>
      <c r="V1789">
        <v>2</v>
      </c>
      <c r="W1789">
        <v>0</v>
      </c>
      <c r="X1789">
        <v>0</v>
      </c>
      <c r="Y1789">
        <v>0</v>
      </c>
      <c r="Z1789">
        <v>0</v>
      </c>
    </row>
    <row r="1790" spans="1:26" x14ac:dyDescent="0.25">
      <c r="A1790">
        <v>106944950</v>
      </c>
      <c r="B1790" t="s">
        <v>25</v>
      </c>
      <c r="C1790" t="s">
        <v>65</v>
      </c>
      <c r="D1790">
        <v>10000440</v>
      </c>
      <c r="E1790">
        <v>10000440</v>
      </c>
      <c r="F1790">
        <v>3.7370000000000001</v>
      </c>
      <c r="G1790">
        <v>50031853</v>
      </c>
      <c r="H1790">
        <v>7.5999999999999998E-2</v>
      </c>
      <c r="I1790">
        <v>2022</v>
      </c>
      <c r="J1790" t="s">
        <v>135</v>
      </c>
      <c r="K1790" t="s">
        <v>55</v>
      </c>
      <c r="L1790" s="127">
        <v>0.41666666666666669</v>
      </c>
      <c r="M1790" t="s">
        <v>28</v>
      </c>
      <c r="N1790" t="s">
        <v>49</v>
      </c>
      <c r="O1790" t="s">
        <v>30</v>
      </c>
      <c r="P1790" t="s">
        <v>31</v>
      </c>
      <c r="Q1790" t="s">
        <v>41</v>
      </c>
      <c r="R1790" t="s">
        <v>33</v>
      </c>
      <c r="S1790" t="s">
        <v>42</v>
      </c>
      <c r="T1790" t="s">
        <v>35</v>
      </c>
      <c r="U1790" s="1" t="s">
        <v>36</v>
      </c>
      <c r="V1790">
        <v>2</v>
      </c>
      <c r="W1790">
        <v>0</v>
      </c>
      <c r="X1790">
        <v>0</v>
      </c>
      <c r="Y1790">
        <v>0</v>
      </c>
      <c r="Z1790">
        <v>0</v>
      </c>
    </row>
    <row r="1791" spans="1:26" x14ac:dyDescent="0.25">
      <c r="A1791">
        <v>106944975</v>
      </c>
      <c r="B1791" t="s">
        <v>124</v>
      </c>
      <c r="C1791" t="s">
        <v>45</v>
      </c>
      <c r="D1791">
        <v>50027276</v>
      </c>
      <c r="E1791">
        <v>40003130</v>
      </c>
      <c r="F1791">
        <v>0.376</v>
      </c>
      <c r="G1791">
        <v>50018631</v>
      </c>
      <c r="H1791">
        <v>0</v>
      </c>
      <c r="I1791">
        <v>2022</v>
      </c>
      <c r="J1791" t="s">
        <v>89</v>
      </c>
      <c r="K1791" t="s">
        <v>39</v>
      </c>
      <c r="L1791" s="127">
        <v>0.61944444444444446</v>
      </c>
      <c r="M1791" t="s">
        <v>92</v>
      </c>
      <c r="Q1791" t="s">
        <v>41</v>
      </c>
      <c r="R1791" t="s">
        <v>33</v>
      </c>
      <c r="S1791" t="s">
        <v>42</v>
      </c>
      <c r="T1791" t="s">
        <v>35</v>
      </c>
      <c r="U1791" s="1" t="s">
        <v>36</v>
      </c>
      <c r="V1791">
        <v>2</v>
      </c>
      <c r="W1791">
        <v>0</v>
      </c>
      <c r="X1791">
        <v>0</v>
      </c>
      <c r="Y1791">
        <v>0</v>
      </c>
      <c r="Z1791">
        <v>0</v>
      </c>
    </row>
    <row r="1792" spans="1:26" x14ac:dyDescent="0.25">
      <c r="A1792">
        <v>106944995</v>
      </c>
      <c r="B1792" t="s">
        <v>112</v>
      </c>
      <c r="C1792" t="s">
        <v>65</v>
      </c>
      <c r="D1792">
        <v>10000095</v>
      </c>
      <c r="E1792">
        <v>10000095</v>
      </c>
      <c r="F1792">
        <v>999.99900000000002</v>
      </c>
      <c r="G1792">
        <v>40001006</v>
      </c>
      <c r="H1792">
        <v>3.5999999999999997E-2</v>
      </c>
      <c r="I1792">
        <v>2022</v>
      </c>
      <c r="J1792" t="s">
        <v>89</v>
      </c>
      <c r="K1792" t="s">
        <v>48</v>
      </c>
      <c r="L1792" s="127">
        <v>0.47361111111111115</v>
      </c>
      <c r="M1792" t="s">
        <v>28</v>
      </c>
      <c r="N1792" t="s">
        <v>49</v>
      </c>
      <c r="O1792" t="s">
        <v>30</v>
      </c>
      <c r="P1792" t="s">
        <v>54</v>
      </c>
      <c r="Q1792" t="s">
        <v>32</v>
      </c>
      <c r="R1792" t="s">
        <v>33</v>
      </c>
      <c r="S1792" t="s">
        <v>42</v>
      </c>
      <c r="T1792" t="s">
        <v>35</v>
      </c>
      <c r="U1792" s="1" t="s">
        <v>36</v>
      </c>
      <c r="V1792">
        <v>1</v>
      </c>
      <c r="W1792">
        <v>0</v>
      </c>
      <c r="X1792">
        <v>0</v>
      </c>
      <c r="Y1792">
        <v>0</v>
      </c>
      <c r="Z1792">
        <v>0</v>
      </c>
    </row>
    <row r="1793" spans="1:26" x14ac:dyDescent="0.25">
      <c r="A1793">
        <v>106945067</v>
      </c>
      <c r="B1793" t="s">
        <v>106</v>
      </c>
      <c r="C1793" t="s">
        <v>65</v>
      </c>
      <c r="D1793">
        <v>10000095</v>
      </c>
      <c r="E1793">
        <v>10000095</v>
      </c>
      <c r="F1793">
        <v>19.457999999999998</v>
      </c>
      <c r="G1793">
        <v>20000013</v>
      </c>
      <c r="H1793">
        <v>0.25</v>
      </c>
      <c r="I1793">
        <v>2022</v>
      </c>
      <c r="J1793" t="s">
        <v>118</v>
      </c>
      <c r="K1793" t="s">
        <v>55</v>
      </c>
      <c r="L1793" s="127">
        <v>0.53680555555555554</v>
      </c>
      <c r="M1793" t="s">
        <v>28</v>
      </c>
      <c r="N1793" t="s">
        <v>49</v>
      </c>
      <c r="O1793" t="s">
        <v>30</v>
      </c>
      <c r="P1793" t="s">
        <v>31</v>
      </c>
      <c r="Q1793" t="s">
        <v>41</v>
      </c>
      <c r="R1793" t="s">
        <v>33</v>
      </c>
      <c r="S1793" t="s">
        <v>42</v>
      </c>
      <c r="T1793" t="s">
        <v>35</v>
      </c>
      <c r="U1793" s="1" t="s">
        <v>36</v>
      </c>
      <c r="V1793">
        <v>2</v>
      </c>
      <c r="W1793">
        <v>0</v>
      </c>
      <c r="X1793">
        <v>0</v>
      </c>
      <c r="Y1793">
        <v>0</v>
      </c>
      <c r="Z1793">
        <v>0</v>
      </c>
    </row>
    <row r="1794" spans="1:26" x14ac:dyDescent="0.25">
      <c r="A1794">
        <v>106945108</v>
      </c>
      <c r="B1794" t="s">
        <v>106</v>
      </c>
      <c r="C1794" t="s">
        <v>65</v>
      </c>
      <c r="D1794">
        <v>10000095</v>
      </c>
      <c r="E1794">
        <v>10000095</v>
      </c>
      <c r="F1794">
        <v>26.468</v>
      </c>
      <c r="G1794">
        <v>30000082</v>
      </c>
      <c r="H1794">
        <v>0.1</v>
      </c>
      <c r="I1794">
        <v>2022</v>
      </c>
      <c r="J1794" t="s">
        <v>135</v>
      </c>
      <c r="K1794" t="s">
        <v>60</v>
      </c>
      <c r="L1794" s="127">
        <v>9.0277777777777787E-3</v>
      </c>
      <c r="M1794" t="s">
        <v>28</v>
      </c>
      <c r="N1794" t="s">
        <v>29</v>
      </c>
      <c r="O1794" t="s">
        <v>30</v>
      </c>
      <c r="P1794" t="s">
        <v>31</v>
      </c>
      <c r="Q1794" t="s">
        <v>41</v>
      </c>
      <c r="R1794" t="s">
        <v>33</v>
      </c>
      <c r="S1794" t="s">
        <v>42</v>
      </c>
      <c r="T1794" t="s">
        <v>57</v>
      </c>
      <c r="U1794" s="1" t="s">
        <v>36</v>
      </c>
      <c r="V1794">
        <v>7</v>
      </c>
      <c r="W1794">
        <v>0</v>
      </c>
      <c r="X1794">
        <v>0</v>
      </c>
      <c r="Y1794">
        <v>0</v>
      </c>
      <c r="Z1794">
        <v>0</v>
      </c>
    </row>
    <row r="1795" spans="1:26" x14ac:dyDescent="0.25">
      <c r="A1795">
        <v>106945131</v>
      </c>
      <c r="B1795" t="s">
        <v>112</v>
      </c>
      <c r="C1795" t="s">
        <v>65</v>
      </c>
      <c r="D1795">
        <v>10000095</v>
      </c>
      <c r="E1795">
        <v>10000095</v>
      </c>
      <c r="F1795">
        <v>3.1389999999999998</v>
      </c>
      <c r="G1795">
        <v>40001793</v>
      </c>
      <c r="H1795">
        <v>0.25</v>
      </c>
      <c r="I1795">
        <v>2022</v>
      </c>
      <c r="J1795" t="s">
        <v>135</v>
      </c>
      <c r="K1795" t="s">
        <v>39</v>
      </c>
      <c r="L1795" s="127">
        <v>0.64722222222222225</v>
      </c>
      <c r="M1795" t="s">
        <v>28</v>
      </c>
      <c r="N1795" t="s">
        <v>49</v>
      </c>
      <c r="O1795" t="s">
        <v>30</v>
      </c>
      <c r="P1795" t="s">
        <v>31</v>
      </c>
      <c r="Q1795" t="s">
        <v>41</v>
      </c>
      <c r="R1795" t="s">
        <v>33</v>
      </c>
      <c r="S1795" t="s">
        <v>42</v>
      </c>
      <c r="T1795" t="s">
        <v>35</v>
      </c>
      <c r="U1795" s="1" t="s">
        <v>36</v>
      </c>
      <c r="V1795">
        <v>5</v>
      </c>
      <c r="W1795">
        <v>0</v>
      </c>
      <c r="X1795">
        <v>0</v>
      </c>
      <c r="Y1795">
        <v>0</v>
      </c>
      <c r="Z1795">
        <v>0</v>
      </c>
    </row>
    <row r="1796" spans="1:26" x14ac:dyDescent="0.25">
      <c r="A1796">
        <v>106945136</v>
      </c>
      <c r="B1796" t="s">
        <v>106</v>
      </c>
      <c r="C1796" t="s">
        <v>65</v>
      </c>
      <c r="D1796">
        <v>10000095</v>
      </c>
      <c r="E1796">
        <v>10000095</v>
      </c>
      <c r="F1796">
        <v>17.457999999999998</v>
      </c>
      <c r="G1796">
        <v>20000013</v>
      </c>
      <c r="H1796">
        <v>1.75</v>
      </c>
      <c r="I1796">
        <v>2022</v>
      </c>
      <c r="J1796" t="s">
        <v>135</v>
      </c>
      <c r="K1796" t="s">
        <v>39</v>
      </c>
      <c r="L1796" s="127">
        <v>0.60833333333333328</v>
      </c>
      <c r="M1796" t="s">
        <v>28</v>
      </c>
      <c r="N1796" t="s">
        <v>49</v>
      </c>
      <c r="O1796" t="s">
        <v>30</v>
      </c>
      <c r="P1796" t="s">
        <v>68</v>
      </c>
      <c r="Q1796" t="s">
        <v>41</v>
      </c>
      <c r="R1796" t="s">
        <v>33</v>
      </c>
      <c r="S1796" t="s">
        <v>42</v>
      </c>
      <c r="T1796" t="s">
        <v>35</v>
      </c>
      <c r="U1796" s="1" t="s">
        <v>36</v>
      </c>
      <c r="V1796">
        <v>3</v>
      </c>
      <c r="W1796">
        <v>0</v>
      </c>
      <c r="X1796">
        <v>0</v>
      </c>
      <c r="Y1796">
        <v>0</v>
      </c>
      <c r="Z1796">
        <v>0</v>
      </c>
    </row>
    <row r="1797" spans="1:26" x14ac:dyDescent="0.25">
      <c r="A1797">
        <v>106945140</v>
      </c>
      <c r="B1797" t="s">
        <v>106</v>
      </c>
      <c r="C1797" t="s">
        <v>65</v>
      </c>
      <c r="D1797">
        <v>10000095</v>
      </c>
      <c r="E1797">
        <v>10000095</v>
      </c>
      <c r="F1797">
        <v>24.568000000000001</v>
      </c>
      <c r="G1797">
        <v>30000082</v>
      </c>
      <c r="H1797">
        <v>2</v>
      </c>
      <c r="I1797">
        <v>2022</v>
      </c>
      <c r="J1797" t="s">
        <v>135</v>
      </c>
      <c r="K1797" t="s">
        <v>39</v>
      </c>
      <c r="L1797" s="127">
        <v>0.82777777777777783</v>
      </c>
      <c r="M1797" t="s">
        <v>28</v>
      </c>
      <c r="N1797" t="s">
        <v>29</v>
      </c>
      <c r="O1797" t="s">
        <v>30</v>
      </c>
      <c r="P1797" t="s">
        <v>31</v>
      </c>
      <c r="Q1797" t="s">
        <v>41</v>
      </c>
      <c r="R1797" t="s">
        <v>33</v>
      </c>
      <c r="S1797" t="s">
        <v>42</v>
      </c>
      <c r="T1797" t="s">
        <v>57</v>
      </c>
      <c r="U1797" s="1" t="s">
        <v>36</v>
      </c>
      <c r="V1797">
        <v>3</v>
      </c>
      <c r="W1797">
        <v>0</v>
      </c>
      <c r="X1797">
        <v>0</v>
      </c>
      <c r="Y1797">
        <v>0</v>
      </c>
      <c r="Z1797">
        <v>0</v>
      </c>
    </row>
    <row r="1798" spans="1:26" x14ac:dyDescent="0.25">
      <c r="A1798">
        <v>106945184</v>
      </c>
      <c r="B1798" t="s">
        <v>81</v>
      </c>
      <c r="C1798" t="s">
        <v>65</v>
      </c>
      <c r="D1798">
        <v>10000485</v>
      </c>
      <c r="E1798">
        <v>10800485</v>
      </c>
      <c r="F1798">
        <v>37.840000000000003</v>
      </c>
      <c r="G1798">
        <v>200010</v>
      </c>
      <c r="H1798">
        <v>0</v>
      </c>
      <c r="I1798">
        <v>2022</v>
      </c>
      <c r="J1798" t="s">
        <v>135</v>
      </c>
      <c r="K1798" t="s">
        <v>53</v>
      </c>
      <c r="L1798" s="127">
        <v>0.47500000000000003</v>
      </c>
      <c r="M1798" t="s">
        <v>28</v>
      </c>
      <c r="N1798" t="s">
        <v>49</v>
      </c>
      <c r="O1798" t="s">
        <v>30</v>
      </c>
      <c r="P1798" t="s">
        <v>54</v>
      </c>
      <c r="Q1798" t="s">
        <v>41</v>
      </c>
      <c r="R1798" t="s">
        <v>33</v>
      </c>
      <c r="S1798" t="s">
        <v>42</v>
      </c>
      <c r="T1798" t="s">
        <v>35</v>
      </c>
      <c r="U1798" s="1" t="s">
        <v>43</v>
      </c>
      <c r="V1798">
        <v>2</v>
      </c>
      <c r="W1798">
        <v>0</v>
      </c>
      <c r="X1798">
        <v>0</v>
      </c>
      <c r="Y1798">
        <v>0</v>
      </c>
      <c r="Z1798">
        <v>2</v>
      </c>
    </row>
    <row r="1799" spans="1:26" x14ac:dyDescent="0.25">
      <c r="A1799">
        <v>106945188</v>
      </c>
      <c r="B1799" t="s">
        <v>144</v>
      </c>
      <c r="C1799" t="s">
        <v>65</v>
      </c>
      <c r="D1799">
        <v>10000077</v>
      </c>
      <c r="E1799">
        <v>10000077</v>
      </c>
      <c r="F1799">
        <v>9.2319999999999993</v>
      </c>
      <c r="G1799">
        <v>200770</v>
      </c>
      <c r="H1799">
        <v>1</v>
      </c>
      <c r="I1799">
        <v>2022</v>
      </c>
      <c r="J1799" t="s">
        <v>135</v>
      </c>
      <c r="K1799" t="s">
        <v>27</v>
      </c>
      <c r="L1799" s="127">
        <v>0.72083333333333333</v>
      </c>
      <c r="M1799" t="s">
        <v>28</v>
      </c>
      <c r="N1799" t="s">
        <v>49</v>
      </c>
      <c r="O1799" t="s">
        <v>30</v>
      </c>
      <c r="P1799" t="s">
        <v>54</v>
      </c>
      <c r="Q1799" t="s">
        <v>41</v>
      </c>
      <c r="R1799" t="s">
        <v>33</v>
      </c>
      <c r="S1799" t="s">
        <v>42</v>
      </c>
      <c r="T1799" t="s">
        <v>35</v>
      </c>
      <c r="U1799" s="1" t="s">
        <v>36</v>
      </c>
      <c r="V1799">
        <v>2</v>
      </c>
      <c r="W1799">
        <v>0</v>
      </c>
      <c r="X1799">
        <v>0</v>
      </c>
      <c r="Y1799">
        <v>0</v>
      </c>
      <c r="Z1799">
        <v>0</v>
      </c>
    </row>
    <row r="1800" spans="1:26" x14ac:dyDescent="0.25">
      <c r="A1800">
        <v>106945205</v>
      </c>
      <c r="B1800" t="s">
        <v>104</v>
      </c>
      <c r="C1800" t="s">
        <v>65</v>
      </c>
      <c r="D1800">
        <v>10000026</v>
      </c>
      <c r="E1800">
        <v>10000026</v>
      </c>
      <c r="F1800">
        <v>8.9169999999999998</v>
      </c>
      <c r="G1800">
        <v>20000064</v>
      </c>
      <c r="H1800">
        <v>0.1</v>
      </c>
      <c r="I1800">
        <v>2022</v>
      </c>
      <c r="J1800" t="s">
        <v>135</v>
      </c>
      <c r="K1800" t="s">
        <v>53</v>
      </c>
      <c r="L1800" s="127">
        <v>0.24930555555555556</v>
      </c>
      <c r="M1800" t="s">
        <v>28</v>
      </c>
      <c r="N1800" t="s">
        <v>49</v>
      </c>
      <c r="O1800" t="s">
        <v>30</v>
      </c>
      <c r="P1800" t="s">
        <v>31</v>
      </c>
      <c r="Q1800" t="s">
        <v>41</v>
      </c>
      <c r="R1800" t="s">
        <v>84</v>
      </c>
      <c r="S1800" t="s">
        <v>42</v>
      </c>
      <c r="T1800" t="s">
        <v>47</v>
      </c>
      <c r="U1800" s="1" t="s">
        <v>36</v>
      </c>
      <c r="V1800">
        <v>2</v>
      </c>
      <c r="W1800">
        <v>0</v>
      </c>
      <c r="X1800">
        <v>0</v>
      </c>
      <c r="Y1800">
        <v>0</v>
      </c>
      <c r="Z1800">
        <v>0</v>
      </c>
    </row>
    <row r="1801" spans="1:26" x14ac:dyDescent="0.25">
      <c r="A1801">
        <v>106945210</v>
      </c>
      <c r="B1801" t="s">
        <v>176</v>
      </c>
      <c r="C1801" t="s">
        <v>122</v>
      </c>
      <c r="D1801">
        <v>40001112</v>
      </c>
      <c r="E1801">
        <v>40001112</v>
      </c>
      <c r="F1801">
        <v>2.8559999999999999</v>
      </c>
      <c r="G1801">
        <v>30000105</v>
      </c>
      <c r="H1801">
        <v>0.05</v>
      </c>
      <c r="I1801">
        <v>2022</v>
      </c>
      <c r="J1801" t="s">
        <v>135</v>
      </c>
      <c r="K1801" t="s">
        <v>53</v>
      </c>
      <c r="L1801" s="127">
        <v>0.74652777777777779</v>
      </c>
      <c r="M1801" t="s">
        <v>40</v>
      </c>
      <c r="N1801" t="s">
        <v>49</v>
      </c>
      <c r="O1801" t="s">
        <v>30</v>
      </c>
      <c r="P1801" t="s">
        <v>68</v>
      </c>
      <c r="Q1801" t="s">
        <v>41</v>
      </c>
      <c r="R1801" t="s">
        <v>33</v>
      </c>
      <c r="S1801" t="s">
        <v>42</v>
      </c>
      <c r="T1801" t="s">
        <v>35</v>
      </c>
      <c r="U1801" s="1" t="s">
        <v>36</v>
      </c>
      <c r="V1801">
        <v>1</v>
      </c>
      <c r="W1801">
        <v>0</v>
      </c>
      <c r="X1801">
        <v>0</v>
      </c>
      <c r="Y1801">
        <v>0</v>
      </c>
      <c r="Z1801">
        <v>0</v>
      </c>
    </row>
    <row r="1802" spans="1:26" x14ac:dyDescent="0.25">
      <c r="A1802">
        <v>106945213</v>
      </c>
      <c r="B1802" t="s">
        <v>142</v>
      </c>
      <c r="C1802" t="s">
        <v>38</v>
      </c>
      <c r="D1802">
        <v>20000017</v>
      </c>
      <c r="E1802">
        <v>20000017</v>
      </c>
      <c r="F1802">
        <v>11.680999999999999</v>
      </c>
      <c r="G1802">
        <v>30000210</v>
      </c>
      <c r="H1802">
        <v>1.8</v>
      </c>
      <c r="I1802">
        <v>2022</v>
      </c>
      <c r="J1802" t="s">
        <v>135</v>
      </c>
      <c r="K1802" t="s">
        <v>53</v>
      </c>
      <c r="L1802" s="127">
        <v>0.64166666666666672</v>
      </c>
      <c r="M1802" t="s">
        <v>28</v>
      </c>
      <c r="N1802" t="s">
        <v>49</v>
      </c>
      <c r="O1802" t="s">
        <v>30</v>
      </c>
      <c r="P1802" t="s">
        <v>54</v>
      </c>
      <c r="Q1802" t="s">
        <v>41</v>
      </c>
      <c r="R1802" t="s">
        <v>75</v>
      </c>
      <c r="S1802" t="s">
        <v>42</v>
      </c>
      <c r="T1802" t="s">
        <v>35</v>
      </c>
      <c r="U1802" s="1" t="s">
        <v>36</v>
      </c>
      <c r="V1802">
        <v>1</v>
      </c>
      <c r="W1802">
        <v>0</v>
      </c>
      <c r="X1802">
        <v>0</v>
      </c>
      <c r="Y1802">
        <v>0</v>
      </c>
      <c r="Z1802">
        <v>0</v>
      </c>
    </row>
    <row r="1803" spans="1:26" x14ac:dyDescent="0.25">
      <c r="A1803">
        <v>106945215</v>
      </c>
      <c r="B1803" t="s">
        <v>106</v>
      </c>
      <c r="C1803" t="s">
        <v>38</v>
      </c>
      <c r="D1803">
        <v>20000013</v>
      </c>
      <c r="E1803">
        <v>20000013</v>
      </c>
      <c r="F1803">
        <v>7.2690000000000001</v>
      </c>
      <c r="G1803">
        <v>40001820</v>
      </c>
      <c r="H1803">
        <v>0.4</v>
      </c>
      <c r="I1803">
        <v>2022</v>
      </c>
      <c r="J1803" t="s">
        <v>135</v>
      </c>
      <c r="K1803" t="s">
        <v>53</v>
      </c>
      <c r="L1803" s="127">
        <v>0.65069444444444446</v>
      </c>
      <c r="M1803" t="s">
        <v>28</v>
      </c>
      <c r="N1803" t="s">
        <v>49</v>
      </c>
      <c r="O1803" t="s">
        <v>30</v>
      </c>
      <c r="P1803" t="s">
        <v>54</v>
      </c>
      <c r="Q1803" t="s">
        <v>41</v>
      </c>
      <c r="R1803" t="s">
        <v>33</v>
      </c>
      <c r="S1803" t="s">
        <v>42</v>
      </c>
      <c r="T1803" t="s">
        <v>35</v>
      </c>
      <c r="U1803" s="1" t="s">
        <v>36</v>
      </c>
      <c r="V1803">
        <v>2</v>
      </c>
      <c r="W1803">
        <v>0</v>
      </c>
      <c r="X1803">
        <v>0</v>
      </c>
      <c r="Y1803">
        <v>0</v>
      </c>
      <c r="Z1803">
        <v>0</v>
      </c>
    </row>
    <row r="1804" spans="1:26" x14ac:dyDescent="0.25">
      <c r="A1804">
        <v>106945257</v>
      </c>
      <c r="B1804" t="s">
        <v>104</v>
      </c>
      <c r="C1804" t="s">
        <v>65</v>
      </c>
      <c r="D1804">
        <v>10000026</v>
      </c>
      <c r="E1804">
        <v>10000026</v>
      </c>
      <c r="F1804">
        <v>5.5179999999999998</v>
      </c>
      <c r="G1804">
        <v>200450</v>
      </c>
      <c r="H1804">
        <v>1</v>
      </c>
      <c r="I1804">
        <v>2022</v>
      </c>
      <c r="J1804" t="s">
        <v>135</v>
      </c>
      <c r="K1804" t="s">
        <v>53</v>
      </c>
      <c r="L1804" s="127">
        <v>0.85277777777777775</v>
      </c>
      <c r="M1804" t="s">
        <v>28</v>
      </c>
      <c r="N1804" t="s">
        <v>49</v>
      </c>
      <c r="O1804" t="s">
        <v>30</v>
      </c>
      <c r="P1804" t="s">
        <v>31</v>
      </c>
      <c r="Q1804" t="s">
        <v>41</v>
      </c>
      <c r="R1804" t="s">
        <v>33</v>
      </c>
      <c r="S1804" t="s">
        <v>42</v>
      </c>
      <c r="T1804" t="s">
        <v>57</v>
      </c>
      <c r="U1804" s="1" t="s">
        <v>36</v>
      </c>
      <c r="V1804">
        <v>1</v>
      </c>
      <c r="W1804">
        <v>0</v>
      </c>
      <c r="X1804">
        <v>0</v>
      </c>
      <c r="Y1804">
        <v>0</v>
      </c>
      <c r="Z1804">
        <v>0</v>
      </c>
    </row>
    <row r="1805" spans="1:26" x14ac:dyDescent="0.25">
      <c r="A1805">
        <v>106945340</v>
      </c>
      <c r="B1805" t="s">
        <v>104</v>
      </c>
      <c r="C1805" t="s">
        <v>65</v>
      </c>
      <c r="D1805">
        <v>10000026</v>
      </c>
      <c r="E1805">
        <v>10000026</v>
      </c>
      <c r="F1805">
        <v>3.391</v>
      </c>
      <c r="G1805">
        <v>20000025</v>
      </c>
      <c r="H1805">
        <v>0.1</v>
      </c>
      <c r="I1805">
        <v>2022</v>
      </c>
      <c r="J1805" t="s">
        <v>135</v>
      </c>
      <c r="K1805" t="s">
        <v>48</v>
      </c>
      <c r="L1805" s="127">
        <v>0.45416666666666666</v>
      </c>
      <c r="M1805" t="s">
        <v>28</v>
      </c>
      <c r="N1805" t="s">
        <v>49</v>
      </c>
      <c r="O1805" t="s">
        <v>30</v>
      </c>
      <c r="P1805" t="s">
        <v>31</v>
      </c>
      <c r="Q1805" t="s">
        <v>41</v>
      </c>
      <c r="R1805" t="s">
        <v>33</v>
      </c>
      <c r="S1805" t="s">
        <v>42</v>
      </c>
      <c r="T1805" t="s">
        <v>35</v>
      </c>
      <c r="U1805" s="1" t="s">
        <v>36</v>
      </c>
      <c r="V1805">
        <v>2</v>
      </c>
      <c r="W1805">
        <v>0</v>
      </c>
      <c r="X1805">
        <v>0</v>
      </c>
      <c r="Y1805">
        <v>0</v>
      </c>
      <c r="Z1805">
        <v>0</v>
      </c>
    </row>
    <row r="1806" spans="1:26" x14ac:dyDescent="0.25">
      <c r="A1806">
        <v>106945349</v>
      </c>
      <c r="B1806" t="s">
        <v>87</v>
      </c>
      <c r="C1806" t="s">
        <v>67</v>
      </c>
      <c r="D1806">
        <v>30000049</v>
      </c>
      <c r="E1806">
        <v>30000049</v>
      </c>
      <c r="F1806">
        <v>1.9670000000000001</v>
      </c>
      <c r="G1806">
        <v>40001004</v>
      </c>
      <c r="H1806">
        <v>0.5</v>
      </c>
      <c r="I1806">
        <v>2022</v>
      </c>
      <c r="J1806" t="s">
        <v>135</v>
      </c>
      <c r="K1806" t="s">
        <v>53</v>
      </c>
      <c r="L1806" s="127">
        <v>0.63194444444444442</v>
      </c>
      <c r="M1806" t="s">
        <v>92</v>
      </c>
      <c r="Q1806" t="s">
        <v>41</v>
      </c>
      <c r="R1806" t="s">
        <v>33</v>
      </c>
      <c r="S1806" t="s">
        <v>42</v>
      </c>
      <c r="T1806" t="s">
        <v>35</v>
      </c>
      <c r="U1806" s="1" t="s">
        <v>36</v>
      </c>
      <c r="V1806">
        <v>1</v>
      </c>
      <c r="W1806">
        <v>0</v>
      </c>
      <c r="X1806">
        <v>0</v>
      </c>
      <c r="Y1806">
        <v>0</v>
      </c>
      <c r="Z1806">
        <v>0</v>
      </c>
    </row>
    <row r="1807" spans="1:26" x14ac:dyDescent="0.25">
      <c r="A1807">
        <v>106945365</v>
      </c>
      <c r="B1807" t="s">
        <v>104</v>
      </c>
      <c r="C1807" t="s">
        <v>65</v>
      </c>
      <c r="D1807">
        <v>10000026</v>
      </c>
      <c r="E1807">
        <v>10000026</v>
      </c>
      <c r="F1807">
        <v>13.763999999999999</v>
      </c>
      <c r="G1807">
        <v>20000025</v>
      </c>
      <c r="H1807">
        <v>0.1</v>
      </c>
      <c r="I1807">
        <v>2022</v>
      </c>
      <c r="J1807" t="s">
        <v>135</v>
      </c>
      <c r="K1807" t="s">
        <v>48</v>
      </c>
      <c r="L1807" s="127">
        <v>0.4770833333333333</v>
      </c>
      <c r="M1807" t="s">
        <v>28</v>
      </c>
      <c r="N1807" t="s">
        <v>49</v>
      </c>
      <c r="O1807" t="s">
        <v>30</v>
      </c>
      <c r="P1807" t="s">
        <v>31</v>
      </c>
      <c r="Q1807" t="s">
        <v>41</v>
      </c>
      <c r="R1807" t="s">
        <v>33</v>
      </c>
      <c r="S1807" t="s">
        <v>42</v>
      </c>
      <c r="T1807" t="s">
        <v>35</v>
      </c>
      <c r="U1807" s="1" t="s">
        <v>36</v>
      </c>
      <c r="V1807">
        <v>2</v>
      </c>
      <c r="W1807">
        <v>0</v>
      </c>
      <c r="X1807">
        <v>0</v>
      </c>
      <c r="Y1807">
        <v>0</v>
      </c>
      <c r="Z1807">
        <v>0</v>
      </c>
    </row>
    <row r="1808" spans="1:26" x14ac:dyDescent="0.25">
      <c r="A1808">
        <v>106945368</v>
      </c>
      <c r="B1808" t="s">
        <v>86</v>
      </c>
      <c r="C1808" t="s">
        <v>65</v>
      </c>
      <c r="D1808">
        <v>10000026</v>
      </c>
      <c r="E1808">
        <v>10000026</v>
      </c>
      <c r="F1808">
        <v>27.265999999999998</v>
      </c>
      <c r="G1808">
        <v>200400</v>
      </c>
      <c r="H1808">
        <v>0.5</v>
      </c>
      <c r="I1808">
        <v>2022</v>
      </c>
      <c r="J1808" t="s">
        <v>135</v>
      </c>
      <c r="K1808" t="s">
        <v>48</v>
      </c>
      <c r="L1808" s="127">
        <v>0.38194444444444442</v>
      </c>
      <c r="M1808" t="s">
        <v>28</v>
      </c>
      <c r="N1808" t="s">
        <v>49</v>
      </c>
      <c r="O1808" t="s">
        <v>30</v>
      </c>
      <c r="P1808" t="s">
        <v>54</v>
      </c>
      <c r="Q1808" t="s">
        <v>41</v>
      </c>
      <c r="R1808" t="s">
        <v>33</v>
      </c>
      <c r="S1808" t="s">
        <v>42</v>
      </c>
      <c r="T1808" t="s">
        <v>35</v>
      </c>
      <c r="U1808" s="1" t="s">
        <v>36</v>
      </c>
      <c r="V1808">
        <v>2</v>
      </c>
      <c r="W1808">
        <v>0</v>
      </c>
      <c r="X1808">
        <v>0</v>
      </c>
      <c r="Y1808">
        <v>0</v>
      </c>
      <c r="Z1808">
        <v>0</v>
      </c>
    </row>
    <row r="1809" spans="1:26" x14ac:dyDescent="0.25">
      <c r="A1809">
        <v>106945413</v>
      </c>
      <c r="B1809" t="s">
        <v>86</v>
      </c>
      <c r="C1809" t="s">
        <v>65</v>
      </c>
      <c r="D1809">
        <v>10000026</v>
      </c>
      <c r="E1809">
        <v>10000026</v>
      </c>
      <c r="F1809">
        <v>28.212</v>
      </c>
      <c r="G1809">
        <v>30000280</v>
      </c>
      <c r="H1809">
        <v>4.7E-2</v>
      </c>
      <c r="I1809">
        <v>2022</v>
      </c>
      <c r="J1809" t="s">
        <v>135</v>
      </c>
      <c r="K1809" t="s">
        <v>53</v>
      </c>
      <c r="L1809" s="127">
        <v>0.93333333333333324</v>
      </c>
      <c r="M1809" t="s">
        <v>28</v>
      </c>
      <c r="N1809" t="s">
        <v>49</v>
      </c>
      <c r="O1809" t="s">
        <v>30</v>
      </c>
      <c r="P1809" t="s">
        <v>31</v>
      </c>
      <c r="Q1809" t="s">
        <v>41</v>
      </c>
      <c r="R1809" t="s">
        <v>95</v>
      </c>
      <c r="S1809" t="s">
        <v>42</v>
      </c>
      <c r="T1809" t="s">
        <v>57</v>
      </c>
      <c r="U1809" s="1" t="s">
        <v>43</v>
      </c>
      <c r="V1809">
        <v>4</v>
      </c>
      <c r="W1809">
        <v>0</v>
      </c>
      <c r="X1809">
        <v>0</v>
      </c>
      <c r="Y1809">
        <v>0</v>
      </c>
      <c r="Z1809">
        <v>4</v>
      </c>
    </row>
    <row r="1810" spans="1:26" x14ac:dyDescent="0.25">
      <c r="A1810">
        <v>106945452</v>
      </c>
      <c r="B1810" t="s">
        <v>94</v>
      </c>
      <c r="C1810" t="s">
        <v>45</v>
      </c>
      <c r="F1810">
        <v>999.99900000000002</v>
      </c>
      <c r="G1810">
        <v>50014034</v>
      </c>
      <c r="H1810">
        <v>7.5999999999999998E-2</v>
      </c>
      <c r="I1810">
        <v>2022</v>
      </c>
      <c r="J1810" t="s">
        <v>135</v>
      </c>
      <c r="K1810" t="s">
        <v>48</v>
      </c>
      <c r="L1810" s="127">
        <v>0.65416666666666667</v>
      </c>
      <c r="M1810" t="s">
        <v>77</v>
      </c>
      <c r="N1810" t="s">
        <v>49</v>
      </c>
      <c r="O1810" t="s">
        <v>30</v>
      </c>
      <c r="P1810" t="s">
        <v>68</v>
      </c>
      <c r="Q1810" t="s">
        <v>41</v>
      </c>
      <c r="R1810" t="s">
        <v>33</v>
      </c>
      <c r="S1810" t="s">
        <v>42</v>
      </c>
      <c r="T1810" t="s">
        <v>35</v>
      </c>
      <c r="U1810" s="1" t="s">
        <v>36</v>
      </c>
      <c r="V1810">
        <v>1</v>
      </c>
      <c r="W1810">
        <v>0</v>
      </c>
      <c r="X1810">
        <v>0</v>
      </c>
      <c r="Y1810">
        <v>0</v>
      </c>
      <c r="Z1810">
        <v>0</v>
      </c>
    </row>
    <row r="1811" spans="1:26" x14ac:dyDescent="0.25">
      <c r="A1811">
        <v>106945521</v>
      </c>
      <c r="B1811" t="s">
        <v>25</v>
      </c>
      <c r="C1811" t="s">
        <v>45</v>
      </c>
      <c r="F1811">
        <v>999.99900000000002</v>
      </c>
      <c r="H1811">
        <v>0</v>
      </c>
      <c r="I1811">
        <v>2022</v>
      </c>
      <c r="J1811" t="s">
        <v>89</v>
      </c>
      <c r="K1811" t="s">
        <v>60</v>
      </c>
      <c r="L1811" s="127">
        <v>0.67708333333333337</v>
      </c>
      <c r="M1811" t="s">
        <v>51</v>
      </c>
      <c r="N1811" t="s">
        <v>29</v>
      </c>
      <c r="P1811" t="s">
        <v>31</v>
      </c>
      <c r="Q1811" t="s">
        <v>41</v>
      </c>
      <c r="R1811" t="s">
        <v>33</v>
      </c>
      <c r="S1811" t="s">
        <v>42</v>
      </c>
      <c r="T1811" t="s">
        <v>35</v>
      </c>
      <c r="U1811" s="1" t="s">
        <v>36</v>
      </c>
      <c r="V1811">
        <v>2</v>
      </c>
      <c r="W1811">
        <v>0</v>
      </c>
      <c r="X1811">
        <v>0</v>
      </c>
      <c r="Y1811">
        <v>0</v>
      </c>
      <c r="Z1811">
        <v>0</v>
      </c>
    </row>
    <row r="1812" spans="1:26" x14ac:dyDescent="0.25">
      <c r="A1812">
        <v>106945602</v>
      </c>
      <c r="B1812" t="s">
        <v>142</v>
      </c>
      <c r="C1812" t="s">
        <v>67</v>
      </c>
      <c r="D1812">
        <v>30000024</v>
      </c>
      <c r="E1812">
        <v>30000024</v>
      </c>
      <c r="F1812">
        <v>27.16</v>
      </c>
      <c r="G1812">
        <v>50004442</v>
      </c>
      <c r="H1812">
        <v>3.0000000000000001E-3</v>
      </c>
      <c r="I1812">
        <v>2022</v>
      </c>
      <c r="J1812" t="s">
        <v>118</v>
      </c>
      <c r="K1812" t="s">
        <v>58</v>
      </c>
      <c r="L1812" s="127">
        <v>0.59791666666666665</v>
      </c>
      <c r="M1812" t="s">
        <v>28</v>
      </c>
      <c r="N1812" t="s">
        <v>49</v>
      </c>
      <c r="O1812" t="s">
        <v>30</v>
      </c>
      <c r="P1812" t="s">
        <v>54</v>
      </c>
      <c r="Q1812" t="s">
        <v>41</v>
      </c>
      <c r="S1812" t="s">
        <v>42</v>
      </c>
      <c r="T1812" t="s">
        <v>35</v>
      </c>
      <c r="U1812" s="1" t="s">
        <v>43</v>
      </c>
      <c r="V1812">
        <v>2</v>
      </c>
      <c r="W1812">
        <v>0</v>
      </c>
      <c r="X1812">
        <v>0</v>
      </c>
      <c r="Y1812">
        <v>0</v>
      </c>
      <c r="Z1812">
        <v>2</v>
      </c>
    </row>
    <row r="1813" spans="1:26" x14ac:dyDescent="0.25">
      <c r="A1813">
        <v>106945615</v>
      </c>
      <c r="B1813" t="s">
        <v>142</v>
      </c>
      <c r="C1813" t="s">
        <v>67</v>
      </c>
      <c r="D1813">
        <v>30000024</v>
      </c>
      <c r="E1813">
        <v>30000024</v>
      </c>
      <c r="F1813">
        <v>27.27</v>
      </c>
      <c r="G1813">
        <v>50014709</v>
      </c>
      <c r="H1813">
        <v>4.2999999999999997E-2</v>
      </c>
      <c r="I1813">
        <v>2022</v>
      </c>
      <c r="J1813" t="s">
        <v>118</v>
      </c>
      <c r="K1813" t="s">
        <v>58</v>
      </c>
      <c r="L1813" s="127">
        <v>0.4597222222222222</v>
      </c>
      <c r="M1813" t="s">
        <v>28</v>
      </c>
      <c r="N1813" t="s">
        <v>49</v>
      </c>
      <c r="O1813" t="s">
        <v>30</v>
      </c>
      <c r="P1813" t="s">
        <v>54</v>
      </c>
      <c r="Q1813" t="s">
        <v>41</v>
      </c>
      <c r="S1813" t="s">
        <v>42</v>
      </c>
      <c r="T1813" t="s">
        <v>35</v>
      </c>
      <c r="U1813" s="1" t="s">
        <v>36</v>
      </c>
      <c r="V1813">
        <v>2</v>
      </c>
      <c r="W1813">
        <v>0</v>
      </c>
      <c r="X1813">
        <v>0</v>
      </c>
      <c r="Y1813">
        <v>0</v>
      </c>
      <c r="Z1813">
        <v>0</v>
      </c>
    </row>
    <row r="1814" spans="1:26" x14ac:dyDescent="0.25">
      <c r="A1814">
        <v>106945625</v>
      </c>
      <c r="B1814" t="s">
        <v>37</v>
      </c>
      <c r="C1814" t="s">
        <v>38</v>
      </c>
      <c r="D1814">
        <v>20000070</v>
      </c>
      <c r="E1814">
        <v>20000070</v>
      </c>
      <c r="F1814">
        <v>999.99900000000002</v>
      </c>
      <c r="H1814">
        <v>3</v>
      </c>
      <c r="I1814">
        <v>2022</v>
      </c>
      <c r="J1814" t="s">
        <v>135</v>
      </c>
      <c r="K1814" t="s">
        <v>53</v>
      </c>
      <c r="L1814" s="127">
        <v>0.4284722222222222</v>
      </c>
      <c r="M1814" t="s">
        <v>77</v>
      </c>
      <c r="N1814" t="s">
        <v>49</v>
      </c>
      <c r="O1814" t="s">
        <v>30</v>
      </c>
      <c r="P1814" t="s">
        <v>54</v>
      </c>
      <c r="Q1814" t="s">
        <v>41</v>
      </c>
      <c r="R1814" t="s">
        <v>33</v>
      </c>
      <c r="S1814" t="s">
        <v>42</v>
      </c>
      <c r="T1814" t="s">
        <v>35</v>
      </c>
      <c r="U1814" s="1" t="s">
        <v>43</v>
      </c>
      <c r="V1814">
        <v>3</v>
      </c>
      <c r="W1814">
        <v>0</v>
      </c>
      <c r="X1814">
        <v>0</v>
      </c>
      <c r="Y1814">
        <v>0</v>
      </c>
      <c r="Z1814">
        <v>2</v>
      </c>
    </row>
    <row r="1815" spans="1:26" x14ac:dyDescent="0.25">
      <c r="A1815">
        <v>106945755</v>
      </c>
      <c r="B1815" t="s">
        <v>101</v>
      </c>
      <c r="C1815" t="s">
        <v>45</v>
      </c>
      <c r="D1815">
        <v>50018682</v>
      </c>
      <c r="E1815">
        <v>50018682</v>
      </c>
      <c r="F1815">
        <v>999.99900000000002</v>
      </c>
      <c r="H1815">
        <v>6.0000000000000001E-3</v>
      </c>
      <c r="I1815">
        <v>2022</v>
      </c>
      <c r="J1815" t="s">
        <v>118</v>
      </c>
      <c r="K1815" t="s">
        <v>58</v>
      </c>
      <c r="L1815" s="127">
        <v>0.55347222222222225</v>
      </c>
      <c r="M1815" t="s">
        <v>28</v>
      </c>
      <c r="N1815" t="s">
        <v>29</v>
      </c>
      <c r="O1815" t="s">
        <v>30</v>
      </c>
      <c r="P1815" t="s">
        <v>54</v>
      </c>
      <c r="Q1815" t="s">
        <v>41</v>
      </c>
      <c r="R1815" t="s">
        <v>33</v>
      </c>
      <c r="S1815" t="s">
        <v>42</v>
      </c>
      <c r="T1815" t="s">
        <v>35</v>
      </c>
      <c r="U1815" s="1" t="s">
        <v>43</v>
      </c>
      <c r="V1815">
        <v>7</v>
      </c>
      <c r="W1815">
        <v>0</v>
      </c>
      <c r="X1815">
        <v>0</v>
      </c>
      <c r="Y1815">
        <v>0</v>
      </c>
      <c r="Z1815">
        <v>2</v>
      </c>
    </row>
    <row r="1816" spans="1:26" x14ac:dyDescent="0.25">
      <c r="A1816">
        <v>106945790</v>
      </c>
      <c r="B1816" t="s">
        <v>25</v>
      </c>
      <c r="C1816" t="s">
        <v>45</v>
      </c>
      <c r="D1816">
        <v>50029670</v>
      </c>
      <c r="E1816">
        <v>40001301</v>
      </c>
      <c r="F1816">
        <v>1.25</v>
      </c>
      <c r="G1816">
        <v>50026019</v>
      </c>
      <c r="H1816">
        <v>0.22700000000000001</v>
      </c>
      <c r="I1816">
        <v>2022</v>
      </c>
      <c r="J1816" t="s">
        <v>135</v>
      </c>
      <c r="K1816" t="s">
        <v>55</v>
      </c>
      <c r="L1816" s="127">
        <v>0.62222222222222223</v>
      </c>
      <c r="M1816" t="s">
        <v>28</v>
      </c>
      <c r="N1816" t="s">
        <v>49</v>
      </c>
      <c r="O1816" t="s">
        <v>30</v>
      </c>
      <c r="P1816" t="s">
        <v>31</v>
      </c>
      <c r="Q1816" t="s">
        <v>32</v>
      </c>
      <c r="R1816" t="s">
        <v>33</v>
      </c>
      <c r="S1816" t="s">
        <v>42</v>
      </c>
      <c r="T1816" t="s">
        <v>35</v>
      </c>
      <c r="U1816" s="1" t="s">
        <v>36</v>
      </c>
      <c r="V1816">
        <v>8</v>
      </c>
      <c r="W1816">
        <v>0</v>
      </c>
      <c r="X1816">
        <v>0</v>
      </c>
      <c r="Y1816">
        <v>0</v>
      </c>
      <c r="Z1816">
        <v>0</v>
      </c>
    </row>
    <row r="1817" spans="1:26" x14ac:dyDescent="0.25">
      <c r="A1817">
        <v>106945836</v>
      </c>
      <c r="B1817" t="s">
        <v>44</v>
      </c>
      <c r="C1817" t="s">
        <v>45</v>
      </c>
      <c r="D1817">
        <v>50005632</v>
      </c>
      <c r="E1817">
        <v>40001127</v>
      </c>
      <c r="F1817">
        <v>1.87</v>
      </c>
      <c r="G1817">
        <v>50012772</v>
      </c>
      <c r="H1817">
        <v>0</v>
      </c>
      <c r="I1817">
        <v>2022</v>
      </c>
      <c r="J1817" t="s">
        <v>89</v>
      </c>
      <c r="K1817" t="s">
        <v>27</v>
      </c>
      <c r="L1817" s="127">
        <v>0.48680555555555555</v>
      </c>
      <c r="M1817" t="s">
        <v>28</v>
      </c>
      <c r="N1817" t="s">
        <v>49</v>
      </c>
      <c r="O1817" t="s">
        <v>30</v>
      </c>
      <c r="P1817" t="s">
        <v>54</v>
      </c>
      <c r="Q1817" t="s">
        <v>41</v>
      </c>
      <c r="R1817" t="s">
        <v>33</v>
      </c>
      <c r="S1817" t="s">
        <v>42</v>
      </c>
      <c r="T1817" t="s">
        <v>35</v>
      </c>
      <c r="U1817" s="1" t="s">
        <v>116</v>
      </c>
      <c r="V1817">
        <v>0</v>
      </c>
      <c r="W1817">
        <v>0</v>
      </c>
      <c r="X1817">
        <v>0</v>
      </c>
      <c r="Y1817">
        <v>0</v>
      </c>
      <c r="Z1817">
        <v>0</v>
      </c>
    </row>
    <row r="1818" spans="1:26" x14ac:dyDescent="0.25">
      <c r="A1818">
        <v>106945846</v>
      </c>
      <c r="B1818" t="s">
        <v>44</v>
      </c>
      <c r="C1818" t="s">
        <v>45</v>
      </c>
      <c r="D1818">
        <v>50026600</v>
      </c>
      <c r="E1818">
        <v>50026600</v>
      </c>
      <c r="F1818">
        <v>999.99900000000002</v>
      </c>
      <c r="G1818">
        <v>50001594</v>
      </c>
      <c r="H1818">
        <v>8.9999999999999993E-3</v>
      </c>
      <c r="I1818">
        <v>2022</v>
      </c>
      <c r="J1818" t="s">
        <v>135</v>
      </c>
      <c r="K1818" t="s">
        <v>55</v>
      </c>
      <c r="L1818" s="127">
        <v>0.54305555555555551</v>
      </c>
      <c r="M1818" t="s">
        <v>28</v>
      </c>
      <c r="N1818" t="s">
        <v>49</v>
      </c>
      <c r="O1818" t="s">
        <v>30</v>
      </c>
      <c r="P1818" t="s">
        <v>54</v>
      </c>
      <c r="Q1818" t="s">
        <v>32</v>
      </c>
      <c r="R1818" t="s">
        <v>33</v>
      </c>
      <c r="S1818" t="s">
        <v>42</v>
      </c>
      <c r="T1818" t="s">
        <v>35</v>
      </c>
      <c r="U1818" s="1" t="s">
        <v>36</v>
      </c>
      <c r="V1818">
        <v>1</v>
      </c>
      <c r="W1818">
        <v>0</v>
      </c>
      <c r="X1818">
        <v>0</v>
      </c>
      <c r="Y1818">
        <v>0</v>
      </c>
      <c r="Z1818">
        <v>0</v>
      </c>
    </row>
    <row r="1819" spans="1:26" x14ac:dyDescent="0.25">
      <c r="A1819">
        <v>106945864</v>
      </c>
      <c r="B1819" t="s">
        <v>81</v>
      </c>
      <c r="C1819" t="s">
        <v>65</v>
      </c>
      <c r="D1819">
        <v>10000077</v>
      </c>
      <c r="E1819">
        <v>10000077</v>
      </c>
      <c r="F1819">
        <v>4.7869999999999999</v>
      </c>
      <c r="G1819">
        <v>50031288</v>
      </c>
      <c r="H1819">
        <v>0</v>
      </c>
      <c r="I1819">
        <v>2022</v>
      </c>
      <c r="J1819" t="s">
        <v>135</v>
      </c>
      <c r="K1819" t="s">
        <v>48</v>
      </c>
      <c r="L1819" s="127">
        <v>0.76041666666666663</v>
      </c>
      <c r="M1819" t="s">
        <v>28</v>
      </c>
      <c r="N1819" t="s">
        <v>49</v>
      </c>
      <c r="O1819" t="s">
        <v>30</v>
      </c>
      <c r="P1819" t="s">
        <v>31</v>
      </c>
      <c r="Q1819" t="s">
        <v>41</v>
      </c>
      <c r="R1819" t="s">
        <v>71</v>
      </c>
      <c r="S1819" t="s">
        <v>42</v>
      </c>
      <c r="T1819" t="s">
        <v>35</v>
      </c>
      <c r="U1819" s="1" t="s">
        <v>36</v>
      </c>
      <c r="V1819">
        <v>2</v>
      </c>
      <c r="W1819">
        <v>0</v>
      </c>
      <c r="X1819">
        <v>0</v>
      </c>
      <c r="Y1819">
        <v>0</v>
      </c>
      <c r="Z1819">
        <v>0</v>
      </c>
    </row>
    <row r="1820" spans="1:26" x14ac:dyDescent="0.25">
      <c r="A1820">
        <v>106945990</v>
      </c>
      <c r="B1820" t="s">
        <v>81</v>
      </c>
      <c r="C1820" t="s">
        <v>45</v>
      </c>
      <c r="D1820">
        <v>50022757</v>
      </c>
      <c r="E1820">
        <v>30000115</v>
      </c>
      <c r="F1820">
        <v>1.97</v>
      </c>
      <c r="G1820">
        <v>50031836</v>
      </c>
      <c r="H1820">
        <v>0</v>
      </c>
      <c r="I1820">
        <v>2022</v>
      </c>
      <c r="J1820" t="s">
        <v>135</v>
      </c>
      <c r="K1820" t="s">
        <v>48</v>
      </c>
      <c r="L1820" s="127">
        <v>0.89374999999999993</v>
      </c>
      <c r="M1820" t="s">
        <v>28</v>
      </c>
      <c r="N1820" t="s">
        <v>49</v>
      </c>
      <c r="O1820" t="s">
        <v>30</v>
      </c>
      <c r="P1820" t="s">
        <v>54</v>
      </c>
      <c r="Q1820" t="s">
        <v>41</v>
      </c>
      <c r="R1820" t="s">
        <v>33</v>
      </c>
      <c r="S1820" t="s">
        <v>42</v>
      </c>
      <c r="T1820" t="s">
        <v>47</v>
      </c>
      <c r="U1820" s="1" t="s">
        <v>36</v>
      </c>
      <c r="V1820">
        <v>2</v>
      </c>
      <c r="W1820">
        <v>0</v>
      </c>
      <c r="X1820">
        <v>0</v>
      </c>
      <c r="Y1820">
        <v>0</v>
      </c>
      <c r="Z1820">
        <v>0</v>
      </c>
    </row>
    <row r="1821" spans="1:26" x14ac:dyDescent="0.25">
      <c r="A1821">
        <v>106946070</v>
      </c>
      <c r="B1821" t="s">
        <v>114</v>
      </c>
      <c r="C1821" t="s">
        <v>65</v>
      </c>
      <c r="D1821">
        <v>10000040</v>
      </c>
      <c r="E1821">
        <v>10000040</v>
      </c>
      <c r="F1821">
        <v>2.0550000000000002</v>
      </c>
      <c r="G1821">
        <v>203120</v>
      </c>
      <c r="H1821">
        <v>0.1</v>
      </c>
      <c r="I1821">
        <v>2022</v>
      </c>
      <c r="J1821" t="s">
        <v>135</v>
      </c>
      <c r="K1821" t="s">
        <v>60</v>
      </c>
      <c r="L1821" s="127">
        <v>0.78472222222222221</v>
      </c>
      <c r="M1821" t="s">
        <v>28</v>
      </c>
      <c r="N1821" t="s">
        <v>29</v>
      </c>
      <c r="O1821" t="s">
        <v>30</v>
      </c>
      <c r="P1821" t="s">
        <v>31</v>
      </c>
      <c r="Q1821" t="s">
        <v>62</v>
      </c>
      <c r="R1821" t="s">
        <v>33</v>
      </c>
      <c r="S1821" t="s">
        <v>34</v>
      </c>
      <c r="T1821" t="s">
        <v>35</v>
      </c>
      <c r="U1821" s="1" t="s">
        <v>36</v>
      </c>
      <c r="V1821">
        <v>1</v>
      </c>
      <c r="W1821">
        <v>0</v>
      </c>
      <c r="X1821">
        <v>0</v>
      </c>
      <c r="Y1821">
        <v>0</v>
      </c>
      <c r="Z1821">
        <v>0</v>
      </c>
    </row>
    <row r="1822" spans="1:26" x14ac:dyDescent="0.25">
      <c r="A1822">
        <v>106946078</v>
      </c>
      <c r="B1822" t="s">
        <v>104</v>
      </c>
      <c r="C1822" t="s">
        <v>65</v>
      </c>
      <c r="D1822">
        <v>10000026</v>
      </c>
      <c r="E1822">
        <v>10000026</v>
      </c>
      <c r="F1822">
        <v>7.2190000000000003</v>
      </c>
      <c r="G1822">
        <v>200480</v>
      </c>
      <c r="H1822">
        <v>0.3</v>
      </c>
      <c r="I1822">
        <v>2022</v>
      </c>
      <c r="J1822" t="s">
        <v>135</v>
      </c>
      <c r="K1822" t="s">
        <v>60</v>
      </c>
      <c r="L1822" s="127">
        <v>0.80486111111111114</v>
      </c>
      <c r="M1822" t="s">
        <v>28</v>
      </c>
      <c r="N1822" t="s">
        <v>29</v>
      </c>
      <c r="O1822" t="s">
        <v>30</v>
      </c>
      <c r="P1822" t="s">
        <v>31</v>
      </c>
      <c r="Q1822" t="s">
        <v>41</v>
      </c>
      <c r="R1822" t="s">
        <v>33</v>
      </c>
      <c r="S1822" t="s">
        <v>42</v>
      </c>
      <c r="T1822" t="s">
        <v>35</v>
      </c>
      <c r="U1822" s="1" t="s">
        <v>36</v>
      </c>
      <c r="V1822">
        <v>2</v>
      </c>
      <c r="W1822">
        <v>0</v>
      </c>
      <c r="X1822">
        <v>0</v>
      </c>
      <c r="Y1822">
        <v>0</v>
      </c>
      <c r="Z1822">
        <v>0</v>
      </c>
    </row>
    <row r="1823" spans="1:26" x14ac:dyDescent="0.25">
      <c r="A1823">
        <v>106946108</v>
      </c>
      <c r="B1823" t="s">
        <v>25</v>
      </c>
      <c r="C1823" t="s">
        <v>122</v>
      </c>
      <c r="D1823">
        <v>40001002</v>
      </c>
      <c r="E1823">
        <v>40001002</v>
      </c>
      <c r="F1823">
        <v>1.35</v>
      </c>
      <c r="G1823">
        <v>10000040</v>
      </c>
      <c r="H1823">
        <v>0</v>
      </c>
      <c r="I1823">
        <v>2022</v>
      </c>
      <c r="J1823" t="s">
        <v>135</v>
      </c>
      <c r="K1823" t="s">
        <v>53</v>
      </c>
      <c r="L1823" s="127">
        <v>4.0972222222222222E-2</v>
      </c>
      <c r="M1823" t="s">
        <v>28</v>
      </c>
      <c r="N1823" t="s">
        <v>49</v>
      </c>
      <c r="O1823" t="s">
        <v>30</v>
      </c>
      <c r="P1823" t="s">
        <v>54</v>
      </c>
      <c r="Q1823" t="s">
        <v>41</v>
      </c>
      <c r="R1823" t="s">
        <v>61</v>
      </c>
      <c r="S1823" t="s">
        <v>42</v>
      </c>
      <c r="T1823" t="s">
        <v>57</v>
      </c>
      <c r="U1823" s="1" t="s">
        <v>43</v>
      </c>
      <c r="V1823">
        <v>1</v>
      </c>
      <c r="W1823">
        <v>0</v>
      </c>
      <c r="X1823">
        <v>0</v>
      </c>
      <c r="Y1823">
        <v>0</v>
      </c>
      <c r="Z1823">
        <v>1</v>
      </c>
    </row>
    <row r="1824" spans="1:26" x14ac:dyDescent="0.25">
      <c r="A1824">
        <v>106946113</v>
      </c>
      <c r="B1824" t="s">
        <v>86</v>
      </c>
      <c r="C1824" t="s">
        <v>65</v>
      </c>
      <c r="D1824">
        <v>10000026</v>
      </c>
      <c r="E1824">
        <v>10000026</v>
      </c>
      <c r="F1824">
        <v>24.254999999999999</v>
      </c>
      <c r="G1824">
        <v>200370</v>
      </c>
      <c r="H1824">
        <v>0.5</v>
      </c>
      <c r="I1824">
        <v>2022</v>
      </c>
      <c r="J1824" t="s">
        <v>135</v>
      </c>
      <c r="K1824" t="s">
        <v>60</v>
      </c>
      <c r="L1824" s="127">
        <v>0.65138888888888891</v>
      </c>
      <c r="M1824" t="s">
        <v>28</v>
      </c>
      <c r="N1824" t="s">
        <v>29</v>
      </c>
      <c r="O1824" t="s">
        <v>30</v>
      </c>
      <c r="P1824" t="s">
        <v>31</v>
      </c>
      <c r="Q1824" t="s">
        <v>41</v>
      </c>
      <c r="R1824" t="s">
        <v>33</v>
      </c>
      <c r="S1824" t="s">
        <v>42</v>
      </c>
      <c r="T1824" t="s">
        <v>35</v>
      </c>
      <c r="U1824" s="1" t="s">
        <v>36</v>
      </c>
      <c r="V1824">
        <v>4</v>
      </c>
      <c r="W1824">
        <v>0</v>
      </c>
      <c r="X1824">
        <v>0</v>
      </c>
      <c r="Y1824">
        <v>0</v>
      </c>
      <c r="Z1824">
        <v>0</v>
      </c>
    </row>
    <row r="1825" spans="1:26" x14ac:dyDescent="0.25">
      <c r="A1825">
        <v>106946114</v>
      </c>
      <c r="B1825" t="s">
        <v>86</v>
      </c>
      <c r="C1825" t="s">
        <v>65</v>
      </c>
      <c r="D1825">
        <v>10000026</v>
      </c>
      <c r="E1825">
        <v>10000026</v>
      </c>
      <c r="F1825">
        <v>25.254999999999999</v>
      </c>
      <c r="G1825">
        <v>200370</v>
      </c>
      <c r="H1825">
        <v>0.5</v>
      </c>
      <c r="I1825">
        <v>2022</v>
      </c>
      <c r="J1825" t="s">
        <v>135</v>
      </c>
      <c r="K1825" t="s">
        <v>60</v>
      </c>
      <c r="L1825" s="127">
        <v>0.61805555555555558</v>
      </c>
      <c r="M1825" t="s">
        <v>28</v>
      </c>
      <c r="N1825" t="s">
        <v>29</v>
      </c>
      <c r="O1825" t="s">
        <v>30</v>
      </c>
      <c r="P1825" t="s">
        <v>31</v>
      </c>
      <c r="Q1825" t="s">
        <v>32</v>
      </c>
      <c r="R1825" t="s">
        <v>33</v>
      </c>
      <c r="S1825" t="s">
        <v>42</v>
      </c>
      <c r="T1825" t="s">
        <v>35</v>
      </c>
      <c r="U1825" s="1" t="s">
        <v>36</v>
      </c>
      <c r="V1825">
        <v>6</v>
      </c>
      <c r="W1825">
        <v>0</v>
      </c>
      <c r="X1825">
        <v>0</v>
      </c>
      <c r="Y1825">
        <v>0</v>
      </c>
      <c r="Z1825">
        <v>0</v>
      </c>
    </row>
    <row r="1826" spans="1:26" x14ac:dyDescent="0.25">
      <c r="A1826">
        <v>106946117</v>
      </c>
      <c r="B1826" t="s">
        <v>114</v>
      </c>
      <c r="C1826" t="s">
        <v>65</v>
      </c>
      <c r="D1826">
        <v>10000040</v>
      </c>
      <c r="E1826">
        <v>10000040</v>
      </c>
      <c r="F1826">
        <v>1.345</v>
      </c>
      <c r="G1826">
        <v>30000042</v>
      </c>
      <c r="H1826">
        <v>0.2</v>
      </c>
      <c r="I1826">
        <v>2022</v>
      </c>
      <c r="J1826" t="s">
        <v>135</v>
      </c>
      <c r="K1826" t="s">
        <v>53</v>
      </c>
      <c r="L1826" s="127">
        <v>0.42986111111111108</v>
      </c>
      <c r="M1826" t="s">
        <v>28</v>
      </c>
      <c r="N1826" t="s">
        <v>49</v>
      </c>
      <c r="O1826" t="s">
        <v>30</v>
      </c>
      <c r="P1826" t="s">
        <v>31</v>
      </c>
      <c r="Q1826" t="s">
        <v>41</v>
      </c>
      <c r="R1826" t="s">
        <v>76</v>
      </c>
      <c r="S1826" t="s">
        <v>42</v>
      </c>
      <c r="T1826" t="s">
        <v>35</v>
      </c>
      <c r="U1826" s="1" t="s">
        <v>43</v>
      </c>
      <c r="V1826">
        <v>4</v>
      </c>
      <c r="W1826">
        <v>0</v>
      </c>
      <c r="X1826">
        <v>0</v>
      </c>
      <c r="Y1826">
        <v>0</v>
      </c>
      <c r="Z1826">
        <v>1</v>
      </c>
    </row>
    <row r="1827" spans="1:26" x14ac:dyDescent="0.25">
      <c r="A1827">
        <v>106946126</v>
      </c>
      <c r="B1827" t="s">
        <v>114</v>
      </c>
      <c r="C1827" t="s">
        <v>65</v>
      </c>
      <c r="D1827">
        <v>10000040</v>
      </c>
      <c r="E1827">
        <v>10000040</v>
      </c>
      <c r="F1827">
        <v>1.155</v>
      </c>
      <c r="G1827">
        <v>203120</v>
      </c>
      <c r="H1827">
        <v>1</v>
      </c>
      <c r="I1827">
        <v>2022</v>
      </c>
      <c r="J1827" t="s">
        <v>135</v>
      </c>
      <c r="K1827" t="s">
        <v>39</v>
      </c>
      <c r="L1827" s="127">
        <v>0.70486111111111116</v>
      </c>
      <c r="M1827" t="s">
        <v>28</v>
      </c>
      <c r="N1827" t="s">
        <v>29</v>
      </c>
      <c r="O1827" t="s">
        <v>30</v>
      </c>
      <c r="P1827" t="s">
        <v>31</v>
      </c>
      <c r="Q1827" t="s">
        <v>62</v>
      </c>
      <c r="R1827" t="s">
        <v>33</v>
      </c>
      <c r="S1827" t="s">
        <v>34</v>
      </c>
      <c r="T1827" t="s">
        <v>35</v>
      </c>
      <c r="U1827" s="1" t="s">
        <v>36</v>
      </c>
      <c r="V1827">
        <v>1</v>
      </c>
      <c r="W1827">
        <v>0</v>
      </c>
      <c r="X1827">
        <v>0</v>
      </c>
      <c r="Y1827">
        <v>0</v>
      </c>
      <c r="Z1827">
        <v>0</v>
      </c>
    </row>
    <row r="1828" spans="1:26" x14ac:dyDescent="0.25">
      <c r="A1828">
        <v>106946152</v>
      </c>
      <c r="B1828" t="s">
        <v>114</v>
      </c>
      <c r="C1828" t="s">
        <v>65</v>
      </c>
      <c r="D1828">
        <v>10000040</v>
      </c>
      <c r="E1828">
        <v>10000040</v>
      </c>
      <c r="F1828">
        <v>1.5409999999999999</v>
      </c>
      <c r="G1828">
        <v>30000042</v>
      </c>
      <c r="H1828">
        <v>4.0000000000000001E-3</v>
      </c>
      <c r="I1828">
        <v>2022</v>
      </c>
      <c r="J1828" t="s">
        <v>135</v>
      </c>
      <c r="K1828" t="s">
        <v>48</v>
      </c>
      <c r="L1828" s="127">
        <v>0.30277777777777776</v>
      </c>
      <c r="M1828" t="s">
        <v>28</v>
      </c>
      <c r="N1828" t="s">
        <v>49</v>
      </c>
      <c r="O1828" t="s">
        <v>30</v>
      </c>
      <c r="P1828" t="s">
        <v>31</v>
      </c>
      <c r="Q1828" t="s">
        <v>41</v>
      </c>
      <c r="R1828" t="s">
        <v>56</v>
      </c>
      <c r="S1828" t="s">
        <v>42</v>
      </c>
      <c r="T1828" t="s">
        <v>35</v>
      </c>
      <c r="U1828" s="1" t="s">
        <v>36</v>
      </c>
      <c r="V1828">
        <v>2</v>
      </c>
      <c r="W1828">
        <v>0</v>
      </c>
      <c r="X1828">
        <v>0</v>
      </c>
      <c r="Y1828">
        <v>0</v>
      </c>
      <c r="Z1828">
        <v>0</v>
      </c>
    </row>
    <row r="1829" spans="1:26" x14ac:dyDescent="0.25">
      <c r="A1829">
        <v>106946176</v>
      </c>
      <c r="B1829" t="s">
        <v>112</v>
      </c>
      <c r="C1829" t="s">
        <v>122</v>
      </c>
      <c r="D1829">
        <v>40001542</v>
      </c>
      <c r="E1829">
        <v>40001542</v>
      </c>
      <c r="F1829">
        <v>6.5940000000000003</v>
      </c>
      <c r="G1829">
        <v>20000421</v>
      </c>
      <c r="H1829">
        <v>0</v>
      </c>
      <c r="I1829">
        <v>2022</v>
      </c>
      <c r="J1829" t="s">
        <v>135</v>
      </c>
      <c r="K1829" t="s">
        <v>39</v>
      </c>
      <c r="L1829" s="127">
        <v>0.63888888888888895</v>
      </c>
      <c r="M1829" t="s">
        <v>28</v>
      </c>
      <c r="N1829" t="s">
        <v>49</v>
      </c>
      <c r="O1829" t="s">
        <v>30</v>
      </c>
      <c r="P1829" t="s">
        <v>54</v>
      </c>
      <c r="Q1829" t="s">
        <v>32</v>
      </c>
      <c r="R1829" t="s">
        <v>61</v>
      </c>
      <c r="S1829" t="s">
        <v>42</v>
      </c>
      <c r="T1829" t="s">
        <v>35</v>
      </c>
      <c r="U1829" s="1" t="s">
        <v>36</v>
      </c>
      <c r="V1829">
        <v>2</v>
      </c>
      <c r="W1829">
        <v>0</v>
      </c>
      <c r="X1829">
        <v>0</v>
      </c>
      <c r="Y1829">
        <v>0</v>
      </c>
      <c r="Z1829">
        <v>0</v>
      </c>
    </row>
    <row r="1830" spans="1:26" x14ac:dyDescent="0.25">
      <c r="A1830">
        <v>106946184</v>
      </c>
      <c r="B1830" t="s">
        <v>25</v>
      </c>
      <c r="C1830" t="s">
        <v>38</v>
      </c>
      <c r="D1830">
        <v>20000401</v>
      </c>
      <c r="E1830">
        <v>20000401</v>
      </c>
      <c r="F1830">
        <v>10.384</v>
      </c>
      <c r="G1830">
        <v>40002722</v>
      </c>
      <c r="H1830">
        <v>0.1</v>
      </c>
      <c r="I1830">
        <v>2022</v>
      </c>
      <c r="J1830" t="s">
        <v>135</v>
      </c>
      <c r="K1830" t="s">
        <v>53</v>
      </c>
      <c r="L1830" s="127">
        <v>0.84236111111111101</v>
      </c>
      <c r="M1830" t="s">
        <v>28</v>
      </c>
      <c r="N1830" t="s">
        <v>49</v>
      </c>
      <c r="O1830" t="s">
        <v>30</v>
      </c>
      <c r="P1830" t="s">
        <v>31</v>
      </c>
      <c r="Q1830" t="s">
        <v>41</v>
      </c>
      <c r="R1830" t="s">
        <v>33</v>
      </c>
      <c r="S1830" t="s">
        <v>42</v>
      </c>
      <c r="T1830" t="s">
        <v>57</v>
      </c>
      <c r="U1830" s="1" t="s">
        <v>36</v>
      </c>
      <c r="V1830">
        <v>2</v>
      </c>
      <c r="W1830">
        <v>0</v>
      </c>
      <c r="X1830">
        <v>0</v>
      </c>
      <c r="Y1830">
        <v>0</v>
      </c>
      <c r="Z1830">
        <v>0</v>
      </c>
    </row>
    <row r="1831" spans="1:26" x14ac:dyDescent="0.25">
      <c r="A1831">
        <v>106946194</v>
      </c>
      <c r="B1831" t="s">
        <v>86</v>
      </c>
      <c r="C1831" t="s">
        <v>65</v>
      </c>
      <c r="D1831">
        <v>10000026</v>
      </c>
      <c r="E1831">
        <v>10000026</v>
      </c>
      <c r="F1831">
        <v>20.309999999999999</v>
      </c>
      <c r="G1831">
        <v>200320</v>
      </c>
      <c r="H1831">
        <v>0.5</v>
      </c>
      <c r="I1831">
        <v>2022</v>
      </c>
      <c r="J1831" t="s">
        <v>135</v>
      </c>
      <c r="K1831" t="s">
        <v>53</v>
      </c>
      <c r="L1831" s="127">
        <v>0.53819444444444442</v>
      </c>
      <c r="M1831" t="s">
        <v>28</v>
      </c>
      <c r="N1831" t="s">
        <v>49</v>
      </c>
      <c r="O1831" t="s">
        <v>30</v>
      </c>
      <c r="P1831" t="s">
        <v>31</v>
      </c>
      <c r="Q1831" t="s">
        <v>41</v>
      </c>
      <c r="R1831" t="s">
        <v>33</v>
      </c>
      <c r="S1831" t="s">
        <v>42</v>
      </c>
      <c r="T1831" t="s">
        <v>35</v>
      </c>
      <c r="U1831" s="1" t="s">
        <v>36</v>
      </c>
      <c r="V1831">
        <v>2</v>
      </c>
      <c r="W1831">
        <v>0</v>
      </c>
      <c r="X1831">
        <v>0</v>
      </c>
      <c r="Y1831">
        <v>0</v>
      </c>
      <c r="Z1831">
        <v>0</v>
      </c>
    </row>
    <row r="1832" spans="1:26" x14ac:dyDescent="0.25">
      <c r="A1832">
        <v>106946233</v>
      </c>
      <c r="B1832" t="s">
        <v>114</v>
      </c>
      <c r="C1832" t="s">
        <v>65</v>
      </c>
      <c r="D1832">
        <v>10000095</v>
      </c>
      <c r="E1832">
        <v>10000095</v>
      </c>
      <c r="F1832">
        <v>999.99900000000002</v>
      </c>
      <c r="G1832">
        <v>200770</v>
      </c>
      <c r="H1832">
        <v>1</v>
      </c>
      <c r="I1832">
        <v>2022</v>
      </c>
      <c r="J1832" t="s">
        <v>135</v>
      </c>
      <c r="K1832" t="s">
        <v>53</v>
      </c>
      <c r="L1832" s="127">
        <v>0.7680555555555556</v>
      </c>
      <c r="M1832" t="s">
        <v>28</v>
      </c>
      <c r="N1832" t="s">
        <v>29</v>
      </c>
      <c r="O1832" t="s">
        <v>30</v>
      </c>
      <c r="P1832" t="s">
        <v>31</v>
      </c>
      <c r="Q1832" t="s">
        <v>41</v>
      </c>
      <c r="R1832" t="s">
        <v>33</v>
      </c>
      <c r="S1832" t="s">
        <v>42</v>
      </c>
      <c r="T1832" t="s">
        <v>35</v>
      </c>
      <c r="U1832" s="1" t="s">
        <v>36</v>
      </c>
      <c r="V1832">
        <v>1</v>
      </c>
      <c r="W1832">
        <v>0</v>
      </c>
      <c r="X1832">
        <v>0</v>
      </c>
      <c r="Y1832">
        <v>0</v>
      </c>
      <c r="Z1832">
        <v>0</v>
      </c>
    </row>
    <row r="1833" spans="1:26" x14ac:dyDescent="0.25">
      <c r="A1833">
        <v>106946264</v>
      </c>
      <c r="B1833" t="s">
        <v>104</v>
      </c>
      <c r="C1833" t="s">
        <v>65</v>
      </c>
      <c r="D1833">
        <v>10000026</v>
      </c>
      <c r="E1833">
        <v>10000026</v>
      </c>
      <c r="F1833">
        <v>4.9249999999999998</v>
      </c>
      <c r="G1833">
        <v>200440</v>
      </c>
      <c r="H1833">
        <v>1.4</v>
      </c>
      <c r="I1833">
        <v>2022</v>
      </c>
      <c r="J1833" t="s">
        <v>135</v>
      </c>
      <c r="K1833" t="s">
        <v>48</v>
      </c>
      <c r="L1833" s="127">
        <v>0.3659722222222222</v>
      </c>
      <c r="M1833" t="s">
        <v>28</v>
      </c>
      <c r="N1833" t="s">
        <v>49</v>
      </c>
      <c r="O1833" t="s">
        <v>30</v>
      </c>
      <c r="P1833" t="s">
        <v>31</v>
      </c>
      <c r="Q1833" t="s">
        <v>41</v>
      </c>
      <c r="R1833" t="s">
        <v>33</v>
      </c>
      <c r="S1833" t="s">
        <v>42</v>
      </c>
      <c r="T1833" t="s">
        <v>35</v>
      </c>
      <c r="U1833" s="1" t="s">
        <v>43</v>
      </c>
      <c r="V1833">
        <v>6</v>
      </c>
      <c r="W1833">
        <v>0</v>
      </c>
      <c r="X1833">
        <v>0</v>
      </c>
      <c r="Y1833">
        <v>0</v>
      </c>
      <c r="Z1833">
        <v>1</v>
      </c>
    </row>
    <row r="1834" spans="1:26" x14ac:dyDescent="0.25">
      <c r="A1834">
        <v>106946275</v>
      </c>
      <c r="B1834" t="s">
        <v>112</v>
      </c>
      <c r="C1834" t="s">
        <v>65</v>
      </c>
      <c r="D1834">
        <v>10000095</v>
      </c>
      <c r="E1834">
        <v>10000095</v>
      </c>
      <c r="F1834">
        <v>7.9470000000000001</v>
      </c>
      <c r="G1834">
        <v>40001709</v>
      </c>
      <c r="H1834">
        <v>0.1</v>
      </c>
      <c r="I1834">
        <v>2022</v>
      </c>
      <c r="J1834" t="s">
        <v>135</v>
      </c>
      <c r="K1834" t="s">
        <v>53</v>
      </c>
      <c r="L1834" s="127">
        <v>0.875</v>
      </c>
      <c r="M1834" t="s">
        <v>28</v>
      </c>
      <c r="N1834" t="s">
        <v>49</v>
      </c>
      <c r="O1834" t="s">
        <v>30</v>
      </c>
      <c r="P1834" t="s">
        <v>54</v>
      </c>
      <c r="Q1834" t="s">
        <v>41</v>
      </c>
      <c r="R1834" t="s">
        <v>33</v>
      </c>
      <c r="S1834" t="s">
        <v>42</v>
      </c>
      <c r="T1834" t="s">
        <v>57</v>
      </c>
      <c r="U1834" s="1" t="s">
        <v>36</v>
      </c>
      <c r="V1834">
        <v>2</v>
      </c>
      <c r="W1834">
        <v>0</v>
      </c>
      <c r="X1834">
        <v>0</v>
      </c>
      <c r="Y1834">
        <v>0</v>
      </c>
      <c r="Z1834">
        <v>0</v>
      </c>
    </row>
    <row r="1835" spans="1:26" x14ac:dyDescent="0.25">
      <c r="A1835">
        <v>106946311</v>
      </c>
      <c r="B1835" t="s">
        <v>104</v>
      </c>
      <c r="C1835" t="s">
        <v>65</v>
      </c>
      <c r="D1835">
        <v>10000026</v>
      </c>
      <c r="E1835">
        <v>10000026</v>
      </c>
      <c r="F1835">
        <v>1.1200000000000001</v>
      </c>
      <c r="G1835">
        <v>40001358</v>
      </c>
      <c r="H1835">
        <v>0.5</v>
      </c>
      <c r="I1835">
        <v>2022</v>
      </c>
      <c r="J1835" t="s">
        <v>135</v>
      </c>
      <c r="K1835" t="s">
        <v>55</v>
      </c>
      <c r="L1835" s="127">
        <v>0.53055555555555556</v>
      </c>
      <c r="M1835" t="s">
        <v>28</v>
      </c>
      <c r="N1835" t="s">
        <v>49</v>
      </c>
      <c r="O1835" t="s">
        <v>30</v>
      </c>
      <c r="P1835" t="s">
        <v>31</v>
      </c>
      <c r="Q1835" t="s">
        <v>32</v>
      </c>
      <c r="R1835" t="s">
        <v>33</v>
      </c>
      <c r="S1835" t="s">
        <v>34</v>
      </c>
      <c r="T1835" t="s">
        <v>35</v>
      </c>
      <c r="U1835" s="1" t="s">
        <v>36</v>
      </c>
      <c r="V1835">
        <v>1</v>
      </c>
      <c r="W1835">
        <v>0</v>
      </c>
      <c r="X1835">
        <v>0</v>
      </c>
      <c r="Y1835">
        <v>0</v>
      </c>
      <c r="Z1835">
        <v>0</v>
      </c>
    </row>
    <row r="1836" spans="1:26" x14ac:dyDescent="0.25">
      <c r="A1836">
        <v>106946317</v>
      </c>
      <c r="B1836" t="s">
        <v>86</v>
      </c>
      <c r="C1836" t="s">
        <v>65</v>
      </c>
      <c r="D1836">
        <v>10000026</v>
      </c>
      <c r="E1836">
        <v>10000026</v>
      </c>
      <c r="F1836">
        <v>25.859000000000002</v>
      </c>
      <c r="G1836">
        <v>200380</v>
      </c>
      <c r="H1836">
        <v>0.1</v>
      </c>
      <c r="I1836">
        <v>2022</v>
      </c>
      <c r="J1836" t="s">
        <v>135</v>
      </c>
      <c r="K1836" t="s">
        <v>53</v>
      </c>
      <c r="L1836" s="127">
        <v>0.4777777777777778</v>
      </c>
      <c r="M1836" t="s">
        <v>28</v>
      </c>
      <c r="N1836" t="s">
        <v>49</v>
      </c>
      <c r="O1836" t="s">
        <v>30</v>
      </c>
      <c r="P1836" t="s">
        <v>31</v>
      </c>
      <c r="Q1836" t="s">
        <v>41</v>
      </c>
      <c r="R1836" t="s">
        <v>33</v>
      </c>
      <c r="S1836" t="s">
        <v>42</v>
      </c>
      <c r="T1836" t="s">
        <v>35</v>
      </c>
      <c r="U1836" s="1" t="s">
        <v>43</v>
      </c>
      <c r="V1836">
        <v>3</v>
      </c>
      <c r="W1836">
        <v>0</v>
      </c>
      <c r="X1836">
        <v>0</v>
      </c>
      <c r="Y1836">
        <v>0</v>
      </c>
      <c r="Z1836">
        <v>2</v>
      </c>
    </row>
    <row r="1837" spans="1:26" x14ac:dyDescent="0.25">
      <c r="A1837">
        <v>106946373</v>
      </c>
      <c r="B1837" t="s">
        <v>148</v>
      </c>
      <c r="C1837" t="s">
        <v>65</v>
      </c>
      <c r="D1837">
        <v>10000040</v>
      </c>
      <c r="E1837">
        <v>10000040</v>
      </c>
      <c r="F1837">
        <v>8.1999999999999993</v>
      </c>
      <c r="G1837">
        <v>200090</v>
      </c>
      <c r="H1837">
        <v>0.8</v>
      </c>
      <c r="I1837">
        <v>2022</v>
      </c>
      <c r="J1837" t="s">
        <v>135</v>
      </c>
      <c r="K1837" t="s">
        <v>55</v>
      </c>
      <c r="L1837" s="127">
        <v>0.68958333333333333</v>
      </c>
      <c r="M1837" t="s">
        <v>28</v>
      </c>
      <c r="N1837" t="s">
        <v>29</v>
      </c>
      <c r="O1837" t="s">
        <v>30</v>
      </c>
      <c r="P1837" t="s">
        <v>54</v>
      </c>
      <c r="Q1837" t="s">
        <v>62</v>
      </c>
      <c r="R1837" t="s">
        <v>33</v>
      </c>
      <c r="S1837" t="s">
        <v>34</v>
      </c>
      <c r="T1837" t="s">
        <v>35</v>
      </c>
      <c r="U1837" s="1" t="s">
        <v>36</v>
      </c>
      <c r="V1837">
        <v>6</v>
      </c>
      <c r="W1837">
        <v>0</v>
      </c>
      <c r="X1837">
        <v>0</v>
      </c>
      <c r="Y1837">
        <v>0</v>
      </c>
      <c r="Z1837">
        <v>0</v>
      </c>
    </row>
    <row r="1838" spans="1:26" x14ac:dyDescent="0.25">
      <c r="A1838">
        <v>106946416</v>
      </c>
      <c r="B1838" t="s">
        <v>96</v>
      </c>
      <c r="C1838" t="s">
        <v>38</v>
      </c>
      <c r="D1838">
        <v>20000421</v>
      </c>
      <c r="E1838">
        <v>20000421</v>
      </c>
      <c r="F1838">
        <v>24.77</v>
      </c>
      <c r="G1838">
        <v>40001175</v>
      </c>
      <c r="H1838">
        <v>0.53</v>
      </c>
      <c r="I1838">
        <v>2022</v>
      </c>
      <c r="J1838" t="s">
        <v>135</v>
      </c>
      <c r="K1838" t="s">
        <v>48</v>
      </c>
      <c r="L1838" s="127">
        <v>0.76458333333333339</v>
      </c>
      <c r="M1838" t="s">
        <v>51</v>
      </c>
      <c r="N1838" t="s">
        <v>29</v>
      </c>
      <c r="O1838" t="s">
        <v>30</v>
      </c>
      <c r="P1838" t="s">
        <v>68</v>
      </c>
      <c r="Q1838" t="s">
        <v>41</v>
      </c>
      <c r="R1838" t="s">
        <v>33</v>
      </c>
      <c r="S1838" t="s">
        <v>42</v>
      </c>
      <c r="T1838" t="s">
        <v>35</v>
      </c>
      <c r="U1838" s="1" t="s">
        <v>43</v>
      </c>
      <c r="V1838">
        <v>3</v>
      </c>
      <c r="W1838">
        <v>0</v>
      </c>
      <c r="X1838">
        <v>0</v>
      </c>
      <c r="Y1838">
        <v>0</v>
      </c>
      <c r="Z1838">
        <v>2</v>
      </c>
    </row>
    <row r="1839" spans="1:26" x14ac:dyDescent="0.25">
      <c r="A1839">
        <v>106946447</v>
      </c>
      <c r="B1839" t="s">
        <v>25</v>
      </c>
      <c r="C1839" t="s">
        <v>45</v>
      </c>
      <c r="D1839">
        <v>50029670</v>
      </c>
      <c r="E1839">
        <v>40001301</v>
      </c>
      <c r="F1839">
        <v>0.86</v>
      </c>
      <c r="G1839">
        <v>50036232</v>
      </c>
      <c r="H1839">
        <v>0.4</v>
      </c>
      <c r="I1839">
        <v>2022</v>
      </c>
      <c r="J1839" t="s">
        <v>135</v>
      </c>
      <c r="K1839" t="s">
        <v>55</v>
      </c>
      <c r="L1839" s="127">
        <v>0.64722222222222225</v>
      </c>
      <c r="M1839" t="s">
        <v>28</v>
      </c>
      <c r="N1839" t="s">
        <v>49</v>
      </c>
      <c r="O1839" t="s">
        <v>30</v>
      </c>
      <c r="P1839" t="s">
        <v>31</v>
      </c>
      <c r="Q1839" t="s">
        <v>41</v>
      </c>
      <c r="R1839" t="s">
        <v>33</v>
      </c>
      <c r="S1839" t="s">
        <v>42</v>
      </c>
      <c r="T1839" t="s">
        <v>35</v>
      </c>
      <c r="U1839" s="1" t="s">
        <v>36</v>
      </c>
      <c r="V1839">
        <v>6</v>
      </c>
      <c r="W1839">
        <v>0</v>
      </c>
      <c r="X1839">
        <v>0</v>
      </c>
      <c r="Y1839">
        <v>0</v>
      </c>
      <c r="Z1839">
        <v>0</v>
      </c>
    </row>
    <row r="1840" spans="1:26" x14ac:dyDescent="0.25">
      <c r="A1840">
        <v>106946449</v>
      </c>
      <c r="B1840" t="s">
        <v>81</v>
      </c>
      <c r="C1840" t="s">
        <v>45</v>
      </c>
      <c r="D1840">
        <v>50026311</v>
      </c>
      <c r="E1840">
        <v>50026311</v>
      </c>
      <c r="F1840">
        <v>10.747999999999999</v>
      </c>
      <c r="G1840">
        <v>50026263</v>
      </c>
      <c r="H1840">
        <v>0</v>
      </c>
      <c r="I1840">
        <v>2022</v>
      </c>
      <c r="J1840" t="s">
        <v>135</v>
      </c>
      <c r="K1840" t="s">
        <v>55</v>
      </c>
      <c r="L1840" s="127">
        <v>0.31875000000000003</v>
      </c>
      <c r="M1840" t="s">
        <v>28</v>
      </c>
      <c r="N1840" t="s">
        <v>49</v>
      </c>
      <c r="O1840" t="s">
        <v>30</v>
      </c>
      <c r="P1840" t="s">
        <v>54</v>
      </c>
      <c r="Q1840" t="s">
        <v>62</v>
      </c>
      <c r="R1840" t="s">
        <v>33</v>
      </c>
      <c r="S1840" t="s">
        <v>34</v>
      </c>
      <c r="T1840" t="s">
        <v>35</v>
      </c>
      <c r="U1840" s="1" t="s">
        <v>36</v>
      </c>
      <c r="V1840">
        <v>2</v>
      </c>
      <c r="W1840">
        <v>0</v>
      </c>
      <c r="X1840">
        <v>0</v>
      </c>
      <c r="Y1840">
        <v>0</v>
      </c>
      <c r="Z1840">
        <v>0</v>
      </c>
    </row>
    <row r="1841" spans="1:26" x14ac:dyDescent="0.25">
      <c r="A1841">
        <v>106946463</v>
      </c>
      <c r="B1841" t="s">
        <v>81</v>
      </c>
      <c r="C1841" t="s">
        <v>45</v>
      </c>
      <c r="D1841">
        <v>50009213</v>
      </c>
      <c r="E1841">
        <v>50009213</v>
      </c>
      <c r="F1841">
        <v>0.93</v>
      </c>
      <c r="G1841">
        <v>50008452</v>
      </c>
      <c r="H1841">
        <v>0</v>
      </c>
      <c r="I1841">
        <v>2022</v>
      </c>
      <c r="J1841" t="s">
        <v>135</v>
      </c>
      <c r="K1841" t="s">
        <v>58</v>
      </c>
      <c r="L1841" s="127">
        <v>0.3756944444444445</v>
      </c>
      <c r="M1841" t="s">
        <v>28</v>
      </c>
      <c r="N1841" t="s">
        <v>49</v>
      </c>
      <c r="O1841" t="s">
        <v>30</v>
      </c>
      <c r="P1841" t="s">
        <v>31</v>
      </c>
      <c r="Q1841" t="s">
        <v>41</v>
      </c>
      <c r="R1841" t="s">
        <v>61</v>
      </c>
      <c r="S1841" t="s">
        <v>42</v>
      </c>
      <c r="T1841" t="s">
        <v>35</v>
      </c>
      <c r="U1841" s="1" t="s">
        <v>43</v>
      </c>
      <c r="V1841">
        <v>2</v>
      </c>
      <c r="W1841">
        <v>0</v>
      </c>
      <c r="X1841">
        <v>0</v>
      </c>
      <c r="Y1841">
        <v>0</v>
      </c>
      <c r="Z1841">
        <v>1</v>
      </c>
    </row>
    <row r="1842" spans="1:26" x14ac:dyDescent="0.25">
      <c r="A1842">
        <v>106946684</v>
      </c>
      <c r="B1842" t="s">
        <v>137</v>
      </c>
      <c r="C1842" t="s">
        <v>45</v>
      </c>
      <c r="D1842">
        <v>50011696</v>
      </c>
      <c r="E1842">
        <v>50011696</v>
      </c>
      <c r="F1842">
        <v>999.99900000000002</v>
      </c>
      <c r="G1842">
        <v>50011696</v>
      </c>
      <c r="H1842">
        <v>0</v>
      </c>
      <c r="I1842">
        <v>2022</v>
      </c>
      <c r="J1842" t="s">
        <v>135</v>
      </c>
      <c r="K1842" t="s">
        <v>58</v>
      </c>
      <c r="L1842" s="127">
        <v>0.7270833333333333</v>
      </c>
      <c r="M1842" t="s">
        <v>28</v>
      </c>
      <c r="N1842" t="s">
        <v>29</v>
      </c>
      <c r="O1842" t="s">
        <v>30</v>
      </c>
      <c r="P1842" t="s">
        <v>54</v>
      </c>
      <c r="Q1842" t="s">
        <v>32</v>
      </c>
      <c r="R1842" t="s">
        <v>33</v>
      </c>
      <c r="S1842" t="s">
        <v>42</v>
      </c>
      <c r="T1842" t="s">
        <v>35</v>
      </c>
      <c r="U1842" s="1" t="s">
        <v>36</v>
      </c>
      <c r="V1842">
        <v>2</v>
      </c>
      <c r="W1842">
        <v>0</v>
      </c>
      <c r="X1842">
        <v>0</v>
      </c>
      <c r="Y1842">
        <v>0</v>
      </c>
      <c r="Z1842">
        <v>0</v>
      </c>
    </row>
    <row r="1843" spans="1:26" x14ac:dyDescent="0.25">
      <c r="A1843">
        <v>106946735</v>
      </c>
      <c r="B1843" t="s">
        <v>218</v>
      </c>
      <c r="C1843" t="s">
        <v>122</v>
      </c>
      <c r="D1843">
        <v>40001395</v>
      </c>
      <c r="E1843">
        <v>40001395</v>
      </c>
      <c r="F1843">
        <v>7.226</v>
      </c>
      <c r="G1843">
        <v>40001396</v>
      </c>
      <c r="H1843">
        <v>2.1</v>
      </c>
      <c r="I1843">
        <v>2022</v>
      </c>
      <c r="J1843" t="s">
        <v>135</v>
      </c>
      <c r="K1843" t="s">
        <v>48</v>
      </c>
      <c r="L1843" s="127">
        <v>0.69513888888888886</v>
      </c>
      <c r="M1843" t="s">
        <v>28</v>
      </c>
      <c r="N1843" t="s">
        <v>49</v>
      </c>
      <c r="O1843" t="s">
        <v>30</v>
      </c>
      <c r="P1843" t="s">
        <v>31</v>
      </c>
      <c r="Q1843" t="s">
        <v>41</v>
      </c>
      <c r="R1843" t="s">
        <v>33</v>
      </c>
      <c r="S1843" t="s">
        <v>42</v>
      </c>
      <c r="T1843" t="s">
        <v>35</v>
      </c>
      <c r="U1843" s="1" t="s">
        <v>36</v>
      </c>
      <c r="V1843">
        <v>2</v>
      </c>
      <c r="W1843">
        <v>0</v>
      </c>
      <c r="X1843">
        <v>0</v>
      </c>
      <c r="Y1843">
        <v>0</v>
      </c>
      <c r="Z1843">
        <v>0</v>
      </c>
    </row>
    <row r="1844" spans="1:26" x14ac:dyDescent="0.25">
      <c r="A1844">
        <v>106946767</v>
      </c>
      <c r="B1844" t="s">
        <v>104</v>
      </c>
      <c r="C1844" t="s">
        <v>65</v>
      </c>
      <c r="D1844">
        <v>10000026</v>
      </c>
      <c r="E1844">
        <v>10000026</v>
      </c>
      <c r="F1844">
        <v>4.7009999999999996</v>
      </c>
      <c r="G1844">
        <v>40001534</v>
      </c>
      <c r="H1844">
        <v>0.75</v>
      </c>
      <c r="I1844">
        <v>2022</v>
      </c>
      <c r="J1844" t="s">
        <v>135</v>
      </c>
      <c r="K1844" t="s">
        <v>55</v>
      </c>
      <c r="L1844" s="127">
        <v>0.55625000000000002</v>
      </c>
      <c r="M1844" t="s">
        <v>28</v>
      </c>
      <c r="N1844" t="s">
        <v>49</v>
      </c>
      <c r="O1844" t="s">
        <v>30</v>
      </c>
      <c r="P1844" t="s">
        <v>31</v>
      </c>
      <c r="Q1844" t="s">
        <v>32</v>
      </c>
      <c r="R1844" t="s">
        <v>33</v>
      </c>
      <c r="S1844" t="s">
        <v>34</v>
      </c>
      <c r="T1844" t="s">
        <v>35</v>
      </c>
      <c r="U1844" s="1" t="s">
        <v>36</v>
      </c>
      <c r="V1844">
        <v>1</v>
      </c>
      <c r="W1844">
        <v>0</v>
      </c>
      <c r="X1844">
        <v>0</v>
      </c>
      <c r="Y1844">
        <v>0</v>
      </c>
      <c r="Z1844">
        <v>0</v>
      </c>
    </row>
    <row r="1845" spans="1:26" x14ac:dyDescent="0.25">
      <c r="A1845">
        <v>106946903</v>
      </c>
      <c r="B1845" t="s">
        <v>25</v>
      </c>
      <c r="C1845" t="s">
        <v>65</v>
      </c>
      <c r="D1845">
        <v>10000440</v>
      </c>
      <c r="E1845">
        <v>10000440</v>
      </c>
      <c r="F1845">
        <v>3.7130000000000001</v>
      </c>
      <c r="G1845">
        <v>40001728</v>
      </c>
      <c r="H1845">
        <v>0.1</v>
      </c>
      <c r="I1845">
        <v>2022</v>
      </c>
      <c r="J1845" t="s">
        <v>135</v>
      </c>
      <c r="K1845" t="s">
        <v>58</v>
      </c>
      <c r="L1845" s="127">
        <v>0.65625</v>
      </c>
      <c r="M1845" t="s">
        <v>40</v>
      </c>
      <c r="N1845" t="s">
        <v>29</v>
      </c>
      <c r="O1845" t="s">
        <v>30</v>
      </c>
      <c r="P1845" t="s">
        <v>31</v>
      </c>
      <c r="Q1845" t="s">
        <v>62</v>
      </c>
      <c r="R1845" t="s">
        <v>33</v>
      </c>
      <c r="S1845" t="s">
        <v>139</v>
      </c>
      <c r="T1845" t="s">
        <v>35</v>
      </c>
      <c r="U1845" s="1" t="s">
        <v>36</v>
      </c>
      <c r="V1845">
        <v>2</v>
      </c>
      <c r="W1845">
        <v>0</v>
      </c>
      <c r="X1845">
        <v>0</v>
      </c>
      <c r="Y1845">
        <v>0</v>
      </c>
      <c r="Z1845">
        <v>0</v>
      </c>
    </row>
    <row r="1846" spans="1:26" x14ac:dyDescent="0.25">
      <c r="A1846">
        <v>106946909</v>
      </c>
      <c r="B1846" t="s">
        <v>104</v>
      </c>
      <c r="C1846" t="s">
        <v>65</v>
      </c>
      <c r="D1846">
        <v>10000026</v>
      </c>
      <c r="E1846">
        <v>10000026</v>
      </c>
      <c r="F1846">
        <v>14.516999999999999</v>
      </c>
      <c r="G1846">
        <v>200540</v>
      </c>
      <c r="H1846">
        <v>1</v>
      </c>
      <c r="I1846">
        <v>2022</v>
      </c>
      <c r="J1846" t="s">
        <v>135</v>
      </c>
      <c r="K1846" t="s">
        <v>58</v>
      </c>
      <c r="L1846" s="127">
        <v>0.58819444444444446</v>
      </c>
      <c r="M1846" t="s">
        <v>28</v>
      </c>
      <c r="N1846" t="s">
        <v>29</v>
      </c>
      <c r="O1846" t="s">
        <v>30</v>
      </c>
      <c r="P1846" t="s">
        <v>31</v>
      </c>
      <c r="Q1846" t="s">
        <v>32</v>
      </c>
      <c r="R1846" t="s">
        <v>33</v>
      </c>
      <c r="S1846" t="s">
        <v>42</v>
      </c>
      <c r="T1846" t="s">
        <v>35</v>
      </c>
      <c r="U1846" s="1" t="s">
        <v>64</v>
      </c>
      <c r="V1846">
        <v>3</v>
      </c>
      <c r="W1846">
        <v>0</v>
      </c>
      <c r="X1846">
        <v>0</v>
      </c>
      <c r="Y1846">
        <v>1</v>
      </c>
      <c r="Z1846">
        <v>0</v>
      </c>
    </row>
    <row r="1847" spans="1:26" x14ac:dyDescent="0.25">
      <c r="A1847">
        <v>106947025</v>
      </c>
      <c r="B1847" t="s">
        <v>81</v>
      </c>
      <c r="C1847" t="s">
        <v>45</v>
      </c>
      <c r="F1847">
        <v>999.99900000000002</v>
      </c>
      <c r="G1847">
        <v>50015564</v>
      </c>
      <c r="H1847">
        <v>0</v>
      </c>
      <c r="I1847">
        <v>2022</v>
      </c>
      <c r="J1847" t="s">
        <v>135</v>
      </c>
      <c r="K1847" t="s">
        <v>60</v>
      </c>
      <c r="L1847" s="127">
        <v>0.54305555555555551</v>
      </c>
      <c r="M1847" t="s">
        <v>28</v>
      </c>
      <c r="N1847" t="s">
        <v>29</v>
      </c>
      <c r="O1847" t="s">
        <v>30</v>
      </c>
      <c r="P1847" t="s">
        <v>31</v>
      </c>
      <c r="Q1847" t="s">
        <v>32</v>
      </c>
      <c r="R1847" t="s">
        <v>61</v>
      </c>
      <c r="S1847" t="s">
        <v>42</v>
      </c>
      <c r="T1847" t="s">
        <v>35</v>
      </c>
      <c r="U1847" s="1" t="s">
        <v>43</v>
      </c>
      <c r="V1847">
        <v>4</v>
      </c>
      <c r="W1847">
        <v>0</v>
      </c>
      <c r="X1847">
        <v>0</v>
      </c>
      <c r="Y1847">
        <v>0</v>
      </c>
      <c r="Z1847">
        <v>1</v>
      </c>
    </row>
    <row r="1848" spans="1:26" x14ac:dyDescent="0.25">
      <c r="A1848">
        <v>106947109</v>
      </c>
      <c r="B1848" t="s">
        <v>81</v>
      </c>
      <c r="C1848" t="s">
        <v>45</v>
      </c>
      <c r="D1848">
        <v>50009213</v>
      </c>
      <c r="E1848">
        <v>50009213</v>
      </c>
      <c r="F1848">
        <v>999.99900000000002</v>
      </c>
      <c r="G1848">
        <v>50008452</v>
      </c>
      <c r="H1848">
        <v>0</v>
      </c>
      <c r="I1848">
        <v>2022</v>
      </c>
      <c r="J1848" t="s">
        <v>135</v>
      </c>
      <c r="K1848" t="s">
        <v>60</v>
      </c>
      <c r="L1848" s="127">
        <v>0.72430555555555554</v>
      </c>
      <c r="M1848" t="s">
        <v>28</v>
      </c>
      <c r="N1848" t="s">
        <v>29</v>
      </c>
      <c r="O1848" t="s">
        <v>30</v>
      </c>
      <c r="P1848" t="s">
        <v>54</v>
      </c>
      <c r="Q1848" t="s">
        <v>41</v>
      </c>
      <c r="R1848" t="s">
        <v>61</v>
      </c>
      <c r="S1848" t="s">
        <v>42</v>
      </c>
      <c r="T1848" t="s">
        <v>35</v>
      </c>
      <c r="U1848" s="1" t="s">
        <v>64</v>
      </c>
      <c r="V1848">
        <v>2</v>
      </c>
      <c r="W1848">
        <v>0</v>
      </c>
      <c r="X1848">
        <v>0</v>
      </c>
      <c r="Y1848">
        <v>1</v>
      </c>
      <c r="Z1848">
        <v>1</v>
      </c>
    </row>
    <row r="1849" spans="1:26" x14ac:dyDescent="0.25">
      <c r="A1849">
        <v>106947229</v>
      </c>
      <c r="B1849" t="s">
        <v>96</v>
      </c>
      <c r="C1849" t="s">
        <v>45</v>
      </c>
      <c r="D1849">
        <v>50019687</v>
      </c>
      <c r="E1849">
        <v>50019687</v>
      </c>
      <c r="F1849">
        <v>1.673</v>
      </c>
      <c r="G1849">
        <v>50007073</v>
      </c>
      <c r="H1849">
        <v>0.38</v>
      </c>
      <c r="I1849">
        <v>2022</v>
      </c>
      <c r="J1849" t="s">
        <v>135</v>
      </c>
      <c r="K1849" t="s">
        <v>55</v>
      </c>
      <c r="L1849" s="127">
        <v>0.33194444444444443</v>
      </c>
      <c r="M1849" t="s">
        <v>28</v>
      </c>
      <c r="N1849" t="s">
        <v>29</v>
      </c>
      <c r="O1849" t="s">
        <v>30</v>
      </c>
      <c r="P1849" t="s">
        <v>31</v>
      </c>
      <c r="Q1849" t="s">
        <v>32</v>
      </c>
      <c r="R1849" t="s">
        <v>33</v>
      </c>
      <c r="S1849" t="s">
        <v>42</v>
      </c>
      <c r="T1849" t="s">
        <v>35</v>
      </c>
      <c r="U1849" s="1" t="s">
        <v>36</v>
      </c>
      <c r="V1849">
        <v>2</v>
      </c>
      <c r="W1849">
        <v>0</v>
      </c>
      <c r="X1849">
        <v>0</v>
      </c>
      <c r="Y1849">
        <v>0</v>
      </c>
      <c r="Z1849">
        <v>0</v>
      </c>
    </row>
    <row r="1850" spans="1:26" x14ac:dyDescent="0.25">
      <c r="A1850">
        <v>106947465</v>
      </c>
      <c r="B1850" t="s">
        <v>248</v>
      </c>
      <c r="C1850" t="s">
        <v>38</v>
      </c>
      <c r="D1850">
        <v>20000064</v>
      </c>
      <c r="E1850">
        <v>20000064</v>
      </c>
      <c r="F1850">
        <v>999.99900000000002</v>
      </c>
      <c r="H1850">
        <v>0</v>
      </c>
      <c r="I1850">
        <v>2022</v>
      </c>
      <c r="J1850" t="s">
        <v>135</v>
      </c>
      <c r="K1850" t="s">
        <v>58</v>
      </c>
      <c r="L1850" s="127">
        <v>0.65625</v>
      </c>
      <c r="M1850" t="s">
        <v>28</v>
      </c>
      <c r="N1850" t="s">
        <v>29</v>
      </c>
      <c r="O1850" t="s">
        <v>30</v>
      </c>
      <c r="P1850" t="s">
        <v>68</v>
      </c>
      <c r="Q1850" t="s">
        <v>62</v>
      </c>
      <c r="R1850" t="s">
        <v>33</v>
      </c>
      <c r="S1850" t="s">
        <v>139</v>
      </c>
      <c r="T1850" t="s">
        <v>35</v>
      </c>
      <c r="U1850" s="1" t="s">
        <v>36</v>
      </c>
      <c r="V1850">
        <v>3</v>
      </c>
      <c r="W1850">
        <v>0</v>
      </c>
      <c r="X1850">
        <v>0</v>
      </c>
      <c r="Y1850">
        <v>0</v>
      </c>
      <c r="Z1850">
        <v>0</v>
      </c>
    </row>
    <row r="1851" spans="1:26" x14ac:dyDescent="0.25">
      <c r="A1851">
        <v>106947468</v>
      </c>
      <c r="B1851" t="s">
        <v>25</v>
      </c>
      <c r="C1851" t="s">
        <v>45</v>
      </c>
      <c r="D1851">
        <v>50030186</v>
      </c>
      <c r="E1851">
        <v>50030186</v>
      </c>
      <c r="F1851">
        <v>999.99900000000002</v>
      </c>
      <c r="G1851">
        <v>50048330</v>
      </c>
      <c r="H1851">
        <v>0.04</v>
      </c>
      <c r="I1851">
        <v>2022</v>
      </c>
      <c r="J1851" t="s">
        <v>135</v>
      </c>
      <c r="K1851" t="s">
        <v>58</v>
      </c>
      <c r="L1851" s="127">
        <v>0.48472222222222222</v>
      </c>
      <c r="M1851" t="s">
        <v>28</v>
      </c>
      <c r="N1851" t="s">
        <v>29</v>
      </c>
      <c r="O1851" t="s">
        <v>30</v>
      </c>
      <c r="P1851" t="s">
        <v>31</v>
      </c>
      <c r="Q1851" t="s">
        <v>41</v>
      </c>
      <c r="R1851" t="s">
        <v>33</v>
      </c>
      <c r="S1851" t="s">
        <v>42</v>
      </c>
      <c r="T1851" t="s">
        <v>35</v>
      </c>
      <c r="U1851" s="1" t="s">
        <v>36</v>
      </c>
      <c r="V1851">
        <v>3</v>
      </c>
      <c r="W1851">
        <v>0</v>
      </c>
      <c r="X1851">
        <v>0</v>
      </c>
      <c r="Y1851">
        <v>0</v>
      </c>
      <c r="Z1851">
        <v>0</v>
      </c>
    </row>
    <row r="1852" spans="1:26" x14ac:dyDescent="0.25">
      <c r="A1852">
        <v>106947525</v>
      </c>
      <c r="B1852" t="s">
        <v>108</v>
      </c>
      <c r="C1852" t="s">
        <v>45</v>
      </c>
      <c r="D1852">
        <v>50018945</v>
      </c>
      <c r="E1852">
        <v>29000017</v>
      </c>
      <c r="F1852">
        <v>7.8659999999999997</v>
      </c>
      <c r="G1852">
        <v>50012161</v>
      </c>
      <c r="H1852">
        <v>3.7999999999999999E-2</v>
      </c>
      <c r="I1852">
        <v>2022</v>
      </c>
      <c r="J1852" t="s">
        <v>135</v>
      </c>
      <c r="K1852" t="s">
        <v>39</v>
      </c>
      <c r="L1852" s="127">
        <v>0.90694444444444444</v>
      </c>
      <c r="M1852" t="s">
        <v>28</v>
      </c>
      <c r="N1852" t="s">
        <v>49</v>
      </c>
      <c r="O1852" t="s">
        <v>30</v>
      </c>
      <c r="P1852" t="s">
        <v>54</v>
      </c>
      <c r="Q1852" t="s">
        <v>41</v>
      </c>
      <c r="R1852" t="s">
        <v>33</v>
      </c>
      <c r="S1852" t="s">
        <v>42</v>
      </c>
      <c r="T1852" t="s">
        <v>47</v>
      </c>
      <c r="U1852" s="1" t="s">
        <v>43</v>
      </c>
      <c r="V1852">
        <v>3</v>
      </c>
      <c r="W1852">
        <v>0</v>
      </c>
      <c r="X1852">
        <v>0</v>
      </c>
      <c r="Y1852">
        <v>0</v>
      </c>
      <c r="Z1852">
        <v>1</v>
      </c>
    </row>
    <row r="1853" spans="1:26" x14ac:dyDescent="0.25">
      <c r="A1853">
        <v>106947802</v>
      </c>
      <c r="B1853" t="s">
        <v>25</v>
      </c>
      <c r="C1853" t="s">
        <v>65</v>
      </c>
      <c r="D1853">
        <v>10000440</v>
      </c>
      <c r="E1853">
        <v>10000440</v>
      </c>
      <c r="F1853">
        <v>4.0019999999999998</v>
      </c>
      <c r="G1853">
        <v>50031853</v>
      </c>
      <c r="H1853">
        <v>0.189</v>
      </c>
      <c r="I1853">
        <v>2022</v>
      </c>
      <c r="J1853" t="s">
        <v>135</v>
      </c>
      <c r="K1853" t="s">
        <v>55</v>
      </c>
      <c r="L1853" s="127">
        <v>0.95277777777777783</v>
      </c>
      <c r="M1853" t="s">
        <v>28</v>
      </c>
      <c r="N1853" t="s">
        <v>49</v>
      </c>
      <c r="O1853" t="s">
        <v>30</v>
      </c>
      <c r="P1853" t="s">
        <v>31</v>
      </c>
      <c r="Q1853" t="s">
        <v>32</v>
      </c>
      <c r="R1853" t="s">
        <v>33</v>
      </c>
      <c r="S1853" t="s">
        <v>42</v>
      </c>
      <c r="T1853" t="s">
        <v>57</v>
      </c>
      <c r="U1853" s="1" t="s">
        <v>36</v>
      </c>
      <c r="V1853">
        <v>1</v>
      </c>
      <c r="W1853">
        <v>0</v>
      </c>
      <c r="X1853">
        <v>0</v>
      </c>
      <c r="Y1853">
        <v>0</v>
      </c>
      <c r="Z1853">
        <v>0</v>
      </c>
    </row>
    <row r="1854" spans="1:26" x14ac:dyDescent="0.25">
      <c r="A1854">
        <v>106947803</v>
      </c>
      <c r="B1854" t="s">
        <v>25</v>
      </c>
      <c r="C1854" t="s">
        <v>65</v>
      </c>
      <c r="D1854">
        <v>10000440</v>
      </c>
      <c r="E1854">
        <v>10000440</v>
      </c>
      <c r="F1854">
        <v>3.8940000000000001</v>
      </c>
      <c r="G1854">
        <v>50031853</v>
      </c>
      <c r="H1854">
        <v>8.1000000000000003E-2</v>
      </c>
      <c r="I1854">
        <v>2022</v>
      </c>
      <c r="J1854" t="s">
        <v>135</v>
      </c>
      <c r="K1854" t="s">
        <v>55</v>
      </c>
      <c r="L1854" s="127">
        <v>0.92222222222222217</v>
      </c>
      <c r="M1854" t="s">
        <v>28</v>
      </c>
      <c r="N1854" t="s">
        <v>29</v>
      </c>
      <c r="O1854" t="s">
        <v>30</v>
      </c>
      <c r="P1854" t="s">
        <v>54</v>
      </c>
      <c r="Q1854" t="s">
        <v>32</v>
      </c>
      <c r="R1854" t="s">
        <v>33</v>
      </c>
      <c r="S1854" t="s">
        <v>42</v>
      </c>
      <c r="T1854" t="s">
        <v>57</v>
      </c>
      <c r="U1854" s="1" t="s">
        <v>43</v>
      </c>
      <c r="V1854">
        <v>1</v>
      </c>
      <c r="W1854">
        <v>0</v>
      </c>
      <c r="X1854">
        <v>0</v>
      </c>
      <c r="Y1854">
        <v>0</v>
      </c>
      <c r="Z1854">
        <v>1</v>
      </c>
    </row>
    <row r="1855" spans="1:26" x14ac:dyDescent="0.25">
      <c r="A1855">
        <v>106947834</v>
      </c>
      <c r="B1855" t="s">
        <v>25</v>
      </c>
      <c r="C1855" t="s">
        <v>65</v>
      </c>
      <c r="D1855">
        <v>10000440</v>
      </c>
      <c r="E1855">
        <v>10000440</v>
      </c>
      <c r="F1855">
        <v>1.7030000000000001</v>
      </c>
      <c r="G1855">
        <v>50019763</v>
      </c>
      <c r="H1855">
        <v>3.7999999999999999E-2</v>
      </c>
      <c r="I1855">
        <v>2022</v>
      </c>
      <c r="J1855" t="s">
        <v>135</v>
      </c>
      <c r="K1855" t="s">
        <v>55</v>
      </c>
      <c r="L1855" s="127">
        <v>0.62222222222222223</v>
      </c>
      <c r="M1855" t="s">
        <v>28</v>
      </c>
      <c r="N1855" t="s">
        <v>49</v>
      </c>
      <c r="O1855" t="s">
        <v>30</v>
      </c>
      <c r="P1855" t="s">
        <v>31</v>
      </c>
      <c r="Q1855" t="s">
        <v>32</v>
      </c>
      <c r="R1855" t="s">
        <v>33</v>
      </c>
      <c r="S1855" t="s">
        <v>42</v>
      </c>
      <c r="T1855" t="s">
        <v>35</v>
      </c>
      <c r="U1855" s="1" t="s">
        <v>36</v>
      </c>
      <c r="V1855">
        <v>3</v>
      </c>
      <c r="W1855">
        <v>0</v>
      </c>
      <c r="X1855">
        <v>0</v>
      </c>
      <c r="Y1855">
        <v>0</v>
      </c>
      <c r="Z1855">
        <v>0</v>
      </c>
    </row>
    <row r="1856" spans="1:26" x14ac:dyDescent="0.25">
      <c r="A1856">
        <v>106947836</v>
      </c>
      <c r="B1856" t="s">
        <v>25</v>
      </c>
      <c r="C1856" t="s">
        <v>65</v>
      </c>
      <c r="D1856">
        <v>10000440</v>
      </c>
      <c r="E1856">
        <v>10000440</v>
      </c>
      <c r="F1856">
        <v>1.75</v>
      </c>
      <c r="G1856">
        <v>50019763</v>
      </c>
      <c r="H1856">
        <v>8.5000000000000006E-2</v>
      </c>
      <c r="I1856">
        <v>2022</v>
      </c>
      <c r="J1856" t="s">
        <v>135</v>
      </c>
      <c r="K1856" t="s">
        <v>55</v>
      </c>
      <c r="L1856" s="127">
        <v>0.62291666666666667</v>
      </c>
      <c r="M1856" t="s">
        <v>28</v>
      </c>
      <c r="N1856" t="s">
        <v>49</v>
      </c>
      <c r="O1856" t="s">
        <v>30</v>
      </c>
      <c r="P1856" t="s">
        <v>54</v>
      </c>
      <c r="Q1856" t="s">
        <v>32</v>
      </c>
      <c r="R1856" t="s">
        <v>33</v>
      </c>
      <c r="S1856" t="s">
        <v>42</v>
      </c>
      <c r="T1856" t="s">
        <v>35</v>
      </c>
      <c r="U1856" s="1" t="s">
        <v>36</v>
      </c>
      <c r="V1856">
        <v>3</v>
      </c>
      <c r="W1856">
        <v>0</v>
      </c>
      <c r="X1856">
        <v>0</v>
      </c>
      <c r="Y1856">
        <v>0</v>
      </c>
      <c r="Z1856">
        <v>0</v>
      </c>
    </row>
    <row r="1857" spans="1:26" x14ac:dyDescent="0.25">
      <c r="A1857">
        <v>106948004</v>
      </c>
      <c r="B1857" t="s">
        <v>81</v>
      </c>
      <c r="C1857" t="s">
        <v>65</v>
      </c>
      <c r="D1857">
        <v>10000085</v>
      </c>
      <c r="E1857">
        <v>10000085</v>
      </c>
      <c r="F1857">
        <v>10.734</v>
      </c>
      <c r="G1857">
        <v>10000077</v>
      </c>
      <c r="H1857">
        <v>0.1</v>
      </c>
      <c r="I1857">
        <v>2022</v>
      </c>
      <c r="J1857" t="s">
        <v>135</v>
      </c>
      <c r="K1857" t="s">
        <v>55</v>
      </c>
      <c r="L1857" s="127">
        <v>0.64097222222222217</v>
      </c>
      <c r="M1857" t="s">
        <v>28</v>
      </c>
      <c r="N1857" t="s">
        <v>49</v>
      </c>
      <c r="O1857" t="s">
        <v>30</v>
      </c>
      <c r="P1857" t="s">
        <v>31</v>
      </c>
      <c r="Q1857" t="s">
        <v>41</v>
      </c>
      <c r="R1857" t="s">
        <v>33</v>
      </c>
      <c r="S1857" t="s">
        <v>42</v>
      </c>
      <c r="T1857" t="s">
        <v>35</v>
      </c>
      <c r="U1857" s="1" t="s">
        <v>36</v>
      </c>
      <c r="V1857">
        <v>2</v>
      </c>
      <c r="W1857">
        <v>0</v>
      </c>
      <c r="X1857">
        <v>0</v>
      </c>
      <c r="Y1857">
        <v>0</v>
      </c>
      <c r="Z1857">
        <v>0</v>
      </c>
    </row>
    <row r="1858" spans="1:26" x14ac:dyDescent="0.25">
      <c r="A1858">
        <v>106948065</v>
      </c>
      <c r="B1858" t="s">
        <v>104</v>
      </c>
      <c r="C1858" t="s">
        <v>65</v>
      </c>
      <c r="D1858">
        <v>10000026</v>
      </c>
      <c r="E1858">
        <v>10000026</v>
      </c>
      <c r="F1858">
        <v>1.2909999999999999</v>
      </c>
      <c r="G1858">
        <v>20000025</v>
      </c>
      <c r="H1858">
        <v>2</v>
      </c>
      <c r="I1858">
        <v>2022</v>
      </c>
      <c r="J1858" t="s">
        <v>135</v>
      </c>
      <c r="K1858" t="s">
        <v>58</v>
      </c>
      <c r="L1858" s="127">
        <v>0.56111111111111112</v>
      </c>
      <c r="M1858" t="s">
        <v>28</v>
      </c>
      <c r="N1858" t="s">
        <v>49</v>
      </c>
      <c r="O1858" t="s">
        <v>30</v>
      </c>
      <c r="P1858" t="s">
        <v>31</v>
      </c>
      <c r="Q1858" t="s">
        <v>41</v>
      </c>
      <c r="R1858" t="s">
        <v>33</v>
      </c>
      <c r="S1858" t="s">
        <v>42</v>
      </c>
      <c r="T1858" t="s">
        <v>35</v>
      </c>
      <c r="U1858" s="1" t="s">
        <v>36</v>
      </c>
      <c r="V1858">
        <v>7</v>
      </c>
      <c r="W1858">
        <v>0</v>
      </c>
      <c r="X1858">
        <v>0</v>
      </c>
      <c r="Y1858">
        <v>0</v>
      </c>
      <c r="Z1858">
        <v>0</v>
      </c>
    </row>
    <row r="1859" spans="1:26" x14ac:dyDescent="0.25">
      <c r="A1859">
        <v>106948066</v>
      </c>
      <c r="B1859" t="s">
        <v>104</v>
      </c>
      <c r="C1859" t="s">
        <v>65</v>
      </c>
      <c r="D1859">
        <v>10000026</v>
      </c>
      <c r="E1859">
        <v>10000026</v>
      </c>
      <c r="F1859">
        <v>1.2909999999999999</v>
      </c>
      <c r="G1859">
        <v>20000025</v>
      </c>
      <c r="H1859">
        <v>2</v>
      </c>
      <c r="I1859">
        <v>2022</v>
      </c>
      <c r="J1859" t="s">
        <v>135</v>
      </c>
      <c r="K1859" t="s">
        <v>58</v>
      </c>
      <c r="L1859" s="127">
        <v>0.56041666666666667</v>
      </c>
      <c r="M1859" t="s">
        <v>28</v>
      </c>
      <c r="N1859" t="s">
        <v>49</v>
      </c>
      <c r="O1859" t="s">
        <v>30</v>
      </c>
      <c r="P1859" t="s">
        <v>31</v>
      </c>
      <c r="Q1859" t="s">
        <v>41</v>
      </c>
      <c r="R1859" t="s">
        <v>33</v>
      </c>
      <c r="S1859" t="s">
        <v>42</v>
      </c>
      <c r="T1859" t="s">
        <v>35</v>
      </c>
      <c r="U1859" s="1" t="s">
        <v>36</v>
      </c>
      <c r="V1859">
        <v>1</v>
      </c>
      <c r="W1859">
        <v>0</v>
      </c>
      <c r="X1859">
        <v>0</v>
      </c>
      <c r="Y1859">
        <v>0</v>
      </c>
      <c r="Z1859">
        <v>0</v>
      </c>
    </row>
    <row r="1860" spans="1:26" x14ac:dyDescent="0.25">
      <c r="A1860">
        <v>106948093</v>
      </c>
      <c r="B1860" t="s">
        <v>86</v>
      </c>
      <c r="C1860" t="s">
        <v>65</v>
      </c>
      <c r="D1860">
        <v>10000026</v>
      </c>
      <c r="E1860">
        <v>10000026</v>
      </c>
      <c r="F1860">
        <v>24.138000000000002</v>
      </c>
      <c r="G1860">
        <v>30000146</v>
      </c>
      <c r="H1860">
        <v>1</v>
      </c>
      <c r="I1860">
        <v>2022</v>
      </c>
      <c r="J1860" t="s">
        <v>135</v>
      </c>
      <c r="K1860" t="s">
        <v>58</v>
      </c>
      <c r="L1860" s="127">
        <v>0.5625</v>
      </c>
      <c r="M1860" t="s">
        <v>28</v>
      </c>
      <c r="N1860" t="s">
        <v>49</v>
      </c>
      <c r="O1860" t="s">
        <v>30</v>
      </c>
      <c r="P1860" t="s">
        <v>31</v>
      </c>
      <c r="Q1860" t="s">
        <v>41</v>
      </c>
      <c r="R1860" t="s">
        <v>75</v>
      </c>
      <c r="S1860" t="s">
        <v>42</v>
      </c>
      <c r="T1860" t="s">
        <v>35</v>
      </c>
      <c r="U1860" s="1" t="s">
        <v>43</v>
      </c>
      <c r="V1860">
        <v>2</v>
      </c>
      <c r="W1860">
        <v>0</v>
      </c>
      <c r="X1860">
        <v>0</v>
      </c>
      <c r="Y1860">
        <v>0</v>
      </c>
      <c r="Z1860">
        <v>1</v>
      </c>
    </row>
    <row r="1861" spans="1:26" x14ac:dyDescent="0.25">
      <c r="A1861">
        <v>106948150</v>
      </c>
      <c r="B1861" t="s">
        <v>86</v>
      </c>
      <c r="C1861" t="s">
        <v>65</v>
      </c>
      <c r="D1861">
        <v>10000026</v>
      </c>
      <c r="E1861">
        <v>10000026</v>
      </c>
      <c r="F1861">
        <v>27.565999999999999</v>
      </c>
      <c r="G1861">
        <v>200400</v>
      </c>
      <c r="H1861">
        <v>0.2</v>
      </c>
      <c r="I1861">
        <v>2022</v>
      </c>
      <c r="J1861" t="s">
        <v>135</v>
      </c>
      <c r="K1861" t="s">
        <v>60</v>
      </c>
      <c r="L1861" s="127">
        <v>0.1277777777777778</v>
      </c>
      <c r="M1861" t="s">
        <v>28</v>
      </c>
      <c r="N1861" t="s">
        <v>49</v>
      </c>
      <c r="O1861" t="s">
        <v>30</v>
      </c>
      <c r="P1861" t="s">
        <v>31</v>
      </c>
      <c r="Q1861" t="s">
        <v>62</v>
      </c>
      <c r="R1861" t="s">
        <v>33</v>
      </c>
      <c r="S1861" t="s">
        <v>34</v>
      </c>
      <c r="T1861" t="s">
        <v>57</v>
      </c>
      <c r="U1861" s="1" t="s">
        <v>36</v>
      </c>
      <c r="V1861">
        <v>2</v>
      </c>
      <c r="W1861">
        <v>0</v>
      </c>
      <c r="X1861">
        <v>0</v>
      </c>
      <c r="Y1861">
        <v>0</v>
      </c>
      <c r="Z1861">
        <v>0</v>
      </c>
    </row>
    <row r="1862" spans="1:26" x14ac:dyDescent="0.25">
      <c r="A1862">
        <v>106948173</v>
      </c>
      <c r="B1862" t="s">
        <v>81</v>
      </c>
      <c r="C1862" t="s">
        <v>65</v>
      </c>
      <c r="D1862">
        <v>10000485</v>
      </c>
      <c r="E1862">
        <v>10800485</v>
      </c>
      <c r="F1862">
        <v>36.088999999999999</v>
      </c>
      <c r="G1862">
        <v>10000077</v>
      </c>
      <c r="H1862">
        <v>1</v>
      </c>
      <c r="I1862">
        <v>2022</v>
      </c>
      <c r="J1862" t="s">
        <v>135</v>
      </c>
      <c r="K1862" t="s">
        <v>60</v>
      </c>
      <c r="L1862" s="127">
        <v>0.36458333333333331</v>
      </c>
      <c r="M1862" t="s">
        <v>28</v>
      </c>
      <c r="N1862" t="s">
        <v>29</v>
      </c>
      <c r="O1862" t="s">
        <v>30</v>
      </c>
      <c r="P1862" t="s">
        <v>31</v>
      </c>
      <c r="Q1862" t="s">
        <v>32</v>
      </c>
      <c r="R1862" t="s">
        <v>33</v>
      </c>
      <c r="S1862" t="s">
        <v>42</v>
      </c>
      <c r="T1862" t="s">
        <v>35</v>
      </c>
      <c r="U1862" s="1" t="s">
        <v>64</v>
      </c>
      <c r="V1862">
        <v>2</v>
      </c>
      <c r="W1862">
        <v>0</v>
      </c>
      <c r="X1862">
        <v>0</v>
      </c>
      <c r="Y1862">
        <v>1</v>
      </c>
      <c r="Z1862">
        <v>0</v>
      </c>
    </row>
    <row r="1863" spans="1:26" x14ac:dyDescent="0.25">
      <c r="A1863">
        <v>106948232</v>
      </c>
      <c r="B1863" t="s">
        <v>104</v>
      </c>
      <c r="C1863" t="s">
        <v>65</v>
      </c>
      <c r="D1863">
        <v>10000026</v>
      </c>
      <c r="E1863">
        <v>10000026</v>
      </c>
      <c r="F1863">
        <v>3.2879999999999998</v>
      </c>
      <c r="G1863">
        <v>20000025</v>
      </c>
      <c r="H1863">
        <v>3.0000000000000001E-3</v>
      </c>
      <c r="I1863">
        <v>2022</v>
      </c>
      <c r="J1863" t="s">
        <v>135</v>
      </c>
      <c r="K1863" t="s">
        <v>58</v>
      </c>
      <c r="L1863" s="127">
        <v>0.72638888888888886</v>
      </c>
      <c r="M1863" t="s">
        <v>28</v>
      </c>
      <c r="N1863" t="s">
        <v>49</v>
      </c>
      <c r="O1863" t="s">
        <v>30</v>
      </c>
      <c r="P1863" t="s">
        <v>31</v>
      </c>
      <c r="Q1863" t="s">
        <v>41</v>
      </c>
      <c r="R1863" t="s">
        <v>71</v>
      </c>
      <c r="S1863" t="s">
        <v>42</v>
      </c>
      <c r="T1863" t="s">
        <v>35</v>
      </c>
      <c r="U1863" s="1" t="s">
        <v>36</v>
      </c>
      <c r="V1863">
        <v>2</v>
      </c>
      <c r="W1863">
        <v>0</v>
      </c>
      <c r="X1863">
        <v>0</v>
      </c>
      <c r="Y1863">
        <v>0</v>
      </c>
      <c r="Z1863">
        <v>0</v>
      </c>
    </row>
    <row r="1864" spans="1:26" x14ac:dyDescent="0.25">
      <c r="A1864">
        <v>106948291</v>
      </c>
      <c r="B1864" t="s">
        <v>104</v>
      </c>
      <c r="C1864" t="s">
        <v>65</v>
      </c>
      <c r="D1864">
        <v>10000026</v>
      </c>
      <c r="E1864">
        <v>10000026</v>
      </c>
      <c r="F1864">
        <v>3.8250000000000002</v>
      </c>
      <c r="G1864">
        <v>200440</v>
      </c>
      <c r="H1864">
        <v>0.3</v>
      </c>
      <c r="I1864">
        <v>2022</v>
      </c>
      <c r="J1864" t="s">
        <v>135</v>
      </c>
      <c r="K1864" t="s">
        <v>55</v>
      </c>
      <c r="L1864" s="127">
        <v>0.58333333333333337</v>
      </c>
      <c r="M1864" t="s">
        <v>28</v>
      </c>
      <c r="N1864" t="s">
        <v>49</v>
      </c>
      <c r="O1864" t="s">
        <v>30</v>
      </c>
      <c r="P1864" t="s">
        <v>31</v>
      </c>
      <c r="Q1864" t="s">
        <v>32</v>
      </c>
      <c r="R1864" t="s">
        <v>33</v>
      </c>
      <c r="S1864" t="s">
        <v>34</v>
      </c>
      <c r="T1864" t="s">
        <v>35</v>
      </c>
      <c r="U1864" s="1" t="s">
        <v>43</v>
      </c>
      <c r="V1864">
        <v>3</v>
      </c>
      <c r="W1864">
        <v>0</v>
      </c>
      <c r="X1864">
        <v>0</v>
      </c>
      <c r="Y1864">
        <v>0</v>
      </c>
      <c r="Z1864">
        <v>1</v>
      </c>
    </row>
    <row r="1865" spans="1:26" x14ac:dyDescent="0.25">
      <c r="A1865">
        <v>106948332</v>
      </c>
      <c r="B1865" t="s">
        <v>114</v>
      </c>
      <c r="C1865" t="s">
        <v>67</v>
      </c>
      <c r="D1865">
        <v>30000042</v>
      </c>
      <c r="E1865">
        <v>30000042</v>
      </c>
      <c r="F1865">
        <v>11.241</v>
      </c>
      <c r="G1865">
        <v>50011260</v>
      </c>
      <c r="H1865">
        <v>0.15</v>
      </c>
      <c r="I1865">
        <v>2022</v>
      </c>
      <c r="J1865" t="s">
        <v>89</v>
      </c>
      <c r="K1865" t="s">
        <v>53</v>
      </c>
      <c r="L1865" s="127">
        <v>0.61249999999999993</v>
      </c>
      <c r="M1865" t="s">
        <v>28</v>
      </c>
      <c r="N1865" t="s">
        <v>49</v>
      </c>
      <c r="P1865" t="s">
        <v>68</v>
      </c>
      <c r="Q1865" t="s">
        <v>41</v>
      </c>
      <c r="S1865" t="s">
        <v>42</v>
      </c>
      <c r="T1865" t="s">
        <v>35</v>
      </c>
      <c r="U1865" s="1" t="s">
        <v>36</v>
      </c>
      <c r="V1865">
        <v>4</v>
      </c>
      <c r="W1865">
        <v>0</v>
      </c>
      <c r="X1865">
        <v>0</v>
      </c>
      <c r="Y1865">
        <v>0</v>
      </c>
      <c r="Z1865">
        <v>0</v>
      </c>
    </row>
    <row r="1866" spans="1:26" x14ac:dyDescent="0.25">
      <c r="A1866">
        <v>106948614</v>
      </c>
      <c r="B1866" t="s">
        <v>125</v>
      </c>
      <c r="C1866" t="s">
        <v>45</v>
      </c>
      <c r="D1866">
        <v>50010335</v>
      </c>
      <c r="E1866">
        <v>50010335</v>
      </c>
      <c r="F1866">
        <v>999.99900000000002</v>
      </c>
      <c r="G1866">
        <v>50031967</v>
      </c>
      <c r="H1866">
        <v>3.6999999999999998E-2</v>
      </c>
      <c r="I1866">
        <v>2022</v>
      </c>
      <c r="J1866" t="s">
        <v>118</v>
      </c>
      <c r="K1866" t="s">
        <v>53</v>
      </c>
      <c r="L1866" s="127">
        <v>0.4604166666666667</v>
      </c>
      <c r="M1866" t="s">
        <v>28</v>
      </c>
      <c r="N1866" t="s">
        <v>49</v>
      </c>
      <c r="O1866" t="s">
        <v>30</v>
      </c>
      <c r="P1866" t="s">
        <v>54</v>
      </c>
      <c r="Q1866" t="s">
        <v>41</v>
      </c>
      <c r="R1866" t="s">
        <v>33</v>
      </c>
      <c r="S1866" t="s">
        <v>42</v>
      </c>
      <c r="T1866" t="s">
        <v>35</v>
      </c>
      <c r="U1866" s="1" t="s">
        <v>36</v>
      </c>
      <c r="V1866">
        <v>2</v>
      </c>
      <c r="W1866">
        <v>0</v>
      </c>
      <c r="X1866">
        <v>0</v>
      </c>
      <c r="Y1866">
        <v>0</v>
      </c>
      <c r="Z1866">
        <v>0</v>
      </c>
    </row>
    <row r="1867" spans="1:26" x14ac:dyDescent="0.25">
      <c r="A1867">
        <v>106948642</v>
      </c>
      <c r="B1867" t="s">
        <v>78</v>
      </c>
      <c r="C1867" t="s">
        <v>45</v>
      </c>
      <c r="D1867">
        <v>50018682</v>
      </c>
      <c r="E1867">
        <v>40001009</v>
      </c>
      <c r="F1867">
        <v>11.144</v>
      </c>
      <c r="G1867">
        <v>50001498</v>
      </c>
      <c r="H1867">
        <v>0</v>
      </c>
      <c r="I1867">
        <v>2022</v>
      </c>
      <c r="J1867" t="s">
        <v>118</v>
      </c>
      <c r="K1867" t="s">
        <v>27</v>
      </c>
      <c r="L1867" s="127">
        <v>0.46527777777777773</v>
      </c>
      <c r="M1867" t="s">
        <v>51</v>
      </c>
      <c r="N1867" t="s">
        <v>49</v>
      </c>
      <c r="O1867" t="s">
        <v>30</v>
      </c>
      <c r="P1867" t="s">
        <v>31</v>
      </c>
      <c r="Q1867" t="s">
        <v>41</v>
      </c>
      <c r="R1867" t="s">
        <v>61</v>
      </c>
      <c r="S1867" t="s">
        <v>42</v>
      </c>
      <c r="T1867" t="s">
        <v>35</v>
      </c>
      <c r="U1867" s="1" t="s">
        <v>36</v>
      </c>
      <c r="V1867">
        <v>2</v>
      </c>
      <c r="W1867">
        <v>0</v>
      </c>
      <c r="X1867">
        <v>0</v>
      </c>
      <c r="Y1867">
        <v>0</v>
      </c>
      <c r="Z1867">
        <v>0</v>
      </c>
    </row>
    <row r="1868" spans="1:26" x14ac:dyDescent="0.25">
      <c r="A1868">
        <v>106948700</v>
      </c>
      <c r="B1868" t="s">
        <v>114</v>
      </c>
      <c r="C1868" t="s">
        <v>38</v>
      </c>
      <c r="D1868">
        <v>22000070</v>
      </c>
      <c r="E1868">
        <v>22000070</v>
      </c>
      <c r="F1868">
        <v>999.99900000000002</v>
      </c>
      <c r="H1868">
        <v>0</v>
      </c>
      <c r="I1868">
        <v>2022</v>
      </c>
      <c r="J1868" t="s">
        <v>135</v>
      </c>
      <c r="K1868" t="s">
        <v>60</v>
      </c>
      <c r="L1868" s="127">
        <v>0.4993055555555555</v>
      </c>
      <c r="M1868" t="s">
        <v>28</v>
      </c>
      <c r="N1868" t="s">
        <v>29</v>
      </c>
      <c r="O1868" t="s">
        <v>30</v>
      </c>
      <c r="P1868" t="s">
        <v>31</v>
      </c>
      <c r="Q1868" t="s">
        <v>32</v>
      </c>
      <c r="R1868" t="s">
        <v>33</v>
      </c>
      <c r="S1868" t="s">
        <v>42</v>
      </c>
      <c r="T1868" t="s">
        <v>35</v>
      </c>
      <c r="U1868" s="1" t="s">
        <v>36</v>
      </c>
      <c r="V1868">
        <v>2</v>
      </c>
      <c r="W1868">
        <v>0</v>
      </c>
      <c r="X1868">
        <v>0</v>
      </c>
      <c r="Y1868">
        <v>0</v>
      </c>
      <c r="Z1868">
        <v>0</v>
      </c>
    </row>
    <row r="1869" spans="1:26" x14ac:dyDescent="0.25">
      <c r="A1869">
        <v>106948742</v>
      </c>
      <c r="B1869" t="s">
        <v>44</v>
      </c>
      <c r="C1869" t="s">
        <v>38</v>
      </c>
      <c r="D1869">
        <v>20000070</v>
      </c>
      <c r="E1869">
        <v>20000070</v>
      </c>
      <c r="F1869">
        <v>9.0039999999999996</v>
      </c>
      <c r="G1869">
        <v>50014232</v>
      </c>
      <c r="H1869">
        <v>0.312</v>
      </c>
      <c r="I1869">
        <v>2022</v>
      </c>
      <c r="J1869" t="s">
        <v>135</v>
      </c>
      <c r="K1869" t="s">
        <v>27</v>
      </c>
      <c r="L1869" s="127">
        <v>0.6743055555555556</v>
      </c>
      <c r="M1869" t="s">
        <v>28</v>
      </c>
      <c r="N1869" t="s">
        <v>49</v>
      </c>
      <c r="O1869" t="s">
        <v>30</v>
      </c>
      <c r="P1869" t="s">
        <v>31</v>
      </c>
      <c r="Q1869" t="s">
        <v>41</v>
      </c>
      <c r="R1869" t="s">
        <v>33</v>
      </c>
      <c r="S1869" t="s">
        <v>42</v>
      </c>
      <c r="T1869" t="s">
        <v>35</v>
      </c>
      <c r="U1869" s="1" t="s">
        <v>36</v>
      </c>
      <c r="V1869">
        <v>2</v>
      </c>
      <c r="W1869">
        <v>0</v>
      </c>
      <c r="X1869">
        <v>0</v>
      </c>
      <c r="Y1869">
        <v>0</v>
      </c>
      <c r="Z1869">
        <v>0</v>
      </c>
    </row>
    <row r="1870" spans="1:26" x14ac:dyDescent="0.25">
      <c r="A1870">
        <v>106948848</v>
      </c>
      <c r="B1870" t="s">
        <v>81</v>
      </c>
      <c r="C1870" t="s">
        <v>45</v>
      </c>
      <c r="D1870">
        <v>50006074</v>
      </c>
      <c r="E1870">
        <v>50006074</v>
      </c>
      <c r="F1870">
        <v>1.3520000000000001</v>
      </c>
      <c r="G1870">
        <v>50028295</v>
      </c>
      <c r="H1870">
        <v>5.0000000000000001E-3</v>
      </c>
      <c r="I1870">
        <v>2022</v>
      </c>
      <c r="J1870" t="s">
        <v>135</v>
      </c>
      <c r="K1870" t="s">
        <v>27</v>
      </c>
      <c r="L1870" s="127">
        <v>0.38611111111111113</v>
      </c>
      <c r="M1870" t="s">
        <v>92</v>
      </c>
      <c r="Q1870" t="s">
        <v>41</v>
      </c>
      <c r="R1870" t="s">
        <v>33</v>
      </c>
      <c r="S1870" t="s">
        <v>42</v>
      </c>
      <c r="T1870" t="s">
        <v>35</v>
      </c>
      <c r="U1870" s="1" t="s">
        <v>116</v>
      </c>
      <c r="V1870">
        <v>2</v>
      </c>
      <c r="W1870">
        <v>0</v>
      </c>
      <c r="X1870">
        <v>0</v>
      </c>
      <c r="Y1870">
        <v>0</v>
      </c>
      <c r="Z1870">
        <v>0</v>
      </c>
    </row>
    <row r="1871" spans="1:26" x14ac:dyDescent="0.25">
      <c r="A1871">
        <v>106948861</v>
      </c>
      <c r="B1871" t="s">
        <v>81</v>
      </c>
      <c r="C1871" t="s">
        <v>65</v>
      </c>
      <c r="D1871">
        <v>10000485</v>
      </c>
      <c r="E1871">
        <v>10800485</v>
      </c>
      <c r="F1871">
        <v>28.957999999999998</v>
      </c>
      <c r="G1871">
        <v>50015657</v>
      </c>
      <c r="H1871">
        <v>1.75</v>
      </c>
      <c r="I1871">
        <v>2022</v>
      </c>
      <c r="J1871" t="s">
        <v>135</v>
      </c>
      <c r="K1871" t="s">
        <v>27</v>
      </c>
      <c r="L1871" s="127">
        <v>0.74236111111111114</v>
      </c>
      <c r="M1871" t="s">
        <v>28</v>
      </c>
      <c r="N1871" t="s">
        <v>49</v>
      </c>
      <c r="O1871" t="s">
        <v>30</v>
      </c>
      <c r="P1871" t="s">
        <v>31</v>
      </c>
      <c r="Q1871" t="s">
        <v>41</v>
      </c>
      <c r="R1871" t="s">
        <v>33</v>
      </c>
      <c r="S1871" t="s">
        <v>42</v>
      </c>
      <c r="T1871" t="s">
        <v>35</v>
      </c>
      <c r="U1871" s="1" t="s">
        <v>36</v>
      </c>
      <c r="V1871">
        <v>3</v>
      </c>
      <c r="W1871">
        <v>0</v>
      </c>
      <c r="X1871">
        <v>0</v>
      </c>
      <c r="Y1871">
        <v>0</v>
      </c>
      <c r="Z1871">
        <v>0</v>
      </c>
    </row>
    <row r="1872" spans="1:26" x14ac:dyDescent="0.25">
      <c r="A1872">
        <v>106948942</v>
      </c>
      <c r="B1872" t="s">
        <v>149</v>
      </c>
      <c r="C1872" t="s">
        <v>38</v>
      </c>
      <c r="D1872">
        <v>20000701</v>
      </c>
      <c r="E1872">
        <v>20000701</v>
      </c>
      <c r="F1872">
        <v>19.277999999999999</v>
      </c>
      <c r="G1872">
        <v>50034870</v>
      </c>
      <c r="H1872">
        <v>0</v>
      </c>
      <c r="I1872">
        <v>2022</v>
      </c>
      <c r="J1872" t="s">
        <v>135</v>
      </c>
      <c r="K1872" t="s">
        <v>55</v>
      </c>
      <c r="L1872" s="127">
        <v>0.44444444444444442</v>
      </c>
      <c r="M1872" t="s">
        <v>28</v>
      </c>
      <c r="N1872" t="s">
        <v>49</v>
      </c>
      <c r="O1872" t="s">
        <v>30</v>
      </c>
      <c r="P1872" t="s">
        <v>68</v>
      </c>
      <c r="Q1872" t="s">
        <v>41</v>
      </c>
      <c r="R1872" t="s">
        <v>33</v>
      </c>
      <c r="S1872" t="s">
        <v>42</v>
      </c>
      <c r="T1872" t="s">
        <v>35</v>
      </c>
      <c r="U1872" s="1" t="s">
        <v>36</v>
      </c>
      <c r="V1872">
        <v>3</v>
      </c>
      <c r="W1872">
        <v>0</v>
      </c>
      <c r="X1872">
        <v>0</v>
      </c>
      <c r="Y1872">
        <v>0</v>
      </c>
      <c r="Z1872">
        <v>0</v>
      </c>
    </row>
    <row r="1873" spans="1:26" x14ac:dyDescent="0.25">
      <c r="A1873">
        <v>106949056</v>
      </c>
      <c r="B1873" t="s">
        <v>112</v>
      </c>
      <c r="C1873" t="s">
        <v>67</v>
      </c>
      <c r="D1873">
        <v>30000210</v>
      </c>
      <c r="E1873">
        <v>30000210</v>
      </c>
      <c r="F1873">
        <v>999.99900000000002</v>
      </c>
      <c r="H1873">
        <v>3.5000000000000003E-2</v>
      </c>
      <c r="I1873">
        <v>2022</v>
      </c>
      <c r="J1873" t="s">
        <v>135</v>
      </c>
      <c r="K1873" t="s">
        <v>27</v>
      </c>
      <c r="L1873" s="127">
        <v>0.68888888888888899</v>
      </c>
      <c r="M1873" t="s">
        <v>51</v>
      </c>
      <c r="N1873" t="s">
        <v>49</v>
      </c>
      <c r="O1873" t="s">
        <v>30</v>
      </c>
      <c r="P1873" t="s">
        <v>68</v>
      </c>
      <c r="Q1873" t="s">
        <v>41</v>
      </c>
      <c r="R1873" t="s">
        <v>33</v>
      </c>
      <c r="S1873" t="s">
        <v>42</v>
      </c>
      <c r="T1873" t="s">
        <v>35</v>
      </c>
      <c r="U1873" s="1" t="s">
        <v>43</v>
      </c>
      <c r="V1873">
        <v>2</v>
      </c>
      <c r="W1873">
        <v>0</v>
      </c>
      <c r="X1873">
        <v>0</v>
      </c>
      <c r="Y1873">
        <v>0</v>
      </c>
      <c r="Z1873">
        <v>1</v>
      </c>
    </row>
    <row r="1874" spans="1:26" x14ac:dyDescent="0.25">
      <c r="A1874">
        <v>106949102</v>
      </c>
      <c r="B1874" t="s">
        <v>147</v>
      </c>
      <c r="C1874" t="s">
        <v>45</v>
      </c>
      <c r="D1874">
        <v>50026056</v>
      </c>
      <c r="E1874">
        <v>50026056</v>
      </c>
      <c r="F1874">
        <v>999.99900000000002</v>
      </c>
      <c r="H1874">
        <v>0.15</v>
      </c>
      <c r="I1874">
        <v>2022</v>
      </c>
      <c r="J1874" t="s">
        <v>118</v>
      </c>
      <c r="K1874" t="s">
        <v>48</v>
      </c>
      <c r="L1874" s="127">
        <v>0.68819444444444444</v>
      </c>
      <c r="M1874" t="s">
        <v>28</v>
      </c>
      <c r="N1874" t="s">
        <v>49</v>
      </c>
      <c r="O1874" t="s">
        <v>30</v>
      </c>
      <c r="P1874" t="s">
        <v>31</v>
      </c>
      <c r="Q1874" t="s">
        <v>41</v>
      </c>
      <c r="R1874" t="s">
        <v>33</v>
      </c>
      <c r="S1874" t="s">
        <v>42</v>
      </c>
      <c r="T1874" t="s">
        <v>35</v>
      </c>
      <c r="U1874" s="1" t="s">
        <v>36</v>
      </c>
      <c r="V1874">
        <v>1</v>
      </c>
      <c r="W1874">
        <v>0</v>
      </c>
      <c r="X1874">
        <v>0</v>
      </c>
      <c r="Y1874">
        <v>0</v>
      </c>
      <c r="Z1874">
        <v>0</v>
      </c>
    </row>
    <row r="1875" spans="1:26" x14ac:dyDescent="0.25">
      <c r="A1875">
        <v>106949262</v>
      </c>
      <c r="B1875" t="s">
        <v>87</v>
      </c>
      <c r="C1875" t="s">
        <v>38</v>
      </c>
      <c r="D1875">
        <v>20000015</v>
      </c>
      <c r="E1875">
        <v>20000015</v>
      </c>
      <c r="F1875">
        <v>999.99900000000002</v>
      </c>
      <c r="G1875">
        <v>50026878</v>
      </c>
      <c r="H1875">
        <v>0.127</v>
      </c>
      <c r="I1875">
        <v>2022</v>
      </c>
      <c r="J1875" t="s">
        <v>118</v>
      </c>
      <c r="K1875" t="s">
        <v>53</v>
      </c>
      <c r="L1875" s="127">
        <v>0.42152777777777778</v>
      </c>
      <c r="M1875" t="s">
        <v>40</v>
      </c>
      <c r="N1875" t="s">
        <v>49</v>
      </c>
      <c r="P1875" t="s">
        <v>68</v>
      </c>
      <c r="Q1875" t="s">
        <v>32</v>
      </c>
      <c r="R1875" t="s">
        <v>72</v>
      </c>
      <c r="S1875" t="s">
        <v>42</v>
      </c>
      <c r="T1875" t="s">
        <v>35</v>
      </c>
      <c r="U1875" s="1" t="s">
        <v>36</v>
      </c>
      <c r="V1875">
        <v>3</v>
      </c>
      <c r="W1875">
        <v>0</v>
      </c>
      <c r="X1875">
        <v>0</v>
      </c>
      <c r="Y1875">
        <v>0</v>
      </c>
      <c r="Z1875">
        <v>0</v>
      </c>
    </row>
    <row r="1876" spans="1:26" x14ac:dyDescent="0.25">
      <c r="A1876">
        <v>106949383</v>
      </c>
      <c r="B1876" t="s">
        <v>109</v>
      </c>
      <c r="C1876" t="s">
        <v>38</v>
      </c>
      <c r="D1876">
        <v>20000301</v>
      </c>
      <c r="E1876">
        <v>20000301</v>
      </c>
      <c r="F1876">
        <v>40.088000000000001</v>
      </c>
      <c r="G1876">
        <v>30000071</v>
      </c>
      <c r="H1876">
        <v>0</v>
      </c>
      <c r="I1876">
        <v>2022</v>
      </c>
      <c r="J1876" t="s">
        <v>135</v>
      </c>
      <c r="K1876" t="s">
        <v>27</v>
      </c>
      <c r="L1876" s="127">
        <v>0.3430555555555555</v>
      </c>
      <c r="M1876" t="s">
        <v>28</v>
      </c>
      <c r="N1876" t="s">
        <v>49</v>
      </c>
      <c r="O1876" t="s">
        <v>30</v>
      </c>
      <c r="P1876" t="s">
        <v>31</v>
      </c>
      <c r="Q1876" t="s">
        <v>41</v>
      </c>
      <c r="R1876" t="s">
        <v>61</v>
      </c>
      <c r="S1876" t="s">
        <v>42</v>
      </c>
      <c r="T1876" t="s">
        <v>35</v>
      </c>
      <c r="U1876" s="1" t="s">
        <v>36</v>
      </c>
      <c r="V1876">
        <v>3</v>
      </c>
      <c r="W1876">
        <v>0</v>
      </c>
      <c r="X1876">
        <v>0</v>
      </c>
      <c r="Y1876">
        <v>0</v>
      </c>
      <c r="Z1876">
        <v>0</v>
      </c>
    </row>
    <row r="1877" spans="1:26" x14ac:dyDescent="0.25">
      <c r="A1877">
        <v>106949408</v>
      </c>
      <c r="B1877" t="s">
        <v>25</v>
      </c>
      <c r="C1877" t="s">
        <v>65</v>
      </c>
      <c r="D1877">
        <v>10000040</v>
      </c>
      <c r="E1877">
        <v>10000040</v>
      </c>
      <c r="F1877">
        <v>19.911999999999999</v>
      </c>
      <c r="G1877">
        <v>40005220</v>
      </c>
      <c r="H1877">
        <v>1</v>
      </c>
      <c r="I1877">
        <v>2022</v>
      </c>
      <c r="J1877" t="s">
        <v>135</v>
      </c>
      <c r="K1877" t="s">
        <v>48</v>
      </c>
      <c r="L1877" s="127">
        <v>0.34513888888888888</v>
      </c>
      <c r="M1877" t="s">
        <v>28</v>
      </c>
      <c r="N1877" t="s">
        <v>49</v>
      </c>
      <c r="O1877" t="s">
        <v>30</v>
      </c>
      <c r="P1877" t="s">
        <v>31</v>
      </c>
      <c r="Q1877" t="s">
        <v>32</v>
      </c>
      <c r="R1877" t="s">
        <v>95</v>
      </c>
      <c r="S1877" t="s">
        <v>42</v>
      </c>
      <c r="T1877" t="s">
        <v>35</v>
      </c>
      <c r="U1877" s="1" t="s">
        <v>36</v>
      </c>
      <c r="V1877">
        <v>2</v>
      </c>
      <c r="W1877">
        <v>0</v>
      </c>
      <c r="X1877">
        <v>0</v>
      </c>
      <c r="Y1877">
        <v>0</v>
      </c>
      <c r="Z1877">
        <v>0</v>
      </c>
    </row>
    <row r="1878" spans="1:26" x14ac:dyDescent="0.25">
      <c r="A1878">
        <v>106949420</v>
      </c>
      <c r="B1878" t="s">
        <v>166</v>
      </c>
      <c r="C1878" t="s">
        <v>65</v>
      </c>
      <c r="D1878">
        <v>10000040</v>
      </c>
      <c r="E1878">
        <v>10000040</v>
      </c>
      <c r="F1878">
        <v>12.648999999999999</v>
      </c>
      <c r="G1878">
        <v>201750</v>
      </c>
      <c r="H1878">
        <v>0</v>
      </c>
      <c r="I1878">
        <v>2022</v>
      </c>
      <c r="J1878" t="s">
        <v>135</v>
      </c>
      <c r="K1878" t="s">
        <v>48</v>
      </c>
      <c r="L1878" s="127">
        <v>0.62777777777777777</v>
      </c>
      <c r="M1878" t="s">
        <v>28</v>
      </c>
      <c r="N1878" t="s">
        <v>49</v>
      </c>
      <c r="O1878" t="s">
        <v>30</v>
      </c>
      <c r="P1878" t="s">
        <v>54</v>
      </c>
      <c r="Q1878" t="s">
        <v>41</v>
      </c>
      <c r="R1878" t="s">
        <v>33</v>
      </c>
      <c r="S1878" t="s">
        <v>42</v>
      </c>
      <c r="T1878" t="s">
        <v>35</v>
      </c>
      <c r="U1878" s="1" t="s">
        <v>36</v>
      </c>
      <c r="V1878">
        <v>2</v>
      </c>
      <c r="W1878">
        <v>0</v>
      </c>
      <c r="X1878">
        <v>0</v>
      </c>
      <c r="Y1878">
        <v>0</v>
      </c>
      <c r="Z1878">
        <v>0</v>
      </c>
    </row>
    <row r="1879" spans="1:26" x14ac:dyDescent="0.25">
      <c r="A1879">
        <v>106949493</v>
      </c>
      <c r="B1879" t="s">
        <v>117</v>
      </c>
      <c r="C1879" t="s">
        <v>65</v>
      </c>
      <c r="D1879">
        <v>10000040</v>
      </c>
      <c r="E1879">
        <v>10000040</v>
      </c>
      <c r="F1879">
        <v>11.95</v>
      </c>
      <c r="G1879">
        <v>20000021</v>
      </c>
      <c r="H1879">
        <v>0.1</v>
      </c>
      <c r="I1879">
        <v>2022</v>
      </c>
      <c r="J1879" t="s">
        <v>135</v>
      </c>
      <c r="K1879" t="s">
        <v>48</v>
      </c>
      <c r="L1879" s="127">
        <v>0.71458333333333324</v>
      </c>
      <c r="M1879" t="s">
        <v>40</v>
      </c>
      <c r="N1879" t="s">
        <v>49</v>
      </c>
      <c r="O1879" t="s">
        <v>30</v>
      </c>
      <c r="P1879" t="s">
        <v>31</v>
      </c>
      <c r="Q1879" t="s">
        <v>41</v>
      </c>
      <c r="R1879" t="s">
        <v>33</v>
      </c>
      <c r="S1879" t="s">
        <v>42</v>
      </c>
      <c r="T1879" t="s">
        <v>35</v>
      </c>
      <c r="U1879" s="1" t="s">
        <v>36</v>
      </c>
      <c r="V1879">
        <v>3</v>
      </c>
      <c r="W1879">
        <v>0</v>
      </c>
      <c r="X1879">
        <v>0</v>
      </c>
      <c r="Y1879">
        <v>0</v>
      </c>
      <c r="Z1879">
        <v>0</v>
      </c>
    </row>
    <row r="1880" spans="1:26" x14ac:dyDescent="0.25">
      <c r="A1880">
        <v>106949494</v>
      </c>
      <c r="B1880" t="s">
        <v>166</v>
      </c>
      <c r="C1880" t="s">
        <v>65</v>
      </c>
      <c r="D1880">
        <v>10000040</v>
      </c>
      <c r="E1880">
        <v>10000040</v>
      </c>
      <c r="F1880">
        <v>999.99900000000002</v>
      </c>
      <c r="G1880">
        <v>40001716</v>
      </c>
      <c r="H1880">
        <v>0.1</v>
      </c>
      <c r="I1880">
        <v>2022</v>
      </c>
      <c r="J1880" t="s">
        <v>135</v>
      </c>
      <c r="K1880" t="s">
        <v>48</v>
      </c>
      <c r="L1880" s="127">
        <v>0.69236111111111109</v>
      </c>
      <c r="M1880" t="s">
        <v>40</v>
      </c>
      <c r="N1880" t="s">
        <v>49</v>
      </c>
      <c r="O1880" t="s">
        <v>30</v>
      </c>
      <c r="P1880" t="s">
        <v>68</v>
      </c>
      <c r="Q1880" t="s">
        <v>41</v>
      </c>
      <c r="R1880" t="s">
        <v>33</v>
      </c>
      <c r="S1880" t="s">
        <v>42</v>
      </c>
      <c r="T1880" t="s">
        <v>35</v>
      </c>
      <c r="U1880" s="1" t="s">
        <v>64</v>
      </c>
      <c r="V1880">
        <v>2</v>
      </c>
      <c r="W1880">
        <v>0</v>
      </c>
      <c r="X1880">
        <v>0</v>
      </c>
      <c r="Y1880">
        <v>1</v>
      </c>
      <c r="Z1880">
        <v>0</v>
      </c>
    </row>
    <row r="1881" spans="1:26" x14ac:dyDescent="0.25">
      <c r="A1881">
        <v>106949563</v>
      </c>
      <c r="B1881" t="s">
        <v>112</v>
      </c>
      <c r="C1881" t="s">
        <v>65</v>
      </c>
      <c r="D1881">
        <v>10000095</v>
      </c>
      <c r="E1881">
        <v>10000095</v>
      </c>
      <c r="F1881">
        <v>2.2090000000000001</v>
      </c>
      <c r="G1881">
        <v>40001793</v>
      </c>
      <c r="H1881">
        <v>1.18</v>
      </c>
      <c r="I1881">
        <v>2022</v>
      </c>
      <c r="J1881" t="s">
        <v>135</v>
      </c>
      <c r="K1881" t="s">
        <v>55</v>
      </c>
      <c r="L1881" s="127">
        <v>0.7715277777777777</v>
      </c>
      <c r="M1881" t="s">
        <v>28</v>
      </c>
      <c r="N1881" t="s">
        <v>49</v>
      </c>
      <c r="O1881" t="s">
        <v>30</v>
      </c>
      <c r="P1881" t="s">
        <v>54</v>
      </c>
      <c r="Q1881" t="s">
        <v>41</v>
      </c>
      <c r="R1881" t="s">
        <v>33</v>
      </c>
      <c r="S1881" t="s">
        <v>42</v>
      </c>
      <c r="T1881" t="s">
        <v>35</v>
      </c>
      <c r="U1881" s="1" t="s">
        <v>43</v>
      </c>
      <c r="V1881">
        <v>4</v>
      </c>
      <c r="W1881">
        <v>0</v>
      </c>
      <c r="X1881">
        <v>0</v>
      </c>
      <c r="Y1881">
        <v>0</v>
      </c>
      <c r="Z1881">
        <v>1</v>
      </c>
    </row>
    <row r="1882" spans="1:26" x14ac:dyDescent="0.25">
      <c r="A1882">
        <v>106949712</v>
      </c>
      <c r="B1882" t="s">
        <v>124</v>
      </c>
      <c r="C1882" t="s">
        <v>67</v>
      </c>
      <c r="D1882">
        <v>30000014</v>
      </c>
      <c r="E1882">
        <v>30000014</v>
      </c>
      <c r="F1882">
        <v>3.3130000000000002</v>
      </c>
      <c r="G1882">
        <v>40001987</v>
      </c>
      <c r="H1882">
        <v>4.7E-2</v>
      </c>
      <c r="I1882">
        <v>2022</v>
      </c>
      <c r="J1882" t="s">
        <v>135</v>
      </c>
      <c r="K1882" t="s">
        <v>27</v>
      </c>
      <c r="L1882" s="127">
        <v>0.70277777777777783</v>
      </c>
      <c r="M1882" t="s">
        <v>28</v>
      </c>
      <c r="N1882" t="s">
        <v>49</v>
      </c>
      <c r="O1882" t="s">
        <v>30</v>
      </c>
      <c r="P1882" t="s">
        <v>54</v>
      </c>
      <c r="Q1882" t="s">
        <v>41</v>
      </c>
      <c r="R1882" t="s">
        <v>33</v>
      </c>
      <c r="S1882" t="s">
        <v>42</v>
      </c>
      <c r="T1882" t="s">
        <v>35</v>
      </c>
      <c r="U1882" s="1" t="s">
        <v>36</v>
      </c>
      <c r="V1882">
        <v>2</v>
      </c>
      <c r="W1882">
        <v>0</v>
      </c>
      <c r="X1882">
        <v>0</v>
      </c>
      <c r="Y1882">
        <v>0</v>
      </c>
      <c r="Z1882">
        <v>0</v>
      </c>
    </row>
    <row r="1883" spans="1:26" x14ac:dyDescent="0.25">
      <c r="A1883">
        <v>106949724</v>
      </c>
      <c r="B1883" t="s">
        <v>25</v>
      </c>
      <c r="C1883" t="s">
        <v>65</v>
      </c>
      <c r="D1883">
        <v>10000040</v>
      </c>
      <c r="E1883">
        <v>10000040</v>
      </c>
      <c r="F1883">
        <v>21.012</v>
      </c>
      <c r="G1883">
        <v>40005220</v>
      </c>
      <c r="H1883">
        <v>0.1</v>
      </c>
      <c r="I1883">
        <v>2022</v>
      </c>
      <c r="J1883" t="s">
        <v>135</v>
      </c>
      <c r="K1883" t="s">
        <v>27</v>
      </c>
      <c r="L1883" s="127">
        <v>0.76041666666666663</v>
      </c>
      <c r="M1883" t="s">
        <v>28</v>
      </c>
      <c r="N1883" t="s">
        <v>29</v>
      </c>
      <c r="O1883" t="s">
        <v>30</v>
      </c>
      <c r="P1883" t="s">
        <v>31</v>
      </c>
      <c r="Q1883" t="s">
        <v>41</v>
      </c>
      <c r="R1883" t="s">
        <v>33</v>
      </c>
      <c r="S1883" t="s">
        <v>42</v>
      </c>
      <c r="T1883" t="s">
        <v>35</v>
      </c>
      <c r="U1883" s="1" t="s">
        <v>36</v>
      </c>
      <c r="V1883">
        <v>2</v>
      </c>
      <c r="W1883">
        <v>0</v>
      </c>
      <c r="X1883">
        <v>0</v>
      </c>
      <c r="Y1883">
        <v>0</v>
      </c>
      <c r="Z1883">
        <v>0</v>
      </c>
    </row>
    <row r="1884" spans="1:26" x14ac:dyDescent="0.25">
      <c r="A1884">
        <v>106949828</v>
      </c>
      <c r="B1884" t="s">
        <v>117</v>
      </c>
      <c r="C1884" t="s">
        <v>45</v>
      </c>
      <c r="D1884">
        <v>50003816</v>
      </c>
      <c r="E1884">
        <v>40002321</v>
      </c>
      <c r="F1884">
        <v>1.294</v>
      </c>
      <c r="G1884">
        <v>50016618</v>
      </c>
      <c r="H1884">
        <v>0</v>
      </c>
      <c r="I1884">
        <v>2022</v>
      </c>
      <c r="J1884" t="s">
        <v>118</v>
      </c>
      <c r="K1884" t="s">
        <v>58</v>
      </c>
      <c r="L1884" s="127">
        <v>0.59097222222222223</v>
      </c>
      <c r="M1884" t="s">
        <v>28</v>
      </c>
      <c r="N1884" t="s">
        <v>29</v>
      </c>
      <c r="O1884" t="s">
        <v>30</v>
      </c>
      <c r="P1884" t="s">
        <v>54</v>
      </c>
      <c r="Q1884" t="s">
        <v>41</v>
      </c>
      <c r="R1884" t="s">
        <v>33</v>
      </c>
      <c r="S1884" t="s">
        <v>42</v>
      </c>
      <c r="T1884" t="s">
        <v>35</v>
      </c>
      <c r="U1884" s="1" t="s">
        <v>43</v>
      </c>
      <c r="V1884">
        <v>2</v>
      </c>
      <c r="W1884">
        <v>0</v>
      </c>
      <c r="X1884">
        <v>0</v>
      </c>
      <c r="Y1884">
        <v>0</v>
      </c>
      <c r="Z1884">
        <v>1</v>
      </c>
    </row>
    <row r="1885" spans="1:26" x14ac:dyDescent="0.25">
      <c r="A1885">
        <v>106949875</v>
      </c>
      <c r="B1885" t="s">
        <v>103</v>
      </c>
      <c r="C1885" t="s">
        <v>45</v>
      </c>
      <c r="D1885">
        <v>50005862</v>
      </c>
      <c r="E1885">
        <v>30000150</v>
      </c>
      <c r="F1885">
        <v>17.533999999999999</v>
      </c>
      <c r="G1885">
        <v>50028699</v>
      </c>
      <c r="H1885">
        <v>3.7999999999999999E-2</v>
      </c>
      <c r="I1885">
        <v>2022</v>
      </c>
      <c r="J1885" t="s">
        <v>118</v>
      </c>
      <c r="K1885" t="s">
        <v>53</v>
      </c>
      <c r="L1885" s="127">
        <v>0.65347222222222223</v>
      </c>
      <c r="M1885" t="s">
        <v>28</v>
      </c>
      <c r="N1885" t="s">
        <v>49</v>
      </c>
      <c r="O1885" t="s">
        <v>30</v>
      </c>
      <c r="P1885" t="s">
        <v>68</v>
      </c>
      <c r="Q1885" t="s">
        <v>41</v>
      </c>
      <c r="S1885" t="s">
        <v>42</v>
      </c>
      <c r="T1885" t="s">
        <v>35</v>
      </c>
      <c r="U1885" s="1" t="s">
        <v>36</v>
      </c>
      <c r="V1885">
        <v>2</v>
      </c>
      <c r="W1885">
        <v>0</v>
      </c>
      <c r="X1885">
        <v>0</v>
      </c>
      <c r="Y1885">
        <v>0</v>
      </c>
      <c r="Z1885">
        <v>0</v>
      </c>
    </row>
    <row r="1886" spans="1:26" x14ac:dyDescent="0.25">
      <c r="A1886">
        <v>106950103</v>
      </c>
      <c r="B1886" t="s">
        <v>81</v>
      </c>
      <c r="C1886" t="s">
        <v>45</v>
      </c>
      <c r="D1886">
        <v>50011776</v>
      </c>
      <c r="E1886">
        <v>40002136</v>
      </c>
      <c r="F1886">
        <v>0.42</v>
      </c>
      <c r="G1886">
        <v>50018903</v>
      </c>
      <c r="H1886">
        <v>0</v>
      </c>
      <c r="I1886">
        <v>2022</v>
      </c>
      <c r="J1886" t="s">
        <v>135</v>
      </c>
      <c r="K1886" t="s">
        <v>27</v>
      </c>
      <c r="L1886" s="127">
        <v>0.42569444444444443</v>
      </c>
      <c r="M1886" t="s">
        <v>28</v>
      </c>
      <c r="N1886" t="s">
        <v>29</v>
      </c>
      <c r="O1886" t="s">
        <v>30</v>
      </c>
      <c r="P1886" t="s">
        <v>54</v>
      </c>
      <c r="Q1886" t="s">
        <v>41</v>
      </c>
      <c r="R1886" t="s">
        <v>61</v>
      </c>
      <c r="S1886" t="s">
        <v>42</v>
      </c>
      <c r="T1886" t="s">
        <v>35</v>
      </c>
      <c r="U1886" s="1" t="s">
        <v>36</v>
      </c>
      <c r="V1886">
        <v>2</v>
      </c>
      <c r="W1886">
        <v>0</v>
      </c>
      <c r="X1886">
        <v>0</v>
      </c>
      <c r="Y1886">
        <v>0</v>
      </c>
      <c r="Z1886">
        <v>0</v>
      </c>
    </row>
    <row r="1887" spans="1:26" x14ac:dyDescent="0.25">
      <c r="A1887">
        <v>106950148</v>
      </c>
      <c r="B1887" t="s">
        <v>81</v>
      </c>
      <c r="C1887" t="s">
        <v>65</v>
      </c>
      <c r="D1887">
        <v>10000277</v>
      </c>
      <c r="E1887">
        <v>10000277</v>
      </c>
      <c r="F1887">
        <v>999.99900000000002</v>
      </c>
      <c r="G1887">
        <v>50004619</v>
      </c>
      <c r="H1887">
        <v>0</v>
      </c>
      <c r="I1887">
        <v>2022</v>
      </c>
      <c r="J1887" t="s">
        <v>135</v>
      </c>
      <c r="K1887" t="s">
        <v>48</v>
      </c>
      <c r="L1887" s="127">
        <v>0.91388888888888886</v>
      </c>
      <c r="M1887" t="s">
        <v>28</v>
      </c>
      <c r="N1887" t="s">
        <v>49</v>
      </c>
      <c r="O1887" t="s">
        <v>30</v>
      </c>
      <c r="P1887" t="s">
        <v>54</v>
      </c>
      <c r="Q1887" t="s">
        <v>41</v>
      </c>
      <c r="R1887" t="s">
        <v>95</v>
      </c>
      <c r="S1887" t="s">
        <v>42</v>
      </c>
      <c r="T1887" t="s">
        <v>47</v>
      </c>
      <c r="U1887" s="1" t="s">
        <v>43</v>
      </c>
      <c r="V1887">
        <v>4</v>
      </c>
      <c r="W1887">
        <v>0</v>
      </c>
      <c r="X1887">
        <v>0</v>
      </c>
      <c r="Y1887">
        <v>0</v>
      </c>
      <c r="Z1887">
        <v>1</v>
      </c>
    </row>
    <row r="1888" spans="1:26" x14ac:dyDescent="0.25">
      <c r="A1888">
        <v>106950241</v>
      </c>
      <c r="B1888" t="s">
        <v>96</v>
      </c>
      <c r="C1888" t="s">
        <v>38</v>
      </c>
      <c r="D1888">
        <v>20000421</v>
      </c>
      <c r="E1888">
        <v>20000421</v>
      </c>
      <c r="F1888">
        <v>999.99900000000002</v>
      </c>
      <c r="G1888">
        <v>20000074</v>
      </c>
      <c r="H1888">
        <v>0.75</v>
      </c>
      <c r="I1888">
        <v>2022</v>
      </c>
      <c r="J1888" t="s">
        <v>135</v>
      </c>
      <c r="K1888" t="s">
        <v>39</v>
      </c>
      <c r="L1888" s="127">
        <v>0.56180555555555556</v>
      </c>
      <c r="M1888" t="s">
        <v>28</v>
      </c>
      <c r="N1888" t="s">
        <v>49</v>
      </c>
      <c r="O1888" t="s">
        <v>30</v>
      </c>
      <c r="P1888" t="s">
        <v>31</v>
      </c>
      <c r="Q1888" t="s">
        <v>41</v>
      </c>
      <c r="R1888" t="s">
        <v>33</v>
      </c>
      <c r="S1888" t="s">
        <v>42</v>
      </c>
      <c r="T1888" t="s">
        <v>35</v>
      </c>
      <c r="U1888" s="1" t="s">
        <v>36</v>
      </c>
      <c r="V1888">
        <v>1</v>
      </c>
      <c r="W1888">
        <v>0</v>
      </c>
      <c r="X1888">
        <v>0</v>
      </c>
      <c r="Y1888">
        <v>0</v>
      </c>
      <c r="Z1888">
        <v>0</v>
      </c>
    </row>
    <row r="1889" spans="1:26" x14ac:dyDescent="0.25">
      <c r="A1889">
        <v>106950348</v>
      </c>
      <c r="B1889" t="s">
        <v>81</v>
      </c>
      <c r="C1889" t="s">
        <v>67</v>
      </c>
      <c r="D1889">
        <v>30000115</v>
      </c>
      <c r="E1889">
        <v>30000115</v>
      </c>
      <c r="F1889">
        <v>8.6189999999999998</v>
      </c>
      <c r="G1889">
        <v>50029471</v>
      </c>
      <c r="H1889">
        <v>6.6000000000000003E-2</v>
      </c>
      <c r="I1889">
        <v>2022</v>
      </c>
      <c r="J1889" t="s">
        <v>135</v>
      </c>
      <c r="K1889" t="s">
        <v>60</v>
      </c>
      <c r="L1889" s="127">
        <v>0.92291666666666661</v>
      </c>
      <c r="M1889" t="s">
        <v>28</v>
      </c>
      <c r="N1889" t="s">
        <v>49</v>
      </c>
      <c r="O1889" t="s">
        <v>30</v>
      </c>
      <c r="P1889" t="s">
        <v>54</v>
      </c>
      <c r="Q1889" t="s">
        <v>41</v>
      </c>
      <c r="R1889" t="s">
        <v>33</v>
      </c>
      <c r="S1889" t="s">
        <v>42</v>
      </c>
      <c r="T1889" t="s">
        <v>57</v>
      </c>
      <c r="U1889" s="1" t="s">
        <v>36</v>
      </c>
      <c r="V1889">
        <v>2</v>
      </c>
      <c r="W1889">
        <v>0</v>
      </c>
      <c r="X1889">
        <v>0</v>
      </c>
      <c r="Y1889">
        <v>0</v>
      </c>
      <c r="Z1889">
        <v>0</v>
      </c>
    </row>
    <row r="1890" spans="1:26" x14ac:dyDescent="0.25">
      <c r="A1890">
        <v>106950403</v>
      </c>
      <c r="B1890" t="s">
        <v>150</v>
      </c>
      <c r="C1890" t="s">
        <v>38</v>
      </c>
      <c r="D1890">
        <v>20000064</v>
      </c>
      <c r="E1890">
        <v>20000064</v>
      </c>
      <c r="F1890">
        <v>23.273</v>
      </c>
      <c r="G1890">
        <v>50001700</v>
      </c>
      <c r="H1890">
        <v>0</v>
      </c>
      <c r="I1890">
        <v>2022</v>
      </c>
      <c r="J1890" t="s">
        <v>118</v>
      </c>
      <c r="K1890" t="s">
        <v>48</v>
      </c>
      <c r="L1890" s="127">
        <v>0.75624999999999998</v>
      </c>
      <c r="M1890" t="s">
        <v>77</v>
      </c>
      <c r="N1890" t="s">
        <v>49</v>
      </c>
      <c r="O1890" t="s">
        <v>30</v>
      </c>
      <c r="P1890" t="s">
        <v>31</v>
      </c>
      <c r="Q1890" t="s">
        <v>41</v>
      </c>
      <c r="R1890" t="s">
        <v>33</v>
      </c>
      <c r="S1890" t="s">
        <v>42</v>
      </c>
      <c r="T1890" t="s">
        <v>35</v>
      </c>
      <c r="U1890" s="1" t="s">
        <v>36</v>
      </c>
      <c r="V1890">
        <v>3</v>
      </c>
      <c r="W1890">
        <v>0</v>
      </c>
      <c r="X1890">
        <v>0</v>
      </c>
      <c r="Y1890">
        <v>0</v>
      </c>
      <c r="Z1890">
        <v>0</v>
      </c>
    </row>
    <row r="1891" spans="1:26" x14ac:dyDescent="0.25">
      <c r="A1891">
        <v>106950414</v>
      </c>
      <c r="B1891" t="s">
        <v>101</v>
      </c>
      <c r="C1891" t="s">
        <v>45</v>
      </c>
      <c r="D1891">
        <v>50018682</v>
      </c>
      <c r="E1891">
        <v>50018682</v>
      </c>
      <c r="F1891">
        <v>999.99900000000002</v>
      </c>
      <c r="G1891">
        <v>50014004</v>
      </c>
      <c r="H1891">
        <v>3.7999999999999999E-2</v>
      </c>
      <c r="I1891">
        <v>2022</v>
      </c>
      <c r="J1891" t="s">
        <v>118</v>
      </c>
      <c r="K1891" t="s">
        <v>55</v>
      </c>
      <c r="L1891" s="127">
        <v>0.84513888888888899</v>
      </c>
      <c r="M1891" t="s">
        <v>28</v>
      </c>
      <c r="N1891" t="s">
        <v>29</v>
      </c>
      <c r="P1891" t="s">
        <v>54</v>
      </c>
      <c r="Q1891" t="s">
        <v>41</v>
      </c>
      <c r="R1891" t="s">
        <v>33</v>
      </c>
      <c r="S1891" t="s">
        <v>42</v>
      </c>
      <c r="T1891" t="s">
        <v>57</v>
      </c>
      <c r="U1891" s="1" t="s">
        <v>36</v>
      </c>
      <c r="V1891">
        <v>5</v>
      </c>
      <c r="W1891">
        <v>0</v>
      </c>
      <c r="X1891">
        <v>0</v>
      </c>
      <c r="Y1891">
        <v>0</v>
      </c>
      <c r="Z1891">
        <v>0</v>
      </c>
    </row>
    <row r="1892" spans="1:26" x14ac:dyDescent="0.25">
      <c r="A1892">
        <v>106950422</v>
      </c>
      <c r="B1892" t="s">
        <v>117</v>
      </c>
      <c r="C1892" t="s">
        <v>45</v>
      </c>
      <c r="D1892">
        <v>50003816</v>
      </c>
      <c r="E1892">
        <v>40002321</v>
      </c>
      <c r="F1892">
        <v>1.746</v>
      </c>
      <c r="G1892">
        <v>50028126</v>
      </c>
      <c r="H1892">
        <v>0</v>
      </c>
      <c r="I1892">
        <v>2022</v>
      </c>
      <c r="J1892" t="s">
        <v>118</v>
      </c>
      <c r="K1892" t="s">
        <v>53</v>
      </c>
      <c r="L1892" s="127">
        <v>0.65833333333333333</v>
      </c>
      <c r="M1892" t="s">
        <v>28</v>
      </c>
      <c r="N1892" t="s">
        <v>29</v>
      </c>
      <c r="O1892" t="s">
        <v>30</v>
      </c>
      <c r="P1892" t="s">
        <v>31</v>
      </c>
      <c r="Q1892" t="s">
        <v>41</v>
      </c>
      <c r="R1892" t="s">
        <v>33</v>
      </c>
      <c r="S1892" t="s">
        <v>42</v>
      </c>
      <c r="T1892" t="s">
        <v>35</v>
      </c>
      <c r="U1892" s="1" t="s">
        <v>43</v>
      </c>
      <c r="V1892">
        <v>2</v>
      </c>
      <c r="W1892">
        <v>0</v>
      </c>
      <c r="X1892">
        <v>0</v>
      </c>
      <c r="Y1892">
        <v>0</v>
      </c>
      <c r="Z1892">
        <v>1</v>
      </c>
    </row>
    <row r="1893" spans="1:26" x14ac:dyDescent="0.25">
      <c r="A1893">
        <v>106950542</v>
      </c>
      <c r="B1893" t="s">
        <v>142</v>
      </c>
      <c r="C1893" t="s">
        <v>67</v>
      </c>
      <c r="D1893">
        <v>30000024</v>
      </c>
      <c r="E1893">
        <v>30000024</v>
      </c>
      <c r="F1893">
        <v>27.161000000000001</v>
      </c>
      <c r="G1893">
        <v>50004442</v>
      </c>
      <c r="H1893">
        <v>4.0000000000000001E-3</v>
      </c>
      <c r="I1893">
        <v>2022</v>
      </c>
      <c r="J1893" t="s">
        <v>118</v>
      </c>
      <c r="K1893" t="s">
        <v>53</v>
      </c>
      <c r="L1893" s="127">
        <v>0.33194444444444443</v>
      </c>
      <c r="M1893" t="s">
        <v>28</v>
      </c>
      <c r="N1893" t="s">
        <v>29</v>
      </c>
      <c r="P1893" t="s">
        <v>31</v>
      </c>
      <c r="Q1893" t="s">
        <v>41</v>
      </c>
      <c r="R1893" t="s">
        <v>33</v>
      </c>
      <c r="S1893" t="s">
        <v>42</v>
      </c>
      <c r="T1893" t="s">
        <v>35</v>
      </c>
      <c r="U1893" s="1" t="s">
        <v>36</v>
      </c>
      <c r="V1893">
        <v>2</v>
      </c>
      <c r="W1893">
        <v>0</v>
      </c>
      <c r="X1893">
        <v>0</v>
      </c>
      <c r="Y1893">
        <v>0</v>
      </c>
      <c r="Z1893">
        <v>0</v>
      </c>
    </row>
    <row r="1894" spans="1:26" x14ac:dyDescent="0.25">
      <c r="A1894">
        <v>106950626</v>
      </c>
      <c r="B1894" t="s">
        <v>106</v>
      </c>
      <c r="C1894" t="s">
        <v>65</v>
      </c>
      <c r="D1894">
        <v>10000095</v>
      </c>
      <c r="E1894">
        <v>10000095</v>
      </c>
      <c r="F1894">
        <v>28.297000000000001</v>
      </c>
      <c r="G1894">
        <v>40001804</v>
      </c>
      <c r="H1894">
        <v>0.5</v>
      </c>
      <c r="I1894">
        <v>2022</v>
      </c>
      <c r="J1894" t="s">
        <v>118</v>
      </c>
      <c r="K1894" t="s">
        <v>55</v>
      </c>
      <c r="L1894" s="127">
        <v>0.42569444444444443</v>
      </c>
      <c r="M1894" t="s">
        <v>28</v>
      </c>
      <c r="N1894" t="s">
        <v>49</v>
      </c>
      <c r="O1894" t="s">
        <v>30</v>
      </c>
      <c r="P1894" t="s">
        <v>54</v>
      </c>
      <c r="Q1894" t="s">
        <v>41</v>
      </c>
      <c r="R1894" t="s">
        <v>33</v>
      </c>
      <c r="S1894" t="s">
        <v>42</v>
      </c>
      <c r="T1894" t="s">
        <v>35</v>
      </c>
      <c r="U1894" s="1" t="s">
        <v>36</v>
      </c>
      <c r="V1894">
        <v>4</v>
      </c>
      <c r="W1894">
        <v>0</v>
      </c>
      <c r="X1894">
        <v>0</v>
      </c>
      <c r="Y1894">
        <v>0</v>
      </c>
      <c r="Z1894">
        <v>0</v>
      </c>
    </row>
    <row r="1895" spans="1:26" x14ac:dyDescent="0.25">
      <c r="A1895">
        <v>106950654</v>
      </c>
      <c r="B1895" t="s">
        <v>114</v>
      </c>
      <c r="C1895" t="s">
        <v>67</v>
      </c>
      <c r="D1895">
        <v>30000042</v>
      </c>
      <c r="E1895">
        <v>30000042</v>
      </c>
      <c r="F1895">
        <v>11.090999999999999</v>
      </c>
      <c r="G1895">
        <v>50011260</v>
      </c>
      <c r="H1895">
        <v>0</v>
      </c>
      <c r="I1895">
        <v>2022</v>
      </c>
      <c r="J1895" t="s">
        <v>118</v>
      </c>
      <c r="K1895" t="s">
        <v>53</v>
      </c>
      <c r="L1895" s="127">
        <v>0.3298611111111111</v>
      </c>
      <c r="M1895" t="s">
        <v>28</v>
      </c>
      <c r="N1895" t="s">
        <v>29</v>
      </c>
      <c r="O1895" t="s">
        <v>30</v>
      </c>
      <c r="P1895" t="s">
        <v>54</v>
      </c>
      <c r="Q1895" t="s">
        <v>41</v>
      </c>
      <c r="R1895" t="s">
        <v>33</v>
      </c>
      <c r="S1895" t="s">
        <v>42</v>
      </c>
      <c r="T1895" t="s">
        <v>35</v>
      </c>
      <c r="U1895" s="1" t="s">
        <v>36</v>
      </c>
      <c r="V1895">
        <v>2</v>
      </c>
      <c r="W1895">
        <v>0</v>
      </c>
      <c r="X1895">
        <v>0</v>
      </c>
      <c r="Y1895">
        <v>0</v>
      </c>
      <c r="Z1895">
        <v>0</v>
      </c>
    </row>
    <row r="1896" spans="1:26" x14ac:dyDescent="0.25">
      <c r="A1896">
        <v>106950698</v>
      </c>
      <c r="B1896" t="s">
        <v>117</v>
      </c>
      <c r="C1896" t="s">
        <v>65</v>
      </c>
      <c r="D1896">
        <v>10000040</v>
      </c>
      <c r="E1896">
        <v>10000040</v>
      </c>
      <c r="F1896">
        <v>11.75</v>
      </c>
      <c r="G1896">
        <v>20000021</v>
      </c>
      <c r="H1896">
        <v>0.3</v>
      </c>
      <c r="I1896">
        <v>2022</v>
      </c>
      <c r="J1896" t="s">
        <v>135</v>
      </c>
      <c r="K1896" t="s">
        <v>48</v>
      </c>
      <c r="L1896" s="127">
        <v>0.72152777777777777</v>
      </c>
      <c r="M1896" t="s">
        <v>28</v>
      </c>
      <c r="N1896" t="s">
        <v>49</v>
      </c>
      <c r="O1896" t="s">
        <v>30</v>
      </c>
      <c r="P1896" t="s">
        <v>54</v>
      </c>
      <c r="Q1896" t="s">
        <v>41</v>
      </c>
      <c r="R1896" t="s">
        <v>33</v>
      </c>
      <c r="S1896" t="s">
        <v>42</v>
      </c>
      <c r="T1896" t="s">
        <v>35</v>
      </c>
      <c r="U1896" s="1" t="s">
        <v>36</v>
      </c>
      <c r="V1896">
        <v>3</v>
      </c>
      <c r="W1896">
        <v>0</v>
      </c>
      <c r="X1896">
        <v>0</v>
      </c>
      <c r="Y1896">
        <v>0</v>
      </c>
      <c r="Z1896">
        <v>0</v>
      </c>
    </row>
    <row r="1897" spans="1:26" x14ac:dyDescent="0.25">
      <c r="A1897">
        <v>106950703</v>
      </c>
      <c r="B1897" t="s">
        <v>106</v>
      </c>
      <c r="C1897" t="s">
        <v>65</v>
      </c>
      <c r="D1897">
        <v>10000095</v>
      </c>
      <c r="E1897">
        <v>10000095</v>
      </c>
      <c r="F1897">
        <v>20.361000000000001</v>
      </c>
      <c r="G1897">
        <v>200590</v>
      </c>
      <c r="H1897">
        <v>0.3</v>
      </c>
      <c r="I1897">
        <v>2022</v>
      </c>
      <c r="J1897" t="s">
        <v>118</v>
      </c>
      <c r="K1897" t="s">
        <v>27</v>
      </c>
      <c r="L1897" s="127">
        <v>0.37638888888888888</v>
      </c>
      <c r="M1897" t="s">
        <v>28</v>
      </c>
      <c r="N1897" t="s">
        <v>49</v>
      </c>
      <c r="O1897" t="s">
        <v>30</v>
      </c>
      <c r="P1897" t="s">
        <v>31</v>
      </c>
      <c r="Q1897" t="s">
        <v>41</v>
      </c>
      <c r="R1897" t="s">
        <v>33</v>
      </c>
      <c r="S1897" t="s">
        <v>42</v>
      </c>
      <c r="T1897" t="s">
        <v>35</v>
      </c>
      <c r="U1897" s="1" t="s">
        <v>85</v>
      </c>
      <c r="V1897">
        <v>4</v>
      </c>
      <c r="W1897">
        <v>0</v>
      </c>
      <c r="X1897">
        <v>2</v>
      </c>
      <c r="Y1897">
        <v>0</v>
      </c>
      <c r="Z1897">
        <v>2</v>
      </c>
    </row>
    <row r="1898" spans="1:26" x14ac:dyDescent="0.25">
      <c r="A1898">
        <v>106950704</v>
      </c>
      <c r="B1898" t="s">
        <v>106</v>
      </c>
      <c r="C1898" t="s">
        <v>65</v>
      </c>
      <c r="D1898">
        <v>10000095</v>
      </c>
      <c r="E1898">
        <v>10000095</v>
      </c>
      <c r="F1898">
        <v>24.818000000000001</v>
      </c>
      <c r="G1898">
        <v>30000082</v>
      </c>
      <c r="H1898">
        <v>1.75</v>
      </c>
      <c r="I1898">
        <v>2022</v>
      </c>
      <c r="J1898" t="s">
        <v>135</v>
      </c>
      <c r="K1898" t="s">
        <v>58</v>
      </c>
      <c r="L1898" s="127">
        <v>0.20902777777777778</v>
      </c>
      <c r="M1898" t="s">
        <v>28</v>
      </c>
      <c r="N1898" t="s">
        <v>29</v>
      </c>
      <c r="O1898" t="s">
        <v>30</v>
      </c>
      <c r="P1898" t="s">
        <v>31</v>
      </c>
      <c r="Q1898" t="s">
        <v>41</v>
      </c>
      <c r="R1898" t="s">
        <v>33</v>
      </c>
      <c r="S1898" t="s">
        <v>42</v>
      </c>
      <c r="T1898" t="s">
        <v>57</v>
      </c>
      <c r="U1898" s="1" t="s">
        <v>43</v>
      </c>
      <c r="V1898">
        <v>2</v>
      </c>
      <c r="W1898">
        <v>0</v>
      </c>
      <c r="X1898">
        <v>0</v>
      </c>
      <c r="Y1898">
        <v>0</v>
      </c>
      <c r="Z1898">
        <v>2</v>
      </c>
    </row>
    <row r="1899" spans="1:26" x14ac:dyDescent="0.25">
      <c r="A1899">
        <v>106950750</v>
      </c>
      <c r="B1899" t="s">
        <v>114</v>
      </c>
      <c r="C1899" t="s">
        <v>67</v>
      </c>
      <c r="D1899">
        <v>30000042</v>
      </c>
      <c r="E1899">
        <v>30000042</v>
      </c>
      <c r="F1899">
        <v>999.99900000000002</v>
      </c>
      <c r="G1899">
        <v>40001704</v>
      </c>
      <c r="H1899">
        <v>0</v>
      </c>
      <c r="I1899">
        <v>2022</v>
      </c>
      <c r="J1899" t="s">
        <v>135</v>
      </c>
      <c r="K1899" t="s">
        <v>58</v>
      </c>
      <c r="L1899" s="127">
        <v>0.81527777777777777</v>
      </c>
      <c r="M1899" t="s">
        <v>28</v>
      </c>
      <c r="N1899" t="s">
        <v>49</v>
      </c>
      <c r="O1899" t="s">
        <v>30</v>
      </c>
      <c r="P1899" t="s">
        <v>31</v>
      </c>
      <c r="Q1899" t="s">
        <v>32</v>
      </c>
      <c r="R1899" t="s">
        <v>61</v>
      </c>
      <c r="S1899" t="s">
        <v>34</v>
      </c>
      <c r="T1899" t="s">
        <v>57</v>
      </c>
      <c r="U1899" s="1" t="s">
        <v>64</v>
      </c>
      <c r="V1899">
        <v>3</v>
      </c>
      <c r="W1899">
        <v>0</v>
      </c>
      <c r="X1899">
        <v>0</v>
      </c>
      <c r="Y1899">
        <v>1</v>
      </c>
      <c r="Z1899">
        <v>0</v>
      </c>
    </row>
    <row r="1900" spans="1:26" x14ac:dyDescent="0.25">
      <c r="A1900">
        <v>106950792</v>
      </c>
      <c r="B1900" t="s">
        <v>114</v>
      </c>
      <c r="C1900" t="s">
        <v>67</v>
      </c>
      <c r="D1900">
        <v>30000042</v>
      </c>
      <c r="E1900">
        <v>30000042</v>
      </c>
      <c r="F1900">
        <v>13.661</v>
      </c>
      <c r="G1900">
        <v>40001703</v>
      </c>
      <c r="H1900">
        <v>0</v>
      </c>
      <c r="I1900">
        <v>2022</v>
      </c>
      <c r="J1900" t="s">
        <v>135</v>
      </c>
      <c r="K1900" t="s">
        <v>60</v>
      </c>
      <c r="L1900" s="127">
        <v>0.85972222222222217</v>
      </c>
      <c r="M1900" t="s">
        <v>28</v>
      </c>
      <c r="N1900" t="s">
        <v>29</v>
      </c>
      <c r="O1900" t="s">
        <v>30</v>
      </c>
      <c r="P1900" t="s">
        <v>31</v>
      </c>
      <c r="Q1900" t="s">
        <v>41</v>
      </c>
      <c r="R1900" t="s">
        <v>61</v>
      </c>
      <c r="S1900" t="s">
        <v>42</v>
      </c>
      <c r="T1900" t="s">
        <v>57</v>
      </c>
      <c r="U1900" s="1" t="s">
        <v>64</v>
      </c>
      <c r="V1900">
        <v>5</v>
      </c>
      <c r="W1900">
        <v>0</v>
      </c>
      <c r="X1900">
        <v>0</v>
      </c>
      <c r="Y1900">
        <v>2</v>
      </c>
      <c r="Z1900">
        <v>3</v>
      </c>
    </row>
    <row r="1901" spans="1:26" x14ac:dyDescent="0.25">
      <c r="A1901">
        <v>106950797</v>
      </c>
      <c r="B1901" t="s">
        <v>114</v>
      </c>
      <c r="C1901" t="s">
        <v>65</v>
      </c>
      <c r="D1901">
        <v>10000040</v>
      </c>
      <c r="E1901">
        <v>10000040</v>
      </c>
      <c r="F1901">
        <v>2.5449999999999999</v>
      </c>
      <c r="G1901">
        <v>30000042</v>
      </c>
      <c r="H1901">
        <v>1</v>
      </c>
      <c r="I1901">
        <v>2022</v>
      </c>
      <c r="J1901" t="s">
        <v>118</v>
      </c>
      <c r="K1901" t="s">
        <v>55</v>
      </c>
      <c r="L1901" s="127">
        <v>0.77361111111111114</v>
      </c>
      <c r="M1901" t="s">
        <v>28</v>
      </c>
      <c r="N1901" t="s">
        <v>29</v>
      </c>
      <c r="O1901" t="s">
        <v>30</v>
      </c>
      <c r="P1901" t="s">
        <v>31</v>
      </c>
      <c r="Q1901" t="s">
        <v>41</v>
      </c>
      <c r="R1901" t="s">
        <v>33</v>
      </c>
      <c r="S1901" t="s">
        <v>42</v>
      </c>
      <c r="T1901" t="s">
        <v>35</v>
      </c>
      <c r="U1901" s="1" t="s">
        <v>36</v>
      </c>
      <c r="V1901">
        <v>1</v>
      </c>
      <c r="W1901">
        <v>0</v>
      </c>
      <c r="X1901">
        <v>0</v>
      </c>
      <c r="Y1901">
        <v>0</v>
      </c>
      <c r="Z1901">
        <v>0</v>
      </c>
    </row>
    <row r="1902" spans="1:26" x14ac:dyDescent="0.25">
      <c r="A1902">
        <v>106950808</v>
      </c>
      <c r="B1902" t="s">
        <v>114</v>
      </c>
      <c r="C1902" t="s">
        <v>65</v>
      </c>
      <c r="D1902">
        <v>10000040</v>
      </c>
      <c r="E1902">
        <v>10000040</v>
      </c>
      <c r="F1902">
        <v>3.6850000000000001</v>
      </c>
      <c r="G1902">
        <v>40001010</v>
      </c>
      <c r="H1902">
        <v>1.5</v>
      </c>
      <c r="I1902">
        <v>2022</v>
      </c>
      <c r="J1902" t="s">
        <v>135</v>
      </c>
      <c r="K1902" t="s">
        <v>60</v>
      </c>
      <c r="L1902" s="127">
        <v>0.81319444444444444</v>
      </c>
      <c r="M1902" t="s">
        <v>28</v>
      </c>
      <c r="N1902" t="s">
        <v>49</v>
      </c>
      <c r="O1902" t="s">
        <v>30</v>
      </c>
      <c r="P1902" t="s">
        <v>31</v>
      </c>
      <c r="Q1902" t="s">
        <v>41</v>
      </c>
      <c r="R1902" t="s">
        <v>33</v>
      </c>
      <c r="S1902" t="s">
        <v>42</v>
      </c>
      <c r="T1902" t="s">
        <v>35</v>
      </c>
      <c r="U1902" s="1" t="s">
        <v>36</v>
      </c>
      <c r="V1902">
        <v>2</v>
      </c>
      <c r="W1902">
        <v>0</v>
      </c>
      <c r="X1902">
        <v>0</v>
      </c>
      <c r="Y1902">
        <v>0</v>
      </c>
      <c r="Z1902">
        <v>0</v>
      </c>
    </row>
    <row r="1903" spans="1:26" x14ac:dyDescent="0.25">
      <c r="A1903">
        <v>106950813</v>
      </c>
      <c r="B1903" t="s">
        <v>114</v>
      </c>
      <c r="C1903" t="s">
        <v>65</v>
      </c>
      <c r="D1903">
        <v>10000040</v>
      </c>
      <c r="E1903">
        <v>10000040</v>
      </c>
      <c r="F1903">
        <v>2.855</v>
      </c>
      <c r="G1903">
        <v>203120</v>
      </c>
      <c r="H1903">
        <v>0.7</v>
      </c>
      <c r="I1903">
        <v>2022</v>
      </c>
      <c r="J1903" t="s">
        <v>135</v>
      </c>
      <c r="K1903" t="s">
        <v>27</v>
      </c>
      <c r="L1903" s="127">
        <v>0.2986111111111111</v>
      </c>
      <c r="M1903" t="s">
        <v>28</v>
      </c>
      <c r="N1903" t="s">
        <v>49</v>
      </c>
      <c r="O1903" t="s">
        <v>30</v>
      </c>
      <c r="P1903" t="s">
        <v>31</v>
      </c>
      <c r="Q1903" t="s">
        <v>41</v>
      </c>
      <c r="R1903" t="s">
        <v>33</v>
      </c>
      <c r="S1903" t="s">
        <v>42</v>
      </c>
      <c r="T1903" t="s">
        <v>35</v>
      </c>
      <c r="U1903" s="1" t="s">
        <v>43</v>
      </c>
      <c r="V1903">
        <v>10</v>
      </c>
      <c r="W1903">
        <v>0</v>
      </c>
      <c r="X1903">
        <v>0</v>
      </c>
      <c r="Y1903">
        <v>0</v>
      </c>
      <c r="Z1903">
        <v>1</v>
      </c>
    </row>
    <row r="1904" spans="1:26" x14ac:dyDescent="0.25">
      <c r="A1904">
        <v>106950873</v>
      </c>
      <c r="B1904" t="s">
        <v>114</v>
      </c>
      <c r="C1904" t="s">
        <v>38</v>
      </c>
      <c r="D1904">
        <v>20000070</v>
      </c>
      <c r="E1904">
        <v>20000070</v>
      </c>
      <c r="F1904">
        <v>9.0459999999999994</v>
      </c>
      <c r="G1904">
        <v>29000070</v>
      </c>
      <c r="H1904">
        <v>0.1</v>
      </c>
      <c r="I1904">
        <v>2022</v>
      </c>
      <c r="J1904" t="s">
        <v>135</v>
      </c>
      <c r="K1904" t="s">
        <v>27</v>
      </c>
      <c r="L1904" s="127">
        <v>0.4458333333333333</v>
      </c>
      <c r="M1904" t="s">
        <v>28</v>
      </c>
      <c r="N1904" t="s">
        <v>49</v>
      </c>
      <c r="O1904" t="s">
        <v>30</v>
      </c>
      <c r="P1904" t="s">
        <v>68</v>
      </c>
      <c r="Q1904" t="s">
        <v>41</v>
      </c>
      <c r="R1904" t="s">
        <v>33</v>
      </c>
      <c r="S1904" t="s">
        <v>42</v>
      </c>
      <c r="T1904" t="s">
        <v>35</v>
      </c>
      <c r="U1904" s="1" t="s">
        <v>36</v>
      </c>
      <c r="V1904">
        <v>2</v>
      </c>
      <c r="W1904">
        <v>0</v>
      </c>
      <c r="X1904">
        <v>0</v>
      </c>
      <c r="Y1904">
        <v>0</v>
      </c>
      <c r="Z1904">
        <v>0</v>
      </c>
    </row>
    <row r="1905" spans="1:26" x14ac:dyDescent="0.25">
      <c r="A1905">
        <v>106950882</v>
      </c>
      <c r="B1905" t="s">
        <v>81</v>
      </c>
      <c r="C1905" t="s">
        <v>65</v>
      </c>
      <c r="D1905">
        <v>10000485</v>
      </c>
      <c r="E1905">
        <v>10800485</v>
      </c>
      <c r="F1905">
        <v>21.516999999999999</v>
      </c>
      <c r="G1905">
        <v>50015564</v>
      </c>
      <c r="H1905">
        <v>0.2</v>
      </c>
      <c r="I1905">
        <v>2022</v>
      </c>
      <c r="J1905" t="s">
        <v>135</v>
      </c>
      <c r="K1905" t="s">
        <v>27</v>
      </c>
      <c r="L1905" s="127">
        <v>0.30208333333333331</v>
      </c>
      <c r="M1905" t="s">
        <v>28</v>
      </c>
      <c r="N1905" t="s">
        <v>49</v>
      </c>
      <c r="O1905" t="s">
        <v>30</v>
      </c>
      <c r="P1905" t="s">
        <v>31</v>
      </c>
      <c r="Q1905" t="s">
        <v>41</v>
      </c>
      <c r="R1905" t="s">
        <v>33</v>
      </c>
      <c r="S1905" t="s">
        <v>42</v>
      </c>
      <c r="T1905" t="s">
        <v>35</v>
      </c>
      <c r="U1905" s="1" t="s">
        <v>36</v>
      </c>
      <c r="V1905">
        <v>3</v>
      </c>
      <c r="W1905">
        <v>0</v>
      </c>
      <c r="X1905">
        <v>0</v>
      </c>
      <c r="Y1905">
        <v>0</v>
      </c>
      <c r="Z1905">
        <v>0</v>
      </c>
    </row>
    <row r="1906" spans="1:26" x14ac:dyDescent="0.25">
      <c r="A1906">
        <v>106950894</v>
      </c>
      <c r="B1906" t="s">
        <v>108</v>
      </c>
      <c r="C1906" t="s">
        <v>38</v>
      </c>
      <c r="D1906">
        <v>29000017</v>
      </c>
      <c r="E1906">
        <v>20000017</v>
      </c>
      <c r="F1906">
        <v>13.496</v>
      </c>
      <c r="G1906">
        <v>40002734</v>
      </c>
      <c r="H1906">
        <v>4.0000000000000001E-3</v>
      </c>
      <c r="I1906">
        <v>2022</v>
      </c>
      <c r="J1906" t="s">
        <v>135</v>
      </c>
      <c r="K1906" t="s">
        <v>48</v>
      </c>
      <c r="L1906" s="127">
        <v>0.49722222222222223</v>
      </c>
      <c r="M1906" t="s">
        <v>28</v>
      </c>
      <c r="N1906" t="s">
        <v>29</v>
      </c>
      <c r="O1906" t="s">
        <v>30</v>
      </c>
      <c r="P1906" t="s">
        <v>68</v>
      </c>
      <c r="Q1906" t="s">
        <v>41</v>
      </c>
      <c r="R1906" t="s">
        <v>99</v>
      </c>
      <c r="S1906" t="s">
        <v>42</v>
      </c>
      <c r="T1906" t="s">
        <v>35</v>
      </c>
      <c r="U1906" s="1" t="s">
        <v>36</v>
      </c>
      <c r="V1906">
        <v>2</v>
      </c>
      <c r="W1906">
        <v>0</v>
      </c>
      <c r="X1906">
        <v>0</v>
      </c>
      <c r="Y1906">
        <v>0</v>
      </c>
      <c r="Z1906">
        <v>0</v>
      </c>
    </row>
    <row r="1907" spans="1:26" x14ac:dyDescent="0.25">
      <c r="A1907">
        <v>106950949</v>
      </c>
      <c r="B1907" t="s">
        <v>114</v>
      </c>
      <c r="C1907" t="s">
        <v>65</v>
      </c>
      <c r="D1907">
        <v>10000040</v>
      </c>
      <c r="E1907">
        <v>10000040</v>
      </c>
      <c r="F1907">
        <v>2.3450000000000002</v>
      </c>
      <c r="G1907">
        <v>40001010</v>
      </c>
      <c r="H1907">
        <v>0.16</v>
      </c>
      <c r="I1907">
        <v>2022</v>
      </c>
      <c r="J1907" t="s">
        <v>135</v>
      </c>
      <c r="K1907" t="s">
        <v>27</v>
      </c>
      <c r="L1907" s="127">
        <v>0.28541666666666665</v>
      </c>
      <c r="M1907" t="s">
        <v>28</v>
      </c>
      <c r="N1907" t="s">
        <v>49</v>
      </c>
      <c r="O1907" t="s">
        <v>30</v>
      </c>
      <c r="P1907" t="s">
        <v>31</v>
      </c>
      <c r="Q1907" t="s">
        <v>41</v>
      </c>
      <c r="R1907" t="s">
        <v>33</v>
      </c>
      <c r="S1907" t="s">
        <v>42</v>
      </c>
      <c r="T1907" t="s">
        <v>35</v>
      </c>
      <c r="U1907" s="1" t="s">
        <v>36</v>
      </c>
      <c r="V1907">
        <v>2</v>
      </c>
      <c r="W1907">
        <v>0</v>
      </c>
      <c r="X1907">
        <v>0</v>
      </c>
      <c r="Y1907">
        <v>0</v>
      </c>
      <c r="Z1907">
        <v>0</v>
      </c>
    </row>
    <row r="1908" spans="1:26" x14ac:dyDescent="0.25">
      <c r="A1908">
        <v>106950965</v>
      </c>
      <c r="B1908" t="s">
        <v>86</v>
      </c>
      <c r="C1908" t="s">
        <v>65</v>
      </c>
      <c r="D1908">
        <v>10000026</v>
      </c>
      <c r="E1908">
        <v>10000026</v>
      </c>
      <c r="F1908">
        <v>22.757999999999999</v>
      </c>
      <c r="G1908">
        <v>200355</v>
      </c>
      <c r="H1908">
        <v>0.5</v>
      </c>
      <c r="I1908">
        <v>2022</v>
      </c>
      <c r="J1908" t="s">
        <v>135</v>
      </c>
      <c r="K1908" t="s">
        <v>39</v>
      </c>
      <c r="L1908" s="127">
        <v>0.66249999999999998</v>
      </c>
      <c r="M1908" t="s">
        <v>28</v>
      </c>
      <c r="N1908" t="s">
        <v>49</v>
      </c>
      <c r="O1908" t="s">
        <v>30</v>
      </c>
      <c r="P1908" t="s">
        <v>31</v>
      </c>
      <c r="Q1908" t="s">
        <v>41</v>
      </c>
      <c r="R1908" t="s">
        <v>33</v>
      </c>
      <c r="S1908" t="s">
        <v>42</v>
      </c>
      <c r="T1908" t="s">
        <v>35</v>
      </c>
      <c r="U1908" s="1" t="s">
        <v>64</v>
      </c>
      <c r="V1908">
        <v>1</v>
      </c>
      <c r="W1908">
        <v>0</v>
      </c>
      <c r="X1908">
        <v>0</v>
      </c>
      <c r="Y1908">
        <v>1</v>
      </c>
      <c r="Z1908">
        <v>0</v>
      </c>
    </row>
    <row r="1909" spans="1:26" x14ac:dyDescent="0.25">
      <c r="A1909">
        <v>106951243</v>
      </c>
      <c r="B1909" t="s">
        <v>97</v>
      </c>
      <c r="C1909" t="s">
        <v>45</v>
      </c>
      <c r="D1909">
        <v>50001876</v>
      </c>
      <c r="E1909">
        <v>50001876</v>
      </c>
      <c r="F1909">
        <v>0.65700000000000003</v>
      </c>
      <c r="G1909">
        <v>50014016</v>
      </c>
      <c r="H1909">
        <v>8.9999999999999993E-3</v>
      </c>
      <c r="I1909">
        <v>2022</v>
      </c>
      <c r="J1909" t="s">
        <v>135</v>
      </c>
      <c r="K1909" t="s">
        <v>53</v>
      </c>
      <c r="L1909" s="127">
        <v>0.53402777777777777</v>
      </c>
      <c r="M1909" t="s">
        <v>28</v>
      </c>
      <c r="N1909" t="s">
        <v>49</v>
      </c>
      <c r="O1909" t="s">
        <v>30</v>
      </c>
      <c r="P1909" t="s">
        <v>54</v>
      </c>
      <c r="Q1909" t="s">
        <v>41</v>
      </c>
      <c r="R1909" t="s">
        <v>33</v>
      </c>
      <c r="S1909" t="s">
        <v>42</v>
      </c>
      <c r="T1909" t="s">
        <v>35</v>
      </c>
      <c r="U1909" s="1" t="s">
        <v>43</v>
      </c>
      <c r="V1909">
        <v>3</v>
      </c>
      <c r="W1909">
        <v>0</v>
      </c>
      <c r="X1909">
        <v>0</v>
      </c>
      <c r="Y1909">
        <v>0</v>
      </c>
      <c r="Z1909">
        <v>1</v>
      </c>
    </row>
    <row r="1910" spans="1:26" x14ac:dyDescent="0.25">
      <c r="A1910">
        <v>106951338</v>
      </c>
      <c r="B1910" t="s">
        <v>81</v>
      </c>
      <c r="C1910" t="s">
        <v>45</v>
      </c>
      <c r="D1910">
        <v>50009213</v>
      </c>
      <c r="E1910">
        <v>50009213</v>
      </c>
      <c r="F1910">
        <v>0.93</v>
      </c>
      <c r="G1910">
        <v>50008452</v>
      </c>
      <c r="H1910">
        <v>0</v>
      </c>
      <c r="I1910">
        <v>2022</v>
      </c>
      <c r="J1910" t="s">
        <v>135</v>
      </c>
      <c r="K1910" t="s">
        <v>39</v>
      </c>
      <c r="L1910" s="127">
        <v>0.57361111111111118</v>
      </c>
      <c r="M1910" t="s">
        <v>28</v>
      </c>
      <c r="N1910" t="s">
        <v>49</v>
      </c>
      <c r="O1910" t="s">
        <v>30</v>
      </c>
      <c r="P1910" t="s">
        <v>31</v>
      </c>
      <c r="Q1910" t="s">
        <v>41</v>
      </c>
      <c r="R1910" t="s">
        <v>61</v>
      </c>
      <c r="S1910" t="s">
        <v>42</v>
      </c>
      <c r="T1910" t="s">
        <v>35</v>
      </c>
      <c r="U1910" s="1" t="s">
        <v>36</v>
      </c>
      <c r="V1910">
        <v>2</v>
      </c>
      <c r="W1910">
        <v>0</v>
      </c>
      <c r="X1910">
        <v>0</v>
      </c>
      <c r="Y1910">
        <v>0</v>
      </c>
      <c r="Z1910">
        <v>0</v>
      </c>
    </row>
    <row r="1911" spans="1:26" x14ac:dyDescent="0.25">
      <c r="A1911">
        <v>106951346</v>
      </c>
      <c r="B1911" t="s">
        <v>81</v>
      </c>
      <c r="C1911" t="s">
        <v>45</v>
      </c>
      <c r="D1911">
        <v>50030308</v>
      </c>
      <c r="E1911">
        <v>30000016</v>
      </c>
      <c r="F1911">
        <v>13.21</v>
      </c>
      <c r="G1911">
        <v>50001490</v>
      </c>
      <c r="H1911">
        <v>0</v>
      </c>
      <c r="I1911">
        <v>2022</v>
      </c>
      <c r="J1911" t="s">
        <v>135</v>
      </c>
      <c r="K1911" t="s">
        <v>53</v>
      </c>
      <c r="L1911" s="127">
        <v>0.4604166666666667</v>
      </c>
      <c r="M1911" t="s">
        <v>40</v>
      </c>
      <c r="N1911" t="s">
        <v>49</v>
      </c>
      <c r="O1911" t="s">
        <v>30</v>
      </c>
      <c r="P1911" t="s">
        <v>54</v>
      </c>
      <c r="Q1911" t="s">
        <v>41</v>
      </c>
      <c r="R1911" t="s">
        <v>33</v>
      </c>
      <c r="S1911" t="s">
        <v>42</v>
      </c>
      <c r="T1911" t="s">
        <v>35</v>
      </c>
      <c r="U1911" s="1" t="s">
        <v>36</v>
      </c>
      <c r="V1911">
        <v>2</v>
      </c>
      <c r="W1911">
        <v>0</v>
      </c>
      <c r="X1911">
        <v>0</v>
      </c>
      <c r="Y1911">
        <v>0</v>
      </c>
      <c r="Z1911">
        <v>0</v>
      </c>
    </row>
    <row r="1912" spans="1:26" x14ac:dyDescent="0.25">
      <c r="A1912">
        <v>106951352</v>
      </c>
      <c r="B1912" t="s">
        <v>81</v>
      </c>
      <c r="C1912" t="s">
        <v>45</v>
      </c>
      <c r="D1912">
        <v>50031836</v>
      </c>
      <c r="E1912">
        <v>30000024</v>
      </c>
      <c r="F1912">
        <v>6.9889999999999999</v>
      </c>
      <c r="G1912">
        <v>50025711</v>
      </c>
      <c r="H1912">
        <v>0</v>
      </c>
      <c r="I1912">
        <v>2022</v>
      </c>
      <c r="J1912" t="s">
        <v>135</v>
      </c>
      <c r="K1912" t="s">
        <v>53</v>
      </c>
      <c r="L1912" s="127">
        <v>0.31944444444444448</v>
      </c>
      <c r="M1912" t="s">
        <v>40</v>
      </c>
      <c r="N1912" t="s">
        <v>49</v>
      </c>
      <c r="O1912" t="s">
        <v>30</v>
      </c>
      <c r="P1912" t="s">
        <v>31</v>
      </c>
      <c r="Q1912" t="s">
        <v>41</v>
      </c>
      <c r="R1912" t="s">
        <v>33</v>
      </c>
      <c r="S1912" t="s">
        <v>42</v>
      </c>
      <c r="T1912" t="s">
        <v>35</v>
      </c>
      <c r="U1912" s="1" t="s">
        <v>116</v>
      </c>
      <c r="V1912">
        <v>1</v>
      </c>
      <c r="W1912">
        <v>0</v>
      </c>
      <c r="X1912">
        <v>0</v>
      </c>
      <c r="Y1912">
        <v>0</v>
      </c>
      <c r="Z1912">
        <v>0</v>
      </c>
    </row>
    <row r="1913" spans="1:26" x14ac:dyDescent="0.25">
      <c r="A1913">
        <v>106951630</v>
      </c>
      <c r="B1913" t="s">
        <v>88</v>
      </c>
      <c r="C1913" t="s">
        <v>38</v>
      </c>
      <c r="D1913">
        <v>20000074</v>
      </c>
      <c r="E1913">
        <v>20000074</v>
      </c>
      <c r="F1913">
        <v>6.78</v>
      </c>
      <c r="G1913">
        <v>50033535</v>
      </c>
      <c r="H1913">
        <v>0.2</v>
      </c>
      <c r="I1913">
        <v>2022</v>
      </c>
      <c r="J1913" t="s">
        <v>118</v>
      </c>
      <c r="K1913" t="s">
        <v>60</v>
      </c>
      <c r="L1913" s="127">
        <v>9.0277777777777787E-3</v>
      </c>
      <c r="M1913" t="s">
        <v>28</v>
      </c>
      <c r="N1913" t="s">
        <v>29</v>
      </c>
      <c r="P1913" t="s">
        <v>54</v>
      </c>
      <c r="Q1913" t="s">
        <v>41</v>
      </c>
      <c r="R1913" t="s">
        <v>33</v>
      </c>
      <c r="S1913" t="s">
        <v>42</v>
      </c>
      <c r="T1913" t="s">
        <v>47</v>
      </c>
      <c r="U1913" s="1" t="s">
        <v>43</v>
      </c>
      <c r="V1913">
        <v>1</v>
      </c>
      <c r="W1913">
        <v>0</v>
      </c>
      <c r="X1913">
        <v>0</v>
      </c>
      <c r="Y1913">
        <v>0</v>
      </c>
      <c r="Z1913">
        <v>1</v>
      </c>
    </row>
    <row r="1914" spans="1:26" x14ac:dyDescent="0.25">
      <c r="A1914">
        <v>106951671</v>
      </c>
      <c r="B1914" t="s">
        <v>44</v>
      </c>
      <c r="C1914" t="s">
        <v>45</v>
      </c>
      <c r="D1914">
        <v>50000545</v>
      </c>
      <c r="E1914">
        <v>30000055</v>
      </c>
      <c r="F1914">
        <v>8.2390000000000008</v>
      </c>
      <c r="G1914">
        <v>50011441</v>
      </c>
      <c r="H1914">
        <v>4.0000000000000001E-3</v>
      </c>
      <c r="I1914">
        <v>2022</v>
      </c>
      <c r="J1914" t="s">
        <v>118</v>
      </c>
      <c r="K1914" t="s">
        <v>48</v>
      </c>
      <c r="L1914" s="127">
        <v>0.91111111111111109</v>
      </c>
      <c r="M1914" t="s">
        <v>28</v>
      </c>
      <c r="N1914" t="s">
        <v>29</v>
      </c>
      <c r="O1914" t="s">
        <v>30</v>
      </c>
      <c r="P1914" t="s">
        <v>54</v>
      </c>
      <c r="Q1914" t="s">
        <v>41</v>
      </c>
      <c r="R1914" t="s">
        <v>75</v>
      </c>
      <c r="S1914" t="s">
        <v>42</v>
      </c>
      <c r="T1914" t="s">
        <v>47</v>
      </c>
      <c r="U1914" s="1" t="s">
        <v>43</v>
      </c>
      <c r="V1914">
        <v>1</v>
      </c>
      <c r="W1914">
        <v>0</v>
      </c>
      <c r="X1914">
        <v>0</v>
      </c>
      <c r="Y1914">
        <v>0</v>
      </c>
      <c r="Z1914">
        <v>1</v>
      </c>
    </row>
    <row r="1915" spans="1:26" x14ac:dyDescent="0.25">
      <c r="A1915">
        <v>106951695</v>
      </c>
      <c r="B1915" t="s">
        <v>104</v>
      </c>
      <c r="C1915" t="s">
        <v>65</v>
      </c>
      <c r="D1915">
        <v>10000026</v>
      </c>
      <c r="E1915">
        <v>10000026</v>
      </c>
      <c r="F1915">
        <v>0</v>
      </c>
      <c r="G1915">
        <v>200400</v>
      </c>
      <c r="H1915">
        <v>0.5</v>
      </c>
      <c r="I1915">
        <v>2022</v>
      </c>
      <c r="J1915" t="s">
        <v>135</v>
      </c>
      <c r="K1915" t="s">
        <v>48</v>
      </c>
      <c r="L1915" s="127">
        <v>0.37013888888888885</v>
      </c>
      <c r="M1915" t="s">
        <v>28</v>
      </c>
      <c r="N1915" t="s">
        <v>49</v>
      </c>
      <c r="O1915" t="s">
        <v>30</v>
      </c>
      <c r="P1915" t="s">
        <v>31</v>
      </c>
      <c r="Q1915" t="s">
        <v>41</v>
      </c>
      <c r="R1915" t="s">
        <v>84</v>
      </c>
      <c r="S1915" t="s">
        <v>42</v>
      </c>
      <c r="T1915" t="s">
        <v>35</v>
      </c>
      <c r="U1915" s="1" t="s">
        <v>36</v>
      </c>
      <c r="V1915">
        <v>2</v>
      </c>
      <c r="W1915">
        <v>0</v>
      </c>
      <c r="X1915">
        <v>0</v>
      </c>
      <c r="Y1915">
        <v>0</v>
      </c>
      <c r="Z1915">
        <v>0</v>
      </c>
    </row>
    <row r="1916" spans="1:26" x14ac:dyDescent="0.25">
      <c r="A1916">
        <v>106951772</v>
      </c>
      <c r="B1916" t="s">
        <v>236</v>
      </c>
      <c r="C1916" t="s">
        <v>38</v>
      </c>
      <c r="D1916">
        <v>20000158</v>
      </c>
      <c r="E1916">
        <v>20000158</v>
      </c>
      <c r="F1916">
        <v>31.210999999999999</v>
      </c>
      <c r="G1916">
        <v>40001104</v>
      </c>
      <c r="H1916">
        <v>0</v>
      </c>
      <c r="I1916">
        <v>2022</v>
      </c>
      <c r="J1916" t="s">
        <v>135</v>
      </c>
      <c r="K1916" t="s">
        <v>55</v>
      </c>
      <c r="L1916" s="127">
        <v>0.3923611111111111</v>
      </c>
      <c r="M1916" t="s">
        <v>28</v>
      </c>
      <c r="N1916" t="s">
        <v>49</v>
      </c>
      <c r="O1916" t="s">
        <v>30</v>
      </c>
      <c r="P1916" t="s">
        <v>31</v>
      </c>
      <c r="Q1916" t="s">
        <v>41</v>
      </c>
      <c r="R1916" t="s">
        <v>50</v>
      </c>
      <c r="S1916" t="s">
        <v>42</v>
      </c>
      <c r="T1916" t="s">
        <v>35</v>
      </c>
      <c r="U1916" s="1" t="s">
        <v>36</v>
      </c>
      <c r="V1916">
        <v>3</v>
      </c>
      <c r="W1916">
        <v>0</v>
      </c>
      <c r="X1916">
        <v>0</v>
      </c>
      <c r="Y1916">
        <v>0</v>
      </c>
      <c r="Z1916">
        <v>0</v>
      </c>
    </row>
    <row r="1917" spans="1:26" x14ac:dyDescent="0.25">
      <c r="A1917">
        <v>106951796</v>
      </c>
      <c r="B1917" t="s">
        <v>126</v>
      </c>
      <c r="C1917" t="s">
        <v>38</v>
      </c>
      <c r="D1917">
        <v>20000701</v>
      </c>
      <c r="E1917">
        <v>20000701</v>
      </c>
      <c r="F1917">
        <v>10.035</v>
      </c>
      <c r="G1917">
        <v>30000087</v>
      </c>
      <c r="H1917">
        <v>0.2</v>
      </c>
      <c r="I1917">
        <v>2022</v>
      </c>
      <c r="J1917" t="s">
        <v>118</v>
      </c>
      <c r="K1917" t="s">
        <v>39</v>
      </c>
      <c r="L1917" s="127">
        <v>0.3215277777777778</v>
      </c>
      <c r="M1917" t="s">
        <v>28</v>
      </c>
      <c r="N1917" t="s">
        <v>49</v>
      </c>
      <c r="O1917" t="s">
        <v>30</v>
      </c>
      <c r="P1917" t="s">
        <v>54</v>
      </c>
      <c r="Q1917" t="s">
        <v>41</v>
      </c>
      <c r="R1917" t="s">
        <v>59</v>
      </c>
      <c r="S1917" t="s">
        <v>42</v>
      </c>
      <c r="T1917" t="s">
        <v>35</v>
      </c>
      <c r="U1917" s="1" t="s">
        <v>36</v>
      </c>
      <c r="V1917">
        <v>2</v>
      </c>
      <c r="W1917">
        <v>0</v>
      </c>
      <c r="X1917">
        <v>0</v>
      </c>
      <c r="Y1917">
        <v>0</v>
      </c>
      <c r="Z1917">
        <v>0</v>
      </c>
    </row>
    <row r="1918" spans="1:26" x14ac:dyDescent="0.25">
      <c r="A1918">
        <v>106951813</v>
      </c>
      <c r="B1918" t="s">
        <v>86</v>
      </c>
      <c r="C1918" t="s">
        <v>65</v>
      </c>
      <c r="D1918">
        <v>10000026</v>
      </c>
      <c r="E1918">
        <v>10000026</v>
      </c>
      <c r="F1918">
        <v>26.765999999999998</v>
      </c>
      <c r="G1918">
        <v>200400</v>
      </c>
      <c r="H1918">
        <v>1</v>
      </c>
      <c r="I1918">
        <v>2022</v>
      </c>
      <c r="J1918" t="s">
        <v>135</v>
      </c>
      <c r="K1918" t="s">
        <v>55</v>
      </c>
      <c r="L1918" s="127">
        <v>0.67499999999999993</v>
      </c>
      <c r="M1918" t="s">
        <v>28</v>
      </c>
      <c r="N1918" t="s">
        <v>49</v>
      </c>
      <c r="O1918" t="s">
        <v>30</v>
      </c>
      <c r="P1918" t="s">
        <v>54</v>
      </c>
      <c r="Q1918" t="s">
        <v>41</v>
      </c>
      <c r="R1918" t="s">
        <v>33</v>
      </c>
      <c r="S1918" t="s">
        <v>42</v>
      </c>
      <c r="T1918" t="s">
        <v>35</v>
      </c>
      <c r="U1918" s="1" t="s">
        <v>36</v>
      </c>
      <c r="V1918">
        <v>2</v>
      </c>
      <c r="W1918">
        <v>0</v>
      </c>
      <c r="X1918">
        <v>0</v>
      </c>
      <c r="Y1918">
        <v>0</v>
      </c>
      <c r="Z1918">
        <v>0</v>
      </c>
    </row>
    <row r="1919" spans="1:26" x14ac:dyDescent="0.25">
      <c r="A1919">
        <v>106951821</v>
      </c>
      <c r="B1919" t="s">
        <v>86</v>
      </c>
      <c r="C1919" t="s">
        <v>65</v>
      </c>
      <c r="D1919">
        <v>10000026</v>
      </c>
      <c r="E1919">
        <v>10000026</v>
      </c>
      <c r="F1919">
        <v>24.759</v>
      </c>
      <c r="G1919">
        <v>200380</v>
      </c>
      <c r="H1919">
        <v>1</v>
      </c>
      <c r="I1919">
        <v>2022</v>
      </c>
      <c r="J1919" t="s">
        <v>135</v>
      </c>
      <c r="K1919" t="s">
        <v>55</v>
      </c>
      <c r="L1919" s="127">
        <v>0.79027777777777775</v>
      </c>
      <c r="M1919" t="s">
        <v>28</v>
      </c>
      <c r="N1919" t="s">
        <v>49</v>
      </c>
      <c r="O1919" t="s">
        <v>30</v>
      </c>
      <c r="P1919" t="s">
        <v>54</v>
      </c>
      <c r="Q1919" t="s">
        <v>62</v>
      </c>
      <c r="R1919" t="s">
        <v>33</v>
      </c>
      <c r="S1919" t="s">
        <v>34</v>
      </c>
      <c r="T1919" t="s">
        <v>35</v>
      </c>
      <c r="U1919" s="1" t="s">
        <v>36</v>
      </c>
      <c r="V1919">
        <v>1</v>
      </c>
      <c r="W1919">
        <v>0</v>
      </c>
      <c r="X1919">
        <v>0</v>
      </c>
      <c r="Y1919">
        <v>0</v>
      </c>
      <c r="Z1919">
        <v>0</v>
      </c>
    </row>
    <row r="1920" spans="1:26" x14ac:dyDescent="0.25">
      <c r="A1920">
        <v>106951848</v>
      </c>
      <c r="B1920" t="s">
        <v>25</v>
      </c>
      <c r="C1920" t="s">
        <v>38</v>
      </c>
      <c r="D1920">
        <v>20000070</v>
      </c>
      <c r="E1920">
        <v>20000070</v>
      </c>
      <c r="F1920">
        <v>999.99900000000002</v>
      </c>
      <c r="G1920">
        <v>10000040</v>
      </c>
      <c r="H1920">
        <v>0.11</v>
      </c>
      <c r="I1920">
        <v>2022</v>
      </c>
      <c r="J1920" t="s">
        <v>135</v>
      </c>
      <c r="K1920" t="s">
        <v>39</v>
      </c>
      <c r="L1920" s="127">
        <v>0.34097222222222223</v>
      </c>
      <c r="M1920" t="s">
        <v>28</v>
      </c>
      <c r="N1920" t="s">
        <v>29</v>
      </c>
      <c r="O1920" t="s">
        <v>30</v>
      </c>
      <c r="P1920" t="s">
        <v>31</v>
      </c>
      <c r="Q1920" t="s">
        <v>41</v>
      </c>
      <c r="R1920" t="s">
        <v>95</v>
      </c>
      <c r="S1920" t="s">
        <v>42</v>
      </c>
      <c r="T1920" t="s">
        <v>35</v>
      </c>
      <c r="U1920" s="1" t="s">
        <v>36</v>
      </c>
      <c r="V1920">
        <v>2</v>
      </c>
      <c r="W1920">
        <v>0</v>
      </c>
      <c r="X1920">
        <v>0</v>
      </c>
      <c r="Y1920">
        <v>0</v>
      </c>
      <c r="Z1920">
        <v>0</v>
      </c>
    </row>
    <row r="1921" spans="1:26" x14ac:dyDescent="0.25">
      <c r="A1921">
        <v>106951868</v>
      </c>
      <c r="B1921" t="s">
        <v>25</v>
      </c>
      <c r="C1921" t="s">
        <v>65</v>
      </c>
      <c r="D1921">
        <v>10000040</v>
      </c>
      <c r="E1921">
        <v>10000040</v>
      </c>
      <c r="F1921">
        <v>23.288</v>
      </c>
      <c r="G1921">
        <v>29000070</v>
      </c>
      <c r="H1921">
        <v>0.3</v>
      </c>
      <c r="I1921">
        <v>2022</v>
      </c>
      <c r="J1921" t="s">
        <v>135</v>
      </c>
      <c r="K1921" t="s">
        <v>58</v>
      </c>
      <c r="L1921" s="127">
        <v>0.80625000000000002</v>
      </c>
      <c r="M1921" t="s">
        <v>28</v>
      </c>
      <c r="N1921" t="s">
        <v>29</v>
      </c>
      <c r="O1921" t="s">
        <v>30</v>
      </c>
      <c r="P1921" t="s">
        <v>31</v>
      </c>
      <c r="Q1921" t="s">
        <v>32</v>
      </c>
      <c r="R1921" t="s">
        <v>56</v>
      </c>
      <c r="S1921" t="s">
        <v>34</v>
      </c>
      <c r="T1921" t="s">
        <v>52</v>
      </c>
      <c r="U1921" s="1" t="s">
        <v>36</v>
      </c>
      <c r="V1921">
        <v>2</v>
      </c>
      <c r="W1921">
        <v>0</v>
      </c>
      <c r="X1921">
        <v>0</v>
      </c>
      <c r="Y1921">
        <v>0</v>
      </c>
      <c r="Z1921">
        <v>0</v>
      </c>
    </row>
    <row r="1922" spans="1:26" x14ac:dyDescent="0.25">
      <c r="A1922">
        <v>106951872</v>
      </c>
      <c r="B1922" t="s">
        <v>104</v>
      </c>
      <c r="C1922" t="s">
        <v>65</v>
      </c>
      <c r="D1922">
        <v>10000026</v>
      </c>
      <c r="E1922">
        <v>10000026</v>
      </c>
      <c r="F1922">
        <v>8.8170000000000002</v>
      </c>
      <c r="G1922">
        <v>20000064</v>
      </c>
      <c r="H1922">
        <v>0.2</v>
      </c>
      <c r="I1922">
        <v>2022</v>
      </c>
      <c r="J1922" t="s">
        <v>135</v>
      </c>
      <c r="K1922" t="s">
        <v>39</v>
      </c>
      <c r="L1922" s="127">
        <v>0.7680555555555556</v>
      </c>
      <c r="M1922" t="s">
        <v>28</v>
      </c>
      <c r="N1922" t="s">
        <v>29</v>
      </c>
      <c r="O1922" t="s">
        <v>30</v>
      </c>
      <c r="P1922" t="s">
        <v>31</v>
      </c>
      <c r="Q1922" t="s">
        <v>41</v>
      </c>
      <c r="R1922" t="s">
        <v>33</v>
      </c>
      <c r="S1922" t="s">
        <v>42</v>
      </c>
      <c r="T1922" t="s">
        <v>35</v>
      </c>
      <c r="U1922" s="1" t="s">
        <v>36</v>
      </c>
      <c r="V1922">
        <v>2</v>
      </c>
      <c r="W1922">
        <v>0</v>
      </c>
      <c r="X1922">
        <v>0</v>
      </c>
      <c r="Y1922">
        <v>0</v>
      </c>
      <c r="Z1922">
        <v>0</v>
      </c>
    </row>
    <row r="1923" spans="1:26" x14ac:dyDescent="0.25">
      <c r="A1923">
        <v>106951903</v>
      </c>
      <c r="B1923" t="s">
        <v>25</v>
      </c>
      <c r="C1923" t="s">
        <v>38</v>
      </c>
      <c r="D1923">
        <v>20000401</v>
      </c>
      <c r="E1923">
        <v>20000401</v>
      </c>
      <c r="F1923">
        <v>10.584</v>
      </c>
      <c r="G1923">
        <v>40001503</v>
      </c>
      <c r="H1923">
        <v>0.3</v>
      </c>
      <c r="I1923">
        <v>2022</v>
      </c>
      <c r="J1923" t="s">
        <v>135</v>
      </c>
      <c r="K1923" t="s">
        <v>39</v>
      </c>
      <c r="L1923" s="127">
        <v>0.81805555555555554</v>
      </c>
      <c r="M1923" t="s">
        <v>28</v>
      </c>
      <c r="N1923" t="s">
        <v>29</v>
      </c>
      <c r="O1923" t="s">
        <v>30</v>
      </c>
      <c r="P1923" t="s">
        <v>68</v>
      </c>
      <c r="Q1923" t="s">
        <v>41</v>
      </c>
      <c r="R1923" t="s">
        <v>33</v>
      </c>
      <c r="S1923" t="s">
        <v>42</v>
      </c>
      <c r="T1923" t="s">
        <v>35</v>
      </c>
      <c r="U1923" s="1" t="s">
        <v>43</v>
      </c>
      <c r="V1923">
        <v>1</v>
      </c>
      <c r="W1923">
        <v>0</v>
      </c>
      <c r="X1923">
        <v>0</v>
      </c>
      <c r="Y1923">
        <v>0</v>
      </c>
      <c r="Z1923">
        <v>1</v>
      </c>
    </row>
    <row r="1924" spans="1:26" x14ac:dyDescent="0.25">
      <c r="A1924">
        <v>106951905</v>
      </c>
      <c r="B1924" t="s">
        <v>81</v>
      </c>
      <c r="C1924" t="s">
        <v>65</v>
      </c>
      <c r="D1924">
        <v>10000485</v>
      </c>
      <c r="E1924">
        <v>10800485</v>
      </c>
      <c r="F1924">
        <v>34.082000000000001</v>
      </c>
      <c r="G1924">
        <v>30000051</v>
      </c>
      <c r="H1924">
        <v>0.7</v>
      </c>
      <c r="I1924">
        <v>2022</v>
      </c>
      <c r="J1924" t="s">
        <v>135</v>
      </c>
      <c r="K1924" t="s">
        <v>39</v>
      </c>
      <c r="L1924" s="127">
        <v>0.80902777777777779</v>
      </c>
      <c r="M1924" t="s">
        <v>28</v>
      </c>
      <c r="N1924" t="s">
        <v>49</v>
      </c>
      <c r="O1924" t="s">
        <v>30</v>
      </c>
      <c r="P1924" t="s">
        <v>31</v>
      </c>
      <c r="Q1924" t="s">
        <v>41</v>
      </c>
      <c r="R1924" t="s">
        <v>33</v>
      </c>
      <c r="S1924" t="s">
        <v>42</v>
      </c>
      <c r="T1924" t="s">
        <v>35</v>
      </c>
      <c r="U1924" s="1" t="s">
        <v>36</v>
      </c>
      <c r="V1924">
        <v>1</v>
      </c>
      <c r="W1924">
        <v>0</v>
      </c>
      <c r="X1924">
        <v>0</v>
      </c>
      <c r="Y1924">
        <v>0</v>
      </c>
      <c r="Z1924">
        <v>0</v>
      </c>
    </row>
    <row r="1925" spans="1:26" x14ac:dyDescent="0.25">
      <c r="A1925">
        <v>106951996</v>
      </c>
      <c r="B1925" t="s">
        <v>78</v>
      </c>
      <c r="C1925" t="s">
        <v>67</v>
      </c>
      <c r="D1925">
        <v>30000042</v>
      </c>
      <c r="E1925">
        <v>30000042</v>
      </c>
      <c r="F1925">
        <v>3.427</v>
      </c>
      <c r="G1925">
        <v>40002940</v>
      </c>
      <c r="H1925">
        <v>0.1</v>
      </c>
      <c r="I1925">
        <v>2022</v>
      </c>
      <c r="J1925" t="s">
        <v>135</v>
      </c>
      <c r="K1925" t="s">
        <v>53</v>
      </c>
      <c r="L1925" s="127">
        <v>0.49652777777777773</v>
      </c>
      <c r="M1925" t="s">
        <v>28</v>
      </c>
      <c r="N1925" t="s">
        <v>49</v>
      </c>
      <c r="O1925" t="s">
        <v>30</v>
      </c>
      <c r="P1925" t="s">
        <v>68</v>
      </c>
      <c r="Q1925" t="s">
        <v>41</v>
      </c>
      <c r="R1925" t="s">
        <v>33</v>
      </c>
      <c r="S1925" t="s">
        <v>42</v>
      </c>
      <c r="T1925" t="s">
        <v>35</v>
      </c>
      <c r="U1925" s="1" t="s">
        <v>36</v>
      </c>
      <c r="V1925">
        <v>2</v>
      </c>
      <c r="W1925">
        <v>0</v>
      </c>
      <c r="X1925">
        <v>0</v>
      </c>
      <c r="Y1925">
        <v>0</v>
      </c>
      <c r="Z1925">
        <v>0</v>
      </c>
    </row>
    <row r="1926" spans="1:26" x14ac:dyDescent="0.25">
      <c r="A1926">
        <v>106952027</v>
      </c>
      <c r="B1926" t="s">
        <v>25</v>
      </c>
      <c r="C1926" t="s">
        <v>65</v>
      </c>
      <c r="D1926">
        <v>10000040</v>
      </c>
      <c r="E1926">
        <v>10000040</v>
      </c>
      <c r="F1926">
        <v>23.488</v>
      </c>
      <c r="G1926">
        <v>20000070</v>
      </c>
      <c r="H1926">
        <v>0.5</v>
      </c>
      <c r="I1926">
        <v>2022</v>
      </c>
      <c r="J1926" t="s">
        <v>118</v>
      </c>
      <c r="K1926" t="s">
        <v>58</v>
      </c>
      <c r="L1926" s="127">
        <v>0.68680555555555556</v>
      </c>
      <c r="M1926" t="s">
        <v>28</v>
      </c>
      <c r="N1926" t="s">
        <v>29</v>
      </c>
      <c r="O1926" t="s">
        <v>30</v>
      </c>
      <c r="P1926" t="s">
        <v>31</v>
      </c>
      <c r="Q1926" t="s">
        <v>41</v>
      </c>
      <c r="R1926" t="s">
        <v>33</v>
      </c>
      <c r="S1926" t="s">
        <v>42</v>
      </c>
      <c r="T1926" t="s">
        <v>35</v>
      </c>
      <c r="U1926" s="1" t="s">
        <v>36</v>
      </c>
      <c r="V1926">
        <v>8</v>
      </c>
      <c r="W1926">
        <v>0</v>
      </c>
      <c r="X1926">
        <v>0</v>
      </c>
      <c r="Y1926">
        <v>0</v>
      </c>
      <c r="Z1926">
        <v>0</v>
      </c>
    </row>
    <row r="1927" spans="1:26" x14ac:dyDescent="0.25">
      <c r="A1927">
        <v>106952032</v>
      </c>
      <c r="B1927" t="s">
        <v>25</v>
      </c>
      <c r="C1927" t="s">
        <v>65</v>
      </c>
      <c r="D1927">
        <v>10000040</v>
      </c>
      <c r="E1927">
        <v>10000040</v>
      </c>
      <c r="F1927">
        <v>27.239000000000001</v>
      </c>
      <c r="G1927">
        <v>20000070</v>
      </c>
      <c r="H1927">
        <v>0.1</v>
      </c>
      <c r="I1927">
        <v>2022</v>
      </c>
      <c r="J1927" t="s">
        <v>135</v>
      </c>
      <c r="K1927" t="s">
        <v>60</v>
      </c>
      <c r="L1927" s="127">
        <v>0.73472222222222217</v>
      </c>
      <c r="M1927" t="s">
        <v>28</v>
      </c>
      <c r="N1927" t="s">
        <v>29</v>
      </c>
      <c r="O1927" t="s">
        <v>30</v>
      </c>
      <c r="P1927" t="s">
        <v>31</v>
      </c>
      <c r="Q1927" t="s">
        <v>32</v>
      </c>
      <c r="R1927" t="s">
        <v>33</v>
      </c>
      <c r="S1927" t="s">
        <v>42</v>
      </c>
      <c r="T1927" t="s">
        <v>35</v>
      </c>
      <c r="U1927" s="1" t="s">
        <v>36</v>
      </c>
      <c r="V1927">
        <v>8</v>
      </c>
      <c r="W1927">
        <v>0</v>
      </c>
      <c r="X1927">
        <v>0</v>
      </c>
      <c r="Y1927">
        <v>0</v>
      </c>
      <c r="Z1927">
        <v>0</v>
      </c>
    </row>
    <row r="1928" spans="1:26" x14ac:dyDescent="0.25">
      <c r="A1928">
        <v>106952040</v>
      </c>
      <c r="B1928" t="s">
        <v>117</v>
      </c>
      <c r="C1928" t="s">
        <v>65</v>
      </c>
      <c r="D1928">
        <v>10000040</v>
      </c>
      <c r="E1928">
        <v>10000040</v>
      </c>
      <c r="F1928">
        <v>13.106</v>
      </c>
      <c r="G1928">
        <v>10000077</v>
      </c>
      <c r="H1928">
        <v>0.2</v>
      </c>
      <c r="I1928">
        <v>2022</v>
      </c>
      <c r="J1928" t="s">
        <v>135</v>
      </c>
      <c r="K1928" t="s">
        <v>53</v>
      </c>
      <c r="L1928" s="127">
        <v>0.26458333333333334</v>
      </c>
      <c r="M1928" t="s">
        <v>28</v>
      </c>
      <c r="N1928" t="s">
        <v>49</v>
      </c>
      <c r="O1928" t="s">
        <v>30</v>
      </c>
      <c r="P1928" t="s">
        <v>31</v>
      </c>
      <c r="Q1928" t="s">
        <v>41</v>
      </c>
      <c r="R1928" t="s">
        <v>33</v>
      </c>
      <c r="S1928" t="s">
        <v>42</v>
      </c>
      <c r="T1928" t="s">
        <v>74</v>
      </c>
      <c r="U1928" s="1" t="s">
        <v>36</v>
      </c>
      <c r="V1928">
        <v>1</v>
      </c>
      <c r="W1928">
        <v>0</v>
      </c>
      <c r="X1928">
        <v>0</v>
      </c>
      <c r="Y1928">
        <v>0</v>
      </c>
      <c r="Z1928">
        <v>0</v>
      </c>
    </row>
    <row r="1929" spans="1:26" x14ac:dyDescent="0.25">
      <c r="A1929">
        <v>106952043</v>
      </c>
      <c r="B1929" t="s">
        <v>25</v>
      </c>
      <c r="C1929" t="s">
        <v>65</v>
      </c>
      <c r="D1929">
        <v>10000040</v>
      </c>
      <c r="E1929">
        <v>10000040</v>
      </c>
      <c r="F1929">
        <v>23.488</v>
      </c>
      <c r="G1929">
        <v>20000070</v>
      </c>
      <c r="H1929">
        <v>0.5</v>
      </c>
      <c r="I1929">
        <v>2022</v>
      </c>
      <c r="J1929" t="s">
        <v>135</v>
      </c>
      <c r="K1929" t="s">
        <v>58</v>
      </c>
      <c r="L1929" s="127">
        <v>0.40625</v>
      </c>
      <c r="M1929" t="s">
        <v>28</v>
      </c>
      <c r="N1929" t="s">
        <v>49</v>
      </c>
      <c r="O1929" t="s">
        <v>30</v>
      </c>
      <c r="P1929" t="s">
        <v>54</v>
      </c>
      <c r="Q1929" t="s">
        <v>41</v>
      </c>
      <c r="R1929" t="s">
        <v>33</v>
      </c>
      <c r="S1929" t="s">
        <v>42</v>
      </c>
      <c r="T1929" t="s">
        <v>35</v>
      </c>
      <c r="U1929" s="1" t="s">
        <v>36</v>
      </c>
      <c r="V1929">
        <v>2</v>
      </c>
      <c r="W1929">
        <v>0</v>
      </c>
      <c r="X1929">
        <v>0</v>
      </c>
      <c r="Y1929">
        <v>0</v>
      </c>
      <c r="Z1929">
        <v>0</v>
      </c>
    </row>
    <row r="1930" spans="1:26" x14ac:dyDescent="0.25">
      <c r="A1930">
        <v>106952053</v>
      </c>
      <c r="B1930" t="s">
        <v>117</v>
      </c>
      <c r="C1930" t="s">
        <v>65</v>
      </c>
      <c r="D1930">
        <v>10000077</v>
      </c>
      <c r="E1930">
        <v>10000077</v>
      </c>
      <c r="F1930">
        <v>19.347000000000001</v>
      </c>
      <c r="G1930">
        <v>40002321</v>
      </c>
      <c r="H1930">
        <v>0.3</v>
      </c>
      <c r="I1930">
        <v>2022</v>
      </c>
      <c r="J1930" t="s">
        <v>135</v>
      </c>
      <c r="K1930" t="s">
        <v>53</v>
      </c>
      <c r="L1930" s="127">
        <v>0.42777777777777781</v>
      </c>
      <c r="M1930" t="s">
        <v>28</v>
      </c>
      <c r="N1930" t="s">
        <v>49</v>
      </c>
      <c r="O1930" t="s">
        <v>30</v>
      </c>
      <c r="P1930" t="s">
        <v>31</v>
      </c>
      <c r="Q1930" t="s">
        <v>41</v>
      </c>
      <c r="R1930" t="s">
        <v>33</v>
      </c>
      <c r="S1930" t="s">
        <v>42</v>
      </c>
      <c r="T1930" t="s">
        <v>35</v>
      </c>
      <c r="U1930" s="1" t="s">
        <v>36</v>
      </c>
      <c r="V1930">
        <v>1</v>
      </c>
      <c r="W1930">
        <v>0</v>
      </c>
      <c r="X1930">
        <v>0</v>
      </c>
      <c r="Y1930">
        <v>0</v>
      </c>
      <c r="Z1930">
        <v>0</v>
      </c>
    </row>
    <row r="1931" spans="1:26" x14ac:dyDescent="0.25">
      <c r="A1931">
        <v>106952058</v>
      </c>
      <c r="B1931" t="s">
        <v>112</v>
      </c>
      <c r="C1931" t="s">
        <v>65</v>
      </c>
      <c r="D1931">
        <v>10000095</v>
      </c>
      <c r="E1931">
        <v>10000095</v>
      </c>
      <c r="F1931">
        <v>2.2679999999999998</v>
      </c>
      <c r="G1931">
        <v>200710</v>
      </c>
      <c r="H1931">
        <v>0.6</v>
      </c>
      <c r="I1931">
        <v>2022</v>
      </c>
      <c r="J1931" t="s">
        <v>135</v>
      </c>
      <c r="K1931" t="s">
        <v>39</v>
      </c>
      <c r="L1931" s="127">
        <v>0.6</v>
      </c>
      <c r="M1931" t="s">
        <v>28</v>
      </c>
      <c r="N1931" t="s">
        <v>49</v>
      </c>
      <c r="O1931" t="s">
        <v>30</v>
      </c>
      <c r="P1931" t="s">
        <v>54</v>
      </c>
      <c r="Q1931" t="s">
        <v>41</v>
      </c>
      <c r="R1931" t="s">
        <v>33</v>
      </c>
      <c r="S1931" t="s">
        <v>42</v>
      </c>
      <c r="T1931" t="s">
        <v>35</v>
      </c>
      <c r="U1931" s="1" t="s">
        <v>36</v>
      </c>
      <c r="V1931">
        <v>1</v>
      </c>
      <c r="W1931">
        <v>0</v>
      </c>
      <c r="X1931">
        <v>0</v>
      </c>
      <c r="Y1931">
        <v>0</v>
      </c>
      <c r="Z1931">
        <v>0</v>
      </c>
    </row>
    <row r="1932" spans="1:26" x14ac:dyDescent="0.25">
      <c r="A1932">
        <v>106952074</v>
      </c>
      <c r="B1932" t="s">
        <v>100</v>
      </c>
      <c r="C1932" t="s">
        <v>67</v>
      </c>
      <c r="D1932">
        <v>30000016</v>
      </c>
      <c r="E1932">
        <v>30000016</v>
      </c>
      <c r="F1932">
        <v>8.56</v>
      </c>
      <c r="G1932">
        <v>40001884</v>
      </c>
      <c r="H1932">
        <v>0.1</v>
      </c>
      <c r="I1932">
        <v>2022</v>
      </c>
      <c r="J1932" t="s">
        <v>135</v>
      </c>
      <c r="K1932" t="s">
        <v>53</v>
      </c>
      <c r="L1932" s="127">
        <v>0.74930555555555556</v>
      </c>
      <c r="M1932" t="s">
        <v>28</v>
      </c>
      <c r="N1932" t="s">
        <v>49</v>
      </c>
      <c r="O1932" t="s">
        <v>30</v>
      </c>
      <c r="P1932" t="s">
        <v>31</v>
      </c>
      <c r="Q1932" t="s">
        <v>41</v>
      </c>
      <c r="R1932" t="s">
        <v>33</v>
      </c>
      <c r="S1932" t="s">
        <v>42</v>
      </c>
      <c r="T1932" t="s">
        <v>35</v>
      </c>
      <c r="U1932" s="1" t="s">
        <v>36</v>
      </c>
      <c r="V1932">
        <v>5</v>
      </c>
      <c r="W1932">
        <v>0</v>
      </c>
      <c r="X1932">
        <v>0</v>
      </c>
      <c r="Y1932">
        <v>0</v>
      </c>
      <c r="Z1932">
        <v>0</v>
      </c>
    </row>
    <row r="1933" spans="1:26" x14ac:dyDescent="0.25">
      <c r="A1933">
        <v>106952122</v>
      </c>
      <c r="B1933" t="s">
        <v>117</v>
      </c>
      <c r="C1933" t="s">
        <v>45</v>
      </c>
      <c r="D1933">
        <v>50003816</v>
      </c>
      <c r="E1933">
        <v>40002321</v>
      </c>
      <c r="F1933">
        <v>1.405</v>
      </c>
      <c r="G1933">
        <v>10000077</v>
      </c>
      <c r="H1933">
        <v>0</v>
      </c>
      <c r="I1933">
        <v>2022</v>
      </c>
      <c r="J1933" t="s">
        <v>118</v>
      </c>
      <c r="K1933" t="s">
        <v>39</v>
      </c>
      <c r="L1933" s="127">
        <v>0.33749999999999997</v>
      </c>
      <c r="M1933" t="s">
        <v>28</v>
      </c>
      <c r="N1933" t="s">
        <v>49</v>
      </c>
      <c r="O1933" t="s">
        <v>30</v>
      </c>
      <c r="P1933" t="s">
        <v>54</v>
      </c>
      <c r="Q1933" t="s">
        <v>41</v>
      </c>
      <c r="R1933" t="s">
        <v>75</v>
      </c>
      <c r="S1933" t="s">
        <v>42</v>
      </c>
      <c r="T1933" t="s">
        <v>35</v>
      </c>
      <c r="U1933" s="1" t="s">
        <v>43</v>
      </c>
      <c r="V1933">
        <v>5</v>
      </c>
      <c r="W1933">
        <v>0</v>
      </c>
      <c r="X1933">
        <v>0</v>
      </c>
      <c r="Y1933">
        <v>0</v>
      </c>
      <c r="Z1933">
        <v>2</v>
      </c>
    </row>
    <row r="1934" spans="1:26" x14ac:dyDescent="0.25">
      <c r="A1934">
        <v>106952155</v>
      </c>
      <c r="B1934" t="s">
        <v>91</v>
      </c>
      <c r="C1934" t="s">
        <v>45</v>
      </c>
      <c r="D1934">
        <v>50006074</v>
      </c>
      <c r="E1934">
        <v>30000073</v>
      </c>
      <c r="F1934">
        <v>11.478999999999999</v>
      </c>
      <c r="G1934">
        <v>50006907</v>
      </c>
      <c r="H1934">
        <v>2E-3</v>
      </c>
      <c r="I1934">
        <v>2022</v>
      </c>
      <c r="J1934" t="s">
        <v>118</v>
      </c>
      <c r="K1934" t="s">
        <v>39</v>
      </c>
      <c r="L1934" s="127">
        <v>0.47361111111111115</v>
      </c>
      <c r="M1934" t="s">
        <v>28</v>
      </c>
      <c r="N1934" t="s">
        <v>49</v>
      </c>
      <c r="O1934" t="s">
        <v>30</v>
      </c>
      <c r="P1934" t="s">
        <v>31</v>
      </c>
      <c r="Q1934" t="s">
        <v>41</v>
      </c>
      <c r="R1934" t="s">
        <v>72</v>
      </c>
      <c r="S1934" t="s">
        <v>42</v>
      </c>
      <c r="T1934" t="s">
        <v>35</v>
      </c>
      <c r="U1934" s="1" t="s">
        <v>36</v>
      </c>
      <c r="V1934">
        <v>3</v>
      </c>
      <c r="W1934">
        <v>0</v>
      </c>
      <c r="X1934">
        <v>0</v>
      </c>
      <c r="Y1934">
        <v>0</v>
      </c>
      <c r="Z1934">
        <v>0</v>
      </c>
    </row>
    <row r="1935" spans="1:26" x14ac:dyDescent="0.25">
      <c r="A1935">
        <v>106952717</v>
      </c>
      <c r="B1935" t="s">
        <v>88</v>
      </c>
      <c r="C1935" t="s">
        <v>45</v>
      </c>
      <c r="D1935">
        <v>50017267</v>
      </c>
      <c r="E1935">
        <v>40001004</v>
      </c>
      <c r="F1935">
        <v>0.14799999999999999</v>
      </c>
      <c r="G1935">
        <v>50037507</v>
      </c>
      <c r="H1935">
        <v>0.14000000000000001</v>
      </c>
      <c r="I1935">
        <v>2022</v>
      </c>
      <c r="J1935" t="s">
        <v>135</v>
      </c>
      <c r="K1935" t="s">
        <v>53</v>
      </c>
      <c r="L1935" s="127">
        <v>0.71805555555555556</v>
      </c>
      <c r="M1935" t="s">
        <v>28</v>
      </c>
      <c r="N1935" t="s">
        <v>49</v>
      </c>
      <c r="O1935" t="s">
        <v>30</v>
      </c>
      <c r="P1935" t="s">
        <v>68</v>
      </c>
      <c r="Q1935" t="s">
        <v>41</v>
      </c>
      <c r="R1935" t="s">
        <v>33</v>
      </c>
      <c r="S1935" t="s">
        <v>42</v>
      </c>
      <c r="T1935" t="s">
        <v>35</v>
      </c>
      <c r="U1935" s="1" t="s">
        <v>36</v>
      </c>
      <c r="V1935">
        <v>2</v>
      </c>
      <c r="W1935">
        <v>0</v>
      </c>
      <c r="X1935">
        <v>0</v>
      </c>
      <c r="Y1935">
        <v>0</v>
      </c>
      <c r="Z1935">
        <v>0</v>
      </c>
    </row>
    <row r="1936" spans="1:26" x14ac:dyDescent="0.25">
      <c r="A1936">
        <v>106953013</v>
      </c>
      <c r="B1936" t="s">
        <v>25</v>
      </c>
      <c r="C1936" t="s">
        <v>65</v>
      </c>
      <c r="D1936">
        <v>10000440</v>
      </c>
      <c r="E1936">
        <v>10000440</v>
      </c>
      <c r="F1936">
        <v>3.25</v>
      </c>
      <c r="G1936">
        <v>50014055</v>
      </c>
      <c r="H1936">
        <v>1.9E-2</v>
      </c>
      <c r="I1936">
        <v>2022</v>
      </c>
      <c r="J1936" t="s">
        <v>135</v>
      </c>
      <c r="K1936" t="s">
        <v>48</v>
      </c>
      <c r="L1936" s="127">
        <v>0.6777777777777777</v>
      </c>
      <c r="M1936" t="s">
        <v>28</v>
      </c>
      <c r="N1936" t="s">
        <v>49</v>
      </c>
      <c r="O1936" t="s">
        <v>30</v>
      </c>
      <c r="P1936" t="s">
        <v>31</v>
      </c>
      <c r="Q1936" t="s">
        <v>41</v>
      </c>
      <c r="R1936" t="s">
        <v>33</v>
      </c>
      <c r="S1936" t="s">
        <v>42</v>
      </c>
      <c r="T1936" t="s">
        <v>35</v>
      </c>
      <c r="U1936" s="1" t="s">
        <v>64</v>
      </c>
      <c r="V1936">
        <v>2</v>
      </c>
      <c r="W1936">
        <v>0</v>
      </c>
      <c r="X1936">
        <v>0</v>
      </c>
      <c r="Y1936">
        <v>1</v>
      </c>
      <c r="Z1936">
        <v>1</v>
      </c>
    </row>
    <row r="1937" spans="1:26" x14ac:dyDescent="0.25">
      <c r="A1937">
        <v>106953042</v>
      </c>
      <c r="B1937" t="s">
        <v>236</v>
      </c>
      <c r="C1937" t="s">
        <v>38</v>
      </c>
      <c r="D1937">
        <v>20000158</v>
      </c>
      <c r="E1937">
        <v>20000158</v>
      </c>
      <c r="F1937">
        <v>33.195999999999998</v>
      </c>
      <c r="G1937">
        <v>40001187</v>
      </c>
      <c r="H1937">
        <v>0.3</v>
      </c>
      <c r="I1937">
        <v>2022</v>
      </c>
      <c r="J1937" t="s">
        <v>135</v>
      </c>
      <c r="K1937" t="s">
        <v>55</v>
      </c>
      <c r="L1937" s="127">
        <v>8.4722222222222213E-2</v>
      </c>
      <c r="M1937" t="s">
        <v>40</v>
      </c>
      <c r="N1937" t="s">
        <v>29</v>
      </c>
      <c r="O1937" t="s">
        <v>30</v>
      </c>
      <c r="P1937" t="s">
        <v>54</v>
      </c>
      <c r="Q1937" t="s">
        <v>41</v>
      </c>
      <c r="R1937" t="s">
        <v>75</v>
      </c>
      <c r="S1937" t="s">
        <v>42</v>
      </c>
      <c r="T1937" t="s">
        <v>57</v>
      </c>
      <c r="U1937" s="1" t="s">
        <v>36</v>
      </c>
      <c r="V1937">
        <v>2</v>
      </c>
      <c r="W1937">
        <v>0</v>
      </c>
      <c r="X1937">
        <v>0</v>
      </c>
      <c r="Y1937">
        <v>0</v>
      </c>
      <c r="Z1937">
        <v>0</v>
      </c>
    </row>
    <row r="1938" spans="1:26" x14ac:dyDescent="0.25">
      <c r="A1938">
        <v>106953121</v>
      </c>
      <c r="B1938" t="s">
        <v>146</v>
      </c>
      <c r="C1938" t="s">
        <v>65</v>
      </c>
      <c r="D1938">
        <v>10000095</v>
      </c>
      <c r="E1938">
        <v>10000095</v>
      </c>
      <c r="F1938">
        <v>14.329000000000001</v>
      </c>
      <c r="G1938" t="s">
        <v>280</v>
      </c>
      <c r="H1938">
        <v>2.1</v>
      </c>
      <c r="I1938">
        <v>2022</v>
      </c>
      <c r="J1938" t="s">
        <v>135</v>
      </c>
      <c r="K1938" t="s">
        <v>27</v>
      </c>
      <c r="L1938" s="127">
        <v>0.56319444444444444</v>
      </c>
      <c r="M1938" t="s">
        <v>40</v>
      </c>
      <c r="N1938" t="s">
        <v>49</v>
      </c>
      <c r="O1938" t="s">
        <v>30</v>
      </c>
      <c r="P1938" t="s">
        <v>54</v>
      </c>
      <c r="Q1938" t="s">
        <v>41</v>
      </c>
      <c r="R1938" t="s">
        <v>33</v>
      </c>
      <c r="S1938" t="s">
        <v>42</v>
      </c>
      <c r="T1938" t="s">
        <v>35</v>
      </c>
      <c r="U1938" s="1" t="s">
        <v>36</v>
      </c>
      <c r="V1938">
        <v>3</v>
      </c>
      <c r="W1938">
        <v>0</v>
      </c>
      <c r="X1938">
        <v>0</v>
      </c>
      <c r="Y1938">
        <v>0</v>
      </c>
      <c r="Z1938">
        <v>0</v>
      </c>
    </row>
    <row r="1939" spans="1:26" x14ac:dyDescent="0.25">
      <c r="A1939">
        <v>106953184</v>
      </c>
      <c r="B1939" t="s">
        <v>81</v>
      </c>
      <c r="C1939" t="s">
        <v>65</v>
      </c>
      <c r="D1939">
        <v>10000485</v>
      </c>
      <c r="E1939">
        <v>10800485</v>
      </c>
      <c r="F1939">
        <v>30.608000000000001</v>
      </c>
      <c r="G1939">
        <v>50015657</v>
      </c>
      <c r="H1939">
        <v>0.1</v>
      </c>
      <c r="I1939">
        <v>2022</v>
      </c>
      <c r="J1939" t="s">
        <v>135</v>
      </c>
      <c r="K1939" t="s">
        <v>53</v>
      </c>
      <c r="L1939" s="127">
        <v>0.29375000000000001</v>
      </c>
      <c r="M1939" t="s">
        <v>40</v>
      </c>
      <c r="N1939" t="s">
        <v>29</v>
      </c>
      <c r="O1939" t="s">
        <v>30</v>
      </c>
      <c r="P1939" t="s">
        <v>31</v>
      </c>
      <c r="Q1939" t="s">
        <v>41</v>
      </c>
      <c r="R1939" t="s">
        <v>33</v>
      </c>
      <c r="S1939" t="s">
        <v>42</v>
      </c>
      <c r="T1939" t="s">
        <v>35</v>
      </c>
      <c r="U1939" s="1" t="s">
        <v>36</v>
      </c>
      <c r="V1939">
        <v>1</v>
      </c>
      <c r="W1939">
        <v>0</v>
      </c>
      <c r="X1939">
        <v>0</v>
      </c>
      <c r="Y1939">
        <v>0</v>
      </c>
      <c r="Z1939">
        <v>0</v>
      </c>
    </row>
    <row r="1940" spans="1:26" x14ac:dyDescent="0.25">
      <c r="A1940">
        <v>106953222</v>
      </c>
      <c r="B1940" t="s">
        <v>86</v>
      </c>
      <c r="C1940" t="s">
        <v>67</v>
      </c>
      <c r="D1940">
        <v>30000063</v>
      </c>
      <c r="E1940">
        <v>30000063</v>
      </c>
      <c r="F1940">
        <v>7.984</v>
      </c>
      <c r="G1940">
        <v>40001620</v>
      </c>
      <c r="H1940">
        <v>8.5000000000000006E-2</v>
      </c>
      <c r="I1940">
        <v>2022</v>
      </c>
      <c r="J1940" t="s">
        <v>135</v>
      </c>
      <c r="K1940" t="s">
        <v>39</v>
      </c>
      <c r="L1940" s="127">
        <v>0.69305555555555554</v>
      </c>
      <c r="M1940" t="s">
        <v>28</v>
      </c>
      <c r="N1940" t="s">
        <v>49</v>
      </c>
      <c r="O1940" t="s">
        <v>30</v>
      </c>
      <c r="P1940" t="s">
        <v>31</v>
      </c>
      <c r="Q1940" t="s">
        <v>41</v>
      </c>
      <c r="R1940" t="s">
        <v>33</v>
      </c>
      <c r="S1940" t="s">
        <v>42</v>
      </c>
      <c r="T1940" t="s">
        <v>35</v>
      </c>
      <c r="U1940" s="1" t="s">
        <v>43</v>
      </c>
      <c r="V1940">
        <v>4</v>
      </c>
      <c r="W1940">
        <v>0</v>
      </c>
      <c r="X1940">
        <v>0</v>
      </c>
      <c r="Y1940">
        <v>0</v>
      </c>
      <c r="Z1940">
        <v>1</v>
      </c>
    </row>
    <row r="1941" spans="1:26" x14ac:dyDescent="0.25">
      <c r="A1941">
        <v>106953245</v>
      </c>
      <c r="B1941" t="s">
        <v>25</v>
      </c>
      <c r="C1941" t="s">
        <v>38</v>
      </c>
      <c r="D1941">
        <v>20000001</v>
      </c>
      <c r="E1941">
        <v>20000001</v>
      </c>
      <c r="F1941">
        <v>999.99900000000002</v>
      </c>
      <c r="G1941">
        <v>40005220</v>
      </c>
      <c r="H1941">
        <v>1</v>
      </c>
      <c r="I1941">
        <v>2022</v>
      </c>
      <c r="J1941" t="s">
        <v>135</v>
      </c>
      <c r="K1941" t="s">
        <v>39</v>
      </c>
      <c r="L1941" s="127">
        <v>0.93611111111111101</v>
      </c>
      <c r="M1941" t="s">
        <v>28</v>
      </c>
      <c r="N1941" t="s">
        <v>49</v>
      </c>
      <c r="O1941" t="s">
        <v>30</v>
      </c>
      <c r="P1941" t="s">
        <v>31</v>
      </c>
      <c r="Q1941" t="s">
        <v>41</v>
      </c>
      <c r="R1941" t="s">
        <v>33</v>
      </c>
      <c r="S1941" t="s">
        <v>42</v>
      </c>
      <c r="T1941" t="s">
        <v>57</v>
      </c>
      <c r="U1941" s="1" t="s">
        <v>43</v>
      </c>
      <c r="V1941">
        <v>3</v>
      </c>
      <c r="W1941">
        <v>0</v>
      </c>
      <c r="X1941">
        <v>0</v>
      </c>
      <c r="Y1941">
        <v>0</v>
      </c>
      <c r="Z1941">
        <v>1</v>
      </c>
    </row>
    <row r="1942" spans="1:26" x14ac:dyDescent="0.25">
      <c r="A1942">
        <v>106953253</v>
      </c>
      <c r="B1942" t="s">
        <v>81</v>
      </c>
      <c r="C1942" t="s">
        <v>65</v>
      </c>
      <c r="D1942">
        <v>10000485</v>
      </c>
      <c r="E1942">
        <v>10800485</v>
      </c>
      <c r="F1942">
        <v>30.009</v>
      </c>
      <c r="G1942">
        <v>50025426</v>
      </c>
      <c r="H1942">
        <v>1</v>
      </c>
      <c r="I1942">
        <v>2022</v>
      </c>
      <c r="J1942" t="s">
        <v>135</v>
      </c>
      <c r="K1942" t="s">
        <v>53</v>
      </c>
      <c r="L1942" s="127">
        <v>0.81944444444444453</v>
      </c>
      <c r="M1942" t="s">
        <v>28</v>
      </c>
      <c r="N1942" t="s">
        <v>49</v>
      </c>
      <c r="O1942" t="s">
        <v>30</v>
      </c>
      <c r="P1942" t="s">
        <v>31</v>
      </c>
      <c r="Q1942" t="s">
        <v>41</v>
      </c>
      <c r="R1942" t="s">
        <v>33</v>
      </c>
      <c r="S1942" t="s">
        <v>42</v>
      </c>
      <c r="T1942" t="s">
        <v>35</v>
      </c>
      <c r="U1942" s="1" t="s">
        <v>36</v>
      </c>
      <c r="V1942">
        <v>3</v>
      </c>
      <c r="W1942">
        <v>0</v>
      </c>
      <c r="X1942">
        <v>0</v>
      </c>
      <c r="Y1942">
        <v>0</v>
      </c>
      <c r="Z1942">
        <v>0</v>
      </c>
    </row>
    <row r="1943" spans="1:26" x14ac:dyDescent="0.25">
      <c r="A1943">
        <v>106953268</v>
      </c>
      <c r="B1943" t="s">
        <v>25</v>
      </c>
      <c r="C1943" t="s">
        <v>65</v>
      </c>
      <c r="D1943">
        <v>10000040</v>
      </c>
      <c r="E1943">
        <v>10000040</v>
      </c>
      <c r="F1943">
        <v>23.908999999999999</v>
      </c>
      <c r="G1943">
        <v>203060</v>
      </c>
      <c r="H1943">
        <v>0.5</v>
      </c>
      <c r="I1943">
        <v>2022</v>
      </c>
      <c r="J1943" t="s">
        <v>135</v>
      </c>
      <c r="K1943" t="s">
        <v>53</v>
      </c>
      <c r="L1943" s="127">
        <v>3.9583333333333331E-2</v>
      </c>
      <c r="M1943" t="s">
        <v>28</v>
      </c>
      <c r="N1943" t="s">
        <v>49</v>
      </c>
      <c r="O1943" t="s">
        <v>30</v>
      </c>
      <c r="P1943" t="s">
        <v>31</v>
      </c>
      <c r="Q1943" t="s">
        <v>41</v>
      </c>
      <c r="R1943" t="s">
        <v>33</v>
      </c>
      <c r="S1943" t="s">
        <v>42</v>
      </c>
      <c r="T1943" t="s">
        <v>57</v>
      </c>
      <c r="U1943" s="1" t="s">
        <v>36</v>
      </c>
      <c r="V1943">
        <v>1</v>
      </c>
      <c r="W1943">
        <v>0</v>
      </c>
      <c r="X1943">
        <v>0</v>
      </c>
      <c r="Y1943">
        <v>0</v>
      </c>
      <c r="Z1943">
        <v>0</v>
      </c>
    </row>
    <row r="1944" spans="1:26" x14ac:dyDescent="0.25">
      <c r="A1944">
        <v>106953298</v>
      </c>
      <c r="B1944" t="s">
        <v>166</v>
      </c>
      <c r="C1944" t="s">
        <v>38</v>
      </c>
      <c r="D1944">
        <v>20000064</v>
      </c>
      <c r="E1944">
        <v>20000064</v>
      </c>
      <c r="F1944">
        <v>16.116</v>
      </c>
      <c r="G1944">
        <v>40001616</v>
      </c>
      <c r="H1944">
        <v>1.4</v>
      </c>
      <c r="I1944">
        <v>2022</v>
      </c>
      <c r="J1944" t="s">
        <v>135</v>
      </c>
      <c r="K1944" t="s">
        <v>39</v>
      </c>
      <c r="L1944" s="127">
        <v>0.65625</v>
      </c>
      <c r="M1944" t="s">
        <v>92</v>
      </c>
      <c r="Q1944" t="s">
        <v>41</v>
      </c>
      <c r="R1944" t="s">
        <v>33</v>
      </c>
      <c r="S1944" t="s">
        <v>42</v>
      </c>
      <c r="T1944" t="s">
        <v>35</v>
      </c>
      <c r="U1944" s="1" t="s">
        <v>36</v>
      </c>
      <c r="V1944">
        <v>2</v>
      </c>
      <c r="W1944">
        <v>0</v>
      </c>
      <c r="X1944">
        <v>0</v>
      </c>
      <c r="Y1944">
        <v>0</v>
      </c>
      <c r="Z1944">
        <v>0</v>
      </c>
    </row>
    <row r="1945" spans="1:26" x14ac:dyDescent="0.25">
      <c r="A1945">
        <v>106953354</v>
      </c>
      <c r="B1945" t="s">
        <v>25</v>
      </c>
      <c r="C1945" t="s">
        <v>67</v>
      </c>
      <c r="D1945">
        <v>30000098</v>
      </c>
      <c r="E1945">
        <v>30000098</v>
      </c>
      <c r="F1945">
        <v>6.0839999999999996</v>
      </c>
      <c r="G1945">
        <v>40001917</v>
      </c>
      <c r="H1945">
        <v>0.43</v>
      </c>
      <c r="I1945">
        <v>2022</v>
      </c>
      <c r="J1945" t="s">
        <v>135</v>
      </c>
      <c r="K1945" t="s">
        <v>27</v>
      </c>
      <c r="L1945" s="127">
        <v>0.78541666666666676</v>
      </c>
      <c r="M1945" t="s">
        <v>28</v>
      </c>
      <c r="N1945" t="s">
        <v>49</v>
      </c>
      <c r="O1945" t="s">
        <v>30</v>
      </c>
      <c r="P1945" t="s">
        <v>54</v>
      </c>
      <c r="Q1945" t="s">
        <v>41</v>
      </c>
      <c r="R1945" t="s">
        <v>33</v>
      </c>
      <c r="S1945" t="s">
        <v>42</v>
      </c>
      <c r="T1945" t="s">
        <v>35</v>
      </c>
      <c r="U1945" s="1" t="s">
        <v>36</v>
      </c>
      <c r="V1945">
        <v>2</v>
      </c>
      <c r="W1945">
        <v>0</v>
      </c>
      <c r="X1945">
        <v>0</v>
      </c>
      <c r="Y1945">
        <v>0</v>
      </c>
      <c r="Z1945">
        <v>0</v>
      </c>
    </row>
    <row r="1946" spans="1:26" x14ac:dyDescent="0.25">
      <c r="A1946">
        <v>106953365</v>
      </c>
      <c r="B1946" t="s">
        <v>81</v>
      </c>
      <c r="C1946" t="s">
        <v>65</v>
      </c>
      <c r="D1946">
        <v>10000085</v>
      </c>
      <c r="E1946">
        <v>10000085</v>
      </c>
      <c r="F1946">
        <v>13.914999999999999</v>
      </c>
      <c r="G1946">
        <v>50029513</v>
      </c>
      <c r="H1946">
        <v>0.2</v>
      </c>
      <c r="I1946">
        <v>2022</v>
      </c>
      <c r="J1946" t="s">
        <v>135</v>
      </c>
      <c r="K1946" t="s">
        <v>48</v>
      </c>
      <c r="L1946" s="127">
        <v>0.23263888888888887</v>
      </c>
      <c r="M1946" t="s">
        <v>28</v>
      </c>
      <c r="N1946" t="s">
        <v>49</v>
      </c>
      <c r="O1946" t="s">
        <v>30</v>
      </c>
      <c r="P1946" t="s">
        <v>31</v>
      </c>
      <c r="Q1946" t="s">
        <v>41</v>
      </c>
      <c r="R1946" t="s">
        <v>33</v>
      </c>
      <c r="S1946" t="s">
        <v>42</v>
      </c>
      <c r="T1946" t="s">
        <v>47</v>
      </c>
      <c r="U1946" s="1" t="s">
        <v>36</v>
      </c>
      <c r="V1946">
        <v>2</v>
      </c>
      <c r="W1946">
        <v>0</v>
      </c>
      <c r="X1946">
        <v>0</v>
      </c>
      <c r="Y1946">
        <v>0</v>
      </c>
      <c r="Z1946">
        <v>0</v>
      </c>
    </row>
    <row r="1947" spans="1:26" x14ac:dyDescent="0.25">
      <c r="A1947">
        <v>106953405</v>
      </c>
      <c r="B1947" t="s">
        <v>25</v>
      </c>
      <c r="C1947" t="s">
        <v>65</v>
      </c>
      <c r="D1947">
        <v>10000040</v>
      </c>
      <c r="E1947">
        <v>10000040</v>
      </c>
      <c r="F1947">
        <v>19.911999999999999</v>
      </c>
      <c r="G1947">
        <v>40005220</v>
      </c>
      <c r="H1947">
        <v>1</v>
      </c>
      <c r="I1947">
        <v>2022</v>
      </c>
      <c r="J1947" t="s">
        <v>135</v>
      </c>
      <c r="K1947" t="s">
        <v>48</v>
      </c>
      <c r="L1947" s="127">
        <v>0.76874999999999993</v>
      </c>
      <c r="M1947" t="s">
        <v>28</v>
      </c>
      <c r="N1947" t="s">
        <v>49</v>
      </c>
      <c r="O1947" t="s">
        <v>30</v>
      </c>
      <c r="P1947" t="s">
        <v>31</v>
      </c>
      <c r="Q1947" t="s">
        <v>32</v>
      </c>
      <c r="R1947" t="s">
        <v>33</v>
      </c>
      <c r="S1947" t="s">
        <v>34</v>
      </c>
      <c r="T1947" t="s">
        <v>35</v>
      </c>
      <c r="U1947" s="1" t="s">
        <v>36</v>
      </c>
      <c r="V1947">
        <v>2</v>
      </c>
      <c r="W1947">
        <v>0</v>
      </c>
      <c r="X1947">
        <v>0</v>
      </c>
      <c r="Y1947">
        <v>0</v>
      </c>
      <c r="Z1947">
        <v>0</v>
      </c>
    </row>
    <row r="1948" spans="1:26" x14ac:dyDescent="0.25">
      <c r="A1948">
        <v>106953850</v>
      </c>
      <c r="B1948" t="s">
        <v>25</v>
      </c>
      <c r="C1948" t="s">
        <v>45</v>
      </c>
      <c r="D1948">
        <v>50032755</v>
      </c>
      <c r="E1948">
        <v>50032755</v>
      </c>
      <c r="F1948">
        <v>999.99900000000002</v>
      </c>
      <c r="G1948">
        <v>40001738</v>
      </c>
      <c r="H1948">
        <v>3.0000000000000001E-3</v>
      </c>
      <c r="I1948">
        <v>2022</v>
      </c>
      <c r="J1948" t="s">
        <v>73</v>
      </c>
      <c r="K1948" t="s">
        <v>39</v>
      </c>
      <c r="L1948" s="127">
        <v>0.60277777777777775</v>
      </c>
      <c r="M1948" t="s">
        <v>28</v>
      </c>
      <c r="N1948" t="s">
        <v>49</v>
      </c>
      <c r="O1948" t="s">
        <v>30</v>
      </c>
      <c r="P1948" t="s">
        <v>31</v>
      </c>
      <c r="Q1948" t="s">
        <v>32</v>
      </c>
      <c r="R1948" t="s">
        <v>33</v>
      </c>
      <c r="S1948" t="s">
        <v>42</v>
      </c>
      <c r="T1948" t="s">
        <v>35</v>
      </c>
      <c r="U1948" s="1" t="s">
        <v>36</v>
      </c>
      <c r="V1948">
        <v>2</v>
      </c>
      <c r="W1948">
        <v>0</v>
      </c>
      <c r="X1948">
        <v>0</v>
      </c>
      <c r="Y1948">
        <v>0</v>
      </c>
      <c r="Z1948">
        <v>0</v>
      </c>
    </row>
    <row r="1949" spans="1:26" x14ac:dyDescent="0.25">
      <c r="A1949">
        <v>106954038</v>
      </c>
      <c r="B1949" t="s">
        <v>81</v>
      </c>
      <c r="C1949" t="s">
        <v>45</v>
      </c>
      <c r="D1949">
        <v>50015564</v>
      </c>
      <c r="E1949">
        <v>40001010</v>
      </c>
      <c r="F1949">
        <v>1.05</v>
      </c>
      <c r="G1949">
        <v>10000485</v>
      </c>
      <c r="H1949">
        <v>0</v>
      </c>
      <c r="I1949">
        <v>2022</v>
      </c>
      <c r="J1949" t="s">
        <v>135</v>
      </c>
      <c r="K1949" t="s">
        <v>58</v>
      </c>
      <c r="L1949" s="127">
        <v>0.90486111111111101</v>
      </c>
      <c r="M1949" t="s">
        <v>28</v>
      </c>
      <c r="N1949" t="s">
        <v>29</v>
      </c>
      <c r="O1949" t="s">
        <v>30</v>
      </c>
      <c r="P1949" t="s">
        <v>68</v>
      </c>
      <c r="Q1949" t="s">
        <v>41</v>
      </c>
      <c r="R1949" t="s">
        <v>59</v>
      </c>
      <c r="S1949" t="s">
        <v>42</v>
      </c>
      <c r="T1949" t="s">
        <v>47</v>
      </c>
      <c r="U1949" s="1" t="s">
        <v>36</v>
      </c>
      <c r="V1949">
        <v>2</v>
      </c>
      <c r="W1949">
        <v>0</v>
      </c>
      <c r="X1949">
        <v>0</v>
      </c>
      <c r="Y1949">
        <v>0</v>
      </c>
      <c r="Z1949">
        <v>0</v>
      </c>
    </row>
    <row r="1950" spans="1:26" x14ac:dyDescent="0.25">
      <c r="A1950">
        <v>106954048</v>
      </c>
      <c r="B1950" t="s">
        <v>44</v>
      </c>
      <c r="C1950" t="s">
        <v>38</v>
      </c>
      <c r="D1950">
        <v>20000070</v>
      </c>
      <c r="E1950">
        <v>20000070</v>
      </c>
      <c r="F1950">
        <v>8.7490000000000006</v>
      </c>
      <c r="G1950">
        <v>50014232</v>
      </c>
      <c r="H1950">
        <v>5.7000000000000002E-2</v>
      </c>
      <c r="I1950">
        <v>2022</v>
      </c>
      <c r="J1950" t="s">
        <v>135</v>
      </c>
      <c r="K1950" t="s">
        <v>60</v>
      </c>
      <c r="L1950" s="127">
        <v>6.3888888888888884E-2</v>
      </c>
      <c r="M1950" t="s">
        <v>28</v>
      </c>
      <c r="N1950" t="s">
        <v>29</v>
      </c>
      <c r="O1950" t="s">
        <v>30</v>
      </c>
      <c r="P1950" t="s">
        <v>54</v>
      </c>
      <c r="Q1950" t="s">
        <v>41</v>
      </c>
      <c r="R1950" t="s">
        <v>95</v>
      </c>
      <c r="S1950" t="s">
        <v>42</v>
      </c>
      <c r="T1950" t="s">
        <v>57</v>
      </c>
      <c r="U1950" s="1" t="s">
        <v>43</v>
      </c>
      <c r="V1950">
        <v>1</v>
      </c>
      <c r="W1950">
        <v>0</v>
      </c>
      <c r="X1950">
        <v>0</v>
      </c>
      <c r="Y1950">
        <v>0</v>
      </c>
      <c r="Z1950">
        <v>1</v>
      </c>
    </row>
    <row r="1951" spans="1:26" x14ac:dyDescent="0.25">
      <c r="A1951">
        <v>106954098</v>
      </c>
      <c r="B1951" t="s">
        <v>44</v>
      </c>
      <c r="C1951" t="s">
        <v>67</v>
      </c>
      <c r="D1951">
        <v>30000147</v>
      </c>
      <c r="E1951">
        <v>30000147</v>
      </c>
      <c r="F1951">
        <v>7.548</v>
      </c>
      <c r="G1951">
        <v>50009604</v>
      </c>
      <c r="H1951">
        <v>0</v>
      </c>
      <c r="I1951">
        <v>2022</v>
      </c>
      <c r="J1951" t="s">
        <v>135</v>
      </c>
      <c r="K1951" t="s">
        <v>55</v>
      </c>
      <c r="L1951" s="127">
        <v>0.70833333333333337</v>
      </c>
      <c r="M1951" t="s">
        <v>28</v>
      </c>
      <c r="N1951" t="s">
        <v>29</v>
      </c>
      <c r="O1951" t="s">
        <v>30</v>
      </c>
      <c r="P1951" t="s">
        <v>54</v>
      </c>
      <c r="Q1951" t="s">
        <v>41</v>
      </c>
      <c r="R1951" t="s">
        <v>33</v>
      </c>
      <c r="S1951" t="s">
        <v>42</v>
      </c>
      <c r="T1951" t="s">
        <v>35</v>
      </c>
      <c r="U1951" s="1" t="s">
        <v>36</v>
      </c>
      <c r="V1951">
        <v>3</v>
      </c>
      <c r="W1951">
        <v>0</v>
      </c>
      <c r="X1951">
        <v>0</v>
      </c>
      <c r="Y1951">
        <v>0</v>
      </c>
      <c r="Z1951">
        <v>0</v>
      </c>
    </row>
    <row r="1952" spans="1:26" x14ac:dyDescent="0.25">
      <c r="A1952">
        <v>106954136</v>
      </c>
      <c r="B1952" t="s">
        <v>91</v>
      </c>
      <c r="C1952" t="s">
        <v>65</v>
      </c>
      <c r="D1952">
        <v>10000085</v>
      </c>
      <c r="E1952">
        <v>10000085</v>
      </c>
      <c r="F1952">
        <v>8.9550000000000001</v>
      </c>
      <c r="G1952">
        <v>20000029</v>
      </c>
      <c r="H1952">
        <v>0.25</v>
      </c>
      <c r="I1952">
        <v>2022</v>
      </c>
      <c r="J1952" t="s">
        <v>135</v>
      </c>
      <c r="K1952" t="s">
        <v>39</v>
      </c>
      <c r="L1952" s="127">
        <v>3.9583333333333331E-2</v>
      </c>
      <c r="M1952" t="s">
        <v>40</v>
      </c>
      <c r="N1952" t="s">
        <v>49</v>
      </c>
      <c r="O1952" t="s">
        <v>30</v>
      </c>
      <c r="P1952" t="s">
        <v>31</v>
      </c>
      <c r="Q1952" t="s">
        <v>41</v>
      </c>
      <c r="R1952" t="s">
        <v>33</v>
      </c>
      <c r="S1952" t="s">
        <v>42</v>
      </c>
      <c r="T1952" t="s">
        <v>57</v>
      </c>
      <c r="U1952" s="1" t="s">
        <v>43</v>
      </c>
      <c r="V1952">
        <v>3</v>
      </c>
      <c r="W1952">
        <v>0</v>
      </c>
      <c r="X1952">
        <v>0</v>
      </c>
      <c r="Y1952">
        <v>0</v>
      </c>
      <c r="Z1952">
        <v>1</v>
      </c>
    </row>
    <row r="1953" spans="1:26" x14ac:dyDescent="0.25">
      <c r="A1953">
        <v>106954139</v>
      </c>
      <c r="B1953" t="s">
        <v>144</v>
      </c>
      <c r="C1953" t="s">
        <v>38</v>
      </c>
      <c r="D1953">
        <v>20000601</v>
      </c>
      <c r="E1953">
        <v>20000601</v>
      </c>
      <c r="F1953">
        <v>1.06</v>
      </c>
      <c r="G1953">
        <v>40001001</v>
      </c>
      <c r="H1953">
        <v>0.2</v>
      </c>
      <c r="I1953">
        <v>2022</v>
      </c>
      <c r="J1953" t="s">
        <v>135</v>
      </c>
      <c r="K1953" t="s">
        <v>39</v>
      </c>
      <c r="L1953" s="127">
        <v>0.66249999999999998</v>
      </c>
      <c r="M1953" t="s">
        <v>77</v>
      </c>
      <c r="N1953" t="s">
        <v>49</v>
      </c>
      <c r="O1953" t="s">
        <v>30</v>
      </c>
      <c r="P1953" t="s">
        <v>54</v>
      </c>
      <c r="Q1953" t="s">
        <v>41</v>
      </c>
      <c r="R1953" t="s">
        <v>33</v>
      </c>
      <c r="S1953" t="s">
        <v>42</v>
      </c>
      <c r="T1953" t="s">
        <v>35</v>
      </c>
      <c r="U1953" s="1" t="s">
        <v>36</v>
      </c>
      <c r="V1953">
        <v>2</v>
      </c>
      <c r="W1953">
        <v>0</v>
      </c>
      <c r="X1953">
        <v>0</v>
      </c>
      <c r="Y1953">
        <v>0</v>
      </c>
      <c r="Z1953">
        <v>0</v>
      </c>
    </row>
    <row r="1954" spans="1:26" x14ac:dyDescent="0.25">
      <c r="A1954">
        <v>106954143</v>
      </c>
      <c r="B1954" t="s">
        <v>166</v>
      </c>
      <c r="C1954" t="s">
        <v>65</v>
      </c>
      <c r="D1954">
        <v>10000040</v>
      </c>
      <c r="E1954">
        <v>10000040</v>
      </c>
      <c r="F1954">
        <v>11.679</v>
      </c>
      <c r="G1954">
        <v>201740</v>
      </c>
      <c r="H1954">
        <v>0</v>
      </c>
      <c r="I1954">
        <v>2022</v>
      </c>
      <c r="J1954" t="s">
        <v>135</v>
      </c>
      <c r="K1954" t="s">
        <v>60</v>
      </c>
      <c r="L1954" s="127">
        <v>0.54583333333333328</v>
      </c>
      <c r="M1954" t="s">
        <v>28</v>
      </c>
      <c r="N1954" t="s">
        <v>29</v>
      </c>
      <c r="O1954" t="s">
        <v>30</v>
      </c>
      <c r="P1954" t="s">
        <v>68</v>
      </c>
      <c r="Q1954" t="s">
        <v>41</v>
      </c>
      <c r="R1954" t="s">
        <v>33</v>
      </c>
      <c r="S1954" t="s">
        <v>42</v>
      </c>
      <c r="T1954" t="s">
        <v>35</v>
      </c>
      <c r="U1954" s="1" t="s">
        <v>105</v>
      </c>
      <c r="V1954">
        <v>9</v>
      </c>
      <c r="W1954">
        <v>2</v>
      </c>
      <c r="X1954">
        <v>0</v>
      </c>
      <c r="Y1954">
        <v>2</v>
      </c>
      <c r="Z1954">
        <v>1</v>
      </c>
    </row>
    <row r="1955" spans="1:26" x14ac:dyDescent="0.25">
      <c r="A1955">
        <v>106954173</v>
      </c>
      <c r="B1955" t="s">
        <v>117</v>
      </c>
      <c r="C1955" t="s">
        <v>65</v>
      </c>
      <c r="D1955">
        <v>10000077</v>
      </c>
      <c r="E1955">
        <v>10000077</v>
      </c>
      <c r="F1955">
        <v>20.047000000000001</v>
      </c>
      <c r="G1955">
        <v>40002321</v>
      </c>
      <c r="H1955">
        <v>0.4</v>
      </c>
      <c r="I1955">
        <v>2022</v>
      </c>
      <c r="J1955" t="s">
        <v>135</v>
      </c>
      <c r="K1955" t="s">
        <v>55</v>
      </c>
      <c r="L1955" s="127">
        <v>0.625</v>
      </c>
      <c r="M1955" t="s">
        <v>28</v>
      </c>
      <c r="N1955" t="s">
        <v>49</v>
      </c>
      <c r="O1955" t="s">
        <v>30</v>
      </c>
      <c r="P1955" t="s">
        <v>54</v>
      </c>
      <c r="Q1955" t="s">
        <v>41</v>
      </c>
      <c r="R1955" t="s">
        <v>33</v>
      </c>
      <c r="S1955" t="s">
        <v>42</v>
      </c>
      <c r="T1955" t="s">
        <v>35</v>
      </c>
      <c r="U1955" s="1" t="s">
        <v>85</v>
      </c>
      <c r="V1955">
        <v>4</v>
      </c>
      <c r="W1955">
        <v>0</v>
      </c>
      <c r="X1955">
        <v>1</v>
      </c>
      <c r="Y1955">
        <v>1</v>
      </c>
      <c r="Z1955">
        <v>0</v>
      </c>
    </row>
    <row r="1956" spans="1:26" x14ac:dyDescent="0.25">
      <c r="A1956">
        <v>106954192</v>
      </c>
      <c r="B1956" t="s">
        <v>100</v>
      </c>
      <c r="C1956" t="s">
        <v>67</v>
      </c>
      <c r="D1956">
        <v>30000016</v>
      </c>
      <c r="E1956">
        <v>30000016</v>
      </c>
      <c r="F1956">
        <v>4.9710000000000001</v>
      </c>
      <c r="G1956">
        <v>40001003</v>
      </c>
      <c r="H1956">
        <v>0.1</v>
      </c>
      <c r="I1956">
        <v>2022</v>
      </c>
      <c r="J1956" t="s">
        <v>135</v>
      </c>
      <c r="K1956" t="s">
        <v>27</v>
      </c>
      <c r="L1956" s="127">
        <v>0.33749999999999997</v>
      </c>
      <c r="M1956" t="s">
        <v>28</v>
      </c>
      <c r="N1956" t="s">
        <v>49</v>
      </c>
      <c r="O1956" t="s">
        <v>30</v>
      </c>
      <c r="P1956" t="s">
        <v>31</v>
      </c>
      <c r="Q1956" t="s">
        <v>41</v>
      </c>
      <c r="R1956" t="s">
        <v>72</v>
      </c>
      <c r="S1956" t="s">
        <v>42</v>
      </c>
      <c r="T1956" t="s">
        <v>35</v>
      </c>
      <c r="U1956" s="1" t="s">
        <v>43</v>
      </c>
      <c r="V1956">
        <v>2</v>
      </c>
      <c r="W1956">
        <v>0</v>
      </c>
      <c r="X1956">
        <v>0</v>
      </c>
      <c r="Y1956">
        <v>0</v>
      </c>
      <c r="Z1956">
        <v>1</v>
      </c>
    </row>
    <row r="1957" spans="1:26" x14ac:dyDescent="0.25">
      <c r="A1957">
        <v>106954269</v>
      </c>
      <c r="B1957" t="s">
        <v>63</v>
      </c>
      <c r="C1957" t="s">
        <v>65</v>
      </c>
      <c r="D1957">
        <v>10000085</v>
      </c>
      <c r="E1957">
        <v>10000085</v>
      </c>
      <c r="F1957">
        <v>9.6820000000000004</v>
      </c>
      <c r="G1957">
        <v>40002528</v>
      </c>
      <c r="H1957">
        <v>1.2</v>
      </c>
      <c r="I1957">
        <v>2022</v>
      </c>
      <c r="J1957" t="s">
        <v>135</v>
      </c>
      <c r="K1957" t="s">
        <v>48</v>
      </c>
      <c r="L1957" s="127">
        <v>7.4305555555555555E-2</v>
      </c>
      <c r="M1957" t="s">
        <v>51</v>
      </c>
      <c r="N1957" t="s">
        <v>29</v>
      </c>
      <c r="O1957" t="s">
        <v>30</v>
      </c>
      <c r="P1957" t="s">
        <v>68</v>
      </c>
      <c r="Q1957" t="s">
        <v>41</v>
      </c>
      <c r="R1957" t="s">
        <v>33</v>
      </c>
      <c r="S1957" t="s">
        <v>42</v>
      </c>
      <c r="T1957" t="s">
        <v>57</v>
      </c>
      <c r="U1957" s="1" t="s">
        <v>36</v>
      </c>
      <c r="V1957">
        <v>1</v>
      </c>
      <c r="W1957">
        <v>0</v>
      </c>
      <c r="X1957">
        <v>0</v>
      </c>
      <c r="Y1957">
        <v>0</v>
      </c>
      <c r="Z1957">
        <v>0</v>
      </c>
    </row>
    <row r="1958" spans="1:26" x14ac:dyDescent="0.25">
      <c r="A1958">
        <v>106954310</v>
      </c>
      <c r="B1958" t="s">
        <v>106</v>
      </c>
      <c r="C1958" t="s">
        <v>45</v>
      </c>
      <c r="F1958">
        <v>999.99900000000002</v>
      </c>
      <c r="G1958">
        <v>40001815</v>
      </c>
      <c r="H1958">
        <v>3.7999999999999999E-2</v>
      </c>
      <c r="I1958">
        <v>2022</v>
      </c>
      <c r="J1958" t="s">
        <v>135</v>
      </c>
      <c r="K1958" t="s">
        <v>53</v>
      </c>
      <c r="L1958" s="127">
        <v>0.29930555555555555</v>
      </c>
      <c r="M1958" t="s">
        <v>28</v>
      </c>
      <c r="N1958" t="s">
        <v>49</v>
      </c>
      <c r="O1958" t="s">
        <v>30</v>
      </c>
      <c r="P1958" t="s">
        <v>54</v>
      </c>
      <c r="Q1958" t="s">
        <v>41</v>
      </c>
      <c r="R1958" t="s">
        <v>95</v>
      </c>
      <c r="S1958" t="s">
        <v>42</v>
      </c>
      <c r="T1958" t="s">
        <v>35</v>
      </c>
      <c r="U1958" s="1" t="s">
        <v>36</v>
      </c>
      <c r="V1958">
        <v>2</v>
      </c>
      <c r="W1958">
        <v>0</v>
      </c>
      <c r="X1958">
        <v>0</v>
      </c>
      <c r="Y1958">
        <v>0</v>
      </c>
      <c r="Z1958">
        <v>0</v>
      </c>
    </row>
    <row r="1959" spans="1:26" x14ac:dyDescent="0.25">
      <c r="A1959">
        <v>106954329</v>
      </c>
      <c r="B1959" t="s">
        <v>144</v>
      </c>
      <c r="C1959" t="s">
        <v>65</v>
      </c>
      <c r="D1959">
        <v>10000077</v>
      </c>
      <c r="E1959">
        <v>10000077</v>
      </c>
      <c r="F1959">
        <v>10.082000000000001</v>
      </c>
      <c r="G1959">
        <v>200780</v>
      </c>
      <c r="H1959">
        <v>0.8</v>
      </c>
      <c r="I1959">
        <v>2022</v>
      </c>
      <c r="J1959" t="s">
        <v>135</v>
      </c>
      <c r="K1959" t="s">
        <v>48</v>
      </c>
      <c r="L1959" s="127">
        <v>0.73125000000000007</v>
      </c>
      <c r="M1959" t="s">
        <v>28</v>
      </c>
      <c r="N1959" t="s">
        <v>29</v>
      </c>
      <c r="O1959" t="s">
        <v>30</v>
      </c>
      <c r="P1959" t="s">
        <v>31</v>
      </c>
      <c r="Q1959" t="s">
        <v>32</v>
      </c>
      <c r="R1959" t="s">
        <v>33</v>
      </c>
      <c r="S1959" t="s">
        <v>42</v>
      </c>
      <c r="T1959" t="s">
        <v>35</v>
      </c>
      <c r="U1959" s="1" t="s">
        <v>36</v>
      </c>
      <c r="V1959">
        <v>3</v>
      </c>
      <c r="W1959">
        <v>0</v>
      </c>
      <c r="X1959">
        <v>0</v>
      </c>
      <c r="Y1959">
        <v>0</v>
      </c>
      <c r="Z1959">
        <v>0</v>
      </c>
    </row>
    <row r="1960" spans="1:26" x14ac:dyDescent="0.25">
      <c r="A1960">
        <v>106954339</v>
      </c>
      <c r="B1960" t="s">
        <v>146</v>
      </c>
      <c r="C1960" t="s">
        <v>67</v>
      </c>
      <c r="D1960">
        <v>30000058</v>
      </c>
      <c r="E1960">
        <v>30000058</v>
      </c>
      <c r="F1960">
        <v>4.38</v>
      </c>
      <c r="G1960">
        <v>40001626</v>
      </c>
      <c r="H1960">
        <v>0.2</v>
      </c>
      <c r="I1960">
        <v>2022</v>
      </c>
      <c r="J1960" t="s">
        <v>135</v>
      </c>
      <c r="K1960" t="s">
        <v>48</v>
      </c>
      <c r="L1960" s="127">
        <v>0.69861111111111107</v>
      </c>
      <c r="M1960" t="s">
        <v>77</v>
      </c>
      <c r="N1960" t="s">
        <v>49</v>
      </c>
      <c r="O1960" t="s">
        <v>30</v>
      </c>
      <c r="P1960" t="s">
        <v>68</v>
      </c>
      <c r="Q1960" t="s">
        <v>32</v>
      </c>
      <c r="R1960" t="s">
        <v>33</v>
      </c>
      <c r="S1960" t="s">
        <v>42</v>
      </c>
      <c r="T1960" t="s">
        <v>35</v>
      </c>
      <c r="U1960" s="1" t="s">
        <v>43</v>
      </c>
      <c r="V1960">
        <v>2</v>
      </c>
      <c r="W1960">
        <v>0</v>
      </c>
      <c r="X1960">
        <v>0</v>
      </c>
      <c r="Y1960">
        <v>0</v>
      </c>
      <c r="Z1960">
        <v>2</v>
      </c>
    </row>
    <row r="1961" spans="1:26" x14ac:dyDescent="0.25">
      <c r="A1961">
        <v>106954353</v>
      </c>
      <c r="B1961" t="s">
        <v>106</v>
      </c>
      <c r="C1961" t="s">
        <v>65</v>
      </c>
      <c r="D1961">
        <v>10000095</v>
      </c>
      <c r="E1961">
        <v>10000095</v>
      </c>
      <c r="F1961">
        <v>21.175000000000001</v>
      </c>
      <c r="G1961">
        <v>200600</v>
      </c>
      <c r="H1961">
        <v>0.1</v>
      </c>
      <c r="I1961">
        <v>2022</v>
      </c>
      <c r="J1961" t="s">
        <v>135</v>
      </c>
      <c r="K1961" t="s">
        <v>39</v>
      </c>
      <c r="L1961" s="127">
        <v>0.20208333333333331</v>
      </c>
      <c r="M1961" t="s">
        <v>28</v>
      </c>
      <c r="N1961" t="s">
        <v>49</v>
      </c>
      <c r="O1961" t="s">
        <v>30</v>
      </c>
      <c r="P1961" t="s">
        <v>54</v>
      </c>
      <c r="Q1961" t="s">
        <v>41</v>
      </c>
      <c r="R1961" t="s">
        <v>33</v>
      </c>
      <c r="S1961" t="s">
        <v>42</v>
      </c>
      <c r="T1961" t="s">
        <v>35</v>
      </c>
      <c r="U1961" s="1" t="s">
        <v>36</v>
      </c>
      <c r="V1961">
        <v>1</v>
      </c>
      <c r="W1961">
        <v>0</v>
      </c>
      <c r="X1961">
        <v>0</v>
      </c>
      <c r="Y1961">
        <v>0</v>
      </c>
      <c r="Z1961">
        <v>0</v>
      </c>
    </row>
    <row r="1962" spans="1:26" x14ac:dyDescent="0.25">
      <c r="A1962">
        <v>106954384</v>
      </c>
      <c r="B1962" t="s">
        <v>81</v>
      </c>
      <c r="C1962" t="s">
        <v>65</v>
      </c>
      <c r="D1962">
        <v>10000485</v>
      </c>
      <c r="E1962">
        <v>10800485</v>
      </c>
      <c r="F1962">
        <v>37.189</v>
      </c>
      <c r="G1962">
        <v>10000077</v>
      </c>
      <c r="H1962">
        <v>0.1</v>
      </c>
      <c r="I1962">
        <v>2022</v>
      </c>
      <c r="J1962" t="s">
        <v>135</v>
      </c>
      <c r="K1962" t="s">
        <v>53</v>
      </c>
      <c r="L1962" s="127">
        <v>0.84722222222222221</v>
      </c>
      <c r="M1962" t="s">
        <v>28</v>
      </c>
      <c r="N1962" t="s">
        <v>49</v>
      </c>
      <c r="O1962" t="s">
        <v>30</v>
      </c>
      <c r="P1962" t="s">
        <v>31</v>
      </c>
      <c r="Q1962" t="s">
        <v>41</v>
      </c>
      <c r="R1962" t="s">
        <v>33</v>
      </c>
      <c r="S1962" t="s">
        <v>42</v>
      </c>
      <c r="T1962" t="s">
        <v>57</v>
      </c>
      <c r="U1962" s="1" t="s">
        <v>36</v>
      </c>
      <c r="V1962">
        <v>1</v>
      </c>
      <c r="W1962">
        <v>0</v>
      </c>
      <c r="X1962">
        <v>0</v>
      </c>
      <c r="Y1962">
        <v>0</v>
      </c>
      <c r="Z1962">
        <v>0</v>
      </c>
    </row>
    <row r="1963" spans="1:26" x14ac:dyDescent="0.25">
      <c r="A1963">
        <v>106954386</v>
      </c>
      <c r="B1963" t="s">
        <v>81</v>
      </c>
      <c r="C1963" t="s">
        <v>65</v>
      </c>
      <c r="D1963">
        <v>10000485</v>
      </c>
      <c r="E1963">
        <v>10800485</v>
      </c>
      <c r="F1963">
        <v>37.189</v>
      </c>
      <c r="G1963">
        <v>10000077</v>
      </c>
      <c r="H1963">
        <v>0.1</v>
      </c>
      <c r="I1963">
        <v>2022</v>
      </c>
      <c r="J1963" t="s">
        <v>135</v>
      </c>
      <c r="K1963" t="s">
        <v>53</v>
      </c>
      <c r="L1963" s="127">
        <v>0.84791666666666676</v>
      </c>
      <c r="M1963" t="s">
        <v>28</v>
      </c>
      <c r="N1963" t="s">
        <v>49</v>
      </c>
      <c r="O1963" t="s">
        <v>30</v>
      </c>
      <c r="P1963" t="s">
        <v>31</v>
      </c>
      <c r="Q1963" t="s">
        <v>41</v>
      </c>
      <c r="R1963" t="s">
        <v>33</v>
      </c>
      <c r="S1963" t="s">
        <v>42</v>
      </c>
      <c r="T1963" t="s">
        <v>57</v>
      </c>
      <c r="U1963" s="1" t="s">
        <v>36</v>
      </c>
      <c r="V1963">
        <v>1</v>
      </c>
      <c r="W1963">
        <v>0</v>
      </c>
      <c r="X1963">
        <v>0</v>
      </c>
      <c r="Y1963">
        <v>0</v>
      </c>
      <c r="Z1963">
        <v>0</v>
      </c>
    </row>
    <row r="1964" spans="1:26" x14ac:dyDescent="0.25">
      <c r="A1964">
        <v>106954396</v>
      </c>
      <c r="B1964" t="s">
        <v>81</v>
      </c>
      <c r="C1964" t="s">
        <v>65</v>
      </c>
      <c r="D1964">
        <v>10000485</v>
      </c>
      <c r="E1964">
        <v>10800485</v>
      </c>
      <c r="F1964">
        <v>35.389000000000003</v>
      </c>
      <c r="G1964">
        <v>10000077</v>
      </c>
      <c r="H1964">
        <v>1.7</v>
      </c>
      <c r="I1964">
        <v>2022</v>
      </c>
      <c r="J1964" t="s">
        <v>135</v>
      </c>
      <c r="K1964" t="s">
        <v>53</v>
      </c>
      <c r="L1964" s="127">
        <v>0.70763888888888893</v>
      </c>
      <c r="M1964" t="s">
        <v>28</v>
      </c>
      <c r="N1964" t="s">
        <v>49</v>
      </c>
      <c r="O1964" t="s">
        <v>30</v>
      </c>
      <c r="P1964" t="s">
        <v>31</v>
      </c>
      <c r="Q1964" t="s">
        <v>41</v>
      </c>
      <c r="R1964" t="s">
        <v>33</v>
      </c>
      <c r="S1964" t="s">
        <v>42</v>
      </c>
      <c r="T1964" t="s">
        <v>35</v>
      </c>
      <c r="U1964" s="1" t="s">
        <v>36</v>
      </c>
      <c r="V1964">
        <v>2</v>
      </c>
      <c r="W1964">
        <v>0</v>
      </c>
      <c r="X1964">
        <v>0</v>
      </c>
      <c r="Y1964">
        <v>0</v>
      </c>
      <c r="Z1964">
        <v>0</v>
      </c>
    </row>
    <row r="1965" spans="1:26" x14ac:dyDescent="0.25">
      <c r="A1965">
        <v>106954427</v>
      </c>
      <c r="B1965" t="s">
        <v>112</v>
      </c>
      <c r="C1965" t="s">
        <v>65</v>
      </c>
      <c r="D1965">
        <v>10000095</v>
      </c>
      <c r="E1965">
        <v>10000095</v>
      </c>
      <c r="F1965">
        <v>1.367</v>
      </c>
      <c r="G1965">
        <v>40001002</v>
      </c>
      <c r="H1965">
        <v>0.38</v>
      </c>
      <c r="I1965">
        <v>2022</v>
      </c>
      <c r="J1965" t="s">
        <v>135</v>
      </c>
      <c r="K1965" t="s">
        <v>48</v>
      </c>
      <c r="L1965" s="127">
        <v>7.6388888888888886E-3</v>
      </c>
      <c r="M1965" t="s">
        <v>28</v>
      </c>
      <c r="N1965" t="s">
        <v>29</v>
      </c>
      <c r="O1965" t="s">
        <v>30</v>
      </c>
      <c r="P1965" t="s">
        <v>31</v>
      </c>
      <c r="Q1965" t="s">
        <v>41</v>
      </c>
      <c r="R1965" t="s">
        <v>33</v>
      </c>
      <c r="S1965" t="s">
        <v>42</v>
      </c>
      <c r="T1965" t="s">
        <v>47</v>
      </c>
      <c r="U1965" s="1" t="s">
        <v>36</v>
      </c>
      <c r="V1965">
        <v>1</v>
      </c>
      <c r="W1965">
        <v>0</v>
      </c>
      <c r="X1965">
        <v>0</v>
      </c>
      <c r="Y1965">
        <v>0</v>
      </c>
      <c r="Z1965">
        <v>0</v>
      </c>
    </row>
    <row r="1966" spans="1:26" x14ac:dyDescent="0.25">
      <c r="A1966">
        <v>106954472</v>
      </c>
      <c r="B1966" t="s">
        <v>104</v>
      </c>
      <c r="C1966" t="s">
        <v>65</v>
      </c>
      <c r="D1966">
        <v>10000026</v>
      </c>
      <c r="E1966">
        <v>10000026</v>
      </c>
      <c r="F1966">
        <v>14.664</v>
      </c>
      <c r="G1966">
        <v>20000025</v>
      </c>
      <c r="H1966">
        <v>1</v>
      </c>
      <c r="I1966">
        <v>2022</v>
      </c>
      <c r="J1966" t="s">
        <v>135</v>
      </c>
      <c r="K1966" t="s">
        <v>55</v>
      </c>
      <c r="L1966" s="127">
        <v>0.37777777777777777</v>
      </c>
      <c r="M1966" t="s">
        <v>28</v>
      </c>
      <c r="N1966" t="s">
        <v>49</v>
      </c>
      <c r="O1966" t="s">
        <v>30</v>
      </c>
      <c r="P1966" t="s">
        <v>31</v>
      </c>
      <c r="Q1966" t="s">
        <v>32</v>
      </c>
      <c r="R1966" t="s">
        <v>33</v>
      </c>
      <c r="S1966" t="s">
        <v>34</v>
      </c>
      <c r="T1966" t="s">
        <v>35</v>
      </c>
      <c r="U1966" s="1" t="s">
        <v>36</v>
      </c>
      <c r="V1966">
        <v>3</v>
      </c>
      <c r="W1966">
        <v>0</v>
      </c>
      <c r="X1966">
        <v>0</v>
      </c>
      <c r="Y1966">
        <v>0</v>
      </c>
      <c r="Z1966">
        <v>0</v>
      </c>
    </row>
    <row r="1967" spans="1:26" x14ac:dyDescent="0.25">
      <c r="A1967">
        <v>106954510</v>
      </c>
      <c r="B1967" t="s">
        <v>25</v>
      </c>
      <c r="C1967" t="s">
        <v>65</v>
      </c>
      <c r="D1967">
        <v>10000040</v>
      </c>
      <c r="E1967">
        <v>10000040</v>
      </c>
      <c r="F1967">
        <v>20.641999999999999</v>
      </c>
      <c r="G1967">
        <v>40005220</v>
      </c>
      <c r="H1967">
        <v>0.27</v>
      </c>
      <c r="I1967">
        <v>2022</v>
      </c>
      <c r="J1967" t="s">
        <v>135</v>
      </c>
      <c r="K1967" t="s">
        <v>60</v>
      </c>
      <c r="L1967" s="127">
        <v>0.35833333333333334</v>
      </c>
      <c r="M1967" t="s">
        <v>28</v>
      </c>
      <c r="N1967" t="s">
        <v>29</v>
      </c>
      <c r="O1967" t="s">
        <v>30</v>
      </c>
      <c r="P1967" t="s">
        <v>31</v>
      </c>
      <c r="Q1967" t="s">
        <v>41</v>
      </c>
      <c r="R1967" t="s">
        <v>33</v>
      </c>
      <c r="S1967" t="s">
        <v>42</v>
      </c>
      <c r="T1967" t="s">
        <v>35</v>
      </c>
      <c r="U1967" s="1" t="s">
        <v>36</v>
      </c>
      <c r="V1967">
        <v>1</v>
      </c>
      <c r="W1967">
        <v>0</v>
      </c>
      <c r="X1967">
        <v>0</v>
      </c>
      <c r="Y1967">
        <v>0</v>
      </c>
      <c r="Z1967">
        <v>0</v>
      </c>
    </row>
    <row r="1968" spans="1:26" x14ac:dyDescent="0.25">
      <c r="A1968">
        <v>106954543</v>
      </c>
      <c r="B1968" t="s">
        <v>86</v>
      </c>
      <c r="C1968" t="s">
        <v>65</v>
      </c>
      <c r="D1968">
        <v>10000026</v>
      </c>
      <c r="E1968">
        <v>10000026</v>
      </c>
      <c r="F1968">
        <v>25.148</v>
      </c>
      <c r="G1968">
        <v>30000146</v>
      </c>
      <c r="H1968">
        <v>0.01</v>
      </c>
      <c r="I1968">
        <v>2022</v>
      </c>
      <c r="J1968" t="s">
        <v>135</v>
      </c>
      <c r="K1968" t="s">
        <v>55</v>
      </c>
      <c r="L1968" s="127">
        <v>0.52638888888888891</v>
      </c>
      <c r="M1968" t="s">
        <v>28</v>
      </c>
      <c r="N1968" t="s">
        <v>49</v>
      </c>
      <c r="O1968" t="s">
        <v>30</v>
      </c>
      <c r="P1968" t="s">
        <v>31</v>
      </c>
      <c r="Q1968" t="s">
        <v>32</v>
      </c>
      <c r="R1968" t="s">
        <v>33</v>
      </c>
      <c r="S1968" t="s">
        <v>34</v>
      </c>
      <c r="T1968" t="s">
        <v>35</v>
      </c>
      <c r="U1968" s="1" t="s">
        <v>43</v>
      </c>
      <c r="V1968">
        <v>7</v>
      </c>
      <c r="W1968">
        <v>0</v>
      </c>
      <c r="X1968">
        <v>0</v>
      </c>
      <c r="Y1968">
        <v>0</v>
      </c>
      <c r="Z1968">
        <v>3</v>
      </c>
    </row>
    <row r="1969" spans="1:26" x14ac:dyDescent="0.25">
      <c r="A1969">
        <v>106954618</v>
      </c>
      <c r="B1969" t="s">
        <v>114</v>
      </c>
      <c r="C1969" t="s">
        <v>38</v>
      </c>
      <c r="D1969">
        <v>20000070</v>
      </c>
      <c r="E1969">
        <v>20000070</v>
      </c>
      <c r="F1969">
        <v>14.792</v>
      </c>
      <c r="G1969">
        <v>40001914</v>
      </c>
      <c r="H1969">
        <v>0.4</v>
      </c>
      <c r="I1969">
        <v>2022</v>
      </c>
      <c r="J1969" t="s">
        <v>135</v>
      </c>
      <c r="K1969" t="s">
        <v>55</v>
      </c>
      <c r="L1969" s="127">
        <v>0.78125</v>
      </c>
      <c r="M1969" t="s">
        <v>28</v>
      </c>
      <c r="N1969" t="s">
        <v>29</v>
      </c>
      <c r="O1969" t="s">
        <v>30</v>
      </c>
      <c r="P1969" t="s">
        <v>31</v>
      </c>
      <c r="Q1969" t="s">
        <v>62</v>
      </c>
      <c r="R1969" t="s">
        <v>33</v>
      </c>
      <c r="S1969" t="s">
        <v>34</v>
      </c>
      <c r="T1969" t="s">
        <v>35</v>
      </c>
      <c r="U1969" s="1" t="s">
        <v>36</v>
      </c>
      <c r="V1969">
        <v>2</v>
      </c>
      <c r="W1969">
        <v>0</v>
      </c>
      <c r="X1969">
        <v>0</v>
      </c>
      <c r="Y1969">
        <v>0</v>
      </c>
      <c r="Z1969">
        <v>0</v>
      </c>
    </row>
    <row r="1970" spans="1:26" x14ac:dyDescent="0.25">
      <c r="A1970">
        <v>106954634</v>
      </c>
      <c r="B1970" t="s">
        <v>86</v>
      </c>
      <c r="C1970" t="s">
        <v>65</v>
      </c>
      <c r="D1970">
        <v>10000026</v>
      </c>
      <c r="E1970">
        <v>10000026</v>
      </c>
      <c r="F1970">
        <v>22.51</v>
      </c>
      <c r="G1970">
        <v>30000191</v>
      </c>
      <c r="H1970">
        <v>2</v>
      </c>
      <c r="I1970">
        <v>2022</v>
      </c>
      <c r="J1970" t="s">
        <v>135</v>
      </c>
      <c r="K1970" t="s">
        <v>48</v>
      </c>
      <c r="L1970" s="127">
        <v>0.68958333333333333</v>
      </c>
      <c r="M1970" t="s">
        <v>28</v>
      </c>
      <c r="N1970" t="s">
        <v>49</v>
      </c>
      <c r="O1970" t="s">
        <v>30</v>
      </c>
      <c r="P1970" t="s">
        <v>31</v>
      </c>
      <c r="Q1970" t="s">
        <v>41</v>
      </c>
      <c r="R1970" t="s">
        <v>33</v>
      </c>
      <c r="S1970" t="s">
        <v>42</v>
      </c>
      <c r="T1970" t="s">
        <v>35</v>
      </c>
      <c r="U1970" s="1" t="s">
        <v>36</v>
      </c>
      <c r="V1970">
        <v>4</v>
      </c>
      <c r="W1970">
        <v>0</v>
      </c>
      <c r="X1970">
        <v>0</v>
      </c>
      <c r="Y1970">
        <v>0</v>
      </c>
      <c r="Z1970">
        <v>0</v>
      </c>
    </row>
    <row r="1971" spans="1:26" x14ac:dyDescent="0.25">
      <c r="A1971">
        <v>106954710</v>
      </c>
      <c r="B1971" t="s">
        <v>25</v>
      </c>
      <c r="C1971" t="s">
        <v>65</v>
      </c>
      <c r="D1971">
        <v>10000040</v>
      </c>
      <c r="E1971">
        <v>10000040</v>
      </c>
      <c r="F1971">
        <v>25.361000000000001</v>
      </c>
      <c r="G1971">
        <v>20000070</v>
      </c>
      <c r="H1971">
        <v>1.1000000000000001</v>
      </c>
      <c r="I1971">
        <v>2022</v>
      </c>
      <c r="J1971" t="s">
        <v>135</v>
      </c>
      <c r="K1971" t="s">
        <v>58</v>
      </c>
      <c r="L1971" s="127">
        <v>0.25833333333333336</v>
      </c>
      <c r="M1971" t="s">
        <v>28</v>
      </c>
      <c r="N1971" t="s">
        <v>29</v>
      </c>
      <c r="O1971" t="s">
        <v>30</v>
      </c>
      <c r="P1971" t="s">
        <v>31</v>
      </c>
      <c r="Q1971" t="s">
        <v>41</v>
      </c>
      <c r="R1971" t="s">
        <v>33</v>
      </c>
      <c r="S1971" t="s">
        <v>34</v>
      </c>
      <c r="T1971" t="s">
        <v>35</v>
      </c>
      <c r="U1971" s="1" t="s">
        <v>36</v>
      </c>
      <c r="V1971">
        <v>1</v>
      </c>
      <c r="W1971">
        <v>0</v>
      </c>
      <c r="X1971">
        <v>0</v>
      </c>
      <c r="Y1971">
        <v>0</v>
      </c>
      <c r="Z1971">
        <v>0</v>
      </c>
    </row>
    <row r="1972" spans="1:26" x14ac:dyDescent="0.25">
      <c r="A1972">
        <v>106954716</v>
      </c>
      <c r="B1972" t="s">
        <v>25</v>
      </c>
      <c r="C1972" t="s">
        <v>65</v>
      </c>
      <c r="D1972">
        <v>10000040</v>
      </c>
      <c r="E1972">
        <v>10000040</v>
      </c>
      <c r="F1972">
        <v>21.204999999999998</v>
      </c>
      <c r="G1972">
        <v>40001004</v>
      </c>
      <c r="H1972">
        <v>1.1000000000000001</v>
      </c>
      <c r="I1972">
        <v>2022</v>
      </c>
      <c r="J1972" t="s">
        <v>135</v>
      </c>
      <c r="K1972" t="s">
        <v>55</v>
      </c>
      <c r="L1972" s="127">
        <v>0.50555555555555554</v>
      </c>
      <c r="M1972" t="s">
        <v>28</v>
      </c>
      <c r="N1972" t="s">
        <v>49</v>
      </c>
      <c r="O1972" t="s">
        <v>30</v>
      </c>
      <c r="P1972" t="s">
        <v>31</v>
      </c>
      <c r="Q1972" t="s">
        <v>32</v>
      </c>
      <c r="R1972" t="s">
        <v>33</v>
      </c>
      <c r="S1972" t="s">
        <v>42</v>
      </c>
      <c r="T1972" t="s">
        <v>35</v>
      </c>
      <c r="U1972" s="1" t="s">
        <v>36</v>
      </c>
      <c r="V1972">
        <v>2</v>
      </c>
      <c r="W1972">
        <v>0</v>
      </c>
      <c r="X1972">
        <v>0</v>
      </c>
      <c r="Y1972">
        <v>0</v>
      </c>
      <c r="Z1972">
        <v>0</v>
      </c>
    </row>
    <row r="1973" spans="1:26" x14ac:dyDescent="0.25">
      <c r="A1973">
        <v>106954720</v>
      </c>
      <c r="B1973" t="s">
        <v>127</v>
      </c>
      <c r="C1973" t="s">
        <v>67</v>
      </c>
      <c r="D1973">
        <v>30000096</v>
      </c>
      <c r="E1973">
        <v>30000096</v>
      </c>
      <c r="F1973">
        <v>5.8280000000000003</v>
      </c>
      <c r="G1973">
        <v>40001134</v>
      </c>
      <c r="H1973">
        <v>0.2</v>
      </c>
      <c r="I1973">
        <v>2022</v>
      </c>
      <c r="J1973" t="s">
        <v>135</v>
      </c>
      <c r="K1973" t="s">
        <v>53</v>
      </c>
      <c r="L1973" s="127">
        <v>0.61805555555555558</v>
      </c>
      <c r="M1973" t="s">
        <v>28</v>
      </c>
      <c r="N1973" t="s">
        <v>49</v>
      </c>
      <c r="O1973" t="s">
        <v>30</v>
      </c>
      <c r="P1973" t="s">
        <v>68</v>
      </c>
      <c r="Q1973" t="s">
        <v>41</v>
      </c>
      <c r="R1973" t="s">
        <v>33</v>
      </c>
      <c r="S1973" t="s">
        <v>42</v>
      </c>
      <c r="T1973" t="s">
        <v>35</v>
      </c>
      <c r="U1973" s="1" t="s">
        <v>43</v>
      </c>
      <c r="V1973">
        <v>3</v>
      </c>
      <c r="W1973">
        <v>0</v>
      </c>
      <c r="X1973">
        <v>0</v>
      </c>
      <c r="Y1973">
        <v>0</v>
      </c>
      <c r="Z1973">
        <v>2</v>
      </c>
    </row>
    <row r="1974" spans="1:26" x14ac:dyDescent="0.25">
      <c r="A1974">
        <v>106954898</v>
      </c>
      <c r="B1974" t="s">
        <v>44</v>
      </c>
      <c r="C1974" t="s">
        <v>38</v>
      </c>
      <c r="D1974">
        <v>20000070</v>
      </c>
      <c r="E1974">
        <v>20000070</v>
      </c>
      <c r="F1974">
        <v>10.441000000000001</v>
      </c>
      <c r="G1974">
        <v>50017759</v>
      </c>
      <c r="H1974">
        <v>4.7E-2</v>
      </c>
      <c r="I1974">
        <v>2022</v>
      </c>
      <c r="J1974" t="s">
        <v>135</v>
      </c>
      <c r="K1974" t="s">
        <v>58</v>
      </c>
      <c r="L1974" s="127">
        <v>0.54166666666666663</v>
      </c>
      <c r="M1974" t="s">
        <v>28</v>
      </c>
      <c r="N1974" t="s">
        <v>29</v>
      </c>
      <c r="O1974" t="s">
        <v>30</v>
      </c>
      <c r="P1974" t="s">
        <v>54</v>
      </c>
      <c r="Q1974" t="s">
        <v>62</v>
      </c>
      <c r="R1974" t="s">
        <v>33</v>
      </c>
      <c r="S1974" t="s">
        <v>34</v>
      </c>
      <c r="T1974" t="s">
        <v>35</v>
      </c>
      <c r="U1974" s="1" t="s">
        <v>36</v>
      </c>
      <c r="V1974">
        <v>5</v>
      </c>
      <c r="W1974">
        <v>0</v>
      </c>
      <c r="X1974">
        <v>0</v>
      </c>
      <c r="Y1974">
        <v>0</v>
      </c>
      <c r="Z1974">
        <v>0</v>
      </c>
    </row>
    <row r="1975" spans="1:26" x14ac:dyDescent="0.25">
      <c r="A1975">
        <v>106954978</v>
      </c>
      <c r="B1975" t="s">
        <v>44</v>
      </c>
      <c r="C1975" t="s">
        <v>65</v>
      </c>
      <c r="D1975">
        <v>10000085</v>
      </c>
      <c r="E1975">
        <v>10000085</v>
      </c>
      <c r="F1975">
        <v>2.88</v>
      </c>
      <c r="G1975">
        <v>201750</v>
      </c>
      <c r="H1975">
        <v>1</v>
      </c>
      <c r="I1975">
        <v>2022</v>
      </c>
      <c r="J1975" t="s">
        <v>135</v>
      </c>
      <c r="K1975" t="s">
        <v>60</v>
      </c>
      <c r="L1975" s="127">
        <v>0.87291666666666667</v>
      </c>
      <c r="M1975" t="s">
        <v>40</v>
      </c>
      <c r="N1975" t="s">
        <v>49</v>
      </c>
      <c r="O1975" t="s">
        <v>30</v>
      </c>
      <c r="P1975" t="s">
        <v>54</v>
      </c>
      <c r="Q1975" t="s">
        <v>41</v>
      </c>
      <c r="R1975" t="s">
        <v>33</v>
      </c>
      <c r="S1975" t="s">
        <v>42</v>
      </c>
      <c r="T1975" t="s">
        <v>47</v>
      </c>
      <c r="U1975" s="1" t="s">
        <v>43</v>
      </c>
      <c r="V1975">
        <v>1</v>
      </c>
      <c r="W1975">
        <v>0</v>
      </c>
      <c r="X1975">
        <v>0</v>
      </c>
      <c r="Y1975">
        <v>0</v>
      </c>
      <c r="Z1975">
        <v>1</v>
      </c>
    </row>
    <row r="1976" spans="1:26" x14ac:dyDescent="0.25">
      <c r="A1976">
        <v>106955099</v>
      </c>
      <c r="B1976" t="s">
        <v>96</v>
      </c>
      <c r="C1976" t="s">
        <v>45</v>
      </c>
      <c r="D1976">
        <v>50023932</v>
      </c>
      <c r="E1976">
        <v>30000150</v>
      </c>
      <c r="F1976">
        <v>4.8529999999999998</v>
      </c>
      <c r="G1976">
        <v>50028136</v>
      </c>
      <c r="H1976">
        <v>6.0000000000000001E-3</v>
      </c>
      <c r="I1976">
        <v>2022</v>
      </c>
      <c r="J1976" t="s">
        <v>135</v>
      </c>
      <c r="K1976" t="s">
        <v>27</v>
      </c>
      <c r="L1976" s="127">
        <v>0.99305555555555547</v>
      </c>
      <c r="M1976" t="s">
        <v>28</v>
      </c>
      <c r="N1976" t="s">
        <v>49</v>
      </c>
      <c r="O1976" t="s">
        <v>30</v>
      </c>
      <c r="P1976" t="s">
        <v>31</v>
      </c>
      <c r="Q1976" t="s">
        <v>41</v>
      </c>
      <c r="R1976" t="s">
        <v>33</v>
      </c>
      <c r="S1976" t="s">
        <v>42</v>
      </c>
      <c r="T1976" t="s">
        <v>47</v>
      </c>
      <c r="U1976" s="1" t="s">
        <v>36</v>
      </c>
      <c r="V1976">
        <v>1</v>
      </c>
      <c r="W1976">
        <v>0</v>
      </c>
      <c r="X1976">
        <v>0</v>
      </c>
      <c r="Y1976">
        <v>0</v>
      </c>
      <c r="Z1976">
        <v>0</v>
      </c>
    </row>
    <row r="1977" spans="1:26" x14ac:dyDescent="0.25">
      <c r="A1977">
        <v>106955112</v>
      </c>
      <c r="B1977" t="s">
        <v>96</v>
      </c>
      <c r="C1977" t="s">
        <v>45</v>
      </c>
      <c r="D1977">
        <v>50031347</v>
      </c>
      <c r="E1977">
        <v>30000066</v>
      </c>
      <c r="F1977">
        <v>21.922000000000001</v>
      </c>
      <c r="G1977">
        <v>50022246</v>
      </c>
      <c r="H1977">
        <v>0</v>
      </c>
      <c r="I1977">
        <v>2022</v>
      </c>
      <c r="J1977" t="s">
        <v>135</v>
      </c>
      <c r="K1977" t="s">
        <v>27</v>
      </c>
      <c r="L1977" s="127">
        <v>0.61944444444444446</v>
      </c>
      <c r="M1977" t="s">
        <v>28</v>
      </c>
      <c r="N1977" t="s">
        <v>29</v>
      </c>
      <c r="O1977" t="s">
        <v>30</v>
      </c>
      <c r="P1977" t="s">
        <v>54</v>
      </c>
      <c r="Q1977" t="s">
        <v>41</v>
      </c>
      <c r="R1977" t="s">
        <v>50</v>
      </c>
      <c r="S1977" t="s">
        <v>42</v>
      </c>
      <c r="T1977" t="s">
        <v>35</v>
      </c>
      <c r="U1977" s="1" t="s">
        <v>36</v>
      </c>
      <c r="V1977">
        <v>2</v>
      </c>
      <c r="W1977">
        <v>0</v>
      </c>
      <c r="X1977">
        <v>0</v>
      </c>
      <c r="Y1977">
        <v>0</v>
      </c>
      <c r="Z1977">
        <v>0</v>
      </c>
    </row>
    <row r="1978" spans="1:26" x14ac:dyDescent="0.25">
      <c r="A1978">
        <v>106955200</v>
      </c>
      <c r="B1978" t="s">
        <v>25</v>
      </c>
      <c r="C1978" t="s">
        <v>65</v>
      </c>
      <c r="D1978">
        <v>10000040</v>
      </c>
      <c r="E1978">
        <v>10000040</v>
      </c>
      <c r="F1978">
        <v>23.308</v>
      </c>
      <c r="G1978">
        <v>20000070</v>
      </c>
      <c r="H1978">
        <v>0.32</v>
      </c>
      <c r="I1978">
        <v>2022</v>
      </c>
      <c r="J1978" t="s">
        <v>135</v>
      </c>
      <c r="K1978" t="s">
        <v>55</v>
      </c>
      <c r="L1978" s="127">
        <v>0.88958333333333339</v>
      </c>
      <c r="M1978" t="s">
        <v>28</v>
      </c>
      <c r="N1978" t="s">
        <v>29</v>
      </c>
      <c r="O1978" t="s">
        <v>30</v>
      </c>
      <c r="P1978" t="s">
        <v>54</v>
      </c>
      <c r="Q1978" t="s">
        <v>41</v>
      </c>
      <c r="R1978" t="s">
        <v>56</v>
      </c>
      <c r="S1978" t="s">
        <v>34</v>
      </c>
      <c r="T1978" t="s">
        <v>47</v>
      </c>
      <c r="U1978" s="1" t="s">
        <v>36</v>
      </c>
      <c r="V1978">
        <v>2</v>
      </c>
      <c r="W1978">
        <v>0</v>
      </c>
      <c r="X1978">
        <v>0</v>
      </c>
      <c r="Y1978">
        <v>0</v>
      </c>
      <c r="Z1978">
        <v>0</v>
      </c>
    </row>
    <row r="1979" spans="1:26" x14ac:dyDescent="0.25">
      <c r="A1979">
        <v>106955310</v>
      </c>
      <c r="B1979" t="s">
        <v>107</v>
      </c>
      <c r="C1979" t="s">
        <v>45</v>
      </c>
      <c r="D1979">
        <v>50021257</v>
      </c>
      <c r="E1979">
        <v>30000279</v>
      </c>
      <c r="F1979">
        <v>8.2520000000000007</v>
      </c>
      <c r="G1979">
        <v>50030563</v>
      </c>
      <c r="H1979">
        <v>9.5000000000000001E-2</v>
      </c>
      <c r="I1979">
        <v>2022</v>
      </c>
      <c r="J1979" t="s">
        <v>89</v>
      </c>
      <c r="K1979" t="s">
        <v>53</v>
      </c>
      <c r="L1979" s="127">
        <v>0.9555555555555556</v>
      </c>
      <c r="M1979" t="s">
        <v>77</v>
      </c>
      <c r="N1979" t="s">
        <v>49</v>
      </c>
      <c r="O1979" t="s">
        <v>30</v>
      </c>
      <c r="P1979" t="s">
        <v>54</v>
      </c>
      <c r="Q1979" t="s">
        <v>41</v>
      </c>
      <c r="R1979" t="s">
        <v>33</v>
      </c>
      <c r="S1979" t="s">
        <v>42</v>
      </c>
      <c r="T1979" t="s">
        <v>47</v>
      </c>
      <c r="U1979" s="1" t="s">
        <v>36</v>
      </c>
      <c r="V1979">
        <v>1</v>
      </c>
      <c r="W1979">
        <v>0</v>
      </c>
      <c r="X1979">
        <v>0</v>
      </c>
      <c r="Y1979">
        <v>0</v>
      </c>
      <c r="Z1979">
        <v>0</v>
      </c>
    </row>
    <row r="1980" spans="1:26" x14ac:dyDescent="0.25">
      <c r="A1980">
        <v>106955481</v>
      </c>
      <c r="B1980" t="s">
        <v>94</v>
      </c>
      <c r="C1980" t="s">
        <v>45</v>
      </c>
      <c r="D1980">
        <v>50024398</v>
      </c>
      <c r="E1980">
        <v>30000008</v>
      </c>
      <c r="F1980">
        <v>26.596</v>
      </c>
      <c r="G1980">
        <v>50007039</v>
      </c>
      <c r="H1980">
        <v>0</v>
      </c>
      <c r="I1980">
        <v>2022</v>
      </c>
      <c r="J1980" t="s">
        <v>89</v>
      </c>
      <c r="K1980" t="s">
        <v>48</v>
      </c>
      <c r="L1980" s="127">
        <v>0.73263888888888884</v>
      </c>
      <c r="M1980" t="s">
        <v>28</v>
      </c>
      <c r="N1980" t="s">
        <v>29</v>
      </c>
      <c r="O1980" t="s">
        <v>30</v>
      </c>
      <c r="P1980" t="s">
        <v>68</v>
      </c>
      <c r="Q1980" t="s">
        <v>41</v>
      </c>
      <c r="R1980" t="s">
        <v>33</v>
      </c>
      <c r="S1980" t="s">
        <v>42</v>
      </c>
      <c r="T1980" t="s">
        <v>35</v>
      </c>
      <c r="U1980" s="1" t="s">
        <v>36</v>
      </c>
      <c r="V1980">
        <v>4</v>
      </c>
      <c r="W1980">
        <v>0</v>
      </c>
      <c r="X1980">
        <v>0</v>
      </c>
      <c r="Y1980">
        <v>0</v>
      </c>
      <c r="Z1980">
        <v>0</v>
      </c>
    </row>
    <row r="1981" spans="1:26" x14ac:dyDescent="0.25">
      <c r="A1981">
        <v>106955553</v>
      </c>
      <c r="B1981" t="s">
        <v>25</v>
      </c>
      <c r="C1981" t="s">
        <v>45</v>
      </c>
      <c r="D1981">
        <v>50031853</v>
      </c>
      <c r="E1981">
        <v>40001728</v>
      </c>
      <c r="F1981">
        <v>3.5070000000000001</v>
      </c>
      <c r="G1981">
        <v>50002997</v>
      </c>
      <c r="H1981">
        <v>0.123</v>
      </c>
      <c r="I1981">
        <v>2022</v>
      </c>
      <c r="J1981" t="s">
        <v>135</v>
      </c>
      <c r="K1981" t="s">
        <v>27</v>
      </c>
      <c r="L1981" s="127">
        <v>0.33333333333333331</v>
      </c>
      <c r="M1981" t="s">
        <v>28</v>
      </c>
      <c r="N1981" t="s">
        <v>49</v>
      </c>
      <c r="O1981" t="s">
        <v>30</v>
      </c>
      <c r="P1981" t="s">
        <v>68</v>
      </c>
      <c r="Q1981" t="s">
        <v>41</v>
      </c>
      <c r="R1981" t="s">
        <v>33</v>
      </c>
      <c r="S1981" t="s">
        <v>42</v>
      </c>
      <c r="T1981" t="s">
        <v>35</v>
      </c>
      <c r="U1981" s="1" t="s">
        <v>36</v>
      </c>
      <c r="V1981">
        <v>3</v>
      </c>
      <c r="W1981">
        <v>0</v>
      </c>
      <c r="X1981">
        <v>0</v>
      </c>
      <c r="Y1981">
        <v>0</v>
      </c>
      <c r="Z1981">
        <v>0</v>
      </c>
    </row>
    <row r="1982" spans="1:26" x14ac:dyDescent="0.25">
      <c r="A1982">
        <v>106955666</v>
      </c>
      <c r="B1982" t="s">
        <v>114</v>
      </c>
      <c r="C1982" t="s">
        <v>45</v>
      </c>
      <c r="D1982">
        <v>50011900</v>
      </c>
      <c r="E1982">
        <v>40001902</v>
      </c>
      <c r="F1982">
        <v>0</v>
      </c>
      <c r="G1982">
        <v>30000042</v>
      </c>
      <c r="H1982">
        <v>0</v>
      </c>
      <c r="I1982">
        <v>2022</v>
      </c>
      <c r="J1982" t="s">
        <v>118</v>
      </c>
      <c r="K1982" t="s">
        <v>60</v>
      </c>
      <c r="L1982" s="127">
        <v>0.3444444444444445</v>
      </c>
      <c r="M1982" t="s">
        <v>28</v>
      </c>
      <c r="N1982" t="s">
        <v>29</v>
      </c>
      <c r="O1982" t="s">
        <v>30</v>
      </c>
      <c r="P1982" t="s">
        <v>31</v>
      </c>
      <c r="Q1982" t="s">
        <v>41</v>
      </c>
      <c r="R1982" t="s">
        <v>33</v>
      </c>
      <c r="S1982" t="s">
        <v>42</v>
      </c>
      <c r="T1982" t="s">
        <v>35</v>
      </c>
      <c r="U1982" s="1" t="s">
        <v>36</v>
      </c>
      <c r="V1982">
        <v>3</v>
      </c>
      <c r="W1982">
        <v>0</v>
      </c>
      <c r="X1982">
        <v>0</v>
      </c>
      <c r="Y1982">
        <v>0</v>
      </c>
      <c r="Z1982">
        <v>0</v>
      </c>
    </row>
    <row r="1983" spans="1:26" x14ac:dyDescent="0.25">
      <c r="A1983">
        <v>106955794</v>
      </c>
      <c r="B1983" t="s">
        <v>25</v>
      </c>
      <c r="C1983" t="s">
        <v>65</v>
      </c>
      <c r="D1983">
        <v>10000440</v>
      </c>
      <c r="E1983">
        <v>10000440</v>
      </c>
      <c r="F1983">
        <v>3.5289999999999999</v>
      </c>
      <c r="G1983">
        <v>50031853</v>
      </c>
      <c r="H1983">
        <v>0.28399999999999997</v>
      </c>
      <c r="I1983">
        <v>2022</v>
      </c>
      <c r="J1983" t="s">
        <v>135</v>
      </c>
      <c r="K1983" t="s">
        <v>60</v>
      </c>
      <c r="L1983" s="127">
        <v>0.59861111111111109</v>
      </c>
      <c r="M1983" t="s">
        <v>28</v>
      </c>
      <c r="N1983" t="s">
        <v>29</v>
      </c>
      <c r="O1983" t="s">
        <v>30</v>
      </c>
      <c r="P1983" t="s">
        <v>31</v>
      </c>
      <c r="Q1983" t="s">
        <v>41</v>
      </c>
      <c r="R1983" t="s">
        <v>33</v>
      </c>
      <c r="S1983" t="s">
        <v>42</v>
      </c>
      <c r="T1983" t="s">
        <v>35</v>
      </c>
      <c r="U1983" s="1" t="s">
        <v>36</v>
      </c>
      <c r="V1983">
        <v>2</v>
      </c>
      <c r="W1983">
        <v>0</v>
      </c>
      <c r="X1983">
        <v>0</v>
      </c>
      <c r="Y1983">
        <v>0</v>
      </c>
      <c r="Z1983">
        <v>0</v>
      </c>
    </row>
    <row r="1984" spans="1:26" x14ac:dyDescent="0.25">
      <c r="A1984">
        <v>106955831</v>
      </c>
      <c r="B1984" t="s">
        <v>25</v>
      </c>
      <c r="C1984" t="s">
        <v>38</v>
      </c>
      <c r="D1984">
        <v>20000001</v>
      </c>
      <c r="E1984">
        <v>20000001</v>
      </c>
      <c r="F1984">
        <v>15.335000000000001</v>
      </c>
      <c r="G1984">
        <v>40001313</v>
      </c>
      <c r="H1984">
        <v>0.4</v>
      </c>
      <c r="I1984">
        <v>2022</v>
      </c>
      <c r="J1984" t="s">
        <v>89</v>
      </c>
      <c r="K1984" t="s">
        <v>27</v>
      </c>
      <c r="L1984" s="127">
        <v>0.49236111111111108</v>
      </c>
      <c r="M1984" t="s">
        <v>28</v>
      </c>
      <c r="N1984" t="s">
        <v>29</v>
      </c>
      <c r="O1984" t="s">
        <v>30</v>
      </c>
      <c r="P1984" t="s">
        <v>54</v>
      </c>
      <c r="Q1984" t="s">
        <v>41</v>
      </c>
      <c r="R1984" t="s">
        <v>33</v>
      </c>
      <c r="S1984" t="s">
        <v>42</v>
      </c>
      <c r="T1984" t="s">
        <v>35</v>
      </c>
      <c r="U1984" s="1" t="s">
        <v>64</v>
      </c>
      <c r="V1984">
        <v>1</v>
      </c>
      <c r="W1984">
        <v>0</v>
      </c>
      <c r="X1984">
        <v>0</v>
      </c>
      <c r="Y1984">
        <v>1</v>
      </c>
      <c r="Z1984">
        <v>0</v>
      </c>
    </row>
    <row r="1985" spans="1:26" x14ac:dyDescent="0.25">
      <c r="A1985">
        <v>106955862</v>
      </c>
      <c r="B1985" t="s">
        <v>25</v>
      </c>
      <c r="C1985" t="s">
        <v>45</v>
      </c>
      <c r="D1985">
        <v>50025595</v>
      </c>
      <c r="E1985">
        <v>40001650</v>
      </c>
      <c r="F1985">
        <v>0.63200000000000001</v>
      </c>
      <c r="G1985">
        <v>50019959</v>
      </c>
      <c r="H1985">
        <v>0</v>
      </c>
      <c r="I1985">
        <v>2022</v>
      </c>
      <c r="J1985" t="s">
        <v>89</v>
      </c>
      <c r="K1985" t="s">
        <v>39</v>
      </c>
      <c r="L1985" s="127">
        <v>0.90416666666666667</v>
      </c>
      <c r="M1985" t="s">
        <v>28</v>
      </c>
      <c r="N1985" t="s">
        <v>29</v>
      </c>
      <c r="O1985" t="s">
        <v>30</v>
      </c>
      <c r="P1985" t="s">
        <v>54</v>
      </c>
      <c r="Q1985" t="s">
        <v>41</v>
      </c>
      <c r="R1985" t="s">
        <v>33</v>
      </c>
      <c r="S1985" t="s">
        <v>42</v>
      </c>
      <c r="T1985" t="s">
        <v>47</v>
      </c>
      <c r="U1985" s="1" t="s">
        <v>43</v>
      </c>
      <c r="V1985">
        <v>1</v>
      </c>
      <c r="W1985">
        <v>0</v>
      </c>
      <c r="X1985">
        <v>0</v>
      </c>
      <c r="Y1985">
        <v>0</v>
      </c>
      <c r="Z1985">
        <v>1</v>
      </c>
    </row>
    <row r="1986" spans="1:26" x14ac:dyDescent="0.25">
      <c r="A1986">
        <v>106955951</v>
      </c>
      <c r="B1986" t="s">
        <v>86</v>
      </c>
      <c r="C1986" t="s">
        <v>65</v>
      </c>
      <c r="D1986">
        <v>10000026</v>
      </c>
      <c r="E1986">
        <v>10000026</v>
      </c>
      <c r="F1986">
        <v>21.661999999999999</v>
      </c>
      <c r="G1986">
        <v>200340</v>
      </c>
      <c r="H1986">
        <v>0.1</v>
      </c>
      <c r="I1986">
        <v>2022</v>
      </c>
      <c r="J1986" t="s">
        <v>135</v>
      </c>
      <c r="K1986" t="s">
        <v>55</v>
      </c>
      <c r="L1986" s="127">
        <v>0.64097222222222217</v>
      </c>
      <c r="M1986" t="s">
        <v>28</v>
      </c>
      <c r="N1986" t="s">
        <v>49</v>
      </c>
      <c r="O1986" t="s">
        <v>30</v>
      </c>
      <c r="P1986" t="s">
        <v>31</v>
      </c>
      <c r="Q1986" t="s">
        <v>41</v>
      </c>
      <c r="R1986" t="s">
        <v>33</v>
      </c>
      <c r="S1986" t="s">
        <v>42</v>
      </c>
      <c r="T1986" t="s">
        <v>35</v>
      </c>
      <c r="U1986" s="1" t="s">
        <v>36</v>
      </c>
      <c r="V1986">
        <v>3</v>
      </c>
      <c r="W1986">
        <v>0</v>
      </c>
      <c r="X1986">
        <v>0</v>
      </c>
      <c r="Y1986">
        <v>0</v>
      </c>
      <c r="Z1986">
        <v>0</v>
      </c>
    </row>
    <row r="1987" spans="1:26" x14ac:dyDescent="0.25">
      <c r="A1987">
        <v>106955977</v>
      </c>
      <c r="B1987" t="s">
        <v>86</v>
      </c>
      <c r="C1987" t="s">
        <v>65</v>
      </c>
      <c r="D1987">
        <v>10000026</v>
      </c>
      <c r="E1987">
        <v>10000026</v>
      </c>
      <c r="F1987">
        <v>26.638000000000002</v>
      </c>
      <c r="G1987">
        <v>30000146</v>
      </c>
      <c r="H1987">
        <v>1.5</v>
      </c>
      <c r="I1987">
        <v>2022</v>
      </c>
      <c r="J1987" t="s">
        <v>135</v>
      </c>
      <c r="K1987" t="s">
        <v>58</v>
      </c>
      <c r="L1987" s="127">
        <v>0.53263888888888888</v>
      </c>
      <c r="M1987" t="s">
        <v>28</v>
      </c>
      <c r="N1987" t="s">
        <v>49</v>
      </c>
      <c r="O1987" t="s">
        <v>30</v>
      </c>
      <c r="P1987" t="s">
        <v>31</v>
      </c>
      <c r="Q1987" t="s">
        <v>32</v>
      </c>
      <c r="R1987" t="s">
        <v>33</v>
      </c>
      <c r="S1987" t="s">
        <v>42</v>
      </c>
      <c r="T1987" t="s">
        <v>35</v>
      </c>
      <c r="U1987" s="1" t="s">
        <v>36</v>
      </c>
      <c r="V1987">
        <v>4</v>
      </c>
      <c r="W1987">
        <v>0</v>
      </c>
      <c r="X1987">
        <v>0</v>
      </c>
      <c r="Y1987">
        <v>0</v>
      </c>
      <c r="Z1987">
        <v>0</v>
      </c>
    </row>
    <row r="1988" spans="1:26" x14ac:dyDescent="0.25">
      <c r="A1988">
        <v>106956081</v>
      </c>
      <c r="B1988" t="s">
        <v>86</v>
      </c>
      <c r="C1988" t="s">
        <v>65</v>
      </c>
      <c r="D1988">
        <v>10000026</v>
      </c>
      <c r="E1988">
        <v>10000026</v>
      </c>
      <c r="F1988">
        <v>26.559000000000001</v>
      </c>
      <c r="G1988">
        <v>200380</v>
      </c>
      <c r="H1988">
        <v>0.8</v>
      </c>
      <c r="I1988">
        <v>2022</v>
      </c>
      <c r="J1988" t="s">
        <v>135</v>
      </c>
      <c r="K1988" t="s">
        <v>60</v>
      </c>
      <c r="L1988" s="127">
        <v>0.13819444444444443</v>
      </c>
      <c r="M1988" t="s">
        <v>28</v>
      </c>
      <c r="N1988" t="s">
        <v>29</v>
      </c>
      <c r="O1988" t="s">
        <v>30</v>
      </c>
      <c r="P1988" t="s">
        <v>31</v>
      </c>
      <c r="Q1988" t="s">
        <v>41</v>
      </c>
      <c r="R1988" t="s">
        <v>33</v>
      </c>
      <c r="S1988" t="s">
        <v>42</v>
      </c>
      <c r="T1988" t="s">
        <v>57</v>
      </c>
      <c r="U1988" s="1" t="s">
        <v>64</v>
      </c>
      <c r="V1988">
        <v>2</v>
      </c>
      <c r="W1988">
        <v>0</v>
      </c>
      <c r="X1988">
        <v>0</v>
      </c>
      <c r="Y1988">
        <v>1</v>
      </c>
      <c r="Z1988">
        <v>1</v>
      </c>
    </row>
    <row r="1989" spans="1:26" x14ac:dyDescent="0.25">
      <c r="A1989">
        <v>106956086</v>
      </c>
      <c r="B1989" t="s">
        <v>104</v>
      </c>
      <c r="C1989" t="s">
        <v>65</v>
      </c>
      <c r="D1989">
        <v>10000026</v>
      </c>
      <c r="E1989">
        <v>10000026</v>
      </c>
      <c r="F1989">
        <v>1.5109999999999999</v>
      </c>
      <c r="G1989">
        <v>200430</v>
      </c>
      <c r="H1989">
        <v>1</v>
      </c>
      <c r="I1989">
        <v>2022</v>
      </c>
      <c r="J1989" t="s">
        <v>135</v>
      </c>
      <c r="K1989" t="s">
        <v>60</v>
      </c>
      <c r="L1989" s="127">
        <v>0.45277777777777778</v>
      </c>
      <c r="M1989" t="s">
        <v>28</v>
      </c>
      <c r="N1989" t="s">
        <v>49</v>
      </c>
      <c r="O1989" t="s">
        <v>30</v>
      </c>
      <c r="P1989" t="s">
        <v>31</v>
      </c>
      <c r="Q1989" t="s">
        <v>41</v>
      </c>
      <c r="R1989" t="s">
        <v>33</v>
      </c>
      <c r="S1989" t="s">
        <v>42</v>
      </c>
      <c r="T1989" t="s">
        <v>35</v>
      </c>
      <c r="U1989" s="1" t="s">
        <v>36</v>
      </c>
      <c r="V1989">
        <v>2</v>
      </c>
      <c r="W1989">
        <v>0</v>
      </c>
      <c r="X1989">
        <v>0</v>
      </c>
      <c r="Y1989">
        <v>0</v>
      </c>
      <c r="Z1989">
        <v>0</v>
      </c>
    </row>
    <row r="1990" spans="1:26" x14ac:dyDescent="0.25">
      <c r="A1990">
        <v>106956096</v>
      </c>
      <c r="B1990" t="s">
        <v>86</v>
      </c>
      <c r="C1990" t="s">
        <v>65</v>
      </c>
      <c r="D1990">
        <v>10000026</v>
      </c>
      <c r="E1990">
        <v>10000026</v>
      </c>
      <c r="F1990">
        <v>27.666</v>
      </c>
      <c r="G1990">
        <v>200400</v>
      </c>
      <c r="H1990">
        <v>0.1</v>
      </c>
      <c r="I1990">
        <v>2022</v>
      </c>
      <c r="J1990" t="s">
        <v>135</v>
      </c>
      <c r="K1990" t="s">
        <v>60</v>
      </c>
      <c r="L1990" s="127">
        <v>0.37708333333333338</v>
      </c>
      <c r="M1990" t="s">
        <v>28</v>
      </c>
      <c r="N1990" t="s">
        <v>49</v>
      </c>
      <c r="O1990" t="s">
        <v>30</v>
      </c>
      <c r="P1990" t="s">
        <v>31</v>
      </c>
      <c r="Q1990" t="s">
        <v>41</v>
      </c>
      <c r="R1990" t="s">
        <v>95</v>
      </c>
      <c r="S1990" t="s">
        <v>42</v>
      </c>
      <c r="T1990" t="s">
        <v>35</v>
      </c>
      <c r="U1990" s="1" t="s">
        <v>64</v>
      </c>
      <c r="V1990">
        <v>2</v>
      </c>
      <c r="W1990">
        <v>0</v>
      </c>
      <c r="X1990">
        <v>0</v>
      </c>
      <c r="Y1990">
        <v>1</v>
      </c>
      <c r="Z1990">
        <v>0</v>
      </c>
    </row>
    <row r="1991" spans="1:26" x14ac:dyDescent="0.25">
      <c r="A1991">
        <v>106956111</v>
      </c>
      <c r="B1991" t="s">
        <v>25</v>
      </c>
      <c r="C1991" t="s">
        <v>65</v>
      </c>
      <c r="D1991">
        <v>10000040</v>
      </c>
      <c r="E1991">
        <v>10000040</v>
      </c>
      <c r="F1991">
        <v>999.99900000000002</v>
      </c>
      <c r="G1991">
        <v>20000070</v>
      </c>
      <c r="H1991">
        <v>9.5000000000000001E-2</v>
      </c>
      <c r="I1991">
        <v>2022</v>
      </c>
      <c r="J1991" t="s">
        <v>135</v>
      </c>
      <c r="K1991" t="s">
        <v>60</v>
      </c>
      <c r="L1991" s="127">
        <v>0.49722222222222223</v>
      </c>
      <c r="M1991" t="s">
        <v>28</v>
      </c>
      <c r="N1991" t="s">
        <v>29</v>
      </c>
      <c r="O1991" t="s">
        <v>30</v>
      </c>
      <c r="P1991" t="s">
        <v>31</v>
      </c>
      <c r="Q1991" t="s">
        <v>41</v>
      </c>
      <c r="R1991" t="s">
        <v>33</v>
      </c>
      <c r="S1991" t="s">
        <v>42</v>
      </c>
      <c r="T1991" t="s">
        <v>35</v>
      </c>
      <c r="U1991" s="1" t="s">
        <v>36</v>
      </c>
      <c r="V1991">
        <v>7</v>
      </c>
      <c r="W1991">
        <v>0</v>
      </c>
      <c r="X1991">
        <v>0</v>
      </c>
      <c r="Y1991">
        <v>0</v>
      </c>
      <c r="Z1991">
        <v>0</v>
      </c>
    </row>
    <row r="1992" spans="1:26" x14ac:dyDescent="0.25">
      <c r="A1992">
        <v>106956117</v>
      </c>
      <c r="B1992" t="s">
        <v>166</v>
      </c>
      <c r="C1992" t="s">
        <v>65</v>
      </c>
      <c r="D1992">
        <v>10000040</v>
      </c>
      <c r="E1992">
        <v>10000040</v>
      </c>
      <c r="F1992">
        <v>10.324</v>
      </c>
      <c r="G1992">
        <v>40001410</v>
      </c>
      <c r="H1992">
        <v>1.2</v>
      </c>
      <c r="I1992">
        <v>2022</v>
      </c>
      <c r="J1992" t="s">
        <v>135</v>
      </c>
      <c r="K1992" t="s">
        <v>60</v>
      </c>
      <c r="L1992" s="127">
        <v>0.49583333333333335</v>
      </c>
      <c r="M1992" t="s">
        <v>40</v>
      </c>
      <c r="N1992" t="s">
        <v>49</v>
      </c>
      <c r="O1992" t="s">
        <v>30</v>
      </c>
      <c r="P1992" t="s">
        <v>68</v>
      </c>
      <c r="Q1992" t="s">
        <v>41</v>
      </c>
      <c r="R1992" t="s">
        <v>33</v>
      </c>
      <c r="S1992" t="s">
        <v>42</v>
      </c>
      <c r="T1992" t="s">
        <v>35</v>
      </c>
      <c r="U1992" s="1" t="s">
        <v>36</v>
      </c>
      <c r="V1992">
        <v>5</v>
      </c>
      <c r="W1992">
        <v>0</v>
      </c>
      <c r="X1992">
        <v>0</v>
      </c>
      <c r="Y1992">
        <v>0</v>
      </c>
      <c r="Z1992">
        <v>0</v>
      </c>
    </row>
    <row r="1993" spans="1:26" x14ac:dyDescent="0.25">
      <c r="A1993">
        <v>106956120</v>
      </c>
      <c r="B1993" t="s">
        <v>166</v>
      </c>
      <c r="C1993" t="s">
        <v>65</v>
      </c>
      <c r="D1993">
        <v>10000040</v>
      </c>
      <c r="E1993">
        <v>10000040</v>
      </c>
      <c r="F1993">
        <v>11.324</v>
      </c>
      <c r="G1993">
        <v>40001410</v>
      </c>
      <c r="H1993">
        <v>0.2</v>
      </c>
      <c r="I1993">
        <v>2022</v>
      </c>
      <c r="J1993" t="s">
        <v>135</v>
      </c>
      <c r="K1993" t="s">
        <v>60</v>
      </c>
      <c r="L1993" s="127">
        <v>0.54375000000000007</v>
      </c>
      <c r="M1993" t="s">
        <v>40</v>
      </c>
      <c r="N1993" t="s">
        <v>49</v>
      </c>
      <c r="O1993" t="s">
        <v>30</v>
      </c>
      <c r="P1993" t="s">
        <v>68</v>
      </c>
      <c r="Q1993" t="s">
        <v>41</v>
      </c>
      <c r="R1993" t="s">
        <v>33</v>
      </c>
      <c r="S1993" t="s">
        <v>42</v>
      </c>
      <c r="T1993" t="s">
        <v>35</v>
      </c>
      <c r="U1993" s="1" t="s">
        <v>36</v>
      </c>
      <c r="V1993">
        <v>3</v>
      </c>
      <c r="W1993">
        <v>0</v>
      </c>
      <c r="X1993">
        <v>0</v>
      </c>
      <c r="Y1993">
        <v>0</v>
      </c>
      <c r="Z1993">
        <v>0</v>
      </c>
    </row>
    <row r="1994" spans="1:26" x14ac:dyDescent="0.25">
      <c r="A1994">
        <v>106956124</v>
      </c>
      <c r="B1994" t="s">
        <v>100</v>
      </c>
      <c r="C1994" t="s">
        <v>67</v>
      </c>
      <c r="D1994">
        <v>30000016</v>
      </c>
      <c r="E1994">
        <v>30000016</v>
      </c>
      <c r="F1994">
        <v>8.66</v>
      </c>
      <c r="G1994">
        <v>40001804</v>
      </c>
      <c r="H1994">
        <v>0</v>
      </c>
      <c r="I1994">
        <v>2022</v>
      </c>
      <c r="J1994" t="s">
        <v>135</v>
      </c>
      <c r="K1994" t="s">
        <v>60</v>
      </c>
      <c r="L1994" s="127">
        <v>0.32847222222222222</v>
      </c>
      <c r="M1994" t="s">
        <v>28</v>
      </c>
      <c r="N1994" t="s">
        <v>49</v>
      </c>
      <c r="O1994" t="s">
        <v>30</v>
      </c>
      <c r="P1994" t="s">
        <v>68</v>
      </c>
      <c r="Q1994" t="s">
        <v>41</v>
      </c>
      <c r="R1994" t="s">
        <v>61</v>
      </c>
      <c r="S1994" t="s">
        <v>42</v>
      </c>
      <c r="T1994" t="s">
        <v>35</v>
      </c>
      <c r="U1994" s="1" t="s">
        <v>36</v>
      </c>
      <c r="V1994">
        <v>3</v>
      </c>
      <c r="W1994">
        <v>0</v>
      </c>
      <c r="X1994">
        <v>0</v>
      </c>
      <c r="Y1994">
        <v>0</v>
      </c>
      <c r="Z1994">
        <v>0</v>
      </c>
    </row>
    <row r="1995" spans="1:26" x14ac:dyDescent="0.25">
      <c r="A1995">
        <v>106956204</v>
      </c>
      <c r="B1995" t="s">
        <v>81</v>
      </c>
      <c r="C1995" t="s">
        <v>65</v>
      </c>
      <c r="D1995">
        <v>10000085</v>
      </c>
      <c r="E1995">
        <v>10000085</v>
      </c>
      <c r="F1995">
        <v>8.39</v>
      </c>
      <c r="G1995">
        <v>50003933</v>
      </c>
      <c r="H1995">
        <v>0.25</v>
      </c>
      <c r="I1995">
        <v>2022</v>
      </c>
      <c r="J1995" t="s">
        <v>135</v>
      </c>
      <c r="K1995" t="s">
        <v>27</v>
      </c>
      <c r="L1995" s="127">
        <v>0.11388888888888889</v>
      </c>
      <c r="M1995" t="s">
        <v>28</v>
      </c>
      <c r="N1995" t="s">
        <v>49</v>
      </c>
      <c r="O1995" t="s">
        <v>30</v>
      </c>
      <c r="P1995" t="s">
        <v>31</v>
      </c>
      <c r="Q1995" t="s">
        <v>41</v>
      </c>
      <c r="R1995" t="s">
        <v>33</v>
      </c>
      <c r="S1995" t="s">
        <v>42</v>
      </c>
      <c r="T1995" t="s">
        <v>47</v>
      </c>
      <c r="U1995" s="1" t="s">
        <v>36</v>
      </c>
      <c r="V1995">
        <v>2</v>
      </c>
      <c r="W1995">
        <v>0</v>
      </c>
      <c r="X1995">
        <v>0</v>
      </c>
      <c r="Y1995">
        <v>0</v>
      </c>
      <c r="Z1995">
        <v>0</v>
      </c>
    </row>
    <row r="1996" spans="1:26" x14ac:dyDescent="0.25">
      <c r="A1996">
        <v>106956247</v>
      </c>
      <c r="B1996" t="s">
        <v>25</v>
      </c>
      <c r="C1996" t="s">
        <v>45</v>
      </c>
      <c r="D1996">
        <v>50031853</v>
      </c>
      <c r="E1996">
        <v>40001728</v>
      </c>
      <c r="F1996">
        <v>3.6019999999999999</v>
      </c>
      <c r="G1996">
        <v>50002997</v>
      </c>
      <c r="H1996">
        <v>2.8000000000000001E-2</v>
      </c>
      <c r="I1996">
        <v>2022</v>
      </c>
      <c r="J1996" t="s">
        <v>135</v>
      </c>
      <c r="K1996" t="s">
        <v>27</v>
      </c>
      <c r="L1996" s="127">
        <v>0.35000000000000003</v>
      </c>
      <c r="M1996" t="s">
        <v>28</v>
      </c>
      <c r="N1996" t="s">
        <v>29</v>
      </c>
      <c r="O1996" t="s">
        <v>30</v>
      </c>
      <c r="P1996" t="s">
        <v>68</v>
      </c>
      <c r="Q1996" t="s">
        <v>32</v>
      </c>
      <c r="R1996" t="s">
        <v>33</v>
      </c>
      <c r="S1996" t="s">
        <v>42</v>
      </c>
      <c r="T1996" t="s">
        <v>35</v>
      </c>
      <c r="U1996" s="1" t="s">
        <v>43</v>
      </c>
      <c r="V1996">
        <v>3</v>
      </c>
      <c r="W1996">
        <v>0</v>
      </c>
      <c r="X1996">
        <v>0</v>
      </c>
      <c r="Y1996">
        <v>0</v>
      </c>
      <c r="Z1996">
        <v>2</v>
      </c>
    </row>
    <row r="1997" spans="1:26" x14ac:dyDescent="0.25">
      <c r="A1997">
        <v>106956249</v>
      </c>
      <c r="B1997" t="s">
        <v>25</v>
      </c>
      <c r="C1997" t="s">
        <v>65</v>
      </c>
      <c r="D1997">
        <v>10000440</v>
      </c>
      <c r="E1997">
        <v>10000440</v>
      </c>
      <c r="F1997">
        <v>2.2509999999999999</v>
      </c>
      <c r="G1997">
        <v>50032558</v>
      </c>
      <c r="H1997">
        <v>0.12</v>
      </c>
      <c r="I1997">
        <v>2022</v>
      </c>
      <c r="J1997" t="s">
        <v>135</v>
      </c>
      <c r="K1997" t="s">
        <v>27</v>
      </c>
      <c r="L1997" s="127">
        <v>0.32708333333333334</v>
      </c>
      <c r="M1997" t="s">
        <v>28</v>
      </c>
      <c r="N1997" t="s">
        <v>49</v>
      </c>
      <c r="O1997" t="s">
        <v>30</v>
      </c>
      <c r="P1997" t="s">
        <v>31</v>
      </c>
      <c r="Q1997" t="s">
        <v>41</v>
      </c>
      <c r="R1997" t="s">
        <v>33</v>
      </c>
      <c r="S1997" t="s">
        <v>42</v>
      </c>
      <c r="T1997" t="s">
        <v>35</v>
      </c>
      <c r="U1997" s="1" t="s">
        <v>36</v>
      </c>
      <c r="V1997">
        <v>2</v>
      </c>
      <c r="W1997">
        <v>0</v>
      </c>
      <c r="X1997">
        <v>0</v>
      </c>
      <c r="Y1997">
        <v>0</v>
      </c>
      <c r="Z1997">
        <v>0</v>
      </c>
    </row>
    <row r="1998" spans="1:26" x14ac:dyDescent="0.25">
      <c r="A1998">
        <v>106956295</v>
      </c>
      <c r="B1998" t="s">
        <v>138</v>
      </c>
      <c r="C1998" t="s">
        <v>67</v>
      </c>
      <c r="D1998">
        <v>30000011</v>
      </c>
      <c r="E1998">
        <v>30000011</v>
      </c>
      <c r="F1998">
        <v>12.731999999999999</v>
      </c>
      <c r="G1998">
        <v>50025593</v>
      </c>
      <c r="H1998">
        <v>3.7999999999999999E-2</v>
      </c>
      <c r="I1998">
        <v>2022</v>
      </c>
      <c r="J1998" t="s">
        <v>118</v>
      </c>
      <c r="K1998" t="s">
        <v>58</v>
      </c>
      <c r="L1998" s="127">
        <v>0.41388888888888892</v>
      </c>
      <c r="M1998" t="s">
        <v>77</v>
      </c>
      <c r="N1998" t="s">
        <v>49</v>
      </c>
      <c r="O1998" t="s">
        <v>30</v>
      </c>
      <c r="P1998" t="s">
        <v>31</v>
      </c>
      <c r="Q1998" t="s">
        <v>41</v>
      </c>
      <c r="R1998" t="s">
        <v>33</v>
      </c>
      <c r="S1998" t="s">
        <v>42</v>
      </c>
      <c r="T1998" t="s">
        <v>35</v>
      </c>
      <c r="U1998" s="1" t="s">
        <v>36</v>
      </c>
      <c r="V1998">
        <v>4</v>
      </c>
      <c r="W1998">
        <v>0</v>
      </c>
      <c r="X1998">
        <v>0</v>
      </c>
      <c r="Y1998">
        <v>0</v>
      </c>
      <c r="Z1998">
        <v>0</v>
      </c>
    </row>
    <row r="1999" spans="1:26" x14ac:dyDescent="0.25">
      <c r="A1999">
        <v>106956436</v>
      </c>
      <c r="B1999" t="s">
        <v>25</v>
      </c>
      <c r="C1999" t="s">
        <v>65</v>
      </c>
      <c r="D1999">
        <v>10000440</v>
      </c>
      <c r="E1999">
        <v>10000440</v>
      </c>
      <c r="F1999">
        <v>999.99900000000002</v>
      </c>
      <c r="G1999">
        <v>50015732</v>
      </c>
      <c r="H1999">
        <v>1.9E-2</v>
      </c>
      <c r="I1999">
        <v>2022</v>
      </c>
      <c r="J1999" t="s">
        <v>135</v>
      </c>
      <c r="K1999" t="s">
        <v>27</v>
      </c>
      <c r="L1999" s="127">
        <v>0.44444444444444442</v>
      </c>
      <c r="M1999" t="s">
        <v>28</v>
      </c>
      <c r="N1999" t="s">
        <v>49</v>
      </c>
      <c r="O1999" t="s">
        <v>30</v>
      </c>
      <c r="P1999" t="s">
        <v>31</v>
      </c>
      <c r="Q1999" t="s">
        <v>41</v>
      </c>
      <c r="R1999" t="s">
        <v>33</v>
      </c>
      <c r="S1999" t="s">
        <v>42</v>
      </c>
      <c r="T1999" t="s">
        <v>35</v>
      </c>
      <c r="U1999" s="1" t="s">
        <v>36</v>
      </c>
      <c r="V1999">
        <v>2</v>
      </c>
      <c r="W1999">
        <v>0</v>
      </c>
      <c r="X1999">
        <v>0</v>
      </c>
      <c r="Y1999">
        <v>0</v>
      </c>
      <c r="Z1999">
        <v>0</v>
      </c>
    </row>
    <row r="2000" spans="1:26" x14ac:dyDescent="0.25">
      <c r="A2000">
        <v>106956506</v>
      </c>
      <c r="B2000" t="s">
        <v>86</v>
      </c>
      <c r="C2000" t="s">
        <v>65</v>
      </c>
      <c r="D2000">
        <v>10000040</v>
      </c>
      <c r="E2000">
        <v>10000040</v>
      </c>
      <c r="F2000">
        <v>13.865</v>
      </c>
      <c r="G2000">
        <v>20000025</v>
      </c>
      <c r="H2000">
        <v>0.2</v>
      </c>
      <c r="I2000">
        <v>2022</v>
      </c>
      <c r="J2000" t="s">
        <v>118</v>
      </c>
      <c r="K2000" t="s">
        <v>60</v>
      </c>
      <c r="L2000" s="127">
        <v>0.9291666666666667</v>
      </c>
      <c r="M2000" t="s">
        <v>28</v>
      </c>
      <c r="N2000" t="s">
        <v>29</v>
      </c>
      <c r="O2000" t="s">
        <v>30</v>
      </c>
      <c r="P2000" t="s">
        <v>31</v>
      </c>
      <c r="Q2000" t="s">
        <v>41</v>
      </c>
      <c r="R2000" t="s">
        <v>84</v>
      </c>
      <c r="S2000" t="s">
        <v>42</v>
      </c>
      <c r="T2000" t="s">
        <v>57</v>
      </c>
      <c r="U2000" s="1" t="s">
        <v>36</v>
      </c>
      <c r="V2000">
        <v>2</v>
      </c>
      <c r="W2000">
        <v>0</v>
      </c>
      <c r="X2000">
        <v>0</v>
      </c>
      <c r="Y2000">
        <v>0</v>
      </c>
      <c r="Z2000">
        <v>0</v>
      </c>
    </row>
    <row r="2001" spans="1:26" x14ac:dyDescent="0.25">
      <c r="A2001">
        <v>106956581</v>
      </c>
      <c r="B2001" t="s">
        <v>133</v>
      </c>
      <c r="C2001" t="s">
        <v>38</v>
      </c>
      <c r="D2001">
        <v>20000070</v>
      </c>
      <c r="E2001">
        <v>20000070</v>
      </c>
      <c r="F2001">
        <v>6.1909999999999998</v>
      </c>
      <c r="G2001">
        <v>50030795</v>
      </c>
      <c r="H2001">
        <v>0</v>
      </c>
      <c r="I2001">
        <v>2022</v>
      </c>
      <c r="J2001" t="s">
        <v>135</v>
      </c>
      <c r="K2001" t="s">
        <v>27</v>
      </c>
      <c r="L2001" s="127">
        <v>0.48749999999999999</v>
      </c>
      <c r="M2001" t="s">
        <v>28</v>
      </c>
      <c r="N2001" t="s">
        <v>49</v>
      </c>
      <c r="O2001" t="s">
        <v>30</v>
      </c>
      <c r="P2001" t="s">
        <v>68</v>
      </c>
      <c r="Q2001" t="s">
        <v>41</v>
      </c>
      <c r="R2001" t="s">
        <v>61</v>
      </c>
      <c r="S2001" t="s">
        <v>42</v>
      </c>
      <c r="T2001" t="s">
        <v>35</v>
      </c>
      <c r="U2001" s="1" t="s">
        <v>36</v>
      </c>
      <c r="V2001">
        <v>2</v>
      </c>
      <c r="W2001">
        <v>0</v>
      </c>
      <c r="X2001">
        <v>0</v>
      </c>
      <c r="Y2001">
        <v>0</v>
      </c>
      <c r="Z2001">
        <v>0</v>
      </c>
    </row>
    <row r="2002" spans="1:26" x14ac:dyDescent="0.25">
      <c r="A2002">
        <v>106956631</v>
      </c>
      <c r="B2002" t="s">
        <v>81</v>
      </c>
      <c r="C2002" t="s">
        <v>45</v>
      </c>
      <c r="D2002">
        <v>50028612</v>
      </c>
      <c r="E2002">
        <v>50028612</v>
      </c>
      <c r="F2002">
        <v>8.0470000000000006</v>
      </c>
      <c r="G2002">
        <v>50006297</v>
      </c>
      <c r="H2002">
        <v>0</v>
      </c>
      <c r="I2002">
        <v>2022</v>
      </c>
      <c r="J2002" t="s">
        <v>135</v>
      </c>
      <c r="K2002" t="s">
        <v>27</v>
      </c>
      <c r="L2002" s="127">
        <v>0.39583333333333331</v>
      </c>
      <c r="M2002" t="s">
        <v>28</v>
      </c>
      <c r="N2002" t="s">
        <v>49</v>
      </c>
      <c r="O2002" t="s">
        <v>30</v>
      </c>
      <c r="P2002" t="s">
        <v>31</v>
      </c>
      <c r="Q2002" t="s">
        <v>41</v>
      </c>
      <c r="R2002" t="s">
        <v>33</v>
      </c>
      <c r="S2002" t="s">
        <v>42</v>
      </c>
      <c r="T2002" t="s">
        <v>35</v>
      </c>
      <c r="U2002" s="1" t="s">
        <v>36</v>
      </c>
      <c r="V2002">
        <v>2</v>
      </c>
      <c r="W2002">
        <v>0</v>
      </c>
      <c r="X2002">
        <v>0</v>
      </c>
      <c r="Y2002">
        <v>0</v>
      </c>
      <c r="Z2002">
        <v>0</v>
      </c>
    </row>
    <row r="2003" spans="1:26" x14ac:dyDescent="0.25">
      <c r="A2003">
        <v>106956641</v>
      </c>
      <c r="B2003" t="s">
        <v>131</v>
      </c>
      <c r="C2003" t="s">
        <v>38</v>
      </c>
      <c r="D2003">
        <v>20000221</v>
      </c>
      <c r="E2003">
        <v>20000221</v>
      </c>
      <c r="F2003">
        <v>11.39</v>
      </c>
      <c r="G2003">
        <v>50015355</v>
      </c>
      <c r="H2003">
        <v>5.7000000000000002E-2</v>
      </c>
      <c r="I2003">
        <v>2022</v>
      </c>
      <c r="J2003" t="s">
        <v>135</v>
      </c>
      <c r="K2003" t="s">
        <v>27</v>
      </c>
      <c r="L2003" s="127">
        <v>0.36805555555555558</v>
      </c>
      <c r="M2003" t="s">
        <v>28</v>
      </c>
      <c r="N2003" t="s">
        <v>49</v>
      </c>
      <c r="O2003" t="s">
        <v>30</v>
      </c>
      <c r="P2003" t="s">
        <v>31</v>
      </c>
      <c r="Q2003" t="s">
        <v>41</v>
      </c>
      <c r="R2003" t="s">
        <v>33</v>
      </c>
      <c r="S2003" t="s">
        <v>42</v>
      </c>
      <c r="T2003" t="s">
        <v>35</v>
      </c>
      <c r="U2003" s="1" t="s">
        <v>36</v>
      </c>
      <c r="V2003">
        <v>2</v>
      </c>
      <c r="W2003">
        <v>0</v>
      </c>
      <c r="X2003">
        <v>0</v>
      </c>
      <c r="Y2003">
        <v>0</v>
      </c>
      <c r="Z2003">
        <v>0</v>
      </c>
    </row>
    <row r="2004" spans="1:26" x14ac:dyDescent="0.25">
      <c r="A2004">
        <v>106956644</v>
      </c>
      <c r="B2004" t="s">
        <v>44</v>
      </c>
      <c r="C2004" t="s">
        <v>45</v>
      </c>
      <c r="D2004">
        <v>50000545</v>
      </c>
      <c r="E2004">
        <v>30000055</v>
      </c>
      <c r="F2004">
        <v>8.1259999999999994</v>
      </c>
      <c r="G2004">
        <v>30000147</v>
      </c>
      <c r="H2004">
        <v>0</v>
      </c>
      <c r="I2004">
        <v>2022</v>
      </c>
      <c r="J2004" t="s">
        <v>135</v>
      </c>
      <c r="K2004" t="s">
        <v>27</v>
      </c>
      <c r="L2004" s="127">
        <v>0.73888888888888893</v>
      </c>
      <c r="M2004" t="s">
        <v>28</v>
      </c>
      <c r="N2004" t="s">
        <v>29</v>
      </c>
      <c r="O2004" t="s">
        <v>30</v>
      </c>
      <c r="P2004" t="s">
        <v>31</v>
      </c>
      <c r="Q2004" t="s">
        <v>32</v>
      </c>
      <c r="R2004" t="s">
        <v>95</v>
      </c>
      <c r="S2004" t="s">
        <v>42</v>
      </c>
      <c r="T2004" t="s">
        <v>35</v>
      </c>
      <c r="U2004" s="1" t="s">
        <v>36</v>
      </c>
      <c r="V2004">
        <v>2</v>
      </c>
      <c r="W2004">
        <v>0</v>
      </c>
      <c r="X2004">
        <v>0</v>
      </c>
      <c r="Y2004">
        <v>0</v>
      </c>
      <c r="Z2004">
        <v>0</v>
      </c>
    </row>
    <row r="2005" spans="1:26" x14ac:dyDescent="0.25">
      <c r="A2005">
        <v>106956789</v>
      </c>
      <c r="B2005" t="s">
        <v>101</v>
      </c>
      <c r="C2005" t="s">
        <v>45</v>
      </c>
      <c r="D2005">
        <v>50018682</v>
      </c>
      <c r="E2005">
        <v>50018682</v>
      </c>
      <c r="F2005">
        <v>999.99900000000002</v>
      </c>
      <c r="G2005">
        <v>50000687</v>
      </c>
      <c r="H2005">
        <v>0</v>
      </c>
      <c r="I2005">
        <v>2022</v>
      </c>
      <c r="J2005" t="s">
        <v>118</v>
      </c>
      <c r="K2005" t="s">
        <v>60</v>
      </c>
      <c r="L2005" s="127">
        <v>0.60069444444444442</v>
      </c>
      <c r="M2005" t="s">
        <v>28</v>
      </c>
      <c r="N2005" t="s">
        <v>49</v>
      </c>
      <c r="O2005" t="s">
        <v>30</v>
      </c>
      <c r="P2005" t="s">
        <v>31</v>
      </c>
      <c r="Q2005" t="s">
        <v>41</v>
      </c>
      <c r="R2005" t="s">
        <v>33</v>
      </c>
      <c r="S2005" t="s">
        <v>42</v>
      </c>
      <c r="T2005" t="s">
        <v>35</v>
      </c>
      <c r="U2005" s="1" t="s">
        <v>36</v>
      </c>
      <c r="V2005">
        <v>3</v>
      </c>
      <c r="W2005">
        <v>0</v>
      </c>
      <c r="X2005">
        <v>0</v>
      </c>
      <c r="Y2005">
        <v>0</v>
      </c>
      <c r="Z2005">
        <v>0</v>
      </c>
    </row>
    <row r="2006" spans="1:26" x14ac:dyDescent="0.25">
      <c r="A2006">
        <v>106956812</v>
      </c>
      <c r="B2006" t="s">
        <v>25</v>
      </c>
      <c r="C2006" t="s">
        <v>38</v>
      </c>
      <c r="D2006">
        <v>20000001</v>
      </c>
      <c r="E2006">
        <v>20000001</v>
      </c>
      <c r="F2006">
        <v>15.73</v>
      </c>
      <c r="G2006">
        <v>40001313</v>
      </c>
      <c r="H2006">
        <v>5.0000000000000001E-3</v>
      </c>
      <c r="I2006">
        <v>2022</v>
      </c>
      <c r="J2006" t="s">
        <v>118</v>
      </c>
      <c r="K2006" t="s">
        <v>27</v>
      </c>
      <c r="L2006" s="127">
        <v>0.54236111111111118</v>
      </c>
      <c r="M2006" t="s">
        <v>28</v>
      </c>
      <c r="N2006" t="s">
        <v>29</v>
      </c>
      <c r="O2006" t="s">
        <v>30</v>
      </c>
      <c r="P2006" t="s">
        <v>31</v>
      </c>
      <c r="Q2006" t="s">
        <v>62</v>
      </c>
      <c r="R2006" t="s">
        <v>56</v>
      </c>
      <c r="S2006" t="s">
        <v>34</v>
      </c>
      <c r="T2006" t="s">
        <v>35</v>
      </c>
      <c r="U2006" s="1" t="s">
        <v>36</v>
      </c>
      <c r="V2006">
        <v>3</v>
      </c>
      <c r="W2006">
        <v>0</v>
      </c>
      <c r="X2006">
        <v>0</v>
      </c>
      <c r="Y2006">
        <v>0</v>
      </c>
      <c r="Z2006">
        <v>0</v>
      </c>
    </row>
    <row r="2007" spans="1:26" x14ac:dyDescent="0.25">
      <c r="A2007">
        <v>106957040</v>
      </c>
      <c r="B2007" t="s">
        <v>25</v>
      </c>
      <c r="C2007" t="s">
        <v>45</v>
      </c>
      <c r="D2007">
        <v>50031853</v>
      </c>
      <c r="E2007">
        <v>40001728</v>
      </c>
      <c r="F2007">
        <v>3.5350000000000001</v>
      </c>
      <c r="G2007">
        <v>50002997</v>
      </c>
      <c r="H2007">
        <v>9.5000000000000001E-2</v>
      </c>
      <c r="I2007">
        <v>2022</v>
      </c>
      <c r="J2007" t="s">
        <v>135</v>
      </c>
      <c r="K2007" t="s">
        <v>27</v>
      </c>
      <c r="L2007" s="127">
        <v>0.93194444444444446</v>
      </c>
      <c r="M2007" t="s">
        <v>28</v>
      </c>
      <c r="N2007" t="s">
        <v>49</v>
      </c>
      <c r="O2007" t="s">
        <v>30</v>
      </c>
      <c r="P2007" t="s">
        <v>31</v>
      </c>
      <c r="Q2007" t="s">
        <v>41</v>
      </c>
      <c r="R2007" t="s">
        <v>33</v>
      </c>
      <c r="S2007" t="s">
        <v>42</v>
      </c>
      <c r="T2007" t="s">
        <v>57</v>
      </c>
      <c r="U2007" s="1" t="s">
        <v>43</v>
      </c>
      <c r="V2007">
        <v>10</v>
      </c>
      <c r="W2007">
        <v>0</v>
      </c>
      <c r="X2007">
        <v>0</v>
      </c>
      <c r="Y2007">
        <v>0</v>
      </c>
      <c r="Z2007">
        <v>3</v>
      </c>
    </row>
    <row r="2008" spans="1:26" x14ac:dyDescent="0.25">
      <c r="A2008">
        <v>106957044</v>
      </c>
      <c r="B2008" t="s">
        <v>25</v>
      </c>
      <c r="C2008" t="s">
        <v>45</v>
      </c>
      <c r="D2008">
        <v>50031853</v>
      </c>
      <c r="E2008">
        <v>40001728</v>
      </c>
      <c r="F2008">
        <v>3.274</v>
      </c>
      <c r="G2008">
        <v>50002997</v>
      </c>
      <c r="H2008">
        <v>0.35599999999999998</v>
      </c>
      <c r="I2008">
        <v>2022</v>
      </c>
      <c r="J2008" t="s">
        <v>135</v>
      </c>
      <c r="K2008" t="s">
        <v>39</v>
      </c>
      <c r="L2008" s="127">
        <v>0.36805555555555558</v>
      </c>
      <c r="M2008" t="s">
        <v>28</v>
      </c>
      <c r="N2008" t="s">
        <v>49</v>
      </c>
      <c r="O2008" t="s">
        <v>30</v>
      </c>
      <c r="P2008" t="s">
        <v>31</v>
      </c>
      <c r="Q2008" t="s">
        <v>41</v>
      </c>
      <c r="R2008" t="s">
        <v>33</v>
      </c>
      <c r="S2008" t="s">
        <v>42</v>
      </c>
      <c r="T2008" t="s">
        <v>35</v>
      </c>
      <c r="U2008" s="1" t="s">
        <v>36</v>
      </c>
      <c r="V2008">
        <v>3</v>
      </c>
      <c r="W2008">
        <v>0</v>
      </c>
      <c r="X2008">
        <v>0</v>
      </c>
      <c r="Y2008">
        <v>0</v>
      </c>
      <c r="Z2008">
        <v>0</v>
      </c>
    </row>
    <row r="2009" spans="1:26" x14ac:dyDescent="0.25">
      <c r="A2009">
        <v>106957073</v>
      </c>
      <c r="B2009" t="s">
        <v>25</v>
      </c>
      <c r="C2009" t="s">
        <v>65</v>
      </c>
      <c r="D2009">
        <v>10000440</v>
      </c>
      <c r="E2009">
        <v>10000440</v>
      </c>
      <c r="F2009">
        <v>1.915</v>
      </c>
      <c r="G2009">
        <v>50019763</v>
      </c>
      <c r="H2009">
        <v>0.25</v>
      </c>
      <c r="I2009">
        <v>2022</v>
      </c>
      <c r="J2009" t="s">
        <v>135</v>
      </c>
      <c r="K2009" t="s">
        <v>39</v>
      </c>
      <c r="L2009" s="127">
        <v>0.3125</v>
      </c>
      <c r="M2009" t="s">
        <v>28</v>
      </c>
      <c r="N2009" t="s">
        <v>49</v>
      </c>
      <c r="O2009" t="s">
        <v>30</v>
      </c>
      <c r="P2009" t="s">
        <v>31</v>
      </c>
      <c r="Q2009" t="s">
        <v>41</v>
      </c>
      <c r="R2009" t="s">
        <v>33</v>
      </c>
      <c r="S2009" t="s">
        <v>42</v>
      </c>
      <c r="T2009" t="s">
        <v>35</v>
      </c>
      <c r="U2009" s="1" t="s">
        <v>36</v>
      </c>
      <c r="V2009">
        <v>2</v>
      </c>
      <c r="W2009">
        <v>0</v>
      </c>
      <c r="X2009">
        <v>0</v>
      </c>
      <c r="Y2009">
        <v>0</v>
      </c>
      <c r="Z2009">
        <v>0</v>
      </c>
    </row>
    <row r="2010" spans="1:26" x14ac:dyDescent="0.25">
      <c r="A2010">
        <v>106957117</v>
      </c>
      <c r="B2010" t="s">
        <v>25</v>
      </c>
      <c r="C2010" t="s">
        <v>65</v>
      </c>
      <c r="D2010">
        <v>10000040</v>
      </c>
      <c r="E2010">
        <v>10000040</v>
      </c>
      <c r="F2010">
        <v>20.812000000000001</v>
      </c>
      <c r="G2010">
        <v>40005220</v>
      </c>
      <c r="H2010">
        <v>0.1</v>
      </c>
      <c r="I2010">
        <v>2022</v>
      </c>
      <c r="J2010" t="s">
        <v>118</v>
      </c>
      <c r="K2010" t="s">
        <v>53</v>
      </c>
      <c r="L2010" s="127">
        <v>0.99583333333333324</v>
      </c>
      <c r="M2010" t="s">
        <v>28</v>
      </c>
      <c r="N2010" t="s">
        <v>49</v>
      </c>
      <c r="O2010" t="s">
        <v>30</v>
      </c>
      <c r="P2010" t="s">
        <v>31</v>
      </c>
      <c r="Q2010" t="s">
        <v>41</v>
      </c>
      <c r="R2010" t="s">
        <v>33</v>
      </c>
      <c r="S2010" t="s">
        <v>42</v>
      </c>
      <c r="T2010" t="s">
        <v>57</v>
      </c>
      <c r="U2010" s="1" t="s">
        <v>64</v>
      </c>
      <c r="V2010">
        <v>2</v>
      </c>
      <c r="W2010">
        <v>0</v>
      </c>
      <c r="X2010">
        <v>0</v>
      </c>
      <c r="Y2010">
        <v>1</v>
      </c>
      <c r="Z2010">
        <v>1</v>
      </c>
    </row>
    <row r="2011" spans="1:26" x14ac:dyDescent="0.25">
      <c r="A2011">
        <v>106957155</v>
      </c>
      <c r="B2011" t="s">
        <v>79</v>
      </c>
      <c r="C2011" t="s">
        <v>65</v>
      </c>
      <c r="D2011">
        <v>10000077</v>
      </c>
      <c r="E2011">
        <v>10000077</v>
      </c>
      <c r="F2011">
        <v>0.40600000000000003</v>
      </c>
      <c r="G2011">
        <v>200830</v>
      </c>
      <c r="H2011">
        <v>0.1</v>
      </c>
      <c r="I2011">
        <v>2022</v>
      </c>
      <c r="J2011" t="s">
        <v>135</v>
      </c>
      <c r="K2011" t="s">
        <v>48</v>
      </c>
      <c r="L2011" s="127">
        <v>0.65069444444444446</v>
      </c>
      <c r="M2011" t="s">
        <v>28</v>
      </c>
      <c r="N2011" t="s">
        <v>29</v>
      </c>
      <c r="O2011" t="s">
        <v>30</v>
      </c>
      <c r="P2011" t="s">
        <v>68</v>
      </c>
      <c r="Q2011" t="s">
        <v>41</v>
      </c>
      <c r="R2011" t="s">
        <v>75</v>
      </c>
      <c r="S2011" t="s">
        <v>42</v>
      </c>
      <c r="T2011" t="s">
        <v>35</v>
      </c>
      <c r="U2011" s="1" t="s">
        <v>36</v>
      </c>
      <c r="V2011">
        <v>2</v>
      </c>
      <c r="W2011">
        <v>0</v>
      </c>
      <c r="X2011">
        <v>0</v>
      </c>
      <c r="Y2011">
        <v>0</v>
      </c>
      <c r="Z2011">
        <v>0</v>
      </c>
    </row>
    <row r="2012" spans="1:26" x14ac:dyDescent="0.25">
      <c r="A2012">
        <v>106957176</v>
      </c>
      <c r="B2012" t="s">
        <v>106</v>
      </c>
      <c r="C2012" t="s">
        <v>65</v>
      </c>
      <c r="D2012">
        <v>10000095</v>
      </c>
      <c r="E2012">
        <v>10000095</v>
      </c>
      <c r="F2012">
        <v>20.494</v>
      </c>
      <c r="G2012">
        <v>40001005</v>
      </c>
      <c r="H2012">
        <v>0.4</v>
      </c>
      <c r="I2012">
        <v>2022</v>
      </c>
      <c r="J2012" t="s">
        <v>135</v>
      </c>
      <c r="K2012" t="s">
        <v>55</v>
      </c>
      <c r="L2012" s="127">
        <v>0.29305555555555557</v>
      </c>
      <c r="M2012" t="s">
        <v>28</v>
      </c>
      <c r="N2012" t="s">
        <v>49</v>
      </c>
      <c r="O2012" t="s">
        <v>30</v>
      </c>
      <c r="P2012" t="s">
        <v>54</v>
      </c>
      <c r="Q2012" t="s">
        <v>32</v>
      </c>
      <c r="R2012" t="s">
        <v>33</v>
      </c>
      <c r="S2012" t="s">
        <v>34</v>
      </c>
      <c r="T2012" t="s">
        <v>35</v>
      </c>
      <c r="U2012" s="1" t="s">
        <v>36</v>
      </c>
      <c r="V2012">
        <v>2</v>
      </c>
      <c r="W2012">
        <v>0</v>
      </c>
      <c r="X2012">
        <v>0</v>
      </c>
      <c r="Y2012">
        <v>0</v>
      </c>
      <c r="Z2012">
        <v>0</v>
      </c>
    </row>
    <row r="2013" spans="1:26" x14ac:dyDescent="0.25">
      <c r="A2013">
        <v>106957177</v>
      </c>
      <c r="B2013" t="s">
        <v>106</v>
      </c>
      <c r="C2013" t="s">
        <v>65</v>
      </c>
      <c r="D2013">
        <v>10000095</v>
      </c>
      <c r="E2013">
        <v>10000095</v>
      </c>
      <c r="F2013">
        <v>26.943999999999999</v>
      </c>
      <c r="G2013">
        <v>200660</v>
      </c>
      <c r="H2013">
        <v>0.1</v>
      </c>
      <c r="I2013">
        <v>2022</v>
      </c>
      <c r="J2013" t="s">
        <v>135</v>
      </c>
      <c r="K2013" t="s">
        <v>55</v>
      </c>
      <c r="L2013" s="127">
        <v>0.25416666666666665</v>
      </c>
      <c r="M2013" t="s">
        <v>28</v>
      </c>
      <c r="N2013" t="s">
        <v>49</v>
      </c>
      <c r="O2013" t="s">
        <v>30</v>
      </c>
      <c r="P2013" t="s">
        <v>54</v>
      </c>
      <c r="Q2013" t="s">
        <v>32</v>
      </c>
      <c r="R2013" t="s">
        <v>33</v>
      </c>
      <c r="S2013" t="s">
        <v>34</v>
      </c>
      <c r="T2013" t="s">
        <v>74</v>
      </c>
      <c r="U2013" s="1" t="s">
        <v>36</v>
      </c>
      <c r="V2013">
        <v>1</v>
      </c>
      <c r="W2013">
        <v>0</v>
      </c>
      <c r="X2013">
        <v>0</v>
      </c>
      <c r="Y2013">
        <v>0</v>
      </c>
      <c r="Z2013">
        <v>0</v>
      </c>
    </row>
    <row r="2014" spans="1:26" x14ac:dyDescent="0.25">
      <c r="A2014">
        <v>106957180</v>
      </c>
      <c r="B2014" t="s">
        <v>104</v>
      </c>
      <c r="C2014" t="s">
        <v>38</v>
      </c>
      <c r="D2014">
        <v>20000025</v>
      </c>
      <c r="E2014">
        <v>20000025</v>
      </c>
      <c r="F2014">
        <v>999.99900000000002</v>
      </c>
      <c r="G2014">
        <v>40001534</v>
      </c>
      <c r="H2014">
        <v>4.0000000000000001E-3</v>
      </c>
      <c r="I2014">
        <v>2022</v>
      </c>
      <c r="J2014" t="s">
        <v>135</v>
      </c>
      <c r="K2014" t="s">
        <v>55</v>
      </c>
      <c r="L2014" s="127">
        <v>0.73541666666666661</v>
      </c>
      <c r="M2014" t="s">
        <v>28</v>
      </c>
      <c r="N2014" t="s">
        <v>29</v>
      </c>
      <c r="O2014" t="s">
        <v>30</v>
      </c>
      <c r="P2014" t="s">
        <v>31</v>
      </c>
      <c r="Q2014" t="s">
        <v>32</v>
      </c>
      <c r="R2014" t="s">
        <v>33</v>
      </c>
      <c r="S2014" t="s">
        <v>42</v>
      </c>
      <c r="T2014" t="s">
        <v>35</v>
      </c>
      <c r="U2014" s="1" t="s">
        <v>36</v>
      </c>
      <c r="V2014">
        <v>3</v>
      </c>
      <c r="W2014">
        <v>0</v>
      </c>
      <c r="X2014">
        <v>0</v>
      </c>
      <c r="Y2014">
        <v>0</v>
      </c>
      <c r="Z2014">
        <v>0</v>
      </c>
    </row>
    <row r="2015" spans="1:26" x14ac:dyDescent="0.25">
      <c r="A2015">
        <v>106957192</v>
      </c>
      <c r="B2015" t="s">
        <v>106</v>
      </c>
      <c r="C2015" t="s">
        <v>65</v>
      </c>
      <c r="D2015">
        <v>10000095</v>
      </c>
      <c r="E2015">
        <v>10000095</v>
      </c>
      <c r="F2015">
        <v>24.756</v>
      </c>
      <c r="G2015">
        <v>200640</v>
      </c>
      <c r="H2015">
        <v>0.3</v>
      </c>
      <c r="I2015">
        <v>2022</v>
      </c>
      <c r="J2015" t="s">
        <v>135</v>
      </c>
      <c r="K2015" t="s">
        <v>58</v>
      </c>
      <c r="L2015" s="127">
        <v>0.30763888888888891</v>
      </c>
      <c r="M2015" t="s">
        <v>28</v>
      </c>
      <c r="N2015" t="s">
        <v>49</v>
      </c>
      <c r="O2015" t="s">
        <v>30</v>
      </c>
      <c r="P2015" t="s">
        <v>54</v>
      </c>
      <c r="Q2015" t="s">
        <v>32</v>
      </c>
      <c r="R2015" t="s">
        <v>33</v>
      </c>
      <c r="S2015" t="s">
        <v>34</v>
      </c>
      <c r="T2015" t="s">
        <v>74</v>
      </c>
      <c r="U2015" s="1" t="s">
        <v>36</v>
      </c>
      <c r="V2015">
        <v>1</v>
      </c>
      <c r="W2015">
        <v>0</v>
      </c>
      <c r="X2015">
        <v>0</v>
      </c>
      <c r="Y2015">
        <v>0</v>
      </c>
      <c r="Z2015">
        <v>0</v>
      </c>
    </row>
    <row r="2016" spans="1:26" x14ac:dyDescent="0.25">
      <c r="A2016">
        <v>106957213</v>
      </c>
      <c r="B2016" t="s">
        <v>86</v>
      </c>
      <c r="C2016" t="s">
        <v>65</v>
      </c>
      <c r="D2016">
        <v>10000026</v>
      </c>
      <c r="E2016">
        <v>10000026</v>
      </c>
      <c r="F2016">
        <v>27.937999999999999</v>
      </c>
      <c r="G2016">
        <v>30000146</v>
      </c>
      <c r="H2016">
        <v>2.8</v>
      </c>
      <c r="I2016">
        <v>2022</v>
      </c>
      <c r="J2016" t="s">
        <v>135</v>
      </c>
      <c r="K2016" t="s">
        <v>58</v>
      </c>
      <c r="L2016" s="127">
        <v>0.70763888888888893</v>
      </c>
      <c r="M2016" t="s">
        <v>28</v>
      </c>
      <c r="N2016" t="s">
        <v>49</v>
      </c>
      <c r="O2016" t="s">
        <v>30</v>
      </c>
      <c r="P2016" t="s">
        <v>31</v>
      </c>
      <c r="Q2016" t="s">
        <v>62</v>
      </c>
      <c r="R2016" t="s">
        <v>33</v>
      </c>
      <c r="S2016" t="s">
        <v>34</v>
      </c>
      <c r="T2016" t="s">
        <v>35</v>
      </c>
      <c r="U2016" s="1" t="s">
        <v>36</v>
      </c>
      <c r="V2016">
        <v>5</v>
      </c>
      <c r="W2016">
        <v>0</v>
      </c>
      <c r="X2016">
        <v>0</v>
      </c>
      <c r="Y2016">
        <v>0</v>
      </c>
      <c r="Z2016">
        <v>0</v>
      </c>
    </row>
    <row r="2017" spans="1:26" x14ac:dyDescent="0.25">
      <c r="A2017">
        <v>106957214</v>
      </c>
      <c r="B2017" t="s">
        <v>86</v>
      </c>
      <c r="C2017" t="s">
        <v>65</v>
      </c>
      <c r="D2017">
        <v>10000026</v>
      </c>
      <c r="E2017">
        <v>10000026</v>
      </c>
      <c r="F2017">
        <v>25.038</v>
      </c>
      <c r="G2017">
        <v>30000146</v>
      </c>
      <c r="H2017">
        <v>0.1</v>
      </c>
      <c r="I2017">
        <v>2022</v>
      </c>
      <c r="J2017" t="s">
        <v>135</v>
      </c>
      <c r="K2017" t="s">
        <v>58</v>
      </c>
      <c r="L2017" s="127">
        <v>0.53125</v>
      </c>
      <c r="M2017" t="s">
        <v>28</v>
      </c>
      <c r="N2017" t="s">
        <v>49</v>
      </c>
      <c r="O2017" t="s">
        <v>30</v>
      </c>
      <c r="P2017" t="s">
        <v>31</v>
      </c>
      <c r="Q2017" t="s">
        <v>41</v>
      </c>
      <c r="R2017" t="s">
        <v>33</v>
      </c>
      <c r="S2017" t="s">
        <v>42</v>
      </c>
      <c r="T2017" t="s">
        <v>35</v>
      </c>
      <c r="U2017" s="1" t="s">
        <v>64</v>
      </c>
      <c r="V2017">
        <v>4</v>
      </c>
      <c r="W2017">
        <v>0</v>
      </c>
      <c r="X2017">
        <v>0</v>
      </c>
      <c r="Y2017">
        <v>2</v>
      </c>
      <c r="Z2017">
        <v>0</v>
      </c>
    </row>
    <row r="2018" spans="1:26" x14ac:dyDescent="0.25">
      <c r="A2018">
        <v>106957236</v>
      </c>
      <c r="B2018" t="s">
        <v>104</v>
      </c>
      <c r="C2018" t="s">
        <v>65</v>
      </c>
      <c r="D2018">
        <v>10000026</v>
      </c>
      <c r="E2018">
        <v>10000026</v>
      </c>
      <c r="F2018">
        <v>16.013999999999999</v>
      </c>
      <c r="G2018" t="s">
        <v>271</v>
      </c>
      <c r="H2018">
        <v>1.5</v>
      </c>
      <c r="I2018">
        <v>2022</v>
      </c>
      <c r="J2018" t="s">
        <v>135</v>
      </c>
      <c r="K2018" t="s">
        <v>58</v>
      </c>
      <c r="L2018" s="127">
        <v>0.4284722222222222</v>
      </c>
      <c r="M2018" t="s">
        <v>28</v>
      </c>
      <c r="N2018" t="s">
        <v>29</v>
      </c>
      <c r="O2018" t="s">
        <v>30</v>
      </c>
      <c r="P2018" t="s">
        <v>31</v>
      </c>
      <c r="Q2018" t="s">
        <v>41</v>
      </c>
      <c r="R2018" t="s">
        <v>33</v>
      </c>
      <c r="S2018" t="s">
        <v>42</v>
      </c>
      <c r="T2018" t="s">
        <v>35</v>
      </c>
      <c r="U2018" s="1" t="s">
        <v>43</v>
      </c>
      <c r="V2018">
        <v>3</v>
      </c>
      <c r="W2018">
        <v>0</v>
      </c>
      <c r="X2018">
        <v>0</v>
      </c>
      <c r="Y2018">
        <v>0</v>
      </c>
      <c r="Z2018">
        <v>1</v>
      </c>
    </row>
    <row r="2019" spans="1:26" x14ac:dyDescent="0.25">
      <c r="A2019">
        <v>106957379</v>
      </c>
      <c r="B2019" t="s">
        <v>106</v>
      </c>
      <c r="C2019" t="s">
        <v>65</v>
      </c>
      <c r="D2019">
        <v>10000095</v>
      </c>
      <c r="E2019">
        <v>10000095</v>
      </c>
      <c r="F2019">
        <v>26.367999999999999</v>
      </c>
      <c r="G2019">
        <v>30000082</v>
      </c>
      <c r="H2019">
        <v>0.2</v>
      </c>
      <c r="I2019">
        <v>2022</v>
      </c>
      <c r="J2019" t="s">
        <v>135</v>
      </c>
      <c r="K2019" t="s">
        <v>60</v>
      </c>
      <c r="L2019" s="127">
        <v>0.90416666666666667</v>
      </c>
      <c r="M2019" t="s">
        <v>51</v>
      </c>
      <c r="N2019" t="s">
        <v>49</v>
      </c>
      <c r="O2019" t="s">
        <v>30</v>
      </c>
      <c r="P2019" t="s">
        <v>54</v>
      </c>
      <c r="Q2019" t="s">
        <v>41</v>
      </c>
      <c r="R2019" t="s">
        <v>33</v>
      </c>
      <c r="S2019" t="s">
        <v>42</v>
      </c>
      <c r="T2019" t="s">
        <v>57</v>
      </c>
      <c r="U2019" s="1" t="s">
        <v>36</v>
      </c>
      <c r="V2019">
        <v>1</v>
      </c>
      <c r="W2019">
        <v>0</v>
      </c>
      <c r="X2019">
        <v>0</v>
      </c>
      <c r="Y2019">
        <v>0</v>
      </c>
      <c r="Z2019">
        <v>0</v>
      </c>
    </row>
    <row r="2020" spans="1:26" x14ac:dyDescent="0.25">
      <c r="A2020">
        <v>106957384</v>
      </c>
      <c r="B2020" t="s">
        <v>86</v>
      </c>
      <c r="C2020" t="s">
        <v>65</v>
      </c>
      <c r="D2020">
        <v>10000026</v>
      </c>
      <c r="E2020">
        <v>10000026</v>
      </c>
      <c r="F2020">
        <v>23.254999999999999</v>
      </c>
      <c r="G2020">
        <v>200360</v>
      </c>
      <c r="H2020">
        <v>0.5</v>
      </c>
      <c r="I2020">
        <v>2022</v>
      </c>
      <c r="J2020" t="s">
        <v>135</v>
      </c>
      <c r="K2020" t="s">
        <v>60</v>
      </c>
      <c r="L2020" s="127">
        <v>0.11319444444444444</v>
      </c>
      <c r="M2020" t="s">
        <v>28</v>
      </c>
      <c r="N2020" t="s">
        <v>29</v>
      </c>
      <c r="O2020" t="s">
        <v>30</v>
      </c>
      <c r="P2020" t="s">
        <v>54</v>
      </c>
      <c r="Q2020" t="s">
        <v>41</v>
      </c>
      <c r="R2020" t="s">
        <v>33</v>
      </c>
      <c r="S2020" t="s">
        <v>42</v>
      </c>
      <c r="T2020" t="s">
        <v>57</v>
      </c>
      <c r="U2020" s="1" t="s">
        <v>64</v>
      </c>
      <c r="V2020">
        <v>1</v>
      </c>
      <c r="W2020">
        <v>0</v>
      </c>
      <c r="X2020">
        <v>0</v>
      </c>
      <c r="Y2020">
        <v>1</v>
      </c>
      <c r="Z2020">
        <v>0</v>
      </c>
    </row>
    <row r="2021" spans="1:26" x14ac:dyDescent="0.25">
      <c r="A2021">
        <v>106957427</v>
      </c>
      <c r="B2021" t="s">
        <v>108</v>
      </c>
      <c r="C2021" t="s">
        <v>38</v>
      </c>
      <c r="D2021">
        <v>29000017</v>
      </c>
      <c r="E2021">
        <v>29000017</v>
      </c>
      <c r="F2021">
        <v>999.99900000000002</v>
      </c>
      <c r="H2021">
        <v>0</v>
      </c>
      <c r="I2021">
        <v>2022</v>
      </c>
      <c r="J2021" t="s">
        <v>135</v>
      </c>
      <c r="K2021" t="s">
        <v>27</v>
      </c>
      <c r="L2021" s="127">
        <v>0.3611111111111111</v>
      </c>
      <c r="M2021" t="s">
        <v>28</v>
      </c>
      <c r="N2021" t="s">
        <v>29</v>
      </c>
      <c r="O2021" t="s">
        <v>30</v>
      </c>
      <c r="P2021" t="s">
        <v>31</v>
      </c>
      <c r="Q2021" t="s">
        <v>41</v>
      </c>
      <c r="R2021" t="s">
        <v>50</v>
      </c>
      <c r="S2021" t="s">
        <v>42</v>
      </c>
      <c r="T2021" t="s">
        <v>35</v>
      </c>
      <c r="U2021" s="1" t="s">
        <v>36</v>
      </c>
      <c r="V2021">
        <v>4</v>
      </c>
      <c r="W2021">
        <v>0</v>
      </c>
      <c r="X2021">
        <v>0</v>
      </c>
      <c r="Y2021">
        <v>0</v>
      </c>
      <c r="Z2021">
        <v>0</v>
      </c>
    </row>
    <row r="2022" spans="1:26" x14ac:dyDescent="0.25">
      <c r="A2022">
        <v>106957460</v>
      </c>
      <c r="B2022" t="s">
        <v>127</v>
      </c>
      <c r="C2022" t="s">
        <v>38</v>
      </c>
      <c r="D2022">
        <v>20000401</v>
      </c>
      <c r="E2022">
        <v>20000401</v>
      </c>
      <c r="F2022">
        <v>3.5870000000000002</v>
      </c>
      <c r="G2022">
        <v>40001100</v>
      </c>
      <c r="H2022">
        <v>1.2</v>
      </c>
      <c r="I2022">
        <v>2022</v>
      </c>
      <c r="J2022" t="s">
        <v>135</v>
      </c>
      <c r="K2022" t="s">
        <v>27</v>
      </c>
      <c r="L2022" s="127">
        <v>0.59444444444444444</v>
      </c>
      <c r="M2022" t="s">
        <v>28</v>
      </c>
      <c r="N2022" t="s">
        <v>49</v>
      </c>
      <c r="O2022" t="s">
        <v>30</v>
      </c>
      <c r="P2022" t="s">
        <v>54</v>
      </c>
      <c r="Q2022" t="s">
        <v>41</v>
      </c>
      <c r="R2022" t="s">
        <v>33</v>
      </c>
      <c r="S2022" t="s">
        <v>42</v>
      </c>
      <c r="T2022" t="s">
        <v>35</v>
      </c>
      <c r="U2022" s="1" t="s">
        <v>43</v>
      </c>
      <c r="V2022">
        <v>3</v>
      </c>
      <c r="W2022">
        <v>0</v>
      </c>
      <c r="X2022">
        <v>0</v>
      </c>
      <c r="Y2022">
        <v>0</v>
      </c>
      <c r="Z2022">
        <v>1</v>
      </c>
    </row>
    <row r="2023" spans="1:26" x14ac:dyDescent="0.25">
      <c r="A2023">
        <v>106957472</v>
      </c>
      <c r="B2023" t="s">
        <v>25</v>
      </c>
      <c r="C2023" t="s">
        <v>65</v>
      </c>
      <c r="D2023">
        <v>10000040</v>
      </c>
      <c r="E2023">
        <v>10000040</v>
      </c>
      <c r="F2023">
        <v>23.988</v>
      </c>
      <c r="G2023">
        <v>29000070</v>
      </c>
      <c r="H2023">
        <v>1</v>
      </c>
      <c r="I2023">
        <v>2022</v>
      </c>
      <c r="J2023" t="s">
        <v>135</v>
      </c>
      <c r="K2023" t="s">
        <v>53</v>
      </c>
      <c r="L2023" s="127">
        <v>0.85625000000000007</v>
      </c>
      <c r="M2023" t="s">
        <v>28</v>
      </c>
      <c r="N2023" t="s">
        <v>49</v>
      </c>
      <c r="O2023" t="s">
        <v>30</v>
      </c>
      <c r="P2023" t="s">
        <v>31</v>
      </c>
      <c r="Q2023" t="s">
        <v>41</v>
      </c>
      <c r="R2023" t="s">
        <v>33</v>
      </c>
      <c r="S2023" t="s">
        <v>42</v>
      </c>
      <c r="T2023" t="s">
        <v>57</v>
      </c>
      <c r="U2023" s="1" t="s">
        <v>36</v>
      </c>
      <c r="V2023">
        <v>1</v>
      </c>
      <c r="W2023">
        <v>0</v>
      </c>
      <c r="X2023">
        <v>0</v>
      </c>
      <c r="Y2023">
        <v>0</v>
      </c>
      <c r="Z2023">
        <v>0</v>
      </c>
    </row>
    <row r="2024" spans="1:26" x14ac:dyDescent="0.25">
      <c r="A2024">
        <v>106957481</v>
      </c>
      <c r="B2024" t="s">
        <v>110</v>
      </c>
      <c r="C2024" t="s">
        <v>67</v>
      </c>
      <c r="D2024">
        <v>30000107</v>
      </c>
      <c r="E2024">
        <v>30000107</v>
      </c>
      <c r="F2024">
        <v>26.477</v>
      </c>
      <c r="G2024">
        <v>40001737</v>
      </c>
      <c r="H2024">
        <v>0.5</v>
      </c>
      <c r="I2024">
        <v>2022</v>
      </c>
      <c r="J2024" t="s">
        <v>135</v>
      </c>
      <c r="K2024" t="s">
        <v>60</v>
      </c>
      <c r="L2024" s="127">
        <v>0.83472222222222225</v>
      </c>
      <c r="M2024" t="s">
        <v>28</v>
      </c>
      <c r="N2024" t="s">
        <v>29</v>
      </c>
      <c r="O2024" t="s">
        <v>30</v>
      </c>
      <c r="P2024" t="s">
        <v>31</v>
      </c>
      <c r="Q2024" t="s">
        <v>41</v>
      </c>
      <c r="R2024" t="s">
        <v>33</v>
      </c>
      <c r="S2024" t="s">
        <v>42</v>
      </c>
      <c r="T2024" t="s">
        <v>35</v>
      </c>
      <c r="U2024" s="1" t="s">
        <v>43</v>
      </c>
      <c r="V2024">
        <v>1</v>
      </c>
      <c r="W2024">
        <v>0</v>
      </c>
      <c r="X2024">
        <v>0</v>
      </c>
      <c r="Y2024">
        <v>0</v>
      </c>
      <c r="Z2024">
        <v>1</v>
      </c>
    </row>
    <row r="2025" spans="1:26" x14ac:dyDescent="0.25">
      <c r="A2025">
        <v>106957506</v>
      </c>
      <c r="B2025" t="s">
        <v>114</v>
      </c>
      <c r="C2025" t="s">
        <v>67</v>
      </c>
      <c r="D2025">
        <v>30000042</v>
      </c>
      <c r="E2025">
        <v>30000042</v>
      </c>
      <c r="F2025">
        <v>3.0089999999999999</v>
      </c>
      <c r="G2025">
        <v>40002055</v>
      </c>
      <c r="H2025">
        <v>0.05</v>
      </c>
      <c r="I2025">
        <v>2022</v>
      </c>
      <c r="J2025" t="s">
        <v>135</v>
      </c>
      <c r="K2025" t="s">
        <v>48</v>
      </c>
      <c r="L2025" s="127">
        <v>0.52013888888888882</v>
      </c>
      <c r="M2025" t="s">
        <v>28</v>
      </c>
      <c r="N2025" t="s">
        <v>29</v>
      </c>
      <c r="O2025" t="s">
        <v>30</v>
      </c>
      <c r="P2025" t="s">
        <v>31</v>
      </c>
      <c r="Q2025" t="s">
        <v>32</v>
      </c>
      <c r="R2025" t="s">
        <v>33</v>
      </c>
      <c r="S2025" t="s">
        <v>34</v>
      </c>
      <c r="T2025" t="s">
        <v>35</v>
      </c>
      <c r="U2025" s="1" t="s">
        <v>36</v>
      </c>
      <c r="V2025">
        <v>4</v>
      </c>
      <c r="W2025">
        <v>0</v>
      </c>
      <c r="X2025">
        <v>0</v>
      </c>
      <c r="Y2025">
        <v>0</v>
      </c>
      <c r="Z2025">
        <v>0</v>
      </c>
    </row>
    <row r="2026" spans="1:26" x14ac:dyDescent="0.25">
      <c r="A2026">
        <v>106957668</v>
      </c>
      <c r="B2026" t="s">
        <v>117</v>
      </c>
      <c r="C2026" t="s">
        <v>45</v>
      </c>
      <c r="D2026">
        <v>50003816</v>
      </c>
      <c r="E2026">
        <v>40002321</v>
      </c>
      <c r="F2026">
        <v>1.7070000000000001</v>
      </c>
      <c r="G2026">
        <v>50009209</v>
      </c>
      <c r="H2026">
        <v>0</v>
      </c>
      <c r="I2026">
        <v>2022</v>
      </c>
      <c r="J2026" t="s">
        <v>89</v>
      </c>
      <c r="K2026" t="s">
        <v>39</v>
      </c>
      <c r="L2026" s="127">
        <v>0.24652777777777779</v>
      </c>
      <c r="M2026" t="s">
        <v>28</v>
      </c>
      <c r="N2026" t="s">
        <v>29</v>
      </c>
      <c r="O2026" t="s">
        <v>30</v>
      </c>
      <c r="P2026" t="s">
        <v>54</v>
      </c>
      <c r="Q2026" t="s">
        <v>41</v>
      </c>
      <c r="R2026" t="s">
        <v>33</v>
      </c>
      <c r="S2026" t="s">
        <v>42</v>
      </c>
      <c r="T2026" t="s">
        <v>47</v>
      </c>
      <c r="U2026" s="1" t="s">
        <v>43</v>
      </c>
      <c r="V2026">
        <v>1</v>
      </c>
      <c r="W2026">
        <v>0</v>
      </c>
      <c r="X2026">
        <v>0</v>
      </c>
      <c r="Y2026">
        <v>0</v>
      </c>
      <c r="Z2026">
        <v>1</v>
      </c>
    </row>
    <row r="2027" spans="1:26" x14ac:dyDescent="0.25">
      <c r="A2027">
        <v>106957860</v>
      </c>
      <c r="B2027" t="s">
        <v>81</v>
      </c>
      <c r="C2027" t="s">
        <v>45</v>
      </c>
      <c r="D2027">
        <v>50025475</v>
      </c>
      <c r="E2027">
        <v>40002110</v>
      </c>
      <c r="F2027">
        <v>1.84</v>
      </c>
      <c r="G2027">
        <v>50016878</v>
      </c>
      <c r="H2027">
        <v>0</v>
      </c>
      <c r="I2027">
        <v>2022</v>
      </c>
      <c r="J2027" t="s">
        <v>135</v>
      </c>
      <c r="K2027" t="s">
        <v>58</v>
      </c>
      <c r="L2027" s="127">
        <v>4.8611111111111112E-2</v>
      </c>
      <c r="M2027" t="s">
        <v>40</v>
      </c>
      <c r="N2027" t="s">
        <v>49</v>
      </c>
      <c r="O2027" t="s">
        <v>30</v>
      </c>
      <c r="P2027" t="s">
        <v>68</v>
      </c>
      <c r="Q2027" t="s">
        <v>41</v>
      </c>
      <c r="R2027" t="s">
        <v>33</v>
      </c>
      <c r="S2027" t="s">
        <v>42</v>
      </c>
      <c r="T2027" t="s">
        <v>57</v>
      </c>
      <c r="U2027" s="1" t="s">
        <v>36</v>
      </c>
      <c r="V2027">
        <v>1</v>
      </c>
      <c r="W2027">
        <v>0</v>
      </c>
      <c r="X2027">
        <v>0</v>
      </c>
      <c r="Y2027">
        <v>0</v>
      </c>
      <c r="Z2027">
        <v>0</v>
      </c>
    </row>
    <row r="2028" spans="1:26" x14ac:dyDescent="0.25">
      <c r="A2028">
        <v>106957980</v>
      </c>
      <c r="B2028" t="s">
        <v>25</v>
      </c>
      <c r="C2028" t="s">
        <v>122</v>
      </c>
      <c r="D2028">
        <v>40003014</v>
      </c>
      <c r="E2028">
        <v>40003014</v>
      </c>
      <c r="F2028">
        <v>8.4000000000000005E-2</v>
      </c>
      <c r="G2028">
        <v>40001637</v>
      </c>
      <c r="H2028">
        <v>0</v>
      </c>
      <c r="I2028">
        <v>2022</v>
      </c>
      <c r="J2028" t="s">
        <v>135</v>
      </c>
      <c r="K2028" t="s">
        <v>39</v>
      </c>
      <c r="L2028" s="127">
        <v>0.74305555555555547</v>
      </c>
      <c r="M2028" t="s">
        <v>28</v>
      </c>
      <c r="N2028" t="s">
        <v>29</v>
      </c>
      <c r="O2028" t="s">
        <v>30</v>
      </c>
      <c r="P2028" t="s">
        <v>54</v>
      </c>
      <c r="Q2028" t="s">
        <v>41</v>
      </c>
      <c r="R2028" t="s">
        <v>50</v>
      </c>
      <c r="S2028" t="s">
        <v>42</v>
      </c>
      <c r="T2028" t="s">
        <v>35</v>
      </c>
      <c r="U2028" s="1" t="s">
        <v>36</v>
      </c>
      <c r="V2028">
        <v>2</v>
      </c>
      <c r="W2028">
        <v>0</v>
      </c>
      <c r="X2028">
        <v>0</v>
      </c>
      <c r="Y2028">
        <v>0</v>
      </c>
      <c r="Z2028">
        <v>0</v>
      </c>
    </row>
    <row r="2029" spans="1:26" x14ac:dyDescent="0.25">
      <c r="A2029">
        <v>106958319</v>
      </c>
      <c r="B2029" t="s">
        <v>248</v>
      </c>
      <c r="C2029" t="s">
        <v>38</v>
      </c>
      <c r="D2029">
        <v>20000064</v>
      </c>
      <c r="E2029">
        <v>20000019</v>
      </c>
      <c r="F2029">
        <v>8.58</v>
      </c>
      <c r="G2029">
        <v>50029295</v>
      </c>
      <c r="H2029">
        <v>0</v>
      </c>
      <c r="I2029">
        <v>2022</v>
      </c>
      <c r="J2029" t="s">
        <v>118</v>
      </c>
      <c r="K2029" t="s">
        <v>58</v>
      </c>
      <c r="L2029" s="127">
        <v>0.91388888888888886</v>
      </c>
      <c r="M2029" t="s">
        <v>28</v>
      </c>
      <c r="N2029" t="s">
        <v>29</v>
      </c>
      <c r="O2029" t="s">
        <v>30</v>
      </c>
      <c r="P2029" t="s">
        <v>54</v>
      </c>
      <c r="Q2029" t="s">
        <v>41</v>
      </c>
      <c r="R2029" t="s">
        <v>33</v>
      </c>
      <c r="S2029" t="s">
        <v>42</v>
      </c>
      <c r="T2029" t="s">
        <v>57</v>
      </c>
      <c r="U2029" s="1" t="s">
        <v>36</v>
      </c>
      <c r="V2029">
        <v>2</v>
      </c>
      <c r="W2029">
        <v>0</v>
      </c>
      <c r="X2029">
        <v>0</v>
      </c>
      <c r="Y2029">
        <v>0</v>
      </c>
      <c r="Z2029">
        <v>0</v>
      </c>
    </row>
    <row r="2030" spans="1:26" x14ac:dyDescent="0.25">
      <c r="A2030">
        <v>106958444</v>
      </c>
      <c r="B2030" t="s">
        <v>44</v>
      </c>
      <c r="C2030" t="s">
        <v>38</v>
      </c>
      <c r="D2030">
        <v>20000070</v>
      </c>
      <c r="E2030">
        <v>20000070</v>
      </c>
      <c r="F2030">
        <v>10.413</v>
      </c>
      <c r="G2030">
        <v>50017759</v>
      </c>
      <c r="H2030">
        <v>1.9E-2</v>
      </c>
      <c r="I2030">
        <v>2022</v>
      </c>
      <c r="J2030" t="s">
        <v>135</v>
      </c>
      <c r="K2030" t="s">
        <v>39</v>
      </c>
      <c r="L2030" s="127">
        <v>0.65763888888888888</v>
      </c>
      <c r="M2030" t="s">
        <v>28</v>
      </c>
      <c r="N2030" t="s">
        <v>29</v>
      </c>
      <c r="O2030" t="s">
        <v>30</v>
      </c>
      <c r="P2030" t="s">
        <v>31</v>
      </c>
      <c r="Q2030" t="s">
        <v>41</v>
      </c>
      <c r="R2030" t="s">
        <v>33</v>
      </c>
      <c r="S2030" t="s">
        <v>42</v>
      </c>
      <c r="T2030" t="s">
        <v>35</v>
      </c>
      <c r="U2030" s="1" t="s">
        <v>36</v>
      </c>
      <c r="V2030">
        <v>2</v>
      </c>
      <c r="W2030">
        <v>0</v>
      </c>
      <c r="X2030">
        <v>0</v>
      </c>
      <c r="Y2030">
        <v>0</v>
      </c>
      <c r="Z2030">
        <v>0</v>
      </c>
    </row>
    <row r="2031" spans="1:26" x14ac:dyDescent="0.25">
      <c r="A2031">
        <v>106958477</v>
      </c>
      <c r="B2031" t="s">
        <v>87</v>
      </c>
      <c r="C2031" t="s">
        <v>45</v>
      </c>
      <c r="D2031">
        <v>50024722</v>
      </c>
      <c r="E2031">
        <v>50024722</v>
      </c>
      <c r="F2031">
        <v>999.99900000000002</v>
      </c>
      <c r="G2031">
        <v>50004702</v>
      </c>
      <c r="H2031">
        <v>6.0999999999999999E-2</v>
      </c>
      <c r="I2031">
        <v>2022</v>
      </c>
      <c r="J2031" t="s">
        <v>118</v>
      </c>
      <c r="K2031" t="s">
        <v>39</v>
      </c>
      <c r="L2031" s="127">
        <v>0.63194444444444442</v>
      </c>
      <c r="M2031" t="s">
        <v>51</v>
      </c>
      <c r="N2031" t="s">
        <v>49</v>
      </c>
      <c r="O2031" t="s">
        <v>30</v>
      </c>
      <c r="P2031" t="s">
        <v>68</v>
      </c>
      <c r="Q2031" t="s">
        <v>41</v>
      </c>
      <c r="R2031" t="s">
        <v>33</v>
      </c>
      <c r="S2031" t="s">
        <v>42</v>
      </c>
      <c r="T2031" t="s">
        <v>35</v>
      </c>
      <c r="U2031" s="1" t="s">
        <v>36</v>
      </c>
      <c r="V2031">
        <v>2</v>
      </c>
      <c r="W2031">
        <v>0</v>
      </c>
      <c r="X2031">
        <v>0</v>
      </c>
      <c r="Y2031">
        <v>0</v>
      </c>
      <c r="Z2031">
        <v>0</v>
      </c>
    </row>
    <row r="2032" spans="1:26" x14ac:dyDescent="0.25">
      <c r="A2032">
        <v>106958587</v>
      </c>
      <c r="B2032" t="s">
        <v>166</v>
      </c>
      <c r="C2032" t="s">
        <v>65</v>
      </c>
      <c r="D2032">
        <v>10000040</v>
      </c>
      <c r="E2032">
        <v>10000040</v>
      </c>
      <c r="F2032">
        <v>11.624000000000001</v>
      </c>
      <c r="G2032">
        <v>40001410</v>
      </c>
      <c r="H2032">
        <v>0.1</v>
      </c>
      <c r="I2032">
        <v>2022</v>
      </c>
      <c r="J2032" t="s">
        <v>135</v>
      </c>
      <c r="K2032" t="s">
        <v>27</v>
      </c>
      <c r="L2032" s="127">
        <v>0.65833333333333333</v>
      </c>
      <c r="M2032" t="s">
        <v>28</v>
      </c>
      <c r="N2032" t="s">
        <v>49</v>
      </c>
      <c r="O2032" t="s">
        <v>30</v>
      </c>
      <c r="P2032" t="s">
        <v>68</v>
      </c>
      <c r="Q2032" t="s">
        <v>41</v>
      </c>
      <c r="R2032" t="s">
        <v>33</v>
      </c>
      <c r="S2032" t="s">
        <v>42</v>
      </c>
      <c r="T2032" t="s">
        <v>35</v>
      </c>
      <c r="U2032" s="1" t="s">
        <v>64</v>
      </c>
      <c r="V2032">
        <v>8</v>
      </c>
      <c r="W2032">
        <v>0</v>
      </c>
      <c r="X2032">
        <v>0</v>
      </c>
      <c r="Y2032">
        <v>4</v>
      </c>
      <c r="Z2032">
        <v>2</v>
      </c>
    </row>
    <row r="2033" spans="1:26" x14ac:dyDescent="0.25">
      <c r="A2033">
        <v>106958617</v>
      </c>
      <c r="B2033" t="s">
        <v>104</v>
      </c>
      <c r="C2033" t="s">
        <v>65</v>
      </c>
      <c r="D2033">
        <v>10000026</v>
      </c>
      <c r="E2033">
        <v>10000026</v>
      </c>
      <c r="F2033">
        <v>7.04</v>
      </c>
      <c r="G2033">
        <v>40001528</v>
      </c>
      <c r="H2033">
        <v>1.2</v>
      </c>
      <c r="I2033">
        <v>2022</v>
      </c>
      <c r="J2033" t="s">
        <v>135</v>
      </c>
      <c r="K2033" t="s">
        <v>55</v>
      </c>
      <c r="L2033" s="127">
        <v>0.63680555555555551</v>
      </c>
      <c r="M2033" t="s">
        <v>28</v>
      </c>
      <c r="N2033" t="s">
        <v>49</v>
      </c>
      <c r="O2033" t="s">
        <v>30</v>
      </c>
      <c r="P2033" t="s">
        <v>54</v>
      </c>
      <c r="Q2033" t="s">
        <v>41</v>
      </c>
      <c r="R2033" t="s">
        <v>33</v>
      </c>
      <c r="S2033" t="s">
        <v>42</v>
      </c>
      <c r="T2033" t="s">
        <v>35</v>
      </c>
      <c r="U2033" s="1" t="s">
        <v>43</v>
      </c>
      <c r="V2033">
        <v>2</v>
      </c>
      <c r="W2033">
        <v>0</v>
      </c>
      <c r="X2033">
        <v>0</v>
      </c>
      <c r="Y2033">
        <v>0</v>
      </c>
      <c r="Z2033">
        <v>1</v>
      </c>
    </row>
    <row r="2034" spans="1:26" x14ac:dyDescent="0.25">
      <c r="A2034">
        <v>106958738</v>
      </c>
      <c r="B2034" t="s">
        <v>25</v>
      </c>
      <c r="C2034" t="s">
        <v>65</v>
      </c>
      <c r="D2034">
        <v>10000040</v>
      </c>
      <c r="E2034">
        <v>10000040</v>
      </c>
      <c r="F2034">
        <v>18.911999999999999</v>
      </c>
      <c r="G2034">
        <v>40005220</v>
      </c>
      <c r="H2034">
        <v>2</v>
      </c>
      <c r="I2034">
        <v>2022</v>
      </c>
      <c r="J2034" t="s">
        <v>135</v>
      </c>
      <c r="K2034" t="s">
        <v>27</v>
      </c>
      <c r="L2034" s="127">
        <v>0.41180555555555554</v>
      </c>
      <c r="M2034" t="s">
        <v>28</v>
      </c>
      <c r="N2034" t="s">
        <v>49</v>
      </c>
      <c r="O2034" t="s">
        <v>30</v>
      </c>
      <c r="P2034" t="s">
        <v>31</v>
      </c>
      <c r="Q2034" t="s">
        <v>41</v>
      </c>
      <c r="R2034" t="s">
        <v>33</v>
      </c>
      <c r="S2034" t="s">
        <v>42</v>
      </c>
      <c r="T2034" t="s">
        <v>35</v>
      </c>
      <c r="U2034" s="1" t="s">
        <v>64</v>
      </c>
      <c r="V2034">
        <v>1</v>
      </c>
      <c r="W2034">
        <v>0</v>
      </c>
      <c r="X2034">
        <v>0</v>
      </c>
      <c r="Y2034">
        <v>1</v>
      </c>
      <c r="Z2034">
        <v>0</v>
      </c>
    </row>
    <row r="2035" spans="1:26" x14ac:dyDescent="0.25">
      <c r="A2035">
        <v>106958747</v>
      </c>
      <c r="B2035" t="s">
        <v>81</v>
      </c>
      <c r="C2035" t="s">
        <v>65</v>
      </c>
      <c r="D2035">
        <v>10000485</v>
      </c>
      <c r="E2035">
        <v>10800485</v>
      </c>
      <c r="F2035">
        <v>26.484000000000002</v>
      </c>
      <c r="G2035">
        <v>30000016</v>
      </c>
      <c r="H2035">
        <v>0.1</v>
      </c>
      <c r="I2035">
        <v>2022</v>
      </c>
      <c r="J2035" t="s">
        <v>135</v>
      </c>
      <c r="K2035" t="s">
        <v>27</v>
      </c>
      <c r="L2035" s="127">
        <v>0.54999999999999993</v>
      </c>
      <c r="M2035" t="s">
        <v>28</v>
      </c>
      <c r="N2035" t="s">
        <v>29</v>
      </c>
      <c r="O2035" t="s">
        <v>30</v>
      </c>
      <c r="P2035" t="s">
        <v>31</v>
      </c>
      <c r="Q2035" t="s">
        <v>41</v>
      </c>
      <c r="R2035" t="s">
        <v>33</v>
      </c>
      <c r="S2035" t="s">
        <v>42</v>
      </c>
      <c r="T2035" t="s">
        <v>35</v>
      </c>
      <c r="U2035" s="1" t="s">
        <v>36</v>
      </c>
      <c r="V2035">
        <v>1</v>
      </c>
      <c r="W2035">
        <v>0</v>
      </c>
      <c r="X2035">
        <v>0</v>
      </c>
      <c r="Y2035">
        <v>0</v>
      </c>
      <c r="Z2035">
        <v>0</v>
      </c>
    </row>
    <row r="2036" spans="1:26" x14ac:dyDescent="0.25">
      <c r="A2036">
        <v>106958749</v>
      </c>
      <c r="B2036" t="s">
        <v>86</v>
      </c>
      <c r="C2036" t="s">
        <v>65</v>
      </c>
      <c r="D2036">
        <v>10000026</v>
      </c>
      <c r="E2036">
        <v>10000026</v>
      </c>
      <c r="F2036">
        <v>25.759</v>
      </c>
      <c r="G2036">
        <v>200380</v>
      </c>
      <c r="H2036">
        <v>0</v>
      </c>
      <c r="I2036">
        <v>2022</v>
      </c>
      <c r="J2036" t="s">
        <v>135</v>
      </c>
      <c r="K2036" t="s">
        <v>27</v>
      </c>
      <c r="L2036" s="127">
        <v>0.58680555555555558</v>
      </c>
      <c r="M2036" t="s">
        <v>28</v>
      </c>
      <c r="N2036" t="s">
        <v>49</v>
      </c>
      <c r="O2036" t="s">
        <v>30</v>
      </c>
      <c r="P2036" t="s">
        <v>31</v>
      </c>
      <c r="Q2036" t="s">
        <v>41</v>
      </c>
      <c r="R2036" t="s">
        <v>33</v>
      </c>
      <c r="S2036" t="s">
        <v>42</v>
      </c>
      <c r="T2036" t="s">
        <v>35</v>
      </c>
      <c r="U2036" s="1" t="s">
        <v>36</v>
      </c>
      <c r="V2036">
        <v>1</v>
      </c>
      <c r="W2036">
        <v>0</v>
      </c>
      <c r="X2036">
        <v>0</v>
      </c>
      <c r="Y2036">
        <v>0</v>
      </c>
      <c r="Z2036">
        <v>0</v>
      </c>
    </row>
    <row r="2037" spans="1:26" x14ac:dyDescent="0.25">
      <c r="A2037">
        <v>106958751</v>
      </c>
      <c r="B2037" t="s">
        <v>134</v>
      </c>
      <c r="C2037" t="s">
        <v>122</v>
      </c>
      <c r="D2037">
        <v>40001625</v>
      </c>
      <c r="E2037">
        <v>40001625</v>
      </c>
      <c r="F2037">
        <v>0.92200000000000004</v>
      </c>
      <c r="G2037">
        <v>40001687</v>
      </c>
      <c r="H2037">
        <v>2.8000000000000001E-2</v>
      </c>
      <c r="I2037">
        <v>2022</v>
      </c>
      <c r="J2037" t="s">
        <v>135</v>
      </c>
      <c r="K2037" t="s">
        <v>27</v>
      </c>
      <c r="L2037" s="127">
        <v>0.57013888888888886</v>
      </c>
      <c r="M2037" t="s">
        <v>28</v>
      </c>
      <c r="N2037" t="s">
        <v>49</v>
      </c>
      <c r="O2037" t="s">
        <v>30</v>
      </c>
      <c r="P2037" t="s">
        <v>68</v>
      </c>
      <c r="Q2037" t="s">
        <v>32</v>
      </c>
      <c r="R2037" t="s">
        <v>33</v>
      </c>
      <c r="S2037" t="s">
        <v>42</v>
      </c>
      <c r="T2037" t="s">
        <v>35</v>
      </c>
      <c r="U2037" s="1" t="s">
        <v>36</v>
      </c>
      <c r="V2037">
        <v>1</v>
      </c>
      <c r="W2037">
        <v>0</v>
      </c>
      <c r="X2037">
        <v>0</v>
      </c>
      <c r="Y2037">
        <v>0</v>
      </c>
      <c r="Z2037">
        <v>0</v>
      </c>
    </row>
    <row r="2038" spans="1:26" x14ac:dyDescent="0.25">
      <c r="A2038">
        <v>106958757</v>
      </c>
      <c r="B2038" t="s">
        <v>106</v>
      </c>
      <c r="C2038" t="s">
        <v>65</v>
      </c>
      <c r="D2038">
        <v>10000095</v>
      </c>
      <c r="E2038">
        <v>10000095</v>
      </c>
      <c r="F2038">
        <v>26.248000000000001</v>
      </c>
      <c r="G2038">
        <v>200650</v>
      </c>
      <c r="H2038">
        <v>0.2</v>
      </c>
      <c r="I2038">
        <v>2022</v>
      </c>
      <c r="J2038" t="s">
        <v>135</v>
      </c>
      <c r="K2038" t="s">
        <v>48</v>
      </c>
      <c r="L2038" s="127">
        <v>0.54097222222222219</v>
      </c>
      <c r="M2038" t="s">
        <v>28</v>
      </c>
      <c r="N2038" t="s">
        <v>49</v>
      </c>
      <c r="O2038" t="s">
        <v>30</v>
      </c>
      <c r="P2038" t="s">
        <v>54</v>
      </c>
      <c r="Q2038" t="s">
        <v>41</v>
      </c>
      <c r="R2038" t="s">
        <v>33</v>
      </c>
      <c r="S2038" t="s">
        <v>42</v>
      </c>
      <c r="T2038" t="s">
        <v>35</v>
      </c>
      <c r="U2038" s="1" t="s">
        <v>36</v>
      </c>
      <c r="V2038">
        <v>3</v>
      </c>
      <c r="W2038">
        <v>0</v>
      </c>
      <c r="X2038">
        <v>0</v>
      </c>
      <c r="Y2038">
        <v>0</v>
      </c>
      <c r="Z2038">
        <v>0</v>
      </c>
    </row>
    <row r="2039" spans="1:26" x14ac:dyDescent="0.25">
      <c r="A2039">
        <v>106958787</v>
      </c>
      <c r="B2039" t="s">
        <v>81</v>
      </c>
      <c r="C2039" t="s">
        <v>65</v>
      </c>
      <c r="D2039">
        <v>10000485</v>
      </c>
      <c r="E2039">
        <v>10800485</v>
      </c>
      <c r="F2039">
        <v>30.809000000000001</v>
      </c>
      <c r="G2039">
        <v>50025426</v>
      </c>
      <c r="H2039">
        <v>1.8</v>
      </c>
      <c r="I2039">
        <v>2022</v>
      </c>
      <c r="J2039" t="s">
        <v>135</v>
      </c>
      <c r="K2039" t="s">
        <v>27</v>
      </c>
      <c r="L2039" s="127">
        <v>0.67638888888888893</v>
      </c>
      <c r="M2039" t="s">
        <v>28</v>
      </c>
      <c r="N2039" t="s">
        <v>49</v>
      </c>
      <c r="O2039" t="s">
        <v>30</v>
      </c>
      <c r="P2039" t="s">
        <v>31</v>
      </c>
      <c r="Q2039" t="s">
        <v>41</v>
      </c>
      <c r="R2039" t="s">
        <v>33</v>
      </c>
      <c r="S2039" t="s">
        <v>42</v>
      </c>
      <c r="T2039" t="s">
        <v>35</v>
      </c>
      <c r="U2039" s="1" t="s">
        <v>36</v>
      </c>
      <c r="V2039">
        <v>2</v>
      </c>
      <c r="W2039">
        <v>0</v>
      </c>
      <c r="X2039">
        <v>0</v>
      </c>
      <c r="Y2039">
        <v>0</v>
      </c>
      <c r="Z2039">
        <v>0</v>
      </c>
    </row>
    <row r="2040" spans="1:26" x14ac:dyDescent="0.25">
      <c r="A2040">
        <v>106958866</v>
      </c>
      <c r="B2040" t="s">
        <v>114</v>
      </c>
      <c r="C2040" t="s">
        <v>65</v>
      </c>
      <c r="D2040">
        <v>10000040</v>
      </c>
      <c r="E2040">
        <v>10000040</v>
      </c>
      <c r="F2040">
        <v>1.4450000000000001</v>
      </c>
      <c r="G2040">
        <v>30000042</v>
      </c>
      <c r="H2040">
        <v>0.1</v>
      </c>
      <c r="I2040">
        <v>2022</v>
      </c>
      <c r="J2040" t="s">
        <v>135</v>
      </c>
      <c r="K2040" t="s">
        <v>39</v>
      </c>
      <c r="L2040" s="127">
        <v>0.2590277777777778</v>
      </c>
      <c r="M2040" t="s">
        <v>28</v>
      </c>
      <c r="N2040" t="s">
        <v>29</v>
      </c>
      <c r="O2040" t="s">
        <v>30</v>
      </c>
      <c r="P2040" t="s">
        <v>31</v>
      </c>
      <c r="Q2040" t="s">
        <v>41</v>
      </c>
      <c r="R2040" t="s">
        <v>33</v>
      </c>
      <c r="S2040" t="s">
        <v>42</v>
      </c>
      <c r="T2040" t="s">
        <v>74</v>
      </c>
      <c r="U2040" s="1" t="s">
        <v>36</v>
      </c>
      <c r="V2040">
        <v>2</v>
      </c>
      <c r="W2040">
        <v>0</v>
      </c>
      <c r="X2040">
        <v>0</v>
      </c>
      <c r="Y2040">
        <v>0</v>
      </c>
      <c r="Z2040">
        <v>0</v>
      </c>
    </row>
    <row r="2041" spans="1:26" x14ac:dyDescent="0.25">
      <c r="A2041">
        <v>106958978</v>
      </c>
      <c r="B2041" t="s">
        <v>114</v>
      </c>
      <c r="C2041" t="s">
        <v>65</v>
      </c>
      <c r="D2041">
        <v>10000095</v>
      </c>
      <c r="E2041">
        <v>10000095</v>
      </c>
      <c r="F2041">
        <v>0</v>
      </c>
      <c r="G2041">
        <v>200790</v>
      </c>
      <c r="H2041">
        <v>1</v>
      </c>
      <c r="I2041">
        <v>2022</v>
      </c>
      <c r="J2041" t="s">
        <v>135</v>
      </c>
      <c r="K2041" t="s">
        <v>58</v>
      </c>
      <c r="L2041" s="127">
        <v>0.98611111111111116</v>
      </c>
      <c r="M2041" t="s">
        <v>28</v>
      </c>
      <c r="N2041" t="s">
        <v>29</v>
      </c>
      <c r="O2041" t="s">
        <v>30</v>
      </c>
      <c r="P2041" t="s">
        <v>31</v>
      </c>
      <c r="Q2041" t="s">
        <v>41</v>
      </c>
      <c r="R2041" t="s">
        <v>33</v>
      </c>
      <c r="S2041" t="s">
        <v>42</v>
      </c>
      <c r="T2041" t="s">
        <v>57</v>
      </c>
      <c r="U2041" s="1" t="s">
        <v>36</v>
      </c>
      <c r="V2041">
        <v>2</v>
      </c>
      <c r="W2041">
        <v>0</v>
      </c>
      <c r="X2041">
        <v>0</v>
      </c>
      <c r="Y2041">
        <v>0</v>
      </c>
      <c r="Z2041">
        <v>0</v>
      </c>
    </row>
    <row r="2042" spans="1:26" x14ac:dyDescent="0.25">
      <c r="A2042">
        <v>106958982</v>
      </c>
      <c r="B2042" t="s">
        <v>86</v>
      </c>
      <c r="C2042" t="s">
        <v>65</v>
      </c>
      <c r="D2042">
        <v>10000026</v>
      </c>
      <c r="E2042">
        <v>10000026</v>
      </c>
      <c r="F2042">
        <v>22.762</v>
      </c>
      <c r="G2042">
        <v>200340</v>
      </c>
      <c r="H2042">
        <v>1</v>
      </c>
      <c r="I2042">
        <v>2022</v>
      </c>
      <c r="J2042" t="s">
        <v>135</v>
      </c>
      <c r="K2042" t="s">
        <v>27</v>
      </c>
      <c r="L2042" s="127">
        <v>0.33263888888888887</v>
      </c>
      <c r="M2042" t="s">
        <v>28</v>
      </c>
      <c r="N2042" t="s">
        <v>49</v>
      </c>
      <c r="O2042" t="s">
        <v>30</v>
      </c>
      <c r="P2042" t="s">
        <v>54</v>
      </c>
      <c r="Q2042" t="s">
        <v>41</v>
      </c>
      <c r="R2042" t="s">
        <v>33</v>
      </c>
      <c r="S2042" t="s">
        <v>42</v>
      </c>
      <c r="T2042" t="s">
        <v>35</v>
      </c>
      <c r="U2042" s="1" t="s">
        <v>36</v>
      </c>
      <c r="V2042">
        <v>2</v>
      </c>
      <c r="W2042">
        <v>0</v>
      </c>
      <c r="X2042">
        <v>0</v>
      </c>
      <c r="Y2042">
        <v>0</v>
      </c>
      <c r="Z2042">
        <v>0</v>
      </c>
    </row>
    <row r="2043" spans="1:26" x14ac:dyDescent="0.25">
      <c r="A2043">
        <v>106959010</v>
      </c>
      <c r="B2043" t="s">
        <v>100</v>
      </c>
      <c r="C2043" t="s">
        <v>67</v>
      </c>
      <c r="D2043">
        <v>30000016</v>
      </c>
      <c r="E2043">
        <v>30000016</v>
      </c>
      <c r="F2043">
        <v>7.6950000000000003</v>
      </c>
      <c r="G2043">
        <v>40001810</v>
      </c>
      <c r="H2043">
        <v>0.4</v>
      </c>
      <c r="I2043">
        <v>2022</v>
      </c>
      <c r="J2043" t="s">
        <v>135</v>
      </c>
      <c r="K2043" t="s">
        <v>39</v>
      </c>
      <c r="L2043" s="127">
        <v>0.72291666666666676</v>
      </c>
      <c r="M2043" t="s">
        <v>28</v>
      </c>
      <c r="N2043" t="s">
        <v>49</v>
      </c>
      <c r="O2043" t="s">
        <v>30</v>
      </c>
      <c r="P2043" t="s">
        <v>54</v>
      </c>
      <c r="Q2043" t="s">
        <v>41</v>
      </c>
      <c r="R2043" t="s">
        <v>33</v>
      </c>
      <c r="S2043" t="s">
        <v>42</v>
      </c>
      <c r="T2043" t="s">
        <v>35</v>
      </c>
      <c r="U2043" s="1" t="s">
        <v>64</v>
      </c>
      <c r="V2043">
        <v>3</v>
      </c>
      <c r="W2043">
        <v>0</v>
      </c>
      <c r="X2043">
        <v>0</v>
      </c>
      <c r="Y2043">
        <v>1</v>
      </c>
      <c r="Z2043">
        <v>2</v>
      </c>
    </row>
    <row r="2044" spans="1:26" x14ac:dyDescent="0.25">
      <c r="A2044">
        <v>106959362</v>
      </c>
      <c r="B2044" t="s">
        <v>81</v>
      </c>
      <c r="C2044" t="s">
        <v>67</v>
      </c>
      <c r="D2044">
        <v>30000073</v>
      </c>
      <c r="E2044">
        <v>30000073</v>
      </c>
      <c r="F2044">
        <v>7.5590000000000002</v>
      </c>
      <c r="G2044">
        <v>50034922</v>
      </c>
      <c r="H2044">
        <v>0.1</v>
      </c>
      <c r="I2044">
        <v>2022</v>
      </c>
      <c r="J2044" t="s">
        <v>135</v>
      </c>
      <c r="K2044" t="s">
        <v>53</v>
      </c>
      <c r="L2044" s="127">
        <v>0.31666666666666665</v>
      </c>
      <c r="M2044" t="s">
        <v>28</v>
      </c>
      <c r="N2044" t="s">
        <v>49</v>
      </c>
      <c r="O2044" t="s">
        <v>30</v>
      </c>
      <c r="P2044" t="s">
        <v>54</v>
      </c>
      <c r="Q2044" t="s">
        <v>41</v>
      </c>
      <c r="R2044" t="s">
        <v>33</v>
      </c>
      <c r="S2044" t="s">
        <v>42</v>
      </c>
      <c r="T2044" t="s">
        <v>35</v>
      </c>
      <c r="U2044" s="1" t="s">
        <v>36</v>
      </c>
      <c r="V2044">
        <v>4</v>
      </c>
      <c r="W2044">
        <v>0</v>
      </c>
      <c r="X2044">
        <v>0</v>
      </c>
      <c r="Y2044">
        <v>0</v>
      </c>
      <c r="Z2044">
        <v>0</v>
      </c>
    </row>
    <row r="2045" spans="1:26" x14ac:dyDescent="0.25">
      <c r="A2045">
        <v>106959363</v>
      </c>
      <c r="B2045" t="s">
        <v>81</v>
      </c>
      <c r="C2045" t="s">
        <v>45</v>
      </c>
      <c r="D2045">
        <v>50014755</v>
      </c>
      <c r="E2045">
        <v>40002448</v>
      </c>
      <c r="F2045">
        <v>2.3780000000000001</v>
      </c>
      <c r="G2045">
        <v>50019253</v>
      </c>
      <c r="H2045">
        <v>0</v>
      </c>
      <c r="I2045">
        <v>2022</v>
      </c>
      <c r="J2045" t="s">
        <v>135</v>
      </c>
      <c r="K2045" t="s">
        <v>53</v>
      </c>
      <c r="L2045" s="127">
        <v>0.56319444444444444</v>
      </c>
      <c r="M2045" t="s">
        <v>28</v>
      </c>
      <c r="N2045" t="s">
        <v>49</v>
      </c>
      <c r="O2045" t="s">
        <v>30</v>
      </c>
      <c r="P2045" t="s">
        <v>31</v>
      </c>
      <c r="Q2045" t="s">
        <v>41</v>
      </c>
      <c r="R2045" t="s">
        <v>61</v>
      </c>
      <c r="S2045" t="s">
        <v>42</v>
      </c>
      <c r="T2045" t="s">
        <v>35</v>
      </c>
      <c r="U2045" s="1" t="s">
        <v>36</v>
      </c>
      <c r="V2045">
        <v>2</v>
      </c>
      <c r="W2045">
        <v>0</v>
      </c>
      <c r="X2045">
        <v>0</v>
      </c>
      <c r="Y2045">
        <v>0</v>
      </c>
      <c r="Z2045">
        <v>0</v>
      </c>
    </row>
    <row r="2046" spans="1:26" x14ac:dyDescent="0.25">
      <c r="A2046">
        <v>106959431</v>
      </c>
      <c r="B2046" t="s">
        <v>81</v>
      </c>
      <c r="C2046" t="s">
        <v>38</v>
      </c>
      <c r="D2046">
        <v>20000074</v>
      </c>
      <c r="E2046">
        <v>20000074</v>
      </c>
      <c r="F2046">
        <v>11.194000000000001</v>
      </c>
      <c r="G2046">
        <v>50003646</v>
      </c>
      <c r="H2046">
        <v>1.75</v>
      </c>
      <c r="I2046">
        <v>2022</v>
      </c>
      <c r="J2046" t="s">
        <v>135</v>
      </c>
      <c r="K2046" t="s">
        <v>27</v>
      </c>
      <c r="L2046" s="127">
        <v>0.94027777777777777</v>
      </c>
      <c r="M2046" t="s">
        <v>28</v>
      </c>
      <c r="N2046" t="s">
        <v>29</v>
      </c>
      <c r="O2046" t="s">
        <v>30</v>
      </c>
      <c r="P2046" t="s">
        <v>54</v>
      </c>
      <c r="Q2046" t="s">
        <v>41</v>
      </c>
      <c r="R2046" t="s">
        <v>95</v>
      </c>
      <c r="S2046" t="s">
        <v>42</v>
      </c>
      <c r="T2046" t="s">
        <v>57</v>
      </c>
      <c r="U2046" s="1" t="s">
        <v>36</v>
      </c>
      <c r="V2046">
        <v>2</v>
      </c>
      <c r="W2046">
        <v>0</v>
      </c>
      <c r="X2046">
        <v>0</v>
      </c>
      <c r="Y2046">
        <v>0</v>
      </c>
      <c r="Z2046">
        <v>0</v>
      </c>
    </row>
    <row r="2047" spans="1:26" x14ac:dyDescent="0.25">
      <c r="A2047">
        <v>106959432</v>
      </c>
      <c r="B2047" t="s">
        <v>81</v>
      </c>
      <c r="C2047" t="s">
        <v>38</v>
      </c>
      <c r="D2047">
        <v>20000074</v>
      </c>
      <c r="E2047">
        <v>20000074</v>
      </c>
      <c r="F2047">
        <v>11.194000000000001</v>
      </c>
      <c r="G2047">
        <v>50003646</v>
      </c>
      <c r="H2047">
        <v>1.75</v>
      </c>
      <c r="I2047">
        <v>2022</v>
      </c>
      <c r="J2047" t="s">
        <v>135</v>
      </c>
      <c r="K2047" t="s">
        <v>27</v>
      </c>
      <c r="L2047" s="127">
        <v>0.9916666666666667</v>
      </c>
      <c r="M2047" t="s">
        <v>28</v>
      </c>
      <c r="N2047" t="s">
        <v>29</v>
      </c>
      <c r="O2047" t="s">
        <v>30</v>
      </c>
      <c r="P2047" t="s">
        <v>54</v>
      </c>
      <c r="Q2047" t="s">
        <v>41</v>
      </c>
      <c r="R2047" t="s">
        <v>95</v>
      </c>
      <c r="S2047" t="s">
        <v>42</v>
      </c>
      <c r="T2047" t="s">
        <v>57</v>
      </c>
      <c r="U2047" s="1" t="s">
        <v>36</v>
      </c>
      <c r="V2047">
        <v>4</v>
      </c>
      <c r="W2047">
        <v>0</v>
      </c>
      <c r="X2047">
        <v>0</v>
      </c>
      <c r="Y2047">
        <v>0</v>
      </c>
      <c r="Z2047">
        <v>0</v>
      </c>
    </row>
    <row r="2048" spans="1:26" x14ac:dyDescent="0.25">
      <c r="A2048">
        <v>106959794</v>
      </c>
      <c r="B2048" t="s">
        <v>44</v>
      </c>
      <c r="C2048" t="s">
        <v>45</v>
      </c>
      <c r="D2048">
        <v>50014232</v>
      </c>
      <c r="E2048">
        <v>30000098</v>
      </c>
      <c r="F2048">
        <v>2.181</v>
      </c>
      <c r="G2048">
        <v>20000070</v>
      </c>
      <c r="H2048">
        <v>0</v>
      </c>
      <c r="I2048">
        <v>2022</v>
      </c>
      <c r="J2048" t="s">
        <v>135</v>
      </c>
      <c r="K2048" t="s">
        <v>39</v>
      </c>
      <c r="L2048" s="127">
        <v>0.93402777777777779</v>
      </c>
      <c r="M2048" t="s">
        <v>28</v>
      </c>
      <c r="N2048" t="s">
        <v>29</v>
      </c>
      <c r="O2048" t="s">
        <v>30</v>
      </c>
      <c r="P2048" t="s">
        <v>54</v>
      </c>
      <c r="Q2048" t="s">
        <v>41</v>
      </c>
      <c r="R2048" t="s">
        <v>33</v>
      </c>
      <c r="S2048" t="s">
        <v>42</v>
      </c>
      <c r="T2048" t="s">
        <v>47</v>
      </c>
      <c r="U2048" s="1" t="s">
        <v>43</v>
      </c>
      <c r="V2048">
        <v>2</v>
      </c>
      <c r="W2048">
        <v>0</v>
      </c>
      <c r="X2048">
        <v>0</v>
      </c>
      <c r="Y2048">
        <v>0</v>
      </c>
      <c r="Z2048">
        <v>1</v>
      </c>
    </row>
    <row r="2049" spans="1:26" x14ac:dyDescent="0.25">
      <c r="A2049">
        <v>106959814</v>
      </c>
      <c r="B2049" t="s">
        <v>94</v>
      </c>
      <c r="C2049" t="s">
        <v>45</v>
      </c>
      <c r="D2049">
        <v>50010564</v>
      </c>
      <c r="E2049">
        <v>40002183</v>
      </c>
      <c r="F2049">
        <v>1.401</v>
      </c>
      <c r="G2049">
        <v>50016647</v>
      </c>
      <c r="H2049">
        <v>4.3999999999999997E-2</v>
      </c>
      <c r="I2049">
        <v>2022</v>
      </c>
      <c r="J2049" t="s">
        <v>135</v>
      </c>
      <c r="K2049" t="s">
        <v>53</v>
      </c>
      <c r="L2049" s="127">
        <v>0.80694444444444446</v>
      </c>
      <c r="M2049" t="s">
        <v>40</v>
      </c>
      <c r="N2049" t="s">
        <v>29</v>
      </c>
      <c r="O2049" t="s">
        <v>30</v>
      </c>
      <c r="P2049" t="s">
        <v>54</v>
      </c>
      <c r="Q2049" t="s">
        <v>41</v>
      </c>
      <c r="R2049" t="s">
        <v>33</v>
      </c>
      <c r="S2049" t="s">
        <v>42</v>
      </c>
      <c r="T2049" t="s">
        <v>35</v>
      </c>
      <c r="U2049" s="1" t="s">
        <v>64</v>
      </c>
      <c r="V2049">
        <v>3</v>
      </c>
      <c r="W2049">
        <v>0</v>
      </c>
      <c r="X2049">
        <v>0</v>
      </c>
      <c r="Y2049">
        <v>3</v>
      </c>
      <c r="Z2049">
        <v>0</v>
      </c>
    </row>
    <row r="2050" spans="1:26" x14ac:dyDescent="0.25">
      <c r="A2050">
        <v>106960002</v>
      </c>
      <c r="B2050" t="s">
        <v>25</v>
      </c>
      <c r="C2050" t="s">
        <v>45</v>
      </c>
      <c r="D2050">
        <v>50031853</v>
      </c>
      <c r="E2050">
        <v>40001728</v>
      </c>
      <c r="F2050">
        <v>3.28</v>
      </c>
      <c r="G2050">
        <v>50002997</v>
      </c>
      <c r="H2050">
        <v>0.35</v>
      </c>
      <c r="I2050">
        <v>2022</v>
      </c>
      <c r="J2050" t="s">
        <v>135</v>
      </c>
      <c r="K2050" t="s">
        <v>48</v>
      </c>
      <c r="L2050" s="127">
        <v>0.38194444444444442</v>
      </c>
      <c r="M2050" t="s">
        <v>28</v>
      </c>
      <c r="N2050" t="s">
        <v>49</v>
      </c>
      <c r="O2050" t="s">
        <v>30</v>
      </c>
      <c r="P2050" t="s">
        <v>31</v>
      </c>
      <c r="Q2050" t="s">
        <v>41</v>
      </c>
      <c r="R2050" t="s">
        <v>33</v>
      </c>
      <c r="S2050" t="s">
        <v>42</v>
      </c>
      <c r="T2050" t="s">
        <v>35</v>
      </c>
      <c r="U2050" s="1" t="s">
        <v>36</v>
      </c>
      <c r="V2050">
        <v>2</v>
      </c>
      <c r="W2050">
        <v>0</v>
      </c>
      <c r="X2050">
        <v>0</v>
      </c>
      <c r="Y2050">
        <v>0</v>
      </c>
      <c r="Z2050">
        <v>0</v>
      </c>
    </row>
    <row r="2051" spans="1:26" x14ac:dyDescent="0.25">
      <c r="A2051">
        <v>106960008</v>
      </c>
      <c r="B2051" t="s">
        <v>146</v>
      </c>
      <c r="C2051" t="s">
        <v>45</v>
      </c>
      <c r="F2051">
        <v>999.99900000000002</v>
      </c>
      <c r="H2051">
        <v>0</v>
      </c>
      <c r="I2051">
        <v>2022</v>
      </c>
      <c r="J2051" t="s">
        <v>118</v>
      </c>
      <c r="K2051" t="s">
        <v>27</v>
      </c>
      <c r="L2051" s="127">
        <v>0.40069444444444446</v>
      </c>
      <c r="M2051" t="s">
        <v>40</v>
      </c>
      <c r="N2051" t="s">
        <v>49</v>
      </c>
      <c r="O2051" t="s">
        <v>30</v>
      </c>
      <c r="P2051" t="s">
        <v>68</v>
      </c>
      <c r="Q2051" t="s">
        <v>41</v>
      </c>
      <c r="R2051" t="s">
        <v>61</v>
      </c>
      <c r="S2051" t="s">
        <v>42</v>
      </c>
      <c r="T2051" t="s">
        <v>35</v>
      </c>
      <c r="U2051" s="1" t="s">
        <v>36</v>
      </c>
      <c r="V2051">
        <v>3</v>
      </c>
      <c r="W2051">
        <v>0</v>
      </c>
      <c r="X2051">
        <v>0</v>
      </c>
      <c r="Y2051">
        <v>0</v>
      </c>
      <c r="Z2051">
        <v>0</v>
      </c>
    </row>
    <row r="2052" spans="1:26" x14ac:dyDescent="0.25">
      <c r="A2052">
        <v>106960046</v>
      </c>
      <c r="B2052" t="s">
        <v>97</v>
      </c>
      <c r="C2052" t="s">
        <v>65</v>
      </c>
      <c r="D2052">
        <v>10000074</v>
      </c>
      <c r="E2052">
        <v>10000074</v>
      </c>
      <c r="F2052">
        <v>3.339</v>
      </c>
      <c r="G2052">
        <v>50005883</v>
      </c>
      <c r="H2052">
        <v>0</v>
      </c>
      <c r="I2052">
        <v>2022</v>
      </c>
      <c r="J2052" t="s">
        <v>118</v>
      </c>
      <c r="K2052" t="s">
        <v>55</v>
      </c>
      <c r="L2052" s="127">
        <v>0.44027777777777777</v>
      </c>
      <c r="M2052" t="s">
        <v>28</v>
      </c>
      <c r="N2052" t="s">
        <v>49</v>
      </c>
      <c r="O2052" t="s">
        <v>30</v>
      </c>
      <c r="P2052" t="s">
        <v>68</v>
      </c>
      <c r="Q2052" t="s">
        <v>41</v>
      </c>
      <c r="R2052" t="s">
        <v>71</v>
      </c>
      <c r="S2052" t="s">
        <v>42</v>
      </c>
      <c r="T2052" t="s">
        <v>35</v>
      </c>
      <c r="U2052" s="1" t="s">
        <v>36</v>
      </c>
      <c r="V2052">
        <v>2</v>
      </c>
      <c r="W2052">
        <v>0</v>
      </c>
      <c r="X2052">
        <v>0</v>
      </c>
      <c r="Y2052">
        <v>0</v>
      </c>
      <c r="Z2052">
        <v>0</v>
      </c>
    </row>
    <row r="2053" spans="1:26" x14ac:dyDescent="0.25">
      <c r="A2053">
        <v>106960132</v>
      </c>
      <c r="B2053" t="s">
        <v>97</v>
      </c>
      <c r="C2053" t="s">
        <v>45</v>
      </c>
      <c r="D2053">
        <v>50034002</v>
      </c>
      <c r="E2053">
        <v>50034002</v>
      </c>
      <c r="F2053">
        <v>0.39700000000000002</v>
      </c>
      <c r="G2053">
        <v>50024074</v>
      </c>
      <c r="H2053">
        <v>4.0000000000000001E-3</v>
      </c>
      <c r="I2053">
        <v>2022</v>
      </c>
      <c r="J2053" t="s">
        <v>135</v>
      </c>
      <c r="K2053" t="s">
        <v>48</v>
      </c>
      <c r="L2053" s="127">
        <v>0.5805555555555556</v>
      </c>
      <c r="M2053" t="s">
        <v>28</v>
      </c>
      <c r="N2053" t="s">
        <v>49</v>
      </c>
      <c r="O2053" t="s">
        <v>30</v>
      </c>
      <c r="P2053" t="s">
        <v>54</v>
      </c>
      <c r="Q2053" t="s">
        <v>41</v>
      </c>
      <c r="R2053" t="s">
        <v>33</v>
      </c>
      <c r="S2053" t="s">
        <v>42</v>
      </c>
      <c r="T2053" t="s">
        <v>35</v>
      </c>
      <c r="U2053" s="1" t="s">
        <v>36</v>
      </c>
      <c r="V2053">
        <v>3</v>
      </c>
      <c r="W2053">
        <v>0</v>
      </c>
      <c r="X2053">
        <v>0</v>
      </c>
      <c r="Y2053">
        <v>0</v>
      </c>
      <c r="Z2053">
        <v>0</v>
      </c>
    </row>
    <row r="2054" spans="1:26" x14ac:dyDescent="0.25">
      <c r="A2054">
        <v>106960183</v>
      </c>
      <c r="B2054" t="s">
        <v>94</v>
      </c>
      <c r="C2054" t="s">
        <v>45</v>
      </c>
      <c r="D2054">
        <v>50014250</v>
      </c>
      <c r="E2054">
        <v>40002060</v>
      </c>
      <c r="F2054">
        <v>2.871</v>
      </c>
      <c r="G2054">
        <v>50010564</v>
      </c>
      <c r="H2054">
        <v>0</v>
      </c>
      <c r="I2054">
        <v>2022</v>
      </c>
      <c r="J2054" t="s">
        <v>135</v>
      </c>
      <c r="K2054" t="s">
        <v>48</v>
      </c>
      <c r="L2054" s="127">
        <v>0.44722222222222219</v>
      </c>
      <c r="M2054" t="s">
        <v>77</v>
      </c>
      <c r="N2054" t="s">
        <v>49</v>
      </c>
      <c r="O2054" t="s">
        <v>30</v>
      </c>
      <c r="P2054" t="s">
        <v>31</v>
      </c>
      <c r="Q2054" t="s">
        <v>41</v>
      </c>
      <c r="R2054" t="s">
        <v>61</v>
      </c>
      <c r="S2054" t="s">
        <v>42</v>
      </c>
      <c r="T2054" t="s">
        <v>35</v>
      </c>
      <c r="U2054" s="1" t="s">
        <v>36</v>
      </c>
      <c r="V2054">
        <v>2</v>
      </c>
      <c r="W2054">
        <v>0</v>
      </c>
      <c r="X2054">
        <v>0</v>
      </c>
      <c r="Y2054">
        <v>0</v>
      </c>
      <c r="Z2054">
        <v>0</v>
      </c>
    </row>
    <row r="2055" spans="1:26" x14ac:dyDescent="0.25">
      <c r="A2055">
        <v>106960237</v>
      </c>
      <c r="B2055" t="s">
        <v>44</v>
      </c>
      <c r="C2055" t="s">
        <v>45</v>
      </c>
      <c r="D2055">
        <v>50010924</v>
      </c>
      <c r="E2055">
        <v>50010924</v>
      </c>
      <c r="F2055">
        <v>0.35</v>
      </c>
      <c r="G2055">
        <v>50006987</v>
      </c>
      <c r="H2055">
        <v>0</v>
      </c>
      <c r="I2055">
        <v>2022</v>
      </c>
      <c r="J2055" t="s">
        <v>135</v>
      </c>
      <c r="K2055" t="s">
        <v>48</v>
      </c>
      <c r="L2055" s="127">
        <v>0.9604166666666667</v>
      </c>
      <c r="M2055" t="s">
        <v>28</v>
      </c>
      <c r="N2055" t="s">
        <v>29</v>
      </c>
      <c r="O2055" t="s">
        <v>30</v>
      </c>
      <c r="P2055" t="s">
        <v>31</v>
      </c>
      <c r="Q2055" t="s">
        <v>32</v>
      </c>
      <c r="R2055" t="s">
        <v>61</v>
      </c>
      <c r="S2055" t="s">
        <v>42</v>
      </c>
      <c r="T2055" t="s">
        <v>47</v>
      </c>
      <c r="U2055" s="1" t="s">
        <v>36</v>
      </c>
      <c r="V2055">
        <v>2</v>
      </c>
      <c r="W2055">
        <v>0</v>
      </c>
      <c r="X2055">
        <v>0</v>
      </c>
      <c r="Y2055">
        <v>0</v>
      </c>
      <c r="Z2055">
        <v>0</v>
      </c>
    </row>
    <row r="2056" spans="1:26" x14ac:dyDescent="0.25">
      <c r="A2056">
        <v>106960252</v>
      </c>
      <c r="B2056" t="s">
        <v>25</v>
      </c>
      <c r="C2056" t="s">
        <v>67</v>
      </c>
      <c r="D2056">
        <v>30000098</v>
      </c>
      <c r="E2056">
        <v>30000098</v>
      </c>
      <c r="F2056">
        <v>999.99900000000002</v>
      </c>
      <c r="G2056">
        <v>21000001</v>
      </c>
      <c r="H2056">
        <v>0.6</v>
      </c>
      <c r="I2056">
        <v>2022</v>
      </c>
      <c r="J2056" t="s">
        <v>118</v>
      </c>
      <c r="K2056" t="s">
        <v>48</v>
      </c>
      <c r="L2056" s="127">
        <v>0.5083333333333333</v>
      </c>
      <c r="M2056" t="s">
        <v>28</v>
      </c>
      <c r="N2056" t="s">
        <v>49</v>
      </c>
      <c r="O2056" t="s">
        <v>30</v>
      </c>
      <c r="P2056" t="s">
        <v>31</v>
      </c>
      <c r="Q2056" t="s">
        <v>32</v>
      </c>
      <c r="R2056" t="s">
        <v>72</v>
      </c>
      <c r="S2056" t="s">
        <v>42</v>
      </c>
      <c r="T2056" t="s">
        <v>35</v>
      </c>
      <c r="U2056" s="1" t="s">
        <v>36</v>
      </c>
      <c r="V2056">
        <v>2</v>
      </c>
      <c r="W2056">
        <v>0</v>
      </c>
      <c r="X2056">
        <v>0</v>
      </c>
      <c r="Y2056">
        <v>0</v>
      </c>
      <c r="Z2056">
        <v>0</v>
      </c>
    </row>
    <row r="2057" spans="1:26" x14ac:dyDescent="0.25">
      <c r="A2057">
        <v>106960269</v>
      </c>
      <c r="B2057" t="s">
        <v>25</v>
      </c>
      <c r="C2057" t="s">
        <v>45</v>
      </c>
      <c r="F2057">
        <v>999.99900000000002</v>
      </c>
      <c r="H2057">
        <v>8.9999999999999993E-3</v>
      </c>
      <c r="I2057">
        <v>2022</v>
      </c>
      <c r="J2057" t="s">
        <v>135</v>
      </c>
      <c r="K2057" t="s">
        <v>39</v>
      </c>
      <c r="L2057" s="127">
        <v>0.67222222222222217</v>
      </c>
      <c r="M2057" t="s">
        <v>28</v>
      </c>
      <c r="N2057" t="s">
        <v>49</v>
      </c>
      <c r="O2057" t="s">
        <v>30</v>
      </c>
      <c r="P2057" t="s">
        <v>54</v>
      </c>
      <c r="Q2057" t="s">
        <v>41</v>
      </c>
      <c r="R2057" t="s">
        <v>33</v>
      </c>
      <c r="S2057" t="s">
        <v>42</v>
      </c>
      <c r="T2057" t="s">
        <v>35</v>
      </c>
      <c r="U2057" s="1" t="s">
        <v>36</v>
      </c>
      <c r="V2057">
        <v>1</v>
      </c>
      <c r="W2057">
        <v>0</v>
      </c>
      <c r="X2057">
        <v>0</v>
      </c>
      <c r="Y2057">
        <v>0</v>
      </c>
      <c r="Z2057">
        <v>0</v>
      </c>
    </row>
    <row r="2058" spans="1:26" x14ac:dyDescent="0.25">
      <c r="A2058">
        <v>106960281</v>
      </c>
      <c r="B2058" t="s">
        <v>81</v>
      </c>
      <c r="C2058" t="s">
        <v>45</v>
      </c>
      <c r="D2058">
        <v>50031836</v>
      </c>
      <c r="E2058">
        <v>50031836</v>
      </c>
      <c r="F2058">
        <v>17.349</v>
      </c>
      <c r="G2058">
        <v>50014855</v>
      </c>
      <c r="H2058">
        <v>0</v>
      </c>
      <c r="I2058">
        <v>2022</v>
      </c>
      <c r="J2058" t="s">
        <v>135</v>
      </c>
      <c r="K2058" t="s">
        <v>48</v>
      </c>
      <c r="L2058" s="127">
        <v>0.98402777777777783</v>
      </c>
      <c r="M2058" t="s">
        <v>92</v>
      </c>
      <c r="Q2058" t="s">
        <v>41</v>
      </c>
      <c r="R2058" t="s">
        <v>151</v>
      </c>
      <c r="S2058" t="s">
        <v>42</v>
      </c>
      <c r="T2058" t="s">
        <v>52</v>
      </c>
      <c r="U2058" s="1" t="s">
        <v>36</v>
      </c>
      <c r="V2058">
        <v>2</v>
      </c>
      <c r="W2058">
        <v>0</v>
      </c>
      <c r="X2058">
        <v>0</v>
      </c>
      <c r="Y2058">
        <v>0</v>
      </c>
      <c r="Z2058">
        <v>0</v>
      </c>
    </row>
    <row r="2059" spans="1:26" x14ac:dyDescent="0.25">
      <c r="A2059">
        <v>106960410</v>
      </c>
      <c r="B2059" t="s">
        <v>115</v>
      </c>
      <c r="C2059" t="s">
        <v>45</v>
      </c>
      <c r="D2059">
        <v>50018631</v>
      </c>
      <c r="E2059">
        <v>20000158</v>
      </c>
      <c r="F2059">
        <v>10.08</v>
      </c>
      <c r="G2059">
        <v>50016944</v>
      </c>
      <c r="H2059">
        <v>4.0000000000000001E-3</v>
      </c>
      <c r="I2059">
        <v>2022</v>
      </c>
      <c r="J2059" t="s">
        <v>118</v>
      </c>
      <c r="K2059" t="s">
        <v>27</v>
      </c>
      <c r="L2059" s="127">
        <v>0.55902777777777779</v>
      </c>
      <c r="M2059" t="s">
        <v>51</v>
      </c>
      <c r="N2059" t="s">
        <v>49</v>
      </c>
      <c r="O2059" t="s">
        <v>30</v>
      </c>
      <c r="P2059" t="s">
        <v>68</v>
      </c>
      <c r="Q2059" t="s">
        <v>41</v>
      </c>
      <c r="S2059" t="s">
        <v>42</v>
      </c>
      <c r="T2059" t="s">
        <v>35</v>
      </c>
      <c r="U2059" s="1" t="s">
        <v>36</v>
      </c>
      <c r="V2059">
        <v>3</v>
      </c>
      <c r="W2059">
        <v>0</v>
      </c>
      <c r="X2059">
        <v>0</v>
      </c>
      <c r="Y2059">
        <v>0</v>
      </c>
      <c r="Z2059">
        <v>0</v>
      </c>
    </row>
    <row r="2060" spans="1:26" x14ac:dyDescent="0.25">
      <c r="A2060">
        <v>106960563</v>
      </c>
      <c r="B2060" t="s">
        <v>160</v>
      </c>
      <c r="C2060" t="s">
        <v>38</v>
      </c>
      <c r="D2060">
        <v>20000421</v>
      </c>
      <c r="E2060">
        <v>20000421</v>
      </c>
      <c r="F2060">
        <v>18.581</v>
      </c>
      <c r="G2060">
        <v>50033350</v>
      </c>
      <c r="H2060">
        <v>0</v>
      </c>
      <c r="I2060">
        <v>2022</v>
      </c>
      <c r="J2060" t="s">
        <v>118</v>
      </c>
      <c r="K2060" t="s">
        <v>58</v>
      </c>
      <c r="L2060" s="127">
        <v>0.31597222222222221</v>
      </c>
      <c r="M2060" t="s">
        <v>77</v>
      </c>
      <c r="N2060" t="s">
        <v>29</v>
      </c>
      <c r="O2060" t="s">
        <v>30</v>
      </c>
      <c r="P2060" t="s">
        <v>31</v>
      </c>
      <c r="Q2060" t="s">
        <v>41</v>
      </c>
      <c r="R2060" t="s">
        <v>61</v>
      </c>
      <c r="S2060" t="s">
        <v>42</v>
      </c>
      <c r="T2060" t="s">
        <v>35</v>
      </c>
      <c r="U2060" s="1" t="s">
        <v>36</v>
      </c>
      <c r="V2060">
        <v>3</v>
      </c>
      <c r="W2060">
        <v>0</v>
      </c>
      <c r="X2060">
        <v>0</v>
      </c>
      <c r="Y2060">
        <v>0</v>
      </c>
      <c r="Z2060">
        <v>0</v>
      </c>
    </row>
    <row r="2061" spans="1:26" x14ac:dyDescent="0.25">
      <c r="A2061">
        <v>106960607</v>
      </c>
      <c r="B2061" t="s">
        <v>166</v>
      </c>
      <c r="C2061" t="s">
        <v>65</v>
      </c>
      <c r="D2061">
        <v>10000040</v>
      </c>
      <c r="E2061">
        <v>10000040</v>
      </c>
      <c r="F2061">
        <v>11.624000000000001</v>
      </c>
      <c r="G2061">
        <v>40001410</v>
      </c>
      <c r="H2061">
        <v>0.1</v>
      </c>
      <c r="I2061">
        <v>2022</v>
      </c>
      <c r="J2061" t="s">
        <v>135</v>
      </c>
      <c r="K2061" t="s">
        <v>58</v>
      </c>
      <c r="L2061" s="127">
        <v>0.48680555555555555</v>
      </c>
      <c r="M2061" t="s">
        <v>28</v>
      </c>
      <c r="N2061" t="s">
        <v>49</v>
      </c>
      <c r="O2061" t="s">
        <v>30</v>
      </c>
      <c r="P2061" t="s">
        <v>54</v>
      </c>
      <c r="Q2061" t="s">
        <v>32</v>
      </c>
      <c r="R2061" t="s">
        <v>33</v>
      </c>
      <c r="S2061" t="s">
        <v>42</v>
      </c>
      <c r="T2061" t="s">
        <v>35</v>
      </c>
      <c r="U2061" s="1" t="s">
        <v>105</v>
      </c>
      <c r="V2061">
        <v>6</v>
      </c>
      <c r="W2061">
        <v>1</v>
      </c>
      <c r="X2061">
        <v>0</v>
      </c>
      <c r="Y2061">
        <v>2</v>
      </c>
      <c r="Z2061">
        <v>1</v>
      </c>
    </row>
    <row r="2062" spans="1:26" x14ac:dyDescent="0.25">
      <c r="A2062">
        <v>106960647</v>
      </c>
      <c r="B2062" t="s">
        <v>63</v>
      </c>
      <c r="C2062" t="s">
        <v>65</v>
      </c>
      <c r="D2062">
        <v>10000085</v>
      </c>
      <c r="E2062">
        <v>10000085</v>
      </c>
      <c r="F2062">
        <v>4.21</v>
      </c>
      <c r="G2062">
        <v>40001221</v>
      </c>
      <c r="H2062">
        <v>2.5</v>
      </c>
      <c r="I2062">
        <v>2022</v>
      </c>
      <c r="J2062" t="s">
        <v>135</v>
      </c>
      <c r="K2062" t="s">
        <v>48</v>
      </c>
      <c r="L2062" s="127">
        <v>0.42777777777777781</v>
      </c>
      <c r="M2062" t="s">
        <v>77</v>
      </c>
      <c r="N2062" t="s">
        <v>49</v>
      </c>
      <c r="O2062" t="s">
        <v>30</v>
      </c>
      <c r="P2062" t="s">
        <v>68</v>
      </c>
      <c r="Q2062" t="s">
        <v>41</v>
      </c>
      <c r="R2062" t="s">
        <v>33</v>
      </c>
      <c r="S2062" t="s">
        <v>42</v>
      </c>
      <c r="T2062" t="s">
        <v>35</v>
      </c>
      <c r="U2062" s="1" t="s">
        <v>36</v>
      </c>
      <c r="V2062">
        <v>3</v>
      </c>
      <c r="W2062">
        <v>0</v>
      </c>
      <c r="X2062">
        <v>0</v>
      </c>
      <c r="Y2062">
        <v>0</v>
      </c>
      <c r="Z2062">
        <v>0</v>
      </c>
    </row>
    <row r="2063" spans="1:26" x14ac:dyDescent="0.25">
      <c r="A2063">
        <v>106960727</v>
      </c>
      <c r="B2063" t="s">
        <v>81</v>
      </c>
      <c r="C2063" t="s">
        <v>65</v>
      </c>
      <c r="D2063">
        <v>10000485</v>
      </c>
      <c r="E2063">
        <v>10800485</v>
      </c>
      <c r="F2063">
        <v>34.905999999999999</v>
      </c>
      <c r="G2063">
        <v>50028612</v>
      </c>
      <c r="H2063">
        <v>0.5</v>
      </c>
      <c r="I2063">
        <v>2022</v>
      </c>
      <c r="J2063" t="s">
        <v>135</v>
      </c>
      <c r="K2063" t="s">
        <v>58</v>
      </c>
      <c r="L2063" s="127">
        <v>0.70763888888888893</v>
      </c>
      <c r="M2063" t="s">
        <v>28</v>
      </c>
      <c r="N2063" t="s">
        <v>29</v>
      </c>
      <c r="O2063" t="s">
        <v>30</v>
      </c>
      <c r="P2063" t="s">
        <v>31</v>
      </c>
      <c r="Q2063" t="s">
        <v>41</v>
      </c>
      <c r="R2063" t="s">
        <v>33</v>
      </c>
      <c r="S2063" t="s">
        <v>42</v>
      </c>
      <c r="T2063" t="s">
        <v>35</v>
      </c>
      <c r="U2063" s="1" t="s">
        <v>64</v>
      </c>
      <c r="V2063">
        <v>3</v>
      </c>
      <c r="W2063">
        <v>0</v>
      </c>
      <c r="X2063">
        <v>0</v>
      </c>
      <c r="Y2063">
        <v>2</v>
      </c>
      <c r="Z2063">
        <v>1</v>
      </c>
    </row>
    <row r="2064" spans="1:26" x14ac:dyDescent="0.25">
      <c r="A2064">
        <v>106960741</v>
      </c>
      <c r="B2064" t="s">
        <v>96</v>
      </c>
      <c r="C2064" t="s">
        <v>38</v>
      </c>
      <c r="D2064">
        <v>20000421</v>
      </c>
      <c r="E2064">
        <v>20000421</v>
      </c>
      <c r="F2064">
        <v>25.472999999999999</v>
      </c>
      <c r="G2064">
        <v>40001001</v>
      </c>
      <c r="H2064">
        <v>6.5000000000000002E-2</v>
      </c>
      <c r="I2064">
        <v>2022</v>
      </c>
      <c r="J2064" t="s">
        <v>135</v>
      </c>
      <c r="K2064" t="s">
        <v>27</v>
      </c>
      <c r="L2064" s="127">
        <v>0.69305555555555554</v>
      </c>
      <c r="M2064" t="s">
        <v>40</v>
      </c>
      <c r="N2064" t="s">
        <v>49</v>
      </c>
      <c r="O2064" t="s">
        <v>30</v>
      </c>
      <c r="P2064" t="s">
        <v>68</v>
      </c>
      <c r="Q2064" t="s">
        <v>41</v>
      </c>
      <c r="R2064" t="s">
        <v>33</v>
      </c>
      <c r="S2064" t="s">
        <v>42</v>
      </c>
      <c r="T2064" t="s">
        <v>35</v>
      </c>
      <c r="U2064" s="1" t="s">
        <v>36</v>
      </c>
      <c r="V2064">
        <v>1</v>
      </c>
      <c r="W2064">
        <v>0</v>
      </c>
      <c r="X2064">
        <v>0</v>
      </c>
      <c r="Y2064">
        <v>0</v>
      </c>
      <c r="Z2064">
        <v>0</v>
      </c>
    </row>
    <row r="2065" spans="1:26" x14ac:dyDescent="0.25">
      <c r="A2065">
        <v>106960747</v>
      </c>
      <c r="B2065" t="s">
        <v>119</v>
      </c>
      <c r="C2065" t="s">
        <v>38</v>
      </c>
      <c r="D2065">
        <v>20000258</v>
      </c>
      <c r="E2065">
        <v>20000258</v>
      </c>
      <c r="F2065">
        <v>22.852</v>
      </c>
      <c r="G2065">
        <v>40001645</v>
      </c>
      <c r="H2065">
        <v>0.9</v>
      </c>
      <c r="I2065">
        <v>2022</v>
      </c>
      <c r="J2065" t="s">
        <v>135</v>
      </c>
      <c r="K2065" t="s">
        <v>27</v>
      </c>
      <c r="L2065" s="127">
        <v>0.38680555555555557</v>
      </c>
      <c r="M2065" t="s">
        <v>28</v>
      </c>
      <c r="N2065" t="s">
        <v>49</v>
      </c>
      <c r="O2065" t="s">
        <v>30</v>
      </c>
      <c r="P2065" t="s">
        <v>68</v>
      </c>
      <c r="Q2065" t="s">
        <v>41</v>
      </c>
      <c r="R2065" t="s">
        <v>33</v>
      </c>
      <c r="S2065" t="s">
        <v>42</v>
      </c>
      <c r="T2065" t="s">
        <v>35</v>
      </c>
      <c r="U2065" s="1" t="s">
        <v>36</v>
      </c>
      <c r="V2065">
        <v>2</v>
      </c>
      <c r="W2065">
        <v>0</v>
      </c>
      <c r="X2065">
        <v>0</v>
      </c>
      <c r="Y2065">
        <v>0</v>
      </c>
      <c r="Z2065">
        <v>0</v>
      </c>
    </row>
    <row r="2066" spans="1:26" x14ac:dyDescent="0.25">
      <c r="A2066">
        <v>106960821</v>
      </c>
      <c r="B2066" t="s">
        <v>117</v>
      </c>
      <c r="C2066" t="s">
        <v>65</v>
      </c>
      <c r="D2066">
        <v>10000077</v>
      </c>
      <c r="E2066">
        <v>10000077</v>
      </c>
      <c r="F2066">
        <v>20.619</v>
      </c>
      <c r="G2066">
        <v>10000040</v>
      </c>
      <c r="H2066">
        <v>0.31</v>
      </c>
      <c r="I2066">
        <v>2022</v>
      </c>
      <c r="J2066" t="s">
        <v>135</v>
      </c>
      <c r="K2066" t="s">
        <v>39</v>
      </c>
      <c r="L2066" s="127">
        <v>0.52222222222222225</v>
      </c>
      <c r="M2066" t="s">
        <v>28</v>
      </c>
      <c r="N2066" t="s">
        <v>49</v>
      </c>
      <c r="O2066" t="s">
        <v>30</v>
      </c>
      <c r="P2066" t="s">
        <v>31</v>
      </c>
      <c r="Q2066" t="s">
        <v>41</v>
      </c>
      <c r="R2066" t="s">
        <v>59</v>
      </c>
      <c r="S2066" t="s">
        <v>42</v>
      </c>
      <c r="T2066" t="s">
        <v>35</v>
      </c>
      <c r="U2066" s="1" t="s">
        <v>36</v>
      </c>
      <c r="V2066">
        <v>1</v>
      </c>
      <c r="W2066">
        <v>0</v>
      </c>
      <c r="X2066">
        <v>0</v>
      </c>
      <c r="Y2066">
        <v>0</v>
      </c>
      <c r="Z2066">
        <v>0</v>
      </c>
    </row>
    <row r="2067" spans="1:26" x14ac:dyDescent="0.25">
      <c r="A2067">
        <v>106960844</v>
      </c>
      <c r="B2067" t="s">
        <v>25</v>
      </c>
      <c r="C2067" t="s">
        <v>65</v>
      </c>
      <c r="D2067">
        <v>10000040</v>
      </c>
      <c r="E2067">
        <v>10000040</v>
      </c>
      <c r="F2067">
        <v>0.93300000000000005</v>
      </c>
      <c r="G2067">
        <v>202840</v>
      </c>
      <c r="H2067">
        <v>0.5</v>
      </c>
      <c r="I2067">
        <v>2022</v>
      </c>
      <c r="J2067" t="s">
        <v>135</v>
      </c>
      <c r="K2067" t="s">
        <v>39</v>
      </c>
      <c r="L2067" s="127">
        <v>0.75208333333333333</v>
      </c>
      <c r="M2067" t="s">
        <v>28</v>
      </c>
      <c r="N2067" t="s">
        <v>49</v>
      </c>
      <c r="O2067" t="s">
        <v>30</v>
      </c>
      <c r="P2067" t="s">
        <v>31</v>
      </c>
      <c r="Q2067" t="s">
        <v>41</v>
      </c>
      <c r="R2067" t="s">
        <v>33</v>
      </c>
      <c r="S2067" t="s">
        <v>42</v>
      </c>
      <c r="T2067" t="s">
        <v>35</v>
      </c>
      <c r="U2067" s="1" t="s">
        <v>36</v>
      </c>
      <c r="V2067">
        <v>2</v>
      </c>
      <c r="W2067">
        <v>0</v>
      </c>
      <c r="X2067">
        <v>0</v>
      </c>
      <c r="Y2067">
        <v>0</v>
      </c>
      <c r="Z2067">
        <v>0</v>
      </c>
    </row>
    <row r="2068" spans="1:26" x14ac:dyDescent="0.25">
      <c r="A2068">
        <v>106960849</v>
      </c>
      <c r="B2068" t="s">
        <v>25</v>
      </c>
      <c r="C2068" t="s">
        <v>65</v>
      </c>
      <c r="D2068">
        <v>10000040</v>
      </c>
      <c r="E2068">
        <v>10000040</v>
      </c>
      <c r="F2068">
        <v>4.5279999999999996</v>
      </c>
      <c r="G2068">
        <v>40001652</v>
      </c>
      <c r="H2068">
        <v>2E-3</v>
      </c>
      <c r="I2068">
        <v>2022</v>
      </c>
      <c r="J2068" t="s">
        <v>135</v>
      </c>
      <c r="K2068" t="s">
        <v>39</v>
      </c>
      <c r="L2068" s="127">
        <v>0.92708333333333337</v>
      </c>
      <c r="M2068" t="s">
        <v>28</v>
      </c>
      <c r="N2068" t="s">
        <v>49</v>
      </c>
      <c r="O2068" t="s">
        <v>30</v>
      </c>
      <c r="P2068" t="s">
        <v>31</v>
      </c>
      <c r="Q2068" t="s">
        <v>41</v>
      </c>
      <c r="R2068" t="s">
        <v>61</v>
      </c>
      <c r="S2068" t="s">
        <v>42</v>
      </c>
      <c r="T2068" t="s">
        <v>47</v>
      </c>
      <c r="U2068" s="1" t="s">
        <v>36</v>
      </c>
      <c r="V2068">
        <v>1</v>
      </c>
      <c r="W2068">
        <v>0</v>
      </c>
      <c r="X2068">
        <v>0</v>
      </c>
      <c r="Y2068">
        <v>0</v>
      </c>
      <c r="Z2068">
        <v>0</v>
      </c>
    </row>
    <row r="2069" spans="1:26" x14ac:dyDescent="0.25">
      <c r="A2069">
        <v>106960854</v>
      </c>
      <c r="B2069" t="s">
        <v>25</v>
      </c>
      <c r="C2069" t="s">
        <v>65</v>
      </c>
      <c r="D2069">
        <v>10000440</v>
      </c>
      <c r="E2069">
        <v>10000440</v>
      </c>
      <c r="F2069">
        <v>3.8039999999999998</v>
      </c>
      <c r="G2069">
        <v>50031853</v>
      </c>
      <c r="H2069">
        <v>8.9999999999999993E-3</v>
      </c>
      <c r="I2069">
        <v>2022</v>
      </c>
      <c r="J2069" t="s">
        <v>135</v>
      </c>
      <c r="K2069" t="s">
        <v>39</v>
      </c>
      <c r="L2069" s="127">
        <v>0.94930555555555562</v>
      </c>
      <c r="M2069" t="s">
        <v>28</v>
      </c>
      <c r="N2069" t="s">
        <v>49</v>
      </c>
      <c r="O2069" t="s">
        <v>30</v>
      </c>
      <c r="P2069" t="s">
        <v>31</v>
      </c>
      <c r="Q2069" t="s">
        <v>41</v>
      </c>
      <c r="R2069" t="s">
        <v>76</v>
      </c>
      <c r="S2069" t="s">
        <v>42</v>
      </c>
      <c r="T2069" t="s">
        <v>47</v>
      </c>
      <c r="U2069" s="1" t="s">
        <v>36</v>
      </c>
      <c r="V2069">
        <v>2</v>
      </c>
      <c r="W2069">
        <v>0</v>
      </c>
      <c r="X2069">
        <v>0</v>
      </c>
      <c r="Y2069">
        <v>0</v>
      </c>
      <c r="Z2069">
        <v>0</v>
      </c>
    </row>
    <row r="2070" spans="1:26" x14ac:dyDescent="0.25">
      <c r="A2070">
        <v>106960856</v>
      </c>
      <c r="B2070" t="s">
        <v>104</v>
      </c>
      <c r="C2070" t="s">
        <v>65</v>
      </c>
      <c r="D2070">
        <v>10000026</v>
      </c>
      <c r="E2070">
        <v>10000026</v>
      </c>
      <c r="F2070">
        <v>5.0170000000000003</v>
      </c>
      <c r="G2070">
        <v>20000064</v>
      </c>
      <c r="H2070">
        <v>4</v>
      </c>
      <c r="I2070">
        <v>2022</v>
      </c>
      <c r="J2070" t="s">
        <v>135</v>
      </c>
      <c r="K2070" t="s">
        <v>53</v>
      </c>
      <c r="L2070" s="127">
        <v>6.805555555555555E-2</v>
      </c>
      <c r="M2070" t="s">
        <v>28</v>
      </c>
      <c r="N2070" t="s">
        <v>49</v>
      </c>
      <c r="O2070" t="s">
        <v>30</v>
      </c>
      <c r="P2070" t="s">
        <v>31</v>
      </c>
      <c r="Q2070" t="s">
        <v>41</v>
      </c>
      <c r="R2070" t="s">
        <v>113</v>
      </c>
      <c r="S2070" t="s">
        <v>93</v>
      </c>
      <c r="T2070" t="s">
        <v>57</v>
      </c>
      <c r="U2070" s="1" t="s">
        <v>36</v>
      </c>
      <c r="V2070">
        <v>1</v>
      </c>
      <c r="W2070">
        <v>0</v>
      </c>
      <c r="X2070">
        <v>0</v>
      </c>
      <c r="Y2070">
        <v>0</v>
      </c>
      <c r="Z2070">
        <v>0</v>
      </c>
    </row>
    <row r="2071" spans="1:26" x14ac:dyDescent="0.25">
      <c r="A2071">
        <v>106960867</v>
      </c>
      <c r="B2071" t="s">
        <v>114</v>
      </c>
      <c r="C2071" t="s">
        <v>65</v>
      </c>
      <c r="D2071">
        <v>10000095</v>
      </c>
      <c r="E2071">
        <v>10000095</v>
      </c>
      <c r="F2071">
        <v>20.338999999999999</v>
      </c>
      <c r="G2071">
        <v>40001927</v>
      </c>
      <c r="H2071">
        <v>0.2</v>
      </c>
      <c r="I2071">
        <v>2022</v>
      </c>
      <c r="J2071" t="s">
        <v>135</v>
      </c>
      <c r="K2071" t="s">
        <v>27</v>
      </c>
      <c r="L2071" s="127">
        <v>0.65833333333333333</v>
      </c>
      <c r="M2071" t="s">
        <v>51</v>
      </c>
      <c r="N2071" t="s">
        <v>49</v>
      </c>
      <c r="O2071" t="s">
        <v>30</v>
      </c>
      <c r="P2071" t="s">
        <v>68</v>
      </c>
      <c r="Q2071" t="s">
        <v>41</v>
      </c>
      <c r="R2071" t="s">
        <v>75</v>
      </c>
      <c r="S2071" t="s">
        <v>42</v>
      </c>
      <c r="T2071" t="s">
        <v>35</v>
      </c>
      <c r="U2071" s="1" t="s">
        <v>36</v>
      </c>
      <c r="V2071">
        <v>2</v>
      </c>
      <c r="W2071">
        <v>0</v>
      </c>
      <c r="X2071">
        <v>0</v>
      </c>
      <c r="Y2071">
        <v>0</v>
      </c>
      <c r="Z2071">
        <v>0</v>
      </c>
    </row>
    <row r="2072" spans="1:26" x14ac:dyDescent="0.25">
      <c r="A2072">
        <v>106960882</v>
      </c>
      <c r="B2072" t="s">
        <v>86</v>
      </c>
      <c r="C2072" t="s">
        <v>65</v>
      </c>
      <c r="D2072">
        <v>10000026</v>
      </c>
      <c r="E2072">
        <v>10000026</v>
      </c>
      <c r="F2072">
        <v>24.744</v>
      </c>
      <c r="G2072">
        <v>200365</v>
      </c>
      <c r="H2072">
        <v>0.5</v>
      </c>
      <c r="I2072">
        <v>2022</v>
      </c>
      <c r="J2072" t="s">
        <v>135</v>
      </c>
      <c r="K2072" t="s">
        <v>53</v>
      </c>
      <c r="L2072" s="127">
        <v>0.33055555555555555</v>
      </c>
      <c r="M2072" t="s">
        <v>28</v>
      </c>
      <c r="N2072" t="s">
        <v>49</v>
      </c>
      <c r="O2072" t="s">
        <v>30</v>
      </c>
      <c r="P2072" t="s">
        <v>31</v>
      </c>
      <c r="Q2072" t="s">
        <v>41</v>
      </c>
      <c r="R2072" t="s">
        <v>95</v>
      </c>
      <c r="S2072" t="s">
        <v>42</v>
      </c>
      <c r="T2072" t="s">
        <v>35</v>
      </c>
      <c r="U2072" s="1" t="s">
        <v>36</v>
      </c>
      <c r="V2072">
        <v>1</v>
      </c>
      <c r="W2072">
        <v>0</v>
      </c>
      <c r="X2072">
        <v>0</v>
      </c>
      <c r="Y2072">
        <v>0</v>
      </c>
      <c r="Z2072">
        <v>0</v>
      </c>
    </row>
    <row r="2073" spans="1:26" x14ac:dyDescent="0.25">
      <c r="A2073">
        <v>106960899</v>
      </c>
      <c r="B2073" t="s">
        <v>114</v>
      </c>
      <c r="C2073" t="s">
        <v>65</v>
      </c>
      <c r="D2073">
        <v>10000040</v>
      </c>
      <c r="E2073">
        <v>10000040</v>
      </c>
      <c r="F2073">
        <v>5.149</v>
      </c>
      <c r="G2073">
        <v>203160</v>
      </c>
      <c r="H2073">
        <v>1</v>
      </c>
      <c r="I2073">
        <v>2022</v>
      </c>
      <c r="J2073" t="s">
        <v>135</v>
      </c>
      <c r="K2073" t="s">
        <v>27</v>
      </c>
      <c r="L2073" s="127">
        <v>0.77916666666666667</v>
      </c>
      <c r="M2073" t="s">
        <v>28</v>
      </c>
      <c r="N2073" t="s">
        <v>29</v>
      </c>
      <c r="O2073" t="s">
        <v>30</v>
      </c>
      <c r="P2073" t="s">
        <v>31</v>
      </c>
      <c r="Q2073" t="s">
        <v>32</v>
      </c>
      <c r="R2073" t="s">
        <v>33</v>
      </c>
      <c r="S2073" t="s">
        <v>34</v>
      </c>
      <c r="T2073" t="s">
        <v>35</v>
      </c>
      <c r="U2073" s="1" t="s">
        <v>36</v>
      </c>
      <c r="V2073">
        <v>1</v>
      </c>
      <c r="W2073">
        <v>0</v>
      </c>
      <c r="X2073">
        <v>0</v>
      </c>
      <c r="Y2073">
        <v>0</v>
      </c>
      <c r="Z2073">
        <v>0</v>
      </c>
    </row>
    <row r="2074" spans="1:26" x14ac:dyDescent="0.25">
      <c r="A2074">
        <v>106960924</v>
      </c>
      <c r="B2074" t="s">
        <v>81</v>
      </c>
      <c r="C2074" t="s">
        <v>65</v>
      </c>
      <c r="D2074">
        <v>10000485</v>
      </c>
      <c r="E2074">
        <v>10800485</v>
      </c>
      <c r="F2074">
        <v>21.917000000000002</v>
      </c>
      <c r="G2074">
        <v>50015564</v>
      </c>
      <c r="H2074">
        <v>0.2</v>
      </c>
      <c r="I2074">
        <v>2022</v>
      </c>
      <c r="J2074" t="s">
        <v>135</v>
      </c>
      <c r="K2074" t="s">
        <v>53</v>
      </c>
      <c r="L2074" s="127">
        <v>0.33402777777777781</v>
      </c>
      <c r="M2074" t="s">
        <v>28</v>
      </c>
      <c r="N2074" t="s">
        <v>49</v>
      </c>
      <c r="O2074" t="s">
        <v>30</v>
      </c>
      <c r="P2074" t="s">
        <v>31</v>
      </c>
      <c r="Q2074" t="s">
        <v>41</v>
      </c>
      <c r="R2074" t="s">
        <v>33</v>
      </c>
      <c r="S2074" t="s">
        <v>42</v>
      </c>
      <c r="T2074" t="s">
        <v>35</v>
      </c>
      <c r="U2074" s="1" t="s">
        <v>43</v>
      </c>
      <c r="V2074">
        <v>3</v>
      </c>
      <c r="W2074">
        <v>0</v>
      </c>
      <c r="X2074">
        <v>0</v>
      </c>
      <c r="Y2074">
        <v>0</v>
      </c>
      <c r="Z2074">
        <v>1</v>
      </c>
    </row>
    <row r="2075" spans="1:26" x14ac:dyDescent="0.25">
      <c r="A2075">
        <v>106960927</v>
      </c>
      <c r="B2075" t="s">
        <v>81</v>
      </c>
      <c r="C2075" t="s">
        <v>65</v>
      </c>
      <c r="D2075">
        <v>10000485</v>
      </c>
      <c r="E2075">
        <v>10800485</v>
      </c>
      <c r="F2075">
        <v>30.808</v>
      </c>
      <c r="G2075">
        <v>20000521</v>
      </c>
      <c r="H2075">
        <v>0.1</v>
      </c>
      <c r="I2075">
        <v>2022</v>
      </c>
      <c r="J2075" t="s">
        <v>135</v>
      </c>
      <c r="K2075" t="s">
        <v>39</v>
      </c>
      <c r="L2075" s="127">
        <v>0.78263888888888899</v>
      </c>
      <c r="M2075" t="s">
        <v>28</v>
      </c>
      <c r="N2075" t="s">
        <v>49</v>
      </c>
      <c r="O2075" t="s">
        <v>30</v>
      </c>
      <c r="P2075" t="s">
        <v>68</v>
      </c>
      <c r="Q2075" t="s">
        <v>41</v>
      </c>
      <c r="R2075" t="s">
        <v>84</v>
      </c>
      <c r="S2075" t="s">
        <v>42</v>
      </c>
      <c r="T2075" t="s">
        <v>35</v>
      </c>
      <c r="U2075" s="1" t="s">
        <v>36</v>
      </c>
      <c r="V2075">
        <v>2</v>
      </c>
      <c r="W2075">
        <v>0</v>
      </c>
      <c r="X2075">
        <v>0</v>
      </c>
      <c r="Y2075">
        <v>0</v>
      </c>
      <c r="Z2075">
        <v>0</v>
      </c>
    </row>
    <row r="2076" spans="1:26" x14ac:dyDescent="0.25">
      <c r="A2076">
        <v>106960930</v>
      </c>
      <c r="B2076" t="s">
        <v>104</v>
      </c>
      <c r="C2076" t="s">
        <v>65</v>
      </c>
      <c r="D2076">
        <v>10000026</v>
      </c>
      <c r="E2076">
        <v>10000026</v>
      </c>
      <c r="F2076">
        <v>0</v>
      </c>
      <c r="G2076">
        <v>200400</v>
      </c>
      <c r="H2076">
        <v>4.0000000000000001E-3</v>
      </c>
      <c r="I2076">
        <v>2022</v>
      </c>
      <c r="J2076" t="s">
        <v>135</v>
      </c>
      <c r="K2076" t="s">
        <v>39</v>
      </c>
      <c r="L2076" s="127">
        <v>0.375</v>
      </c>
      <c r="M2076" t="s">
        <v>28</v>
      </c>
      <c r="N2076" t="s">
        <v>49</v>
      </c>
      <c r="O2076" t="s">
        <v>30</v>
      </c>
      <c r="P2076" t="s">
        <v>31</v>
      </c>
      <c r="Q2076" t="s">
        <v>41</v>
      </c>
      <c r="R2076" t="s">
        <v>33</v>
      </c>
      <c r="S2076" t="s">
        <v>42</v>
      </c>
      <c r="T2076" t="s">
        <v>35</v>
      </c>
      <c r="U2076" s="1" t="s">
        <v>36</v>
      </c>
      <c r="V2076">
        <v>1</v>
      </c>
      <c r="W2076">
        <v>0</v>
      </c>
      <c r="X2076">
        <v>0</v>
      </c>
      <c r="Y2076">
        <v>0</v>
      </c>
      <c r="Z2076">
        <v>0</v>
      </c>
    </row>
    <row r="2077" spans="1:26" x14ac:dyDescent="0.25">
      <c r="A2077">
        <v>106960951</v>
      </c>
      <c r="B2077" t="s">
        <v>146</v>
      </c>
      <c r="C2077" t="s">
        <v>65</v>
      </c>
      <c r="D2077">
        <v>10000095</v>
      </c>
      <c r="E2077">
        <v>10000095</v>
      </c>
      <c r="F2077">
        <v>15.529</v>
      </c>
      <c r="G2077" t="s">
        <v>280</v>
      </c>
      <c r="H2077">
        <v>0.9</v>
      </c>
      <c r="I2077">
        <v>2022</v>
      </c>
      <c r="J2077" t="s">
        <v>135</v>
      </c>
      <c r="K2077" t="s">
        <v>53</v>
      </c>
      <c r="L2077" s="127">
        <v>0.54583333333333328</v>
      </c>
      <c r="M2077" t="s">
        <v>28</v>
      </c>
      <c r="N2077" t="s">
        <v>49</v>
      </c>
      <c r="O2077" t="s">
        <v>30</v>
      </c>
      <c r="P2077" t="s">
        <v>54</v>
      </c>
      <c r="Q2077" t="s">
        <v>41</v>
      </c>
      <c r="R2077" t="s">
        <v>33</v>
      </c>
      <c r="S2077" t="s">
        <v>42</v>
      </c>
      <c r="T2077" t="s">
        <v>35</v>
      </c>
      <c r="U2077" s="1" t="s">
        <v>36</v>
      </c>
      <c r="V2077">
        <v>2</v>
      </c>
      <c r="W2077">
        <v>0</v>
      </c>
      <c r="X2077">
        <v>0</v>
      </c>
      <c r="Y2077">
        <v>0</v>
      </c>
      <c r="Z2077">
        <v>0</v>
      </c>
    </row>
    <row r="2078" spans="1:26" x14ac:dyDescent="0.25">
      <c r="A2078">
        <v>106960957</v>
      </c>
      <c r="B2078" t="s">
        <v>104</v>
      </c>
      <c r="C2078" t="s">
        <v>65</v>
      </c>
      <c r="D2078">
        <v>10000026</v>
      </c>
      <c r="E2078">
        <v>10000026</v>
      </c>
      <c r="F2078">
        <v>3.2909999999999999</v>
      </c>
      <c r="G2078">
        <v>20000025</v>
      </c>
      <c r="H2078">
        <v>0</v>
      </c>
      <c r="I2078">
        <v>2022</v>
      </c>
      <c r="J2078" t="s">
        <v>135</v>
      </c>
      <c r="K2078" t="s">
        <v>53</v>
      </c>
      <c r="L2078" s="127">
        <v>0.58333333333333337</v>
      </c>
      <c r="M2078" t="s">
        <v>28</v>
      </c>
      <c r="N2078" t="s">
        <v>49</v>
      </c>
      <c r="O2078" t="s">
        <v>30</v>
      </c>
      <c r="P2078" t="s">
        <v>31</v>
      </c>
      <c r="Q2078" t="s">
        <v>41</v>
      </c>
      <c r="R2078" t="s">
        <v>76</v>
      </c>
      <c r="S2078" t="s">
        <v>42</v>
      </c>
      <c r="T2078" t="s">
        <v>35</v>
      </c>
      <c r="U2078" s="1" t="s">
        <v>43</v>
      </c>
      <c r="V2078">
        <v>4</v>
      </c>
      <c r="W2078">
        <v>0</v>
      </c>
      <c r="X2078">
        <v>0</v>
      </c>
      <c r="Y2078">
        <v>0</v>
      </c>
      <c r="Z2078">
        <v>1</v>
      </c>
    </row>
    <row r="2079" spans="1:26" x14ac:dyDescent="0.25">
      <c r="A2079">
        <v>106961146</v>
      </c>
      <c r="B2079" t="s">
        <v>114</v>
      </c>
      <c r="C2079" t="s">
        <v>65</v>
      </c>
      <c r="D2079">
        <v>10000095</v>
      </c>
      <c r="E2079">
        <v>10000095</v>
      </c>
      <c r="F2079">
        <v>1.06</v>
      </c>
      <c r="G2079">
        <v>30000050</v>
      </c>
      <c r="H2079">
        <v>0.5</v>
      </c>
      <c r="I2079">
        <v>2022</v>
      </c>
      <c r="J2079" t="s">
        <v>135</v>
      </c>
      <c r="K2079" t="s">
        <v>48</v>
      </c>
      <c r="L2079" s="127">
        <v>0.47361111111111115</v>
      </c>
      <c r="M2079" t="s">
        <v>28</v>
      </c>
      <c r="N2079" t="s">
        <v>29</v>
      </c>
      <c r="O2079" t="s">
        <v>30</v>
      </c>
      <c r="P2079" t="s">
        <v>31</v>
      </c>
      <c r="Q2079" t="s">
        <v>41</v>
      </c>
      <c r="R2079" t="s">
        <v>33</v>
      </c>
      <c r="S2079" t="s">
        <v>42</v>
      </c>
      <c r="T2079" t="s">
        <v>35</v>
      </c>
      <c r="U2079" s="1" t="s">
        <v>36</v>
      </c>
      <c r="V2079">
        <v>3</v>
      </c>
      <c r="W2079">
        <v>0</v>
      </c>
      <c r="X2079">
        <v>0</v>
      </c>
      <c r="Y2079">
        <v>0</v>
      </c>
      <c r="Z2079">
        <v>0</v>
      </c>
    </row>
    <row r="2080" spans="1:26" x14ac:dyDescent="0.25">
      <c r="A2080">
        <v>106961148</v>
      </c>
      <c r="B2080" t="s">
        <v>86</v>
      </c>
      <c r="C2080" t="s">
        <v>65</v>
      </c>
      <c r="D2080">
        <v>10000026</v>
      </c>
      <c r="E2080">
        <v>10000026</v>
      </c>
      <c r="F2080">
        <v>22.963000000000001</v>
      </c>
      <c r="G2080">
        <v>200350</v>
      </c>
      <c r="H2080">
        <v>0.2</v>
      </c>
      <c r="I2080">
        <v>2022</v>
      </c>
      <c r="J2080" t="s">
        <v>135</v>
      </c>
      <c r="K2080" t="s">
        <v>53</v>
      </c>
      <c r="L2080" s="127">
        <v>0.73819444444444438</v>
      </c>
      <c r="M2080" t="s">
        <v>28</v>
      </c>
      <c r="N2080" t="s">
        <v>29</v>
      </c>
      <c r="O2080" t="s">
        <v>30</v>
      </c>
      <c r="P2080" t="s">
        <v>54</v>
      </c>
      <c r="Q2080" t="s">
        <v>41</v>
      </c>
      <c r="R2080" t="s">
        <v>33</v>
      </c>
      <c r="S2080" t="s">
        <v>42</v>
      </c>
      <c r="T2080" t="s">
        <v>35</v>
      </c>
      <c r="U2080" s="1" t="s">
        <v>36</v>
      </c>
      <c r="V2080">
        <v>2</v>
      </c>
      <c r="W2080">
        <v>0</v>
      </c>
      <c r="X2080">
        <v>0</v>
      </c>
      <c r="Y2080">
        <v>0</v>
      </c>
      <c r="Z2080">
        <v>0</v>
      </c>
    </row>
    <row r="2081" spans="1:26" x14ac:dyDescent="0.25">
      <c r="A2081">
        <v>106961150</v>
      </c>
      <c r="B2081" t="s">
        <v>25</v>
      </c>
      <c r="C2081" t="s">
        <v>65</v>
      </c>
      <c r="D2081">
        <v>10000040</v>
      </c>
      <c r="E2081">
        <v>10000040</v>
      </c>
      <c r="F2081">
        <v>18.483000000000001</v>
      </c>
      <c r="G2081">
        <v>10000440</v>
      </c>
      <c r="H2081">
        <v>5.0000000000000001E-3</v>
      </c>
      <c r="I2081">
        <v>2022</v>
      </c>
      <c r="J2081" t="s">
        <v>135</v>
      </c>
      <c r="K2081" t="s">
        <v>53</v>
      </c>
      <c r="L2081" s="127">
        <v>0.76874999999999993</v>
      </c>
      <c r="M2081" t="s">
        <v>28</v>
      </c>
      <c r="N2081" t="s">
        <v>49</v>
      </c>
      <c r="O2081" t="s">
        <v>30</v>
      </c>
      <c r="P2081" t="s">
        <v>31</v>
      </c>
      <c r="Q2081" t="s">
        <v>41</v>
      </c>
      <c r="R2081" t="s">
        <v>76</v>
      </c>
      <c r="S2081" t="s">
        <v>42</v>
      </c>
      <c r="T2081" t="s">
        <v>35</v>
      </c>
      <c r="U2081" s="1" t="s">
        <v>36</v>
      </c>
      <c r="V2081">
        <v>5</v>
      </c>
      <c r="W2081">
        <v>0</v>
      </c>
      <c r="X2081">
        <v>0</v>
      </c>
      <c r="Y2081">
        <v>0</v>
      </c>
      <c r="Z2081">
        <v>0</v>
      </c>
    </row>
    <row r="2082" spans="1:26" x14ac:dyDescent="0.25">
      <c r="A2082">
        <v>106961154</v>
      </c>
      <c r="B2082" t="s">
        <v>101</v>
      </c>
      <c r="C2082" t="s">
        <v>67</v>
      </c>
      <c r="D2082">
        <v>30000024</v>
      </c>
      <c r="E2082">
        <v>30000024</v>
      </c>
      <c r="F2082">
        <v>21.905999999999999</v>
      </c>
      <c r="G2082">
        <v>40001720</v>
      </c>
      <c r="H2082">
        <v>0.5</v>
      </c>
      <c r="I2082">
        <v>2022</v>
      </c>
      <c r="J2082" t="s">
        <v>135</v>
      </c>
      <c r="K2082" t="s">
        <v>48</v>
      </c>
      <c r="L2082" s="127">
        <v>0.44027777777777777</v>
      </c>
      <c r="M2082" t="s">
        <v>28</v>
      </c>
      <c r="N2082" t="s">
        <v>49</v>
      </c>
      <c r="O2082" t="s">
        <v>30</v>
      </c>
      <c r="P2082" t="s">
        <v>31</v>
      </c>
      <c r="Q2082" t="s">
        <v>41</v>
      </c>
      <c r="R2082" t="s">
        <v>33</v>
      </c>
      <c r="S2082" t="s">
        <v>42</v>
      </c>
      <c r="T2082" t="s">
        <v>35</v>
      </c>
      <c r="U2082" s="1" t="s">
        <v>64</v>
      </c>
      <c r="V2082">
        <v>2</v>
      </c>
      <c r="W2082">
        <v>0</v>
      </c>
      <c r="X2082">
        <v>0</v>
      </c>
      <c r="Y2082">
        <v>1</v>
      </c>
      <c r="Z2082">
        <v>1</v>
      </c>
    </row>
    <row r="2083" spans="1:26" x14ac:dyDescent="0.25">
      <c r="A2083">
        <v>106961155</v>
      </c>
      <c r="B2083" t="s">
        <v>131</v>
      </c>
      <c r="C2083" t="s">
        <v>67</v>
      </c>
      <c r="D2083">
        <v>30000088</v>
      </c>
      <c r="E2083">
        <v>30000088</v>
      </c>
      <c r="F2083">
        <v>19.524999999999999</v>
      </c>
      <c r="G2083">
        <v>40001507</v>
      </c>
      <c r="H2083">
        <v>0.2</v>
      </c>
      <c r="I2083">
        <v>2022</v>
      </c>
      <c r="J2083" t="s">
        <v>135</v>
      </c>
      <c r="K2083" t="s">
        <v>48</v>
      </c>
      <c r="L2083" s="127">
        <v>0.52708333333333335</v>
      </c>
      <c r="M2083" t="s">
        <v>77</v>
      </c>
      <c r="N2083" t="s">
        <v>49</v>
      </c>
      <c r="O2083" t="s">
        <v>30</v>
      </c>
      <c r="P2083" t="s">
        <v>68</v>
      </c>
      <c r="Q2083" t="s">
        <v>41</v>
      </c>
      <c r="R2083" t="s">
        <v>33</v>
      </c>
      <c r="S2083" t="s">
        <v>42</v>
      </c>
      <c r="T2083" t="s">
        <v>35</v>
      </c>
      <c r="U2083" s="1" t="s">
        <v>36</v>
      </c>
      <c r="V2083">
        <v>2</v>
      </c>
      <c r="W2083">
        <v>0</v>
      </c>
      <c r="X2083">
        <v>0</v>
      </c>
      <c r="Y2083">
        <v>0</v>
      </c>
      <c r="Z2083">
        <v>0</v>
      </c>
    </row>
    <row r="2084" spans="1:26" x14ac:dyDescent="0.25">
      <c r="A2084">
        <v>106961305</v>
      </c>
      <c r="B2084" t="s">
        <v>112</v>
      </c>
      <c r="C2084" t="s">
        <v>45</v>
      </c>
      <c r="F2084">
        <v>999.99900000000002</v>
      </c>
      <c r="H2084">
        <v>0</v>
      </c>
      <c r="I2084">
        <v>2022</v>
      </c>
      <c r="J2084" t="s">
        <v>89</v>
      </c>
      <c r="K2084" t="s">
        <v>39</v>
      </c>
      <c r="L2084" s="127">
        <v>0.41666666666666669</v>
      </c>
      <c r="M2084" t="s">
        <v>77</v>
      </c>
      <c r="N2084" t="s">
        <v>49</v>
      </c>
      <c r="O2084" t="s">
        <v>30</v>
      </c>
      <c r="P2084" t="s">
        <v>68</v>
      </c>
      <c r="Q2084" t="s">
        <v>41</v>
      </c>
      <c r="R2084" t="s">
        <v>33</v>
      </c>
      <c r="S2084" t="s">
        <v>42</v>
      </c>
      <c r="T2084" t="s">
        <v>35</v>
      </c>
      <c r="U2084" s="1" t="s">
        <v>64</v>
      </c>
      <c r="V2084">
        <v>3</v>
      </c>
      <c r="W2084">
        <v>0</v>
      </c>
      <c r="X2084">
        <v>0</v>
      </c>
      <c r="Y2084">
        <v>1</v>
      </c>
      <c r="Z2084">
        <v>0</v>
      </c>
    </row>
    <row r="2085" spans="1:26" x14ac:dyDescent="0.25">
      <c r="A2085">
        <v>106961399</v>
      </c>
      <c r="B2085" t="s">
        <v>97</v>
      </c>
      <c r="C2085" t="s">
        <v>45</v>
      </c>
      <c r="D2085">
        <v>50034002</v>
      </c>
      <c r="E2085">
        <v>50034002</v>
      </c>
      <c r="F2085">
        <v>0.78900000000000003</v>
      </c>
      <c r="G2085">
        <v>50005021</v>
      </c>
      <c r="H2085">
        <v>0</v>
      </c>
      <c r="I2085">
        <v>2022</v>
      </c>
      <c r="J2085" t="s">
        <v>135</v>
      </c>
      <c r="K2085" t="s">
        <v>55</v>
      </c>
      <c r="L2085" s="127">
        <v>0.55625000000000002</v>
      </c>
      <c r="M2085" t="s">
        <v>28</v>
      </c>
      <c r="N2085" t="s">
        <v>49</v>
      </c>
      <c r="O2085" t="s">
        <v>30</v>
      </c>
      <c r="P2085" t="s">
        <v>31</v>
      </c>
      <c r="Q2085" t="s">
        <v>41</v>
      </c>
      <c r="R2085" t="s">
        <v>50</v>
      </c>
      <c r="S2085" t="s">
        <v>42</v>
      </c>
      <c r="T2085" t="s">
        <v>35</v>
      </c>
      <c r="U2085" s="1" t="s">
        <v>36</v>
      </c>
      <c r="V2085">
        <v>2</v>
      </c>
      <c r="W2085">
        <v>0</v>
      </c>
      <c r="X2085">
        <v>0</v>
      </c>
      <c r="Y2085">
        <v>0</v>
      </c>
      <c r="Z2085">
        <v>0</v>
      </c>
    </row>
    <row r="2086" spans="1:26" x14ac:dyDescent="0.25">
      <c r="A2086">
        <v>106961444</v>
      </c>
      <c r="B2086" t="s">
        <v>97</v>
      </c>
      <c r="C2086" t="s">
        <v>45</v>
      </c>
      <c r="D2086">
        <v>50018945</v>
      </c>
      <c r="E2086">
        <v>50018945</v>
      </c>
      <c r="F2086">
        <v>999.99900000000002</v>
      </c>
      <c r="H2086">
        <v>3.7999999999999999E-2</v>
      </c>
      <c r="I2086">
        <v>2022</v>
      </c>
      <c r="J2086" t="s">
        <v>135</v>
      </c>
      <c r="K2086" t="s">
        <v>48</v>
      </c>
      <c r="L2086" s="127">
        <v>0.47847222222222219</v>
      </c>
      <c r="M2086" t="s">
        <v>28</v>
      </c>
      <c r="N2086" t="s">
        <v>49</v>
      </c>
      <c r="O2086" t="s">
        <v>30</v>
      </c>
      <c r="P2086" t="s">
        <v>54</v>
      </c>
      <c r="Q2086" t="s">
        <v>41</v>
      </c>
      <c r="R2086" t="s">
        <v>33</v>
      </c>
      <c r="S2086" t="s">
        <v>42</v>
      </c>
      <c r="T2086" t="s">
        <v>35</v>
      </c>
      <c r="U2086" s="1" t="s">
        <v>36</v>
      </c>
      <c r="V2086">
        <v>3</v>
      </c>
      <c r="W2086">
        <v>0</v>
      </c>
      <c r="X2086">
        <v>0</v>
      </c>
      <c r="Y2086">
        <v>0</v>
      </c>
      <c r="Z2086">
        <v>0</v>
      </c>
    </row>
    <row r="2087" spans="1:26" x14ac:dyDescent="0.25">
      <c r="A2087">
        <v>106961461</v>
      </c>
      <c r="B2087" t="s">
        <v>155</v>
      </c>
      <c r="C2087" t="s">
        <v>65</v>
      </c>
      <c r="D2087">
        <v>10000095</v>
      </c>
      <c r="E2087">
        <v>10000095</v>
      </c>
      <c r="F2087">
        <v>13.654999999999999</v>
      </c>
      <c r="G2087">
        <v>20000064</v>
      </c>
      <c r="H2087">
        <v>0.04</v>
      </c>
      <c r="I2087">
        <v>2022</v>
      </c>
      <c r="J2087" t="s">
        <v>135</v>
      </c>
      <c r="K2087" t="s">
        <v>55</v>
      </c>
      <c r="L2087" s="127">
        <v>0.5708333333333333</v>
      </c>
      <c r="M2087" t="s">
        <v>28</v>
      </c>
      <c r="N2087" t="s">
        <v>49</v>
      </c>
      <c r="O2087" t="s">
        <v>30</v>
      </c>
      <c r="P2087" t="s">
        <v>31</v>
      </c>
      <c r="Q2087" t="s">
        <v>41</v>
      </c>
      <c r="R2087" t="s">
        <v>46</v>
      </c>
      <c r="S2087" t="s">
        <v>42</v>
      </c>
      <c r="T2087" t="s">
        <v>35</v>
      </c>
      <c r="U2087" s="1" t="s">
        <v>43</v>
      </c>
      <c r="V2087">
        <v>3</v>
      </c>
      <c r="W2087">
        <v>0</v>
      </c>
      <c r="X2087">
        <v>0</v>
      </c>
      <c r="Y2087">
        <v>0</v>
      </c>
      <c r="Z2087">
        <v>2</v>
      </c>
    </row>
    <row r="2088" spans="1:26" x14ac:dyDescent="0.25">
      <c r="A2088">
        <v>106961518</v>
      </c>
      <c r="B2088" t="s">
        <v>142</v>
      </c>
      <c r="C2088" t="s">
        <v>67</v>
      </c>
      <c r="D2088">
        <v>30000024</v>
      </c>
      <c r="E2088">
        <v>30000024</v>
      </c>
      <c r="F2088">
        <v>37.966999999999999</v>
      </c>
      <c r="G2088">
        <v>40001445</v>
      </c>
      <c r="H2088">
        <v>0</v>
      </c>
      <c r="I2088">
        <v>2022</v>
      </c>
      <c r="J2088" t="s">
        <v>73</v>
      </c>
      <c r="K2088" t="s">
        <v>27</v>
      </c>
      <c r="L2088" s="127">
        <v>0.39930555555555558</v>
      </c>
      <c r="M2088" t="s">
        <v>77</v>
      </c>
      <c r="N2088" t="s">
        <v>49</v>
      </c>
      <c r="O2088" t="s">
        <v>30</v>
      </c>
      <c r="P2088" t="s">
        <v>31</v>
      </c>
      <c r="Q2088" t="s">
        <v>41</v>
      </c>
      <c r="R2088" t="s">
        <v>61</v>
      </c>
      <c r="S2088" t="s">
        <v>42</v>
      </c>
      <c r="T2088" t="s">
        <v>35</v>
      </c>
      <c r="U2088" s="1" t="s">
        <v>36</v>
      </c>
      <c r="V2088">
        <v>2</v>
      </c>
      <c r="W2088">
        <v>0</v>
      </c>
      <c r="X2088">
        <v>0</v>
      </c>
      <c r="Y2088">
        <v>0</v>
      </c>
      <c r="Z2088">
        <v>0</v>
      </c>
    </row>
    <row r="2089" spans="1:26" x14ac:dyDescent="0.25">
      <c r="A2089">
        <v>106961621</v>
      </c>
      <c r="B2089" t="s">
        <v>81</v>
      </c>
      <c r="C2089" t="s">
        <v>45</v>
      </c>
      <c r="D2089">
        <v>50000698</v>
      </c>
      <c r="E2089">
        <v>50000698</v>
      </c>
      <c r="F2089">
        <v>999.99900000000002</v>
      </c>
      <c r="H2089">
        <v>0.11</v>
      </c>
      <c r="I2089">
        <v>2022</v>
      </c>
      <c r="J2089" t="s">
        <v>135</v>
      </c>
      <c r="K2089" t="s">
        <v>48</v>
      </c>
      <c r="L2089" s="127">
        <v>0.78819444444444453</v>
      </c>
      <c r="M2089" t="s">
        <v>28</v>
      </c>
      <c r="N2089" t="s">
        <v>49</v>
      </c>
      <c r="O2089" t="s">
        <v>30</v>
      </c>
      <c r="P2089" t="s">
        <v>31</v>
      </c>
      <c r="Q2089" t="s">
        <v>41</v>
      </c>
      <c r="R2089" t="s">
        <v>33</v>
      </c>
      <c r="S2089" t="s">
        <v>42</v>
      </c>
      <c r="T2089" t="s">
        <v>35</v>
      </c>
      <c r="U2089" s="1" t="s">
        <v>36</v>
      </c>
      <c r="V2089">
        <v>2</v>
      </c>
      <c r="W2089">
        <v>0</v>
      </c>
      <c r="X2089">
        <v>0</v>
      </c>
      <c r="Y2089">
        <v>0</v>
      </c>
      <c r="Z2089">
        <v>0</v>
      </c>
    </row>
    <row r="2090" spans="1:26" x14ac:dyDescent="0.25">
      <c r="A2090">
        <v>106961668</v>
      </c>
      <c r="B2090" t="s">
        <v>152</v>
      </c>
      <c r="C2090" t="s">
        <v>45</v>
      </c>
      <c r="D2090">
        <v>50019257</v>
      </c>
      <c r="E2090">
        <v>40002080</v>
      </c>
      <c r="F2090">
        <v>1.659</v>
      </c>
      <c r="G2090">
        <v>50018682</v>
      </c>
      <c r="H2090">
        <v>4.2000000000000003E-2</v>
      </c>
      <c r="I2090">
        <v>2022</v>
      </c>
      <c r="J2090" t="s">
        <v>135</v>
      </c>
      <c r="K2090" t="s">
        <v>55</v>
      </c>
      <c r="L2090" s="127">
        <v>0.61111111111111105</v>
      </c>
      <c r="M2090" t="s">
        <v>51</v>
      </c>
      <c r="N2090" t="s">
        <v>49</v>
      </c>
      <c r="O2090" t="s">
        <v>30</v>
      </c>
      <c r="P2090" t="s">
        <v>54</v>
      </c>
      <c r="Q2090" t="s">
        <v>41</v>
      </c>
      <c r="R2090" t="s">
        <v>33</v>
      </c>
      <c r="S2090" t="s">
        <v>42</v>
      </c>
      <c r="T2090" t="s">
        <v>35</v>
      </c>
      <c r="U2090" s="1" t="s">
        <v>36</v>
      </c>
      <c r="V2090">
        <v>1</v>
      </c>
      <c r="W2090">
        <v>0</v>
      </c>
      <c r="X2090">
        <v>0</v>
      </c>
      <c r="Y2090">
        <v>0</v>
      </c>
      <c r="Z2090">
        <v>0</v>
      </c>
    </row>
    <row r="2091" spans="1:26" x14ac:dyDescent="0.25">
      <c r="A2091">
        <v>106961775</v>
      </c>
      <c r="B2091" t="s">
        <v>143</v>
      </c>
      <c r="C2091" t="s">
        <v>38</v>
      </c>
      <c r="D2091">
        <v>20000070</v>
      </c>
      <c r="E2091">
        <v>20000070</v>
      </c>
      <c r="F2091">
        <v>10.010999999999999</v>
      </c>
      <c r="G2091">
        <v>40001229</v>
      </c>
      <c r="H2091">
        <v>0.2</v>
      </c>
      <c r="I2091">
        <v>2022</v>
      </c>
      <c r="J2091" t="s">
        <v>135</v>
      </c>
      <c r="K2091" t="s">
        <v>39</v>
      </c>
      <c r="L2091" s="127">
        <v>0.62916666666666665</v>
      </c>
      <c r="M2091" t="s">
        <v>40</v>
      </c>
      <c r="N2091" t="s">
        <v>49</v>
      </c>
      <c r="O2091" t="s">
        <v>30</v>
      </c>
      <c r="P2091" t="s">
        <v>54</v>
      </c>
      <c r="Q2091" t="s">
        <v>41</v>
      </c>
      <c r="R2091" t="s">
        <v>33</v>
      </c>
      <c r="S2091" t="s">
        <v>42</v>
      </c>
      <c r="T2091" t="s">
        <v>35</v>
      </c>
      <c r="U2091" s="1" t="s">
        <v>36</v>
      </c>
      <c r="V2091">
        <v>2</v>
      </c>
      <c r="W2091">
        <v>0</v>
      </c>
      <c r="X2091">
        <v>0</v>
      </c>
      <c r="Y2091">
        <v>0</v>
      </c>
      <c r="Z2091">
        <v>0</v>
      </c>
    </row>
    <row r="2092" spans="1:26" x14ac:dyDescent="0.25">
      <c r="A2092">
        <v>106961811</v>
      </c>
      <c r="B2092" t="s">
        <v>81</v>
      </c>
      <c r="C2092" t="s">
        <v>65</v>
      </c>
      <c r="D2092">
        <v>10000485</v>
      </c>
      <c r="E2092">
        <v>10800485</v>
      </c>
      <c r="F2092">
        <v>33.176000000000002</v>
      </c>
      <c r="G2092">
        <v>50028612</v>
      </c>
      <c r="H2092">
        <v>1.23</v>
      </c>
      <c r="I2092">
        <v>2022</v>
      </c>
      <c r="J2092" t="s">
        <v>135</v>
      </c>
      <c r="K2092" t="s">
        <v>39</v>
      </c>
      <c r="L2092" s="127">
        <v>0.12013888888888889</v>
      </c>
      <c r="M2092" t="s">
        <v>28</v>
      </c>
      <c r="N2092" t="s">
        <v>49</v>
      </c>
      <c r="O2092" t="s">
        <v>30</v>
      </c>
      <c r="P2092" t="s">
        <v>31</v>
      </c>
      <c r="Q2092" t="s">
        <v>41</v>
      </c>
      <c r="R2092" t="s">
        <v>33</v>
      </c>
      <c r="S2092" t="s">
        <v>42</v>
      </c>
      <c r="T2092" t="s">
        <v>47</v>
      </c>
      <c r="U2092" s="1" t="s">
        <v>105</v>
      </c>
      <c r="V2092">
        <v>2</v>
      </c>
      <c r="W2092">
        <v>2</v>
      </c>
      <c r="X2092">
        <v>0</v>
      </c>
      <c r="Y2092">
        <v>0</v>
      </c>
      <c r="Z2092">
        <v>0</v>
      </c>
    </row>
    <row r="2093" spans="1:26" x14ac:dyDescent="0.25">
      <c r="A2093">
        <v>106961842</v>
      </c>
      <c r="B2093" t="s">
        <v>106</v>
      </c>
      <c r="C2093" t="s">
        <v>65</v>
      </c>
      <c r="D2093">
        <v>10000095</v>
      </c>
      <c r="E2093">
        <v>10000095</v>
      </c>
      <c r="F2093">
        <v>19.608000000000001</v>
      </c>
      <c r="G2093">
        <v>10000295</v>
      </c>
      <c r="H2093">
        <v>0.4</v>
      </c>
      <c r="I2093">
        <v>2022</v>
      </c>
      <c r="J2093" t="s">
        <v>135</v>
      </c>
      <c r="K2093" t="s">
        <v>53</v>
      </c>
      <c r="L2093" s="127">
        <v>0.55763888888888891</v>
      </c>
      <c r="M2093" t="s">
        <v>28</v>
      </c>
      <c r="N2093" t="s">
        <v>49</v>
      </c>
      <c r="O2093" t="s">
        <v>30</v>
      </c>
      <c r="P2093" t="s">
        <v>31</v>
      </c>
      <c r="Q2093" t="s">
        <v>41</v>
      </c>
      <c r="R2093" t="s">
        <v>33</v>
      </c>
      <c r="S2093" t="s">
        <v>42</v>
      </c>
      <c r="T2093" t="s">
        <v>35</v>
      </c>
      <c r="U2093" s="1" t="s">
        <v>36</v>
      </c>
      <c r="V2093">
        <v>1</v>
      </c>
      <c r="W2093">
        <v>0</v>
      </c>
      <c r="X2093">
        <v>0</v>
      </c>
      <c r="Y2093">
        <v>0</v>
      </c>
      <c r="Z2093">
        <v>0</v>
      </c>
    </row>
    <row r="2094" spans="1:26" x14ac:dyDescent="0.25">
      <c r="A2094">
        <v>106961936</v>
      </c>
      <c r="B2094" t="s">
        <v>25</v>
      </c>
      <c r="C2094" t="s">
        <v>122</v>
      </c>
      <c r="D2094">
        <v>40001728</v>
      </c>
      <c r="E2094">
        <v>40001728</v>
      </c>
      <c r="F2094">
        <v>3.29</v>
      </c>
      <c r="G2094">
        <v>40001664</v>
      </c>
      <c r="H2094">
        <v>0.32</v>
      </c>
      <c r="I2094">
        <v>2022</v>
      </c>
      <c r="J2094" t="s">
        <v>135</v>
      </c>
      <c r="K2094" t="s">
        <v>48</v>
      </c>
      <c r="L2094" s="127">
        <v>0.78472222222222221</v>
      </c>
      <c r="M2094" t="s">
        <v>28</v>
      </c>
      <c r="N2094" t="s">
        <v>29</v>
      </c>
      <c r="O2094" t="s">
        <v>30</v>
      </c>
      <c r="P2094" t="s">
        <v>68</v>
      </c>
      <c r="Q2094" t="s">
        <v>41</v>
      </c>
      <c r="R2094" t="s">
        <v>33</v>
      </c>
      <c r="S2094" t="s">
        <v>42</v>
      </c>
      <c r="T2094" t="s">
        <v>35</v>
      </c>
      <c r="U2094" s="1" t="s">
        <v>43</v>
      </c>
      <c r="V2094">
        <v>6</v>
      </c>
      <c r="W2094">
        <v>0</v>
      </c>
      <c r="X2094">
        <v>0</v>
      </c>
      <c r="Y2094">
        <v>0</v>
      </c>
      <c r="Z2094">
        <v>1</v>
      </c>
    </row>
    <row r="2095" spans="1:26" x14ac:dyDescent="0.25">
      <c r="A2095">
        <v>106961938</v>
      </c>
      <c r="B2095" t="s">
        <v>148</v>
      </c>
      <c r="C2095" t="s">
        <v>65</v>
      </c>
      <c r="D2095">
        <v>10000040</v>
      </c>
      <c r="E2095">
        <v>10000040</v>
      </c>
      <c r="F2095">
        <v>7</v>
      </c>
      <c r="G2095">
        <v>200080</v>
      </c>
      <c r="H2095">
        <v>1</v>
      </c>
      <c r="I2095">
        <v>2022</v>
      </c>
      <c r="J2095" t="s">
        <v>135</v>
      </c>
      <c r="K2095" t="s">
        <v>48</v>
      </c>
      <c r="L2095" s="127">
        <v>0.85555555555555562</v>
      </c>
      <c r="M2095" t="s">
        <v>28</v>
      </c>
      <c r="N2095" t="s">
        <v>49</v>
      </c>
      <c r="O2095" t="s">
        <v>30</v>
      </c>
      <c r="P2095" t="s">
        <v>68</v>
      </c>
      <c r="Q2095" t="s">
        <v>41</v>
      </c>
      <c r="R2095" t="s">
        <v>33</v>
      </c>
      <c r="S2095" t="s">
        <v>42</v>
      </c>
      <c r="T2095" t="s">
        <v>35</v>
      </c>
      <c r="U2095" s="1" t="s">
        <v>36</v>
      </c>
      <c r="V2095">
        <v>3</v>
      </c>
      <c r="W2095">
        <v>0</v>
      </c>
      <c r="X2095">
        <v>0</v>
      </c>
      <c r="Y2095">
        <v>0</v>
      </c>
      <c r="Z2095">
        <v>0</v>
      </c>
    </row>
    <row r="2096" spans="1:26" x14ac:dyDescent="0.25">
      <c r="A2096">
        <v>106961939</v>
      </c>
      <c r="B2096" t="s">
        <v>148</v>
      </c>
      <c r="C2096" t="s">
        <v>65</v>
      </c>
      <c r="D2096">
        <v>10000040</v>
      </c>
      <c r="E2096">
        <v>10000040</v>
      </c>
      <c r="F2096">
        <v>9</v>
      </c>
      <c r="G2096">
        <v>200100</v>
      </c>
      <c r="H2096">
        <v>1</v>
      </c>
      <c r="I2096">
        <v>2022</v>
      </c>
      <c r="J2096" t="s">
        <v>135</v>
      </c>
      <c r="K2096" t="s">
        <v>48</v>
      </c>
      <c r="L2096" s="127">
        <v>0.81041666666666667</v>
      </c>
      <c r="M2096" t="s">
        <v>28</v>
      </c>
      <c r="N2096" t="s">
        <v>49</v>
      </c>
      <c r="O2096" t="s">
        <v>30</v>
      </c>
      <c r="P2096" t="s">
        <v>68</v>
      </c>
      <c r="Q2096" t="s">
        <v>41</v>
      </c>
      <c r="R2096" t="s">
        <v>33</v>
      </c>
      <c r="S2096" t="s">
        <v>42</v>
      </c>
      <c r="T2096" t="s">
        <v>35</v>
      </c>
      <c r="U2096" s="1" t="s">
        <v>36</v>
      </c>
      <c r="V2096">
        <v>2</v>
      </c>
      <c r="W2096">
        <v>0</v>
      </c>
      <c r="X2096">
        <v>0</v>
      </c>
      <c r="Y2096">
        <v>0</v>
      </c>
      <c r="Z2096">
        <v>0</v>
      </c>
    </row>
    <row r="2097" spans="1:26" x14ac:dyDescent="0.25">
      <c r="A2097">
        <v>106961954</v>
      </c>
      <c r="B2097" t="s">
        <v>114</v>
      </c>
      <c r="C2097" t="s">
        <v>65</v>
      </c>
      <c r="D2097">
        <v>10000095</v>
      </c>
      <c r="E2097">
        <v>10000095</v>
      </c>
      <c r="F2097">
        <v>999.99900000000002</v>
      </c>
      <c r="G2097">
        <v>200770</v>
      </c>
      <c r="H2097">
        <v>1</v>
      </c>
      <c r="I2097">
        <v>2022</v>
      </c>
      <c r="J2097" t="s">
        <v>135</v>
      </c>
      <c r="K2097" t="s">
        <v>27</v>
      </c>
      <c r="L2097" s="127">
        <v>0.87291666666666667</v>
      </c>
      <c r="M2097" t="s">
        <v>28</v>
      </c>
      <c r="N2097" t="s">
        <v>49</v>
      </c>
      <c r="O2097" t="s">
        <v>30</v>
      </c>
      <c r="P2097" t="s">
        <v>68</v>
      </c>
      <c r="Q2097" t="s">
        <v>41</v>
      </c>
      <c r="R2097" t="s">
        <v>33</v>
      </c>
      <c r="S2097" t="s">
        <v>42</v>
      </c>
      <c r="T2097" t="s">
        <v>57</v>
      </c>
      <c r="U2097" s="1" t="s">
        <v>43</v>
      </c>
      <c r="V2097">
        <v>2</v>
      </c>
      <c r="W2097">
        <v>0</v>
      </c>
      <c r="X2097">
        <v>0</v>
      </c>
      <c r="Y2097">
        <v>0</v>
      </c>
      <c r="Z2097">
        <v>1</v>
      </c>
    </row>
    <row r="2098" spans="1:26" x14ac:dyDescent="0.25">
      <c r="A2098">
        <v>106962089</v>
      </c>
      <c r="B2098" t="s">
        <v>86</v>
      </c>
      <c r="C2098" t="s">
        <v>65</v>
      </c>
      <c r="D2098">
        <v>10000026</v>
      </c>
      <c r="E2098">
        <v>10000026</v>
      </c>
      <c r="F2098">
        <v>25.254999999999999</v>
      </c>
      <c r="G2098">
        <v>200370</v>
      </c>
      <c r="H2098">
        <v>0.5</v>
      </c>
      <c r="I2098">
        <v>2022</v>
      </c>
      <c r="J2098" t="s">
        <v>135</v>
      </c>
      <c r="K2098" t="s">
        <v>55</v>
      </c>
      <c r="L2098" s="127">
        <v>0.58680555555555558</v>
      </c>
      <c r="M2098" t="s">
        <v>28</v>
      </c>
      <c r="N2098" t="s">
        <v>49</v>
      </c>
      <c r="O2098" t="s">
        <v>30</v>
      </c>
      <c r="P2098" t="s">
        <v>31</v>
      </c>
      <c r="Q2098" t="s">
        <v>41</v>
      </c>
      <c r="R2098" t="s">
        <v>33</v>
      </c>
      <c r="S2098" t="s">
        <v>42</v>
      </c>
      <c r="T2098" t="s">
        <v>35</v>
      </c>
      <c r="U2098" s="1" t="s">
        <v>36</v>
      </c>
      <c r="V2098">
        <v>5</v>
      </c>
      <c r="W2098">
        <v>0</v>
      </c>
      <c r="X2098">
        <v>0</v>
      </c>
      <c r="Y2098">
        <v>0</v>
      </c>
      <c r="Z2098">
        <v>0</v>
      </c>
    </row>
    <row r="2099" spans="1:26" x14ac:dyDescent="0.25">
      <c r="A2099">
        <v>106962103</v>
      </c>
      <c r="B2099" t="s">
        <v>86</v>
      </c>
      <c r="C2099" t="s">
        <v>65</v>
      </c>
      <c r="D2099">
        <v>10000026</v>
      </c>
      <c r="E2099">
        <v>10000026</v>
      </c>
      <c r="F2099">
        <v>26.259</v>
      </c>
      <c r="G2099">
        <v>200380</v>
      </c>
      <c r="H2099">
        <v>0.5</v>
      </c>
      <c r="I2099">
        <v>2022</v>
      </c>
      <c r="J2099" t="s">
        <v>135</v>
      </c>
      <c r="K2099" t="s">
        <v>55</v>
      </c>
      <c r="L2099" s="127">
        <v>0.54652777777777783</v>
      </c>
      <c r="M2099" t="s">
        <v>28</v>
      </c>
      <c r="N2099" t="s">
        <v>49</v>
      </c>
      <c r="O2099" t="s">
        <v>30</v>
      </c>
      <c r="P2099" t="s">
        <v>31</v>
      </c>
      <c r="Q2099" t="s">
        <v>41</v>
      </c>
      <c r="R2099" t="s">
        <v>33</v>
      </c>
      <c r="S2099" t="s">
        <v>42</v>
      </c>
      <c r="T2099" t="s">
        <v>35</v>
      </c>
      <c r="U2099" s="1" t="s">
        <v>36</v>
      </c>
      <c r="V2099">
        <v>2</v>
      </c>
      <c r="W2099">
        <v>0</v>
      </c>
      <c r="X2099">
        <v>0</v>
      </c>
      <c r="Y2099">
        <v>0</v>
      </c>
      <c r="Z2099">
        <v>0</v>
      </c>
    </row>
    <row r="2100" spans="1:26" x14ac:dyDescent="0.25">
      <c r="A2100">
        <v>106962116</v>
      </c>
      <c r="B2100" t="s">
        <v>81</v>
      </c>
      <c r="C2100" t="s">
        <v>65</v>
      </c>
      <c r="D2100">
        <v>10000485</v>
      </c>
      <c r="E2100">
        <v>10800485</v>
      </c>
      <c r="F2100">
        <v>30.431999999999999</v>
      </c>
      <c r="G2100">
        <v>30000051</v>
      </c>
      <c r="H2100">
        <v>2.95</v>
      </c>
      <c r="I2100">
        <v>2022</v>
      </c>
      <c r="J2100" t="s">
        <v>135</v>
      </c>
      <c r="K2100" t="s">
        <v>55</v>
      </c>
      <c r="L2100" s="127">
        <v>0.62430555555555556</v>
      </c>
      <c r="M2100" t="s">
        <v>28</v>
      </c>
      <c r="N2100" t="s">
        <v>49</v>
      </c>
      <c r="O2100" t="s">
        <v>30</v>
      </c>
      <c r="P2100" t="s">
        <v>31</v>
      </c>
      <c r="Q2100" t="s">
        <v>41</v>
      </c>
      <c r="R2100" t="s">
        <v>76</v>
      </c>
      <c r="S2100" t="s">
        <v>42</v>
      </c>
      <c r="T2100" t="s">
        <v>35</v>
      </c>
      <c r="U2100" s="1" t="s">
        <v>36</v>
      </c>
      <c r="V2100">
        <v>2</v>
      </c>
      <c r="W2100">
        <v>0</v>
      </c>
      <c r="X2100">
        <v>0</v>
      </c>
      <c r="Y2100">
        <v>0</v>
      </c>
      <c r="Z2100">
        <v>0</v>
      </c>
    </row>
    <row r="2101" spans="1:26" x14ac:dyDescent="0.25">
      <c r="A2101">
        <v>106962162</v>
      </c>
      <c r="B2101" t="s">
        <v>81</v>
      </c>
      <c r="C2101" t="s">
        <v>67</v>
      </c>
      <c r="D2101">
        <v>30000049</v>
      </c>
      <c r="E2101">
        <v>30000049</v>
      </c>
      <c r="F2101">
        <v>999.99900000000002</v>
      </c>
      <c r="H2101">
        <v>0</v>
      </c>
      <c r="I2101">
        <v>2022</v>
      </c>
      <c r="J2101" t="s">
        <v>135</v>
      </c>
      <c r="K2101" t="s">
        <v>55</v>
      </c>
      <c r="L2101" s="127">
        <v>0.57500000000000007</v>
      </c>
      <c r="M2101" t="s">
        <v>28</v>
      </c>
      <c r="N2101" t="s">
        <v>49</v>
      </c>
      <c r="O2101" t="s">
        <v>30</v>
      </c>
      <c r="P2101" t="s">
        <v>68</v>
      </c>
      <c r="Q2101" t="s">
        <v>41</v>
      </c>
      <c r="R2101" t="s">
        <v>33</v>
      </c>
      <c r="S2101" t="s">
        <v>42</v>
      </c>
      <c r="T2101" t="s">
        <v>35</v>
      </c>
      <c r="U2101" s="1" t="s">
        <v>43</v>
      </c>
      <c r="V2101">
        <v>2</v>
      </c>
      <c r="W2101">
        <v>0</v>
      </c>
      <c r="X2101">
        <v>0</v>
      </c>
      <c r="Y2101">
        <v>0</v>
      </c>
      <c r="Z2101">
        <v>1</v>
      </c>
    </row>
    <row r="2102" spans="1:26" x14ac:dyDescent="0.25">
      <c r="A2102">
        <v>106962357</v>
      </c>
      <c r="B2102" t="s">
        <v>81</v>
      </c>
      <c r="C2102" t="s">
        <v>45</v>
      </c>
      <c r="D2102">
        <v>50014855</v>
      </c>
      <c r="E2102">
        <v>50014855</v>
      </c>
      <c r="F2102">
        <v>999.99900000000002</v>
      </c>
      <c r="G2102">
        <v>50026485</v>
      </c>
      <c r="H2102">
        <v>0.01</v>
      </c>
      <c r="I2102">
        <v>2022</v>
      </c>
      <c r="J2102" t="s">
        <v>135</v>
      </c>
      <c r="K2102" t="s">
        <v>55</v>
      </c>
      <c r="L2102" s="127">
        <v>0.50208333333333333</v>
      </c>
      <c r="M2102" t="s">
        <v>77</v>
      </c>
      <c r="N2102" t="s">
        <v>49</v>
      </c>
      <c r="O2102" t="s">
        <v>30</v>
      </c>
      <c r="P2102" t="s">
        <v>31</v>
      </c>
      <c r="Q2102" t="s">
        <v>41</v>
      </c>
      <c r="R2102" t="s">
        <v>33</v>
      </c>
      <c r="S2102" t="s">
        <v>42</v>
      </c>
      <c r="T2102" t="s">
        <v>35</v>
      </c>
      <c r="U2102" s="1" t="s">
        <v>36</v>
      </c>
      <c r="V2102">
        <v>2</v>
      </c>
      <c r="W2102">
        <v>0</v>
      </c>
      <c r="X2102">
        <v>0</v>
      </c>
      <c r="Y2102">
        <v>0</v>
      </c>
      <c r="Z2102">
        <v>0</v>
      </c>
    </row>
    <row r="2103" spans="1:26" x14ac:dyDescent="0.25">
      <c r="A2103">
        <v>106962374</v>
      </c>
      <c r="B2103" t="s">
        <v>112</v>
      </c>
      <c r="C2103" t="s">
        <v>38</v>
      </c>
      <c r="D2103">
        <v>20000401</v>
      </c>
      <c r="E2103">
        <v>20000401</v>
      </c>
      <c r="F2103">
        <v>12.955</v>
      </c>
      <c r="G2103">
        <v>40001436</v>
      </c>
      <c r="H2103">
        <v>0.3</v>
      </c>
      <c r="I2103">
        <v>2022</v>
      </c>
      <c r="J2103" t="s">
        <v>135</v>
      </c>
      <c r="K2103" t="s">
        <v>27</v>
      </c>
      <c r="L2103" s="127">
        <v>0.41597222222222219</v>
      </c>
      <c r="M2103" t="s">
        <v>28</v>
      </c>
      <c r="N2103" t="s">
        <v>49</v>
      </c>
      <c r="O2103" t="s">
        <v>30</v>
      </c>
      <c r="P2103" t="s">
        <v>68</v>
      </c>
      <c r="Q2103" t="s">
        <v>41</v>
      </c>
      <c r="R2103" t="s">
        <v>33</v>
      </c>
      <c r="S2103" t="s">
        <v>42</v>
      </c>
      <c r="T2103" t="s">
        <v>35</v>
      </c>
      <c r="U2103" s="1" t="s">
        <v>43</v>
      </c>
      <c r="V2103">
        <v>2</v>
      </c>
      <c r="W2103">
        <v>0</v>
      </c>
      <c r="X2103">
        <v>0</v>
      </c>
      <c r="Y2103">
        <v>0</v>
      </c>
      <c r="Z2103">
        <v>1</v>
      </c>
    </row>
    <row r="2104" spans="1:26" x14ac:dyDescent="0.25">
      <c r="A2104">
        <v>106962455</v>
      </c>
      <c r="B2104" t="s">
        <v>164</v>
      </c>
      <c r="C2104" t="s">
        <v>38</v>
      </c>
      <c r="D2104">
        <v>20000013</v>
      </c>
      <c r="E2104">
        <v>20000013</v>
      </c>
      <c r="F2104">
        <v>0.40799999999999997</v>
      </c>
      <c r="G2104">
        <v>40001447</v>
      </c>
      <c r="H2104">
        <v>2E-3</v>
      </c>
      <c r="I2104">
        <v>2022</v>
      </c>
      <c r="J2104" t="s">
        <v>135</v>
      </c>
      <c r="K2104" t="s">
        <v>55</v>
      </c>
      <c r="L2104" s="127">
        <v>0.50486111111111109</v>
      </c>
      <c r="M2104" t="s">
        <v>28</v>
      </c>
      <c r="N2104" t="s">
        <v>49</v>
      </c>
      <c r="O2104" t="s">
        <v>30</v>
      </c>
      <c r="P2104" t="s">
        <v>68</v>
      </c>
      <c r="Q2104" t="s">
        <v>41</v>
      </c>
      <c r="R2104" t="s">
        <v>33</v>
      </c>
      <c r="S2104" t="s">
        <v>42</v>
      </c>
      <c r="T2104" t="s">
        <v>35</v>
      </c>
      <c r="U2104" s="1" t="s">
        <v>36</v>
      </c>
      <c r="V2104">
        <v>2</v>
      </c>
      <c r="W2104">
        <v>0</v>
      </c>
      <c r="X2104">
        <v>0</v>
      </c>
      <c r="Y2104">
        <v>0</v>
      </c>
      <c r="Z2104">
        <v>0</v>
      </c>
    </row>
    <row r="2105" spans="1:26" x14ac:dyDescent="0.25">
      <c r="A2105">
        <v>106962470</v>
      </c>
      <c r="B2105" t="s">
        <v>112</v>
      </c>
      <c r="C2105" t="s">
        <v>65</v>
      </c>
      <c r="D2105">
        <v>10000095</v>
      </c>
      <c r="E2105">
        <v>10000095</v>
      </c>
      <c r="F2105">
        <v>2.3889999999999998</v>
      </c>
      <c r="G2105">
        <v>40001793</v>
      </c>
      <c r="H2105">
        <v>1</v>
      </c>
      <c r="I2105">
        <v>2022</v>
      </c>
      <c r="J2105" t="s">
        <v>135</v>
      </c>
      <c r="K2105" t="s">
        <v>55</v>
      </c>
      <c r="L2105" s="127">
        <v>0.60277777777777775</v>
      </c>
      <c r="M2105" t="s">
        <v>28</v>
      </c>
      <c r="N2105" t="s">
        <v>49</v>
      </c>
      <c r="O2105" t="s">
        <v>30</v>
      </c>
      <c r="P2105" t="s">
        <v>54</v>
      </c>
      <c r="Q2105" t="s">
        <v>41</v>
      </c>
      <c r="R2105" t="s">
        <v>33</v>
      </c>
      <c r="S2105" t="s">
        <v>42</v>
      </c>
      <c r="T2105" t="s">
        <v>35</v>
      </c>
      <c r="U2105" s="1" t="s">
        <v>43</v>
      </c>
      <c r="V2105">
        <v>10</v>
      </c>
      <c r="W2105">
        <v>0</v>
      </c>
      <c r="X2105">
        <v>0</v>
      </c>
      <c r="Y2105">
        <v>0</v>
      </c>
      <c r="Z2105">
        <v>6</v>
      </c>
    </row>
    <row r="2106" spans="1:26" x14ac:dyDescent="0.25">
      <c r="A2106">
        <v>106962506</v>
      </c>
      <c r="B2106" t="s">
        <v>86</v>
      </c>
      <c r="C2106" t="s">
        <v>65</v>
      </c>
      <c r="D2106">
        <v>10000026</v>
      </c>
      <c r="E2106">
        <v>10000026</v>
      </c>
      <c r="F2106">
        <v>25.125</v>
      </c>
      <c r="G2106">
        <v>30000146</v>
      </c>
      <c r="H2106">
        <v>1.2999999999999999E-2</v>
      </c>
      <c r="I2106">
        <v>2022</v>
      </c>
      <c r="J2106" t="s">
        <v>135</v>
      </c>
      <c r="K2106" t="s">
        <v>55</v>
      </c>
      <c r="L2106" s="127">
        <v>0.80208333333333337</v>
      </c>
      <c r="M2106" t="s">
        <v>28</v>
      </c>
      <c r="N2106" t="s">
        <v>29</v>
      </c>
      <c r="O2106" t="s">
        <v>30</v>
      </c>
      <c r="P2106" t="s">
        <v>31</v>
      </c>
      <c r="Q2106" t="s">
        <v>41</v>
      </c>
      <c r="R2106" t="s">
        <v>76</v>
      </c>
      <c r="S2106" t="s">
        <v>42</v>
      </c>
      <c r="T2106" t="s">
        <v>35</v>
      </c>
      <c r="U2106" s="1" t="s">
        <v>36</v>
      </c>
      <c r="V2106">
        <v>1</v>
      </c>
      <c r="W2106">
        <v>0</v>
      </c>
      <c r="X2106">
        <v>0</v>
      </c>
      <c r="Y2106">
        <v>0</v>
      </c>
      <c r="Z2106">
        <v>0</v>
      </c>
    </row>
    <row r="2107" spans="1:26" x14ac:dyDescent="0.25">
      <c r="A2107">
        <v>106962507</v>
      </c>
      <c r="B2107" t="s">
        <v>86</v>
      </c>
      <c r="C2107" t="s">
        <v>65</v>
      </c>
      <c r="D2107">
        <v>10000026</v>
      </c>
      <c r="E2107">
        <v>10000026</v>
      </c>
      <c r="F2107">
        <v>22.61</v>
      </c>
      <c r="G2107">
        <v>30000191</v>
      </c>
      <c r="H2107">
        <v>2.1</v>
      </c>
      <c r="I2107">
        <v>2022</v>
      </c>
      <c r="J2107" t="s">
        <v>135</v>
      </c>
      <c r="K2107" t="s">
        <v>55</v>
      </c>
      <c r="L2107" s="127">
        <v>0.6958333333333333</v>
      </c>
      <c r="M2107" t="s">
        <v>28</v>
      </c>
      <c r="N2107" t="s">
        <v>49</v>
      </c>
      <c r="O2107" t="s">
        <v>30</v>
      </c>
      <c r="P2107" t="s">
        <v>31</v>
      </c>
      <c r="Q2107" t="s">
        <v>41</v>
      </c>
      <c r="R2107" t="s">
        <v>33</v>
      </c>
      <c r="S2107" t="s">
        <v>42</v>
      </c>
      <c r="T2107" t="s">
        <v>35</v>
      </c>
      <c r="U2107" s="1" t="s">
        <v>36</v>
      </c>
      <c r="V2107">
        <v>2</v>
      </c>
      <c r="W2107">
        <v>0</v>
      </c>
      <c r="X2107">
        <v>0</v>
      </c>
      <c r="Y2107">
        <v>0</v>
      </c>
      <c r="Z2107">
        <v>0</v>
      </c>
    </row>
    <row r="2108" spans="1:26" x14ac:dyDescent="0.25">
      <c r="A2108">
        <v>106962565</v>
      </c>
      <c r="B2108" t="s">
        <v>104</v>
      </c>
      <c r="C2108" t="s">
        <v>65</v>
      </c>
      <c r="D2108">
        <v>10000026</v>
      </c>
      <c r="E2108">
        <v>10000026</v>
      </c>
      <c r="F2108">
        <v>3.7509999999999999</v>
      </c>
      <c r="G2108">
        <v>40001534</v>
      </c>
      <c r="H2108">
        <v>0.2</v>
      </c>
      <c r="I2108">
        <v>2022</v>
      </c>
      <c r="J2108" t="s">
        <v>135</v>
      </c>
      <c r="K2108" t="s">
        <v>48</v>
      </c>
      <c r="L2108" s="127">
        <v>0.4201388888888889</v>
      </c>
      <c r="M2108" t="s">
        <v>28</v>
      </c>
      <c r="N2108" t="s">
        <v>49</v>
      </c>
      <c r="O2108" t="s">
        <v>30</v>
      </c>
      <c r="P2108" t="s">
        <v>54</v>
      </c>
      <c r="Q2108" t="s">
        <v>41</v>
      </c>
      <c r="R2108" t="s">
        <v>33</v>
      </c>
      <c r="S2108" t="s">
        <v>42</v>
      </c>
      <c r="T2108" t="s">
        <v>35</v>
      </c>
      <c r="U2108" s="1" t="s">
        <v>64</v>
      </c>
      <c r="V2108">
        <v>1</v>
      </c>
      <c r="W2108">
        <v>0</v>
      </c>
      <c r="X2108">
        <v>0</v>
      </c>
      <c r="Y2108">
        <v>1</v>
      </c>
      <c r="Z2108">
        <v>0</v>
      </c>
    </row>
    <row r="2109" spans="1:26" x14ac:dyDescent="0.25">
      <c r="A2109">
        <v>106962570</v>
      </c>
      <c r="B2109" t="s">
        <v>86</v>
      </c>
      <c r="C2109" t="s">
        <v>65</v>
      </c>
      <c r="D2109">
        <v>10000026</v>
      </c>
      <c r="E2109">
        <v>10000026</v>
      </c>
      <c r="F2109">
        <v>23.555</v>
      </c>
      <c r="G2109">
        <v>200360</v>
      </c>
      <c r="H2109">
        <v>0.2</v>
      </c>
      <c r="I2109">
        <v>2022</v>
      </c>
      <c r="J2109" t="s">
        <v>135</v>
      </c>
      <c r="K2109" t="s">
        <v>58</v>
      </c>
      <c r="L2109" s="127">
        <v>0.50208333333333333</v>
      </c>
      <c r="M2109" t="s">
        <v>28</v>
      </c>
      <c r="N2109" t="s">
        <v>49</v>
      </c>
      <c r="O2109" t="s">
        <v>30</v>
      </c>
      <c r="P2109" t="s">
        <v>31</v>
      </c>
      <c r="Q2109" t="s">
        <v>41</v>
      </c>
      <c r="R2109" t="s">
        <v>33</v>
      </c>
      <c r="S2109" t="s">
        <v>42</v>
      </c>
      <c r="T2109" t="s">
        <v>35</v>
      </c>
      <c r="U2109" s="1" t="s">
        <v>36</v>
      </c>
      <c r="V2109">
        <v>12</v>
      </c>
      <c r="W2109">
        <v>0</v>
      </c>
      <c r="X2109">
        <v>0</v>
      </c>
      <c r="Y2109">
        <v>0</v>
      </c>
      <c r="Z2109">
        <v>0</v>
      </c>
    </row>
    <row r="2110" spans="1:26" x14ac:dyDescent="0.25">
      <c r="A2110">
        <v>106962600</v>
      </c>
      <c r="B2110" t="s">
        <v>112</v>
      </c>
      <c r="C2110" t="s">
        <v>65</v>
      </c>
      <c r="D2110">
        <v>10000095</v>
      </c>
      <c r="E2110">
        <v>10000095</v>
      </c>
      <c r="F2110">
        <v>4.4960000000000004</v>
      </c>
      <c r="G2110">
        <v>20000421</v>
      </c>
      <c r="H2110">
        <v>0.5</v>
      </c>
      <c r="I2110">
        <v>2022</v>
      </c>
      <c r="J2110" t="s">
        <v>135</v>
      </c>
      <c r="K2110" t="s">
        <v>39</v>
      </c>
      <c r="L2110" s="127">
        <v>0.72777777777777775</v>
      </c>
      <c r="M2110" t="s">
        <v>28</v>
      </c>
      <c r="N2110" t="s">
        <v>49</v>
      </c>
      <c r="O2110" t="s">
        <v>30</v>
      </c>
      <c r="P2110" t="s">
        <v>54</v>
      </c>
      <c r="Q2110" t="s">
        <v>41</v>
      </c>
      <c r="R2110" t="s">
        <v>33</v>
      </c>
      <c r="S2110" t="s">
        <v>42</v>
      </c>
      <c r="T2110" t="s">
        <v>35</v>
      </c>
      <c r="U2110" s="1" t="s">
        <v>36</v>
      </c>
      <c r="V2110">
        <v>2</v>
      </c>
      <c r="W2110">
        <v>0</v>
      </c>
      <c r="X2110">
        <v>0</v>
      </c>
      <c r="Y2110">
        <v>0</v>
      </c>
      <c r="Z2110">
        <v>0</v>
      </c>
    </row>
    <row r="2111" spans="1:26" x14ac:dyDescent="0.25">
      <c r="A2111">
        <v>106962615</v>
      </c>
      <c r="B2111" t="s">
        <v>25</v>
      </c>
      <c r="C2111" t="s">
        <v>65</v>
      </c>
      <c r="D2111">
        <v>10000040</v>
      </c>
      <c r="E2111">
        <v>10000040</v>
      </c>
      <c r="F2111">
        <v>26.279</v>
      </c>
      <c r="G2111">
        <v>40002703</v>
      </c>
      <c r="H2111">
        <v>0.3</v>
      </c>
      <c r="I2111">
        <v>2022</v>
      </c>
      <c r="J2111" t="s">
        <v>135</v>
      </c>
      <c r="K2111" t="s">
        <v>58</v>
      </c>
      <c r="L2111" s="127">
        <v>0.58333333333333337</v>
      </c>
      <c r="M2111" t="s">
        <v>28</v>
      </c>
      <c r="N2111" t="s">
        <v>49</v>
      </c>
      <c r="O2111" t="s">
        <v>30</v>
      </c>
      <c r="P2111" t="s">
        <v>31</v>
      </c>
      <c r="Q2111" t="s">
        <v>41</v>
      </c>
      <c r="R2111" t="s">
        <v>33</v>
      </c>
      <c r="S2111" t="s">
        <v>42</v>
      </c>
      <c r="T2111" t="s">
        <v>35</v>
      </c>
      <c r="U2111" s="1" t="s">
        <v>36</v>
      </c>
      <c r="V2111">
        <v>3</v>
      </c>
      <c r="W2111">
        <v>0</v>
      </c>
      <c r="X2111">
        <v>0</v>
      </c>
      <c r="Y2111">
        <v>0</v>
      </c>
      <c r="Z2111">
        <v>0</v>
      </c>
    </row>
    <row r="2112" spans="1:26" x14ac:dyDescent="0.25">
      <c r="A2112">
        <v>106962616</v>
      </c>
      <c r="B2112" t="s">
        <v>25</v>
      </c>
      <c r="C2112" t="s">
        <v>65</v>
      </c>
      <c r="D2112">
        <v>10000040</v>
      </c>
      <c r="E2112">
        <v>10000040</v>
      </c>
      <c r="F2112">
        <v>23.288</v>
      </c>
      <c r="G2112">
        <v>20000070</v>
      </c>
      <c r="H2112">
        <v>0.3</v>
      </c>
      <c r="I2112">
        <v>2022</v>
      </c>
      <c r="J2112" t="s">
        <v>135</v>
      </c>
      <c r="K2112" t="s">
        <v>58</v>
      </c>
      <c r="L2112" s="127">
        <v>0.56527777777777777</v>
      </c>
      <c r="M2112" t="s">
        <v>28</v>
      </c>
      <c r="N2112" t="s">
        <v>29</v>
      </c>
      <c r="O2112" t="s">
        <v>30</v>
      </c>
      <c r="P2112" t="s">
        <v>31</v>
      </c>
      <c r="Q2112" t="s">
        <v>41</v>
      </c>
      <c r="R2112" t="s">
        <v>33</v>
      </c>
      <c r="S2112" t="s">
        <v>42</v>
      </c>
      <c r="T2112" t="s">
        <v>35</v>
      </c>
      <c r="U2112" s="1" t="s">
        <v>43</v>
      </c>
      <c r="V2112">
        <v>6</v>
      </c>
      <c r="W2112">
        <v>0</v>
      </c>
      <c r="X2112">
        <v>0</v>
      </c>
      <c r="Y2112">
        <v>0</v>
      </c>
      <c r="Z2112">
        <v>1</v>
      </c>
    </row>
    <row r="2113" spans="1:26" x14ac:dyDescent="0.25">
      <c r="A2113">
        <v>106962781</v>
      </c>
      <c r="B2113" t="s">
        <v>149</v>
      </c>
      <c r="C2113" t="s">
        <v>45</v>
      </c>
      <c r="D2113">
        <v>50015140</v>
      </c>
      <c r="E2113">
        <v>50015140</v>
      </c>
      <c r="F2113">
        <v>999.99900000000002</v>
      </c>
      <c r="G2113">
        <v>50012199</v>
      </c>
      <c r="H2113">
        <v>0.5</v>
      </c>
      <c r="I2113">
        <v>2022</v>
      </c>
      <c r="J2113" t="s">
        <v>135</v>
      </c>
      <c r="K2113" t="s">
        <v>27</v>
      </c>
      <c r="L2113" s="127">
        <v>0.8618055555555556</v>
      </c>
      <c r="M2113" t="s">
        <v>28</v>
      </c>
      <c r="N2113" t="s">
        <v>29</v>
      </c>
      <c r="O2113" t="s">
        <v>30</v>
      </c>
      <c r="P2113" t="s">
        <v>68</v>
      </c>
      <c r="Q2113" t="s">
        <v>62</v>
      </c>
      <c r="R2113" t="s">
        <v>33</v>
      </c>
      <c r="S2113" t="s">
        <v>34</v>
      </c>
      <c r="T2113" t="s">
        <v>47</v>
      </c>
      <c r="U2113" s="1" t="s">
        <v>85</v>
      </c>
      <c r="V2113">
        <v>1</v>
      </c>
      <c r="W2113">
        <v>0</v>
      </c>
      <c r="X2113">
        <v>1</v>
      </c>
      <c r="Y2113">
        <v>0</v>
      </c>
      <c r="Z2113">
        <v>0</v>
      </c>
    </row>
    <row r="2114" spans="1:26" x14ac:dyDescent="0.25">
      <c r="A2114">
        <v>106963120</v>
      </c>
      <c r="B2114" t="s">
        <v>44</v>
      </c>
      <c r="C2114" t="s">
        <v>45</v>
      </c>
      <c r="D2114">
        <v>50000545</v>
      </c>
      <c r="E2114">
        <v>30000055</v>
      </c>
      <c r="F2114">
        <v>8.1259999999999994</v>
      </c>
      <c r="G2114">
        <v>30000147</v>
      </c>
      <c r="H2114">
        <v>0</v>
      </c>
      <c r="I2114">
        <v>2022</v>
      </c>
      <c r="J2114" t="s">
        <v>135</v>
      </c>
      <c r="K2114" t="s">
        <v>60</v>
      </c>
      <c r="L2114" s="127">
        <v>0.90972222222222221</v>
      </c>
      <c r="M2114" t="s">
        <v>28</v>
      </c>
      <c r="N2114" t="s">
        <v>29</v>
      </c>
      <c r="O2114" t="s">
        <v>30</v>
      </c>
      <c r="P2114" t="s">
        <v>31</v>
      </c>
      <c r="Q2114" t="s">
        <v>32</v>
      </c>
      <c r="R2114" t="s">
        <v>61</v>
      </c>
      <c r="S2114" t="s">
        <v>42</v>
      </c>
      <c r="T2114" t="s">
        <v>47</v>
      </c>
      <c r="U2114" s="1" t="s">
        <v>36</v>
      </c>
      <c r="V2114">
        <v>4</v>
      </c>
      <c r="W2114">
        <v>0</v>
      </c>
      <c r="X2114">
        <v>0</v>
      </c>
      <c r="Y2114">
        <v>0</v>
      </c>
      <c r="Z2114">
        <v>0</v>
      </c>
    </row>
    <row r="2115" spans="1:26" x14ac:dyDescent="0.25">
      <c r="A2115">
        <v>106963174</v>
      </c>
      <c r="B2115" t="s">
        <v>133</v>
      </c>
      <c r="C2115" t="s">
        <v>45</v>
      </c>
      <c r="D2115">
        <v>50019715</v>
      </c>
      <c r="E2115">
        <v>40001007</v>
      </c>
      <c r="F2115">
        <v>0.442</v>
      </c>
      <c r="G2115">
        <v>10000040</v>
      </c>
      <c r="H2115">
        <v>4.2999999999999997E-2</v>
      </c>
      <c r="I2115">
        <v>2022</v>
      </c>
      <c r="J2115" t="s">
        <v>118</v>
      </c>
      <c r="K2115" t="s">
        <v>55</v>
      </c>
      <c r="L2115" s="127">
        <v>0.58611111111111114</v>
      </c>
      <c r="M2115" t="s">
        <v>28</v>
      </c>
      <c r="N2115" t="s">
        <v>29</v>
      </c>
      <c r="O2115" t="s">
        <v>30</v>
      </c>
      <c r="P2115" t="s">
        <v>31</v>
      </c>
      <c r="Q2115" t="s">
        <v>41</v>
      </c>
      <c r="R2115" t="s">
        <v>75</v>
      </c>
      <c r="S2115" t="s">
        <v>42</v>
      </c>
      <c r="T2115" t="s">
        <v>35</v>
      </c>
      <c r="U2115" s="1" t="s">
        <v>36</v>
      </c>
      <c r="V2115">
        <v>4</v>
      </c>
      <c r="W2115">
        <v>0</v>
      </c>
      <c r="X2115">
        <v>0</v>
      </c>
      <c r="Y2115">
        <v>0</v>
      </c>
      <c r="Z2115">
        <v>0</v>
      </c>
    </row>
    <row r="2116" spans="1:26" x14ac:dyDescent="0.25">
      <c r="A2116">
        <v>106963203</v>
      </c>
      <c r="B2116" t="s">
        <v>97</v>
      </c>
      <c r="C2116" t="s">
        <v>45</v>
      </c>
      <c r="D2116">
        <v>50005883</v>
      </c>
      <c r="E2116">
        <v>20000070</v>
      </c>
      <c r="F2116">
        <v>7.1269999999999998</v>
      </c>
      <c r="G2116">
        <v>10000074</v>
      </c>
      <c r="H2116">
        <v>0</v>
      </c>
      <c r="I2116">
        <v>2022</v>
      </c>
      <c r="J2116" t="s">
        <v>135</v>
      </c>
      <c r="K2116" t="s">
        <v>55</v>
      </c>
      <c r="L2116" s="127">
        <v>0.85763888888888884</v>
      </c>
      <c r="M2116" t="s">
        <v>28</v>
      </c>
      <c r="N2116" t="s">
        <v>49</v>
      </c>
      <c r="O2116" t="s">
        <v>30</v>
      </c>
      <c r="P2116" t="s">
        <v>31</v>
      </c>
      <c r="Q2116" t="s">
        <v>41</v>
      </c>
      <c r="R2116" t="s">
        <v>61</v>
      </c>
      <c r="S2116" t="s">
        <v>42</v>
      </c>
      <c r="T2116" t="s">
        <v>52</v>
      </c>
      <c r="U2116" s="1" t="s">
        <v>36</v>
      </c>
      <c r="V2116">
        <v>5</v>
      </c>
      <c r="W2116">
        <v>0</v>
      </c>
      <c r="X2116">
        <v>0</v>
      </c>
      <c r="Y2116">
        <v>0</v>
      </c>
      <c r="Z2116">
        <v>0</v>
      </c>
    </row>
    <row r="2117" spans="1:26" x14ac:dyDescent="0.25">
      <c r="A2117">
        <v>106963314</v>
      </c>
      <c r="B2117" t="s">
        <v>63</v>
      </c>
      <c r="C2117" t="s">
        <v>45</v>
      </c>
      <c r="D2117">
        <v>50016365</v>
      </c>
      <c r="E2117">
        <v>50016365</v>
      </c>
      <c r="F2117">
        <v>999.99900000000002</v>
      </c>
      <c r="G2117">
        <v>50023652</v>
      </c>
      <c r="H2117">
        <v>5.0999999999999997E-2</v>
      </c>
      <c r="I2117">
        <v>2022</v>
      </c>
      <c r="J2117" t="s">
        <v>135</v>
      </c>
      <c r="K2117" t="s">
        <v>48</v>
      </c>
      <c r="L2117" s="127">
        <v>0.47916666666666669</v>
      </c>
      <c r="M2117" t="s">
        <v>28</v>
      </c>
      <c r="N2117" t="s">
        <v>49</v>
      </c>
      <c r="P2117" t="s">
        <v>54</v>
      </c>
      <c r="Q2117" t="s">
        <v>41</v>
      </c>
      <c r="R2117" t="s">
        <v>33</v>
      </c>
      <c r="S2117" t="s">
        <v>42</v>
      </c>
      <c r="T2117" t="s">
        <v>35</v>
      </c>
      <c r="U2117" s="1" t="s">
        <v>36</v>
      </c>
      <c r="V2117">
        <v>2</v>
      </c>
      <c r="W2117">
        <v>0</v>
      </c>
      <c r="X2117">
        <v>0</v>
      </c>
      <c r="Y2117">
        <v>0</v>
      </c>
      <c r="Z2117">
        <v>0</v>
      </c>
    </row>
    <row r="2118" spans="1:26" x14ac:dyDescent="0.25">
      <c r="A2118">
        <v>106963417</v>
      </c>
      <c r="B2118" t="s">
        <v>91</v>
      </c>
      <c r="C2118" t="s">
        <v>45</v>
      </c>
      <c r="D2118">
        <v>50006907</v>
      </c>
      <c r="E2118">
        <v>30000073</v>
      </c>
      <c r="F2118">
        <v>11.686</v>
      </c>
      <c r="G2118">
        <v>50014606</v>
      </c>
      <c r="H2118">
        <v>1.9E-2</v>
      </c>
      <c r="I2118">
        <v>2022</v>
      </c>
      <c r="J2118" t="s">
        <v>118</v>
      </c>
      <c r="K2118" t="s">
        <v>27</v>
      </c>
      <c r="L2118" s="127">
        <v>0.41388888888888892</v>
      </c>
      <c r="M2118" t="s">
        <v>28</v>
      </c>
      <c r="N2118" t="s">
        <v>49</v>
      </c>
      <c r="O2118" t="s">
        <v>30</v>
      </c>
      <c r="P2118" t="s">
        <v>54</v>
      </c>
      <c r="Q2118" t="s">
        <v>41</v>
      </c>
      <c r="R2118" t="s">
        <v>33</v>
      </c>
      <c r="S2118" t="s">
        <v>42</v>
      </c>
      <c r="T2118" t="s">
        <v>35</v>
      </c>
      <c r="U2118" s="1" t="s">
        <v>43</v>
      </c>
      <c r="V2118">
        <v>2</v>
      </c>
      <c r="W2118">
        <v>0</v>
      </c>
      <c r="X2118">
        <v>0</v>
      </c>
      <c r="Y2118">
        <v>0</v>
      </c>
      <c r="Z2118">
        <v>1</v>
      </c>
    </row>
    <row r="2119" spans="1:26" x14ac:dyDescent="0.25">
      <c r="A2119">
        <v>106963504</v>
      </c>
      <c r="B2119" t="s">
        <v>25</v>
      </c>
      <c r="C2119" t="s">
        <v>45</v>
      </c>
      <c r="D2119">
        <v>50026231</v>
      </c>
      <c r="E2119">
        <v>40002542</v>
      </c>
      <c r="F2119">
        <v>4.2839999999999998</v>
      </c>
      <c r="G2119">
        <v>50041431</v>
      </c>
      <c r="H2119">
        <v>0.28399999999999997</v>
      </c>
      <c r="I2119">
        <v>2022</v>
      </c>
      <c r="J2119" t="s">
        <v>135</v>
      </c>
      <c r="K2119" t="s">
        <v>58</v>
      </c>
      <c r="L2119" s="127">
        <v>0.88541666666666663</v>
      </c>
      <c r="M2119" t="s">
        <v>28</v>
      </c>
      <c r="N2119" t="s">
        <v>49</v>
      </c>
      <c r="O2119" t="s">
        <v>30</v>
      </c>
      <c r="P2119" t="s">
        <v>31</v>
      </c>
      <c r="Q2119" t="s">
        <v>41</v>
      </c>
      <c r="R2119" t="s">
        <v>33</v>
      </c>
      <c r="S2119" t="s">
        <v>42</v>
      </c>
      <c r="T2119" t="s">
        <v>57</v>
      </c>
      <c r="U2119" s="1" t="s">
        <v>43</v>
      </c>
      <c r="V2119">
        <v>1</v>
      </c>
      <c r="W2119">
        <v>0</v>
      </c>
      <c r="X2119">
        <v>0</v>
      </c>
      <c r="Y2119">
        <v>0</v>
      </c>
      <c r="Z2119">
        <v>1</v>
      </c>
    </row>
    <row r="2120" spans="1:26" x14ac:dyDescent="0.25">
      <c r="A2120">
        <v>106963705</v>
      </c>
      <c r="B2120" t="s">
        <v>155</v>
      </c>
      <c r="C2120" t="s">
        <v>65</v>
      </c>
      <c r="D2120">
        <v>10000095</v>
      </c>
      <c r="E2120">
        <v>10000095</v>
      </c>
      <c r="F2120">
        <v>25.193999999999999</v>
      </c>
      <c r="G2120">
        <v>30000004</v>
      </c>
      <c r="H2120">
        <v>3.3</v>
      </c>
      <c r="I2120">
        <v>2022</v>
      </c>
      <c r="J2120" t="s">
        <v>135</v>
      </c>
      <c r="K2120" t="s">
        <v>27</v>
      </c>
      <c r="L2120" s="127">
        <v>0.32708333333333334</v>
      </c>
      <c r="M2120" t="s">
        <v>40</v>
      </c>
      <c r="N2120" t="s">
        <v>49</v>
      </c>
      <c r="O2120" t="s">
        <v>30</v>
      </c>
      <c r="P2120" t="s">
        <v>54</v>
      </c>
      <c r="Q2120" t="s">
        <v>41</v>
      </c>
      <c r="R2120" t="s">
        <v>33</v>
      </c>
      <c r="S2120" t="s">
        <v>42</v>
      </c>
      <c r="T2120" t="s">
        <v>35</v>
      </c>
      <c r="U2120" s="1" t="s">
        <v>105</v>
      </c>
      <c r="V2120">
        <v>2</v>
      </c>
      <c r="W2120">
        <v>1</v>
      </c>
      <c r="X2120">
        <v>0</v>
      </c>
      <c r="Y2120">
        <v>0</v>
      </c>
      <c r="Z2120">
        <v>1</v>
      </c>
    </row>
    <row r="2121" spans="1:26" x14ac:dyDescent="0.25">
      <c r="A2121">
        <v>106963708</v>
      </c>
      <c r="B2121" t="s">
        <v>96</v>
      </c>
      <c r="C2121" t="s">
        <v>65</v>
      </c>
      <c r="D2121">
        <v>10000040</v>
      </c>
      <c r="E2121">
        <v>10000040</v>
      </c>
      <c r="F2121">
        <v>15.538</v>
      </c>
      <c r="G2121">
        <v>201970</v>
      </c>
      <c r="H2121">
        <v>3.7999999999999999E-2</v>
      </c>
      <c r="I2121">
        <v>2022</v>
      </c>
      <c r="J2121" t="s">
        <v>135</v>
      </c>
      <c r="K2121" t="s">
        <v>48</v>
      </c>
      <c r="L2121" s="127">
        <v>0.91180555555555554</v>
      </c>
      <c r="M2121" t="s">
        <v>28</v>
      </c>
      <c r="N2121" t="s">
        <v>49</v>
      </c>
      <c r="O2121" t="s">
        <v>30</v>
      </c>
      <c r="P2121" t="s">
        <v>54</v>
      </c>
      <c r="Q2121" t="s">
        <v>41</v>
      </c>
      <c r="R2121" t="s">
        <v>33</v>
      </c>
      <c r="S2121" t="s">
        <v>42</v>
      </c>
      <c r="T2121" t="s">
        <v>57</v>
      </c>
      <c r="U2121" s="1" t="s">
        <v>36</v>
      </c>
      <c r="V2121">
        <v>2</v>
      </c>
      <c r="W2121">
        <v>0</v>
      </c>
      <c r="X2121">
        <v>0</v>
      </c>
      <c r="Y2121">
        <v>0</v>
      </c>
      <c r="Z2121">
        <v>0</v>
      </c>
    </row>
    <row r="2122" spans="1:26" x14ac:dyDescent="0.25">
      <c r="A2122">
        <v>106963761</v>
      </c>
      <c r="B2122" t="s">
        <v>114</v>
      </c>
      <c r="C2122" t="s">
        <v>65</v>
      </c>
      <c r="D2122">
        <v>10000095</v>
      </c>
      <c r="E2122">
        <v>10000095</v>
      </c>
      <c r="F2122">
        <v>1.76</v>
      </c>
      <c r="G2122">
        <v>30000050</v>
      </c>
      <c r="H2122">
        <v>0.2</v>
      </c>
      <c r="I2122">
        <v>2022</v>
      </c>
      <c r="J2122" t="s">
        <v>135</v>
      </c>
      <c r="K2122" t="s">
        <v>55</v>
      </c>
      <c r="L2122" s="127">
        <v>0.81805555555555554</v>
      </c>
      <c r="M2122" t="s">
        <v>28</v>
      </c>
      <c r="N2122" t="s">
        <v>49</v>
      </c>
      <c r="O2122" t="s">
        <v>30</v>
      </c>
      <c r="P2122" t="s">
        <v>31</v>
      </c>
      <c r="Q2122" t="s">
        <v>41</v>
      </c>
      <c r="R2122" t="s">
        <v>33</v>
      </c>
      <c r="S2122" t="s">
        <v>42</v>
      </c>
      <c r="T2122" t="s">
        <v>35</v>
      </c>
      <c r="U2122" s="1" t="s">
        <v>36</v>
      </c>
      <c r="V2122">
        <v>2</v>
      </c>
      <c r="W2122">
        <v>0</v>
      </c>
      <c r="X2122">
        <v>0</v>
      </c>
      <c r="Y2122">
        <v>0</v>
      </c>
      <c r="Z2122">
        <v>0</v>
      </c>
    </row>
    <row r="2123" spans="1:26" x14ac:dyDescent="0.25">
      <c r="A2123">
        <v>106963778</v>
      </c>
      <c r="B2123" t="s">
        <v>112</v>
      </c>
      <c r="C2123" t="s">
        <v>38</v>
      </c>
      <c r="D2123">
        <v>20000421</v>
      </c>
      <c r="E2123">
        <v>20000421</v>
      </c>
      <c r="F2123">
        <v>13.896000000000001</v>
      </c>
      <c r="G2123">
        <v>40001542</v>
      </c>
      <c r="H2123">
        <v>0</v>
      </c>
      <c r="I2123">
        <v>2022</v>
      </c>
      <c r="J2123" t="s">
        <v>135</v>
      </c>
      <c r="K2123" t="s">
        <v>55</v>
      </c>
      <c r="L2123" s="127">
        <v>0.53194444444444444</v>
      </c>
      <c r="M2123" t="s">
        <v>28</v>
      </c>
      <c r="N2123" t="s">
        <v>49</v>
      </c>
      <c r="O2123" t="s">
        <v>30</v>
      </c>
      <c r="P2123" t="s">
        <v>31</v>
      </c>
      <c r="Q2123" t="s">
        <v>41</v>
      </c>
      <c r="R2123" t="s">
        <v>50</v>
      </c>
      <c r="S2123" t="s">
        <v>42</v>
      </c>
      <c r="T2123" t="s">
        <v>35</v>
      </c>
      <c r="U2123" s="1" t="s">
        <v>36</v>
      </c>
      <c r="V2123">
        <v>3</v>
      </c>
      <c r="W2123">
        <v>0</v>
      </c>
      <c r="X2123">
        <v>0</v>
      </c>
      <c r="Y2123">
        <v>0</v>
      </c>
      <c r="Z2123">
        <v>0</v>
      </c>
    </row>
    <row r="2124" spans="1:26" x14ac:dyDescent="0.25">
      <c r="A2124">
        <v>106963787</v>
      </c>
      <c r="B2124" t="s">
        <v>117</v>
      </c>
      <c r="C2124" t="s">
        <v>65</v>
      </c>
      <c r="D2124">
        <v>10000040</v>
      </c>
      <c r="E2124">
        <v>10000040</v>
      </c>
      <c r="F2124">
        <v>13.920999999999999</v>
      </c>
      <c r="G2124">
        <v>201540</v>
      </c>
      <c r="H2124">
        <v>0.6</v>
      </c>
      <c r="I2124">
        <v>2022</v>
      </c>
      <c r="J2124" t="s">
        <v>135</v>
      </c>
      <c r="K2124" t="s">
        <v>55</v>
      </c>
      <c r="L2124" s="127">
        <v>0.68541666666666667</v>
      </c>
      <c r="M2124" t="s">
        <v>28</v>
      </c>
      <c r="N2124" t="s">
        <v>49</v>
      </c>
      <c r="O2124" t="s">
        <v>30</v>
      </c>
      <c r="P2124" t="s">
        <v>31</v>
      </c>
      <c r="Q2124" t="s">
        <v>41</v>
      </c>
      <c r="R2124" t="s">
        <v>33</v>
      </c>
      <c r="S2124" t="s">
        <v>42</v>
      </c>
      <c r="T2124" t="s">
        <v>35</v>
      </c>
      <c r="U2124" s="1" t="s">
        <v>43</v>
      </c>
      <c r="V2124">
        <v>1</v>
      </c>
      <c r="W2124">
        <v>0</v>
      </c>
      <c r="X2124">
        <v>0</v>
      </c>
      <c r="Y2124">
        <v>0</v>
      </c>
      <c r="Z2124">
        <v>1</v>
      </c>
    </row>
    <row r="2125" spans="1:26" x14ac:dyDescent="0.25">
      <c r="A2125">
        <v>106963799</v>
      </c>
      <c r="B2125" t="s">
        <v>114</v>
      </c>
      <c r="C2125" t="s">
        <v>67</v>
      </c>
      <c r="D2125">
        <v>30000042</v>
      </c>
      <c r="E2125">
        <v>30000042</v>
      </c>
      <c r="F2125">
        <v>13.393000000000001</v>
      </c>
      <c r="G2125">
        <v>40002670</v>
      </c>
      <c r="H2125">
        <v>2.8000000000000001E-2</v>
      </c>
      <c r="I2125">
        <v>2022</v>
      </c>
      <c r="J2125" t="s">
        <v>135</v>
      </c>
      <c r="K2125" t="s">
        <v>48</v>
      </c>
      <c r="L2125" s="127">
        <v>0.74791666666666667</v>
      </c>
      <c r="M2125" t="s">
        <v>28</v>
      </c>
      <c r="N2125" t="s">
        <v>49</v>
      </c>
      <c r="O2125" t="s">
        <v>30</v>
      </c>
      <c r="P2125" t="s">
        <v>31</v>
      </c>
      <c r="Q2125" t="s">
        <v>41</v>
      </c>
      <c r="R2125" t="s">
        <v>33</v>
      </c>
      <c r="S2125" t="s">
        <v>42</v>
      </c>
      <c r="T2125" t="s">
        <v>35</v>
      </c>
      <c r="U2125" s="1" t="s">
        <v>64</v>
      </c>
      <c r="V2125">
        <v>4</v>
      </c>
      <c r="W2125">
        <v>0</v>
      </c>
      <c r="X2125">
        <v>0</v>
      </c>
      <c r="Y2125">
        <v>1</v>
      </c>
      <c r="Z2125">
        <v>0</v>
      </c>
    </row>
    <row r="2126" spans="1:26" x14ac:dyDescent="0.25">
      <c r="A2126">
        <v>106963803</v>
      </c>
      <c r="B2126" t="s">
        <v>86</v>
      </c>
      <c r="C2126" t="s">
        <v>65</v>
      </c>
      <c r="D2126">
        <v>10000026</v>
      </c>
      <c r="E2126">
        <v>10000026</v>
      </c>
      <c r="F2126">
        <v>24.555</v>
      </c>
      <c r="G2126">
        <v>200370</v>
      </c>
      <c r="H2126">
        <v>0.2</v>
      </c>
      <c r="I2126">
        <v>2022</v>
      </c>
      <c r="J2126" t="s">
        <v>135</v>
      </c>
      <c r="K2126" t="s">
        <v>27</v>
      </c>
      <c r="L2126" s="127">
        <v>0.79166666666666663</v>
      </c>
      <c r="M2126" t="s">
        <v>28</v>
      </c>
      <c r="N2126" t="s">
        <v>49</v>
      </c>
      <c r="O2126" t="s">
        <v>30</v>
      </c>
      <c r="P2126" t="s">
        <v>31</v>
      </c>
      <c r="Q2126" t="s">
        <v>41</v>
      </c>
      <c r="R2126" t="s">
        <v>33</v>
      </c>
      <c r="S2126" t="s">
        <v>42</v>
      </c>
      <c r="T2126" t="s">
        <v>35</v>
      </c>
      <c r="U2126" s="1" t="s">
        <v>36</v>
      </c>
      <c r="V2126">
        <v>1</v>
      </c>
      <c r="W2126">
        <v>0</v>
      </c>
      <c r="X2126">
        <v>0</v>
      </c>
      <c r="Y2126">
        <v>0</v>
      </c>
      <c r="Z2126">
        <v>0</v>
      </c>
    </row>
    <row r="2127" spans="1:26" x14ac:dyDescent="0.25">
      <c r="A2127">
        <v>106963811</v>
      </c>
      <c r="B2127" t="s">
        <v>81</v>
      </c>
      <c r="C2127" t="s">
        <v>65</v>
      </c>
      <c r="D2127">
        <v>10000485</v>
      </c>
      <c r="E2127">
        <v>10800485</v>
      </c>
      <c r="F2127">
        <v>31.334</v>
      </c>
      <c r="G2127">
        <v>30000016</v>
      </c>
      <c r="H2127">
        <v>4.95</v>
      </c>
      <c r="I2127">
        <v>2022</v>
      </c>
      <c r="J2127" t="s">
        <v>135</v>
      </c>
      <c r="K2127" t="s">
        <v>55</v>
      </c>
      <c r="L2127" s="127">
        <v>0.42638888888888887</v>
      </c>
      <c r="M2127" t="s">
        <v>28</v>
      </c>
      <c r="N2127" t="s">
        <v>49</v>
      </c>
      <c r="O2127" t="s">
        <v>30</v>
      </c>
      <c r="P2127" t="s">
        <v>31</v>
      </c>
      <c r="Q2127" t="s">
        <v>41</v>
      </c>
      <c r="R2127" t="s">
        <v>76</v>
      </c>
      <c r="S2127" t="s">
        <v>42</v>
      </c>
      <c r="T2127" t="s">
        <v>35</v>
      </c>
      <c r="U2127" s="1" t="s">
        <v>36</v>
      </c>
      <c r="V2127">
        <v>2</v>
      </c>
      <c r="W2127">
        <v>0</v>
      </c>
      <c r="X2127">
        <v>0</v>
      </c>
      <c r="Y2127">
        <v>0</v>
      </c>
      <c r="Z2127">
        <v>0</v>
      </c>
    </row>
    <row r="2128" spans="1:26" x14ac:dyDescent="0.25">
      <c r="A2128">
        <v>106963832</v>
      </c>
      <c r="B2128" t="s">
        <v>117</v>
      </c>
      <c r="C2128" t="s">
        <v>65</v>
      </c>
      <c r="D2128">
        <v>10000077</v>
      </c>
      <c r="E2128">
        <v>10000077</v>
      </c>
      <c r="F2128">
        <v>19.146999999999998</v>
      </c>
      <c r="G2128">
        <v>40002321</v>
      </c>
      <c r="H2128">
        <v>0.5</v>
      </c>
      <c r="I2128">
        <v>2022</v>
      </c>
      <c r="J2128" t="s">
        <v>135</v>
      </c>
      <c r="K2128" t="s">
        <v>58</v>
      </c>
      <c r="L2128" s="127">
        <v>0.90763888888888899</v>
      </c>
      <c r="M2128" t="s">
        <v>28</v>
      </c>
      <c r="N2128" t="s">
        <v>29</v>
      </c>
      <c r="O2128" t="s">
        <v>30</v>
      </c>
      <c r="P2128" t="s">
        <v>31</v>
      </c>
      <c r="Q2128" t="s">
        <v>41</v>
      </c>
      <c r="R2128" t="s">
        <v>33</v>
      </c>
      <c r="S2128" t="s">
        <v>42</v>
      </c>
      <c r="T2128" t="s">
        <v>57</v>
      </c>
      <c r="U2128" s="1" t="s">
        <v>36</v>
      </c>
      <c r="V2128">
        <v>4</v>
      </c>
      <c r="W2128">
        <v>0</v>
      </c>
      <c r="X2128">
        <v>0</v>
      </c>
      <c r="Y2128">
        <v>0</v>
      </c>
      <c r="Z2128">
        <v>0</v>
      </c>
    </row>
    <row r="2129" spans="1:26" x14ac:dyDescent="0.25">
      <c r="A2129">
        <v>106963881</v>
      </c>
      <c r="B2129" t="s">
        <v>100</v>
      </c>
      <c r="C2129" t="s">
        <v>67</v>
      </c>
      <c r="D2129">
        <v>30000016</v>
      </c>
      <c r="E2129">
        <v>30000016</v>
      </c>
      <c r="F2129">
        <v>9.3480000000000008</v>
      </c>
      <c r="G2129">
        <v>40001909</v>
      </c>
      <c r="H2129">
        <v>5.8000000000000003E-2</v>
      </c>
      <c r="I2129">
        <v>2022</v>
      </c>
      <c r="J2129" t="s">
        <v>135</v>
      </c>
      <c r="K2129" t="s">
        <v>55</v>
      </c>
      <c r="L2129" s="127">
        <v>0.5805555555555556</v>
      </c>
      <c r="M2129" t="s">
        <v>28</v>
      </c>
      <c r="N2129" t="s">
        <v>49</v>
      </c>
      <c r="O2129" t="s">
        <v>30</v>
      </c>
      <c r="P2129" t="s">
        <v>31</v>
      </c>
      <c r="Q2129" t="s">
        <v>41</v>
      </c>
      <c r="R2129" t="s">
        <v>33</v>
      </c>
      <c r="S2129" t="s">
        <v>42</v>
      </c>
      <c r="T2129" t="s">
        <v>35</v>
      </c>
      <c r="U2129" s="1" t="s">
        <v>36</v>
      </c>
      <c r="V2129">
        <v>1</v>
      </c>
      <c r="W2129">
        <v>0</v>
      </c>
      <c r="X2129">
        <v>0</v>
      </c>
      <c r="Y2129">
        <v>0</v>
      </c>
      <c r="Z2129">
        <v>0</v>
      </c>
    </row>
    <row r="2130" spans="1:26" x14ac:dyDescent="0.25">
      <c r="A2130">
        <v>106963942</v>
      </c>
      <c r="B2130" t="s">
        <v>86</v>
      </c>
      <c r="C2130" t="s">
        <v>65</v>
      </c>
      <c r="D2130">
        <v>10000026</v>
      </c>
      <c r="E2130">
        <v>10000026</v>
      </c>
      <c r="F2130">
        <v>24.655000000000001</v>
      </c>
      <c r="G2130">
        <v>200370</v>
      </c>
      <c r="H2130">
        <v>0.1</v>
      </c>
      <c r="I2130">
        <v>2022</v>
      </c>
      <c r="J2130" t="s">
        <v>135</v>
      </c>
      <c r="K2130" t="s">
        <v>60</v>
      </c>
      <c r="L2130" s="127">
        <v>0.57708333333333328</v>
      </c>
      <c r="M2130" t="s">
        <v>28</v>
      </c>
      <c r="N2130" t="s">
        <v>29</v>
      </c>
      <c r="O2130" t="s">
        <v>30</v>
      </c>
      <c r="P2130" t="s">
        <v>31</v>
      </c>
      <c r="Q2130" t="s">
        <v>41</v>
      </c>
      <c r="R2130" t="s">
        <v>33</v>
      </c>
      <c r="S2130" t="s">
        <v>42</v>
      </c>
      <c r="T2130" t="s">
        <v>35</v>
      </c>
      <c r="U2130" s="1" t="s">
        <v>36</v>
      </c>
      <c r="V2130">
        <v>7</v>
      </c>
      <c r="W2130">
        <v>0</v>
      </c>
      <c r="X2130">
        <v>0</v>
      </c>
      <c r="Y2130">
        <v>0</v>
      </c>
      <c r="Z2130">
        <v>0</v>
      </c>
    </row>
    <row r="2131" spans="1:26" x14ac:dyDescent="0.25">
      <c r="A2131">
        <v>106963945</v>
      </c>
      <c r="B2131" t="s">
        <v>81</v>
      </c>
      <c r="C2131" t="s">
        <v>65</v>
      </c>
      <c r="D2131">
        <v>10000485</v>
      </c>
      <c r="E2131">
        <v>10800485</v>
      </c>
      <c r="F2131">
        <v>20.55</v>
      </c>
      <c r="G2131">
        <v>20000074</v>
      </c>
      <c r="H2131">
        <v>0.1</v>
      </c>
      <c r="I2131">
        <v>2022</v>
      </c>
      <c r="J2131" t="s">
        <v>135</v>
      </c>
      <c r="K2131" t="s">
        <v>58</v>
      </c>
      <c r="L2131" s="127">
        <v>0.53472222222222221</v>
      </c>
      <c r="M2131" t="s">
        <v>28</v>
      </c>
      <c r="N2131" t="s">
        <v>49</v>
      </c>
      <c r="O2131" t="s">
        <v>30</v>
      </c>
      <c r="P2131" t="s">
        <v>31</v>
      </c>
      <c r="Q2131" t="s">
        <v>41</v>
      </c>
      <c r="R2131" t="s">
        <v>76</v>
      </c>
      <c r="S2131" t="s">
        <v>42</v>
      </c>
      <c r="T2131" t="s">
        <v>35</v>
      </c>
      <c r="U2131" s="1" t="s">
        <v>43</v>
      </c>
      <c r="V2131">
        <v>1</v>
      </c>
      <c r="W2131">
        <v>0</v>
      </c>
      <c r="X2131">
        <v>0</v>
      </c>
      <c r="Y2131">
        <v>0</v>
      </c>
      <c r="Z2131">
        <v>1</v>
      </c>
    </row>
    <row r="2132" spans="1:26" x14ac:dyDescent="0.25">
      <c r="A2132">
        <v>106963982</v>
      </c>
      <c r="B2132" t="s">
        <v>112</v>
      </c>
      <c r="C2132" t="s">
        <v>65</v>
      </c>
      <c r="D2132">
        <v>10000095</v>
      </c>
      <c r="E2132">
        <v>10000095</v>
      </c>
      <c r="F2132">
        <v>7.782</v>
      </c>
      <c r="G2132">
        <v>40001808</v>
      </c>
      <c r="H2132">
        <v>1.9</v>
      </c>
      <c r="I2132">
        <v>2022</v>
      </c>
      <c r="J2132" t="s">
        <v>135</v>
      </c>
      <c r="K2132" t="s">
        <v>60</v>
      </c>
      <c r="L2132" s="127">
        <v>0.67986111111111114</v>
      </c>
      <c r="M2132" t="s">
        <v>28</v>
      </c>
      <c r="N2132" t="s">
        <v>49</v>
      </c>
      <c r="O2132" t="s">
        <v>30</v>
      </c>
      <c r="P2132" t="s">
        <v>54</v>
      </c>
      <c r="Q2132" t="s">
        <v>41</v>
      </c>
      <c r="R2132" t="s">
        <v>33</v>
      </c>
      <c r="S2132" t="s">
        <v>42</v>
      </c>
      <c r="T2132" t="s">
        <v>35</v>
      </c>
      <c r="U2132" s="1" t="s">
        <v>36</v>
      </c>
      <c r="V2132">
        <v>2</v>
      </c>
      <c r="W2132">
        <v>0</v>
      </c>
      <c r="X2132">
        <v>0</v>
      </c>
      <c r="Y2132">
        <v>0</v>
      </c>
      <c r="Z2132">
        <v>0</v>
      </c>
    </row>
    <row r="2133" spans="1:26" x14ac:dyDescent="0.25">
      <c r="A2133">
        <v>106963986</v>
      </c>
      <c r="B2133" t="s">
        <v>114</v>
      </c>
      <c r="C2133" t="s">
        <v>38</v>
      </c>
      <c r="D2133">
        <v>20000070</v>
      </c>
      <c r="E2133">
        <v>20000070</v>
      </c>
      <c r="F2133">
        <v>10.308</v>
      </c>
      <c r="G2133">
        <v>40002565</v>
      </c>
      <c r="H2133">
        <v>0.7</v>
      </c>
      <c r="I2133">
        <v>2022</v>
      </c>
      <c r="J2133" t="s">
        <v>135</v>
      </c>
      <c r="K2133" t="s">
        <v>60</v>
      </c>
      <c r="L2133" s="127">
        <v>0.76250000000000007</v>
      </c>
      <c r="M2133" t="s">
        <v>28</v>
      </c>
      <c r="N2133" t="s">
        <v>29</v>
      </c>
      <c r="O2133" t="s">
        <v>30</v>
      </c>
      <c r="P2133" t="s">
        <v>31</v>
      </c>
      <c r="Q2133" t="s">
        <v>62</v>
      </c>
      <c r="R2133" t="s">
        <v>33</v>
      </c>
      <c r="S2133" t="s">
        <v>34</v>
      </c>
      <c r="T2133" t="s">
        <v>35</v>
      </c>
      <c r="U2133" s="1" t="s">
        <v>36</v>
      </c>
      <c r="V2133">
        <v>1</v>
      </c>
      <c r="W2133">
        <v>0</v>
      </c>
      <c r="X2133">
        <v>0</v>
      </c>
      <c r="Y2133">
        <v>0</v>
      </c>
      <c r="Z2133">
        <v>0</v>
      </c>
    </row>
    <row r="2134" spans="1:26" x14ac:dyDescent="0.25">
      <c r="A2134">
        <v>106964060</v>
      </c>
      <c r="B2134" t="s">
        <v>148</v>
      </c>
      <c r="C2134" t="s">
        <v>65</v>
      </c>
      <c r="D2134">
        <v>10000040</v>
      </c>
      <c r="E2134">
        <v>10000040</v>
      </c>
      <c r="F2134">
        <v>6.6</v>
      </c>
      <c r="G2134">
        <v>200060</v>
      </c>
      <c r="H2134">
        <v>0.6</v>
      </c>
      <c r="I2134">
        <v>2022</v>
      </c>
      <c r="J2134" t="s">
        <v>135</v>
      </c>
      <c r="K2134" t="s">
        <v>58</v>
      </c>
      <c r="L2134" s="127">
        <v>0.70486111111111116</v>
      </c>
      <c r="M2134" t="s">
        <v>28</v>
      </c>
      <c r="N2134" t="s">
        <v>29</v>
      </c>
      <c r="O2134" t="s">
        <v>30</v>
      </c>
      <c r="P2134" t="s">
        <v>31</v>
      </c>
      <c r="Q2134" t="s">
        <v>41</v>
      </c>
      <c r="R2134" t="s">
        <v>95</v>
      </c>
      <c r="S2134" t="s">
        <v>42</v>
      </c>
      <c r="T2134" t="s">
        <v>35</v>
      </c>
      <c r="U2134" s="1" t="s">
        <v>36</v>
      </c>
      <c r="V2134">
        <v>3</v>
      </c>
      <c r="W2134">
        <v>0</v>
      </c>
      <c r="X2134">
        <v>0</v>
      </c>
      <c r="Y2134">
        <v>0</v>
      </c>
      <c r="Z2134">
        <v>0</v>
      </c>
    </row>
    <row r="2135" spans="1:26" x14ac:dyDescent="0.25">
      <c r="A2135">
        <v>106964091</v>
      </c>
      <c r="B2135" t="s">
        <v>114</v>
      </c>
      <c r="C2135" t="s">
        <v>38</v>
      </c>
      <c r="D2135">
        <v>20000070</v>
      </c>
      <c r="E2135">
        <v>20000070</v>
      </c>
      <c r="F2135">
        <v>999.99900000000002</v>
      </c>
      <c r="H2135">
        <v>5.7000000000000002E-2</v>
      </c>
      <c r="I2135">
        <v>2022</v>
      </c>
      <c r="J2135" t="s">
        <v>135</v>
      </c>
      <c r="K2135" t="s">
        <v>60</v>
      </c>
      <c r="L2135" s="127">
        <v>0.59652777777777777</v>
      </c>
      <c r="M2135" t="s">
        <v>28</v>
      </c>
      <c r="N2135" t="s">
        <v>29</v>
      </c>
      <c r="O2135" t="s">
        <v>30</v>
      </c>
      <c r="P2135" t="s">
        <v>31</v>
      </c>
      <c r="Q2135" t="s">
        <v>41</v>
      </c>
      <c r="S2135" t="s">
        <v>42</v>
      </c>
      <c r="T2135" t="s">
        <v>35</v>
      </c>
      <c r="U2135" s="1" t="s">
        <v>43</v>
      </c>
      <c r="V2135">
        <v>1</v>
      </c>
      <c r="W2135">
        <v>0</v>
      </c>
      <c r="X2135">
        <v>0</v>
      </c>
      <c r="Y2135">
        <v>0</v>
      </c>
      <c r="Z2135">
        <v>1</v>
      </c>
    </row>
    <row r="2136" spans="1:26" x14ac:dyDescent="0.25">
      <c r="A2136">
        <v>106964235</v>
      </c>
      <c r="B2136" t="s">
        <v>37</v>
      </c>
      <c r="C2136" t="s">
        <v>45</v>
      </c>
      <c r="D2136">
        <v>50031149</v>
      </c>
      <c r="E2136">
        <v>50031149</v>
      </c>
      <c r="F2136">
        <v>0.214</v>
      </c>
      <c r="G2136">
        <v>50003816</v>
      </c>
      <c r="H2136">
        <v>0</v>
      </c>
      <c r="I2136">
        <v>2022</v>
      </c>
      <c r="J2136" t="s">
        <v>135</v>
      </c>
      <c r="K2136" t="s">
        <v>27</v>
      </c>
      <c r="L2136" s="127">
        <v>0.54999999999999993</v>
      </c>
      <c r="M2136" t="s">
        <v>51</v>
      </c>
      <c r="N2136" t="s">
        <v>29</v>
      </c>
      <c r="O2136" t="s">
        <v>30</v>
      </c>
      <c r="P2136" t="s">
        <v>31</v>
      </c>
      <c r="Q2136" t="s">
        <v>41</v>
      </c>
      <c r="R2136" t="s">
        <v>33</v>
      </c>
      <c r="S2136" t="s">
        <v>42</v>
      </c>
      <c r="T2136" t="s">
        <v>35</v>
      </c>
      <c r="U2136" s="1" t="s">
        <v>36</v>
      </c>
      <c r="V2136">
        <v>3</v>
      </c>
      <c r="W2136">
        <v>0</v>
      </c>
      <c r="X2136">
        <v>0</v>
      </c>
      <c r="Y2136">
        <v>0</v>
      </c>
      <c r="Z2136">
        <v>0</v>
      </c>
    </row>
    <row r="2137" spans="1:26" x14ac:dyDescent="0.25">
      <c r="A2137">
        <v>106964502</v>
      </c>
      <c r="B2137" t="s">
        <v>81</v>
      </c>
      <c r="C2137" t="s">
        <v>45</v>
      </c>
      <c r="D2137">
        <v>50031062</v>
      </c>
      <c r="E2137">
        <v>20000029</v>
      </c>
      <c r="F2137">
        <v>13.877000000000001</v>
      </c>
      <c r="G2137">
        <v>50002126</v>
      </c>
      <c r="H2137">
        <v>0</v>
      </c>
      <c r="I2137">
        <v>2022</v>
      </c>
      <c r="J2137" t="s">
        <v>135</v>
      </c>
      <c r="K2137" t="s">
        <v>27</v>
      </c>
      <c r="L2137" s="127">
        <v>0.60416666666666663</v>
      </c>
      <c r="M2137" t="s">
        <v>28</v>
      </c>
      <c r="N2137" t="s">
        <v>29</v>
      </c>
      <c r="O2137" t="s">
        <v>30</v>
      </c>
      <c r="P2137" t="s">
        <v>54</v>
      </c>
      <c r="Q2137" t="s">
        <v>62</v>
      </c>
      <c r="R2137" t="s">
        <v>33</v>
      </c>
      <c r="S2137" t="s">
        <v>34</v>
      </c>
      <c r="T2137" t="s">
        <v>35</v>
      </c>
      <c r="U2137" s="1" t="s">
        <v>36</v>
      </c>
      <c r="V2137">
        <v>2</v>
      </c>
      <c r="W2137">
        <v>0</v>
      </c>
      <c r="X2137">
        <v>0</v>
      </c>
      <c r="Y2137">
        <v>0</v>
      </c>
      <c r="Z2137">
        <v>0</v>
      </c>
    </row>
    <row r="2138" spans="1:26" x14ac:dyDescent="0.25">
      <c r="A2138">
        <v>106964505</v>
      </c>
      <c r="B2138" t="s">
        <v>81</v>
      </c>
      <c r="C2138" t="s">
        <v>67</v>
      </c>
      <c r="D2138">
        <v>30000115</v>
      </c>
      <c r="E2138">
        <v>30000115</v>
      </c>
      <c r="F2138">
        <v>9.0619999999999994</v>
      </c>
      <c r="G2138">
        <v>50013324</v>
      </c>
      <c r="H2138">
        <v>0.19</v>
      </c>
      <c r="I2138">
        <v>2022</v>
      </c>
      <c r="J2138" t="s">
        <v>135</v>
      </c>
      <c r="K2138" t="s">
        <v>53</v>
      </c>
      <c r="L2138" s="127">
        <v>0.91388888888888886</v>
      </c>
      <c r="M2138" t="s">
        <v>28</v>
      </c>
      <c r="N2138" t="s">
        <v>49</v>
      </c>
      <c r="O2138" t="s">
        <v>30</v>
      </c>
      <c r="P2138" t="s">
        <v>31</v>
      </c>
      <c r="Q2138" t="s">
        <v>46</v>
      </c>
      <c r="R2138" t="s">
        <v>46</v>
      </c>
      <c r="S2138" t="s">
        <v>42</v>
      </c>
      <c r="T2138" t="s">
        <v>57</v>
      </c>
      <c r="U2138" s="1" t="s">
        <v>64</v>
      </c>
      <c r="V2138">
        <v>1</v>
      </c>
      <c r="W2138">
        <v>0</v>
      </c>
      <c r="X2138">
        <v>0</v>
      </c>
      <c r="Y2138">
        <v>1</v>
      </c>
      <c r="Z2138">
        <v>0</v>
      </c>
    </row>
    <row r="2139" spans="1:26" x14ac:dyDescent="0.25">
      <c r="A2139">
        <v>106964674</v>
      </c>
      <c r="B2139" t="s">
        <v>81</v>
      </c>
      <c r="C2139" t="s">
        <v>45</v>
      </c>
      <c r="D2139">
        <v>50019453</v>
      </c>
      <c r="E2139">
        <v>50019453</v>
      </c>
      <c r="F2139">
        <v>10.423</v>
      </c>
      <c r="G2139">
        <v>50029324</v>
      </c>
      <c r="H2139">
        <v>0</v>
      </c>
      <c r="I2139">
        <v>2022</v>
      </c>
      <c r="J2139" t="s">
        <v>135</v>
      </c>
      <c r="K2139" t="s">
        <v>55</v>
      </c>
      <c r="L2139" s="127">
        <v>6.5277777777777782E-2</v>
      </c>
      <c r="M2139" t="s">
        <v>28</v>
      </c>
      <c r="N2139" t="s">
        <v>29</v>
      </c>
      <c r="O2139" t="s">
        <v>30</v>
      </c>
      <c r="P2139" t="s">
        <v>31</v>
      </c>
      <c r="Q2139" t="s">
        <v>41</v>
      </c>
      <c r="R2139" t="s">
        <v>33</v>
      </c>
      <c r="S2139" t="s">
        <v>42</v>
      </c>
      <c r="T2139" t="s">
        <v>47</v>
      </c>
      <c r="U2139" s="1" t="s">
        <v>43</v>
      </c>
      <c r="V2139">
        <v>3</v>
      </c>
      <c r="W2139">
        <v>0</v>
      </c>
      <c r="X2139">
        <v>0</v>
      </c>
      <c r="Y2139">
        <v>0</v>
      </c>
      <c r="Z2139">
        <v>3</v>
      </c>
    </row>
    <row r="2140" spans="1:26" x14ac:dyDescent="0.25">
      <c r="A2140">
        <v>106964739</v>
      </c>
      <c r="B2140" t="s">
        <v>248</v>
      </c>
      <c r="C2140" t="s">
        <v>38</v>
      </c>
      <c r="D2140">
        <v>20000064</v>
      </c>
      <c r="E2140">
        <v>20000064</v>
      </c>
      <c r="F2140">
        <v>999.99900000000002</v>
      </c>
      <c r="G2140">
        <v>50014106</v>
      </c>
      <c r="H2140">
        <v>0</v>
      </c>
      <c r="I2140">
        <v>2022</v>
      </c>
      <c r="J2140" t="s">
        <v>135</v>
      </c>
      <c r="K2140" t="s">
        <v>48</v>
      </c>
      <c r="L2140" s="127">
        <v>0.63541666666666663</v>
      </c>
      <c r="M2140" t="s">
        <v>28</v>
      </c>
      <c r="N2140" t="s">
        <v>29</v>
      </c>
      <c r="O2140" t="s">
        <v>30</v>
      </c>
      <c r="P2140" t="s">
        <v>31</v>
      </c>
      <c r="Q2140" t="s">
        <v>41</v>
      </c>
      <c r="R2140" t="s">
        <v>61</v>
      </c>
      <c r="S2140" t="s">
        <v>42</v>
      </c>
      <c r="T2140" t="s">
        <v>35</v>
      </c>
      <c r="U2140" s="1" t="s">
        <v>36</v>
      </c>
      <c r="V2140">
        <v>2</v>
      </c>
      <c r="W2140">
        <v>0</v>
      </c>
      <c r="X2140">
        <v>0</v>
      </c>
      <c r="Y2140">
        <v>0</v>
      </c>
      <c r="Z2140">
        <v>0</v>
      </c>
    </row>
    <row r="2141" spans="1:26" x14ac:dyDescent="0.25">
      <c r="A2141">
        <v>106964841</v>
      </c>
      <c r="B2141" t="s">
        <v>124</v>
      </c>
      <c r="C2141" t="s">
        <v>45</v>
      </c>
      <c r="D2141">
        <v>50027276</v>
      </c>
      <c r="E2141">
        <v>50027276</v>
      </c>
      <c r="F2141">
        <v>999.99900000000002</v>
      </c>
      <c r="G2141">
        <v>50034556</v>
      </c>
      <c r="H2141">
        <v>5.7000000000000002E-2</v>
      </c>
      <c r="I2141">
        <v>2022</v>
      </c>
      <c r="J2141" t="s">
        <v>118</v>
      </c>
      <c r="K2141" t="s">
        <v>27</v>
      </c>
      <c r="L2141" s="127">
        <v>0.40416666666666662</v>
      </c>
      <c r="M2141" t="s">
        <v>77</v>
      </c>
      <c r="N2141" t="s">
        <v>49</v>
      </c>
      <c r="O2141" t="s">
        <v>30</v>
      </c>
      <c r="P2141" t="s">
        <v>54</v>
      </c>
      <c r="Q2141" t="s">
        <v>41</v>
      </c>
      <c r="S2141" t="s">
        <v>42</v>
      </c>
      <c r="T2141" t="s">
        <v>35</v>
      </c>
      <c r="U2141" s="1" t="s">
        <v>43</v>
      </c>
      <c r="V2141">
        <v>1</v>
      </c>
      <c r="W2141">
        <v>0</v>
      </c>
      <c r="X2141">
        <v>0</v>
      </c>
      <c r="Y2141">
        <v>0</v>
      </c>
      <c r="Z2141">
        <v>1</v>
      </c>
    </row>
    <row r="2142" spans="1:26" x14ac:dyDescent="0.25">
      <c r="A2142">
        <v>106964973</v>
      </c>
      <c r="B2142" t="s">
        <v>25</v>
      </c>
      <c r="C2142" t="s">
        <v>65</v>
      </c>
      <c r="D2142">
        <v>10000440</v>
      </c>
      <c r="E2142">
        <v>10000440</v>
      </c>
      <c r="F2142">
        <v>4.5289999999999999</v>
      </c>
      <c r="G2142">
        <v>50016800</v>
      </c>
      <c r="H2142">
        <v>0.127</v>
      </c>
      <c r="I2142">
        <v>2022</v>
      </c>
      <c r="J2142" t="s">
        <v>135</v>
      </c>
      <c r="K2142" t="s">
        <v>39</v>
      </c>
      <c r="L2142" s="127">
        <v>2.7777777777777776E-2</v>
      </c>
      <c r="M2142" t="s">
        <v>28</v>
      </c>
      <c r="N2142" t="s">
        <v>29</v>
      </c>
      <c r="O2142" t="s">
        <v>30</v>
      </c>
      <c r="P2142" t="s">
        <v>54</v>
      </c>
      <c r="Q2142" t="s">
        <v>62</v>
      </c>
      <c r="R2142" t="s">
        <v>33</v>
      </c>
      <c r="S2142" t="s">
        <v>139</v>
      </c>
      <c r="T2142" t="s">
        <v>57</v>
      </c>
      <c r="U2142" s="1" t="s">
        <v>36</v>
      </c>
      <c r="V2142">
        <v>1</v>
      </c>
      <c r="W2142">
        <v>0</v>
      </c>
      <c r="X2142">
        <v>0</v>
      </c>
      <c r="Y2142">
        <v>0</v>
      </c>
      <c r="Z2142">
        <v>0</v>
      </c>
    </row>
    <row r="2143" spans="1:26" x14ac:dyDescent="0.25">
      <c r="A2143">
        <v>106965076</v>
      </c>
      <c r="B2143" t="s">
        <v>25</v>
      </c>
      <c r="C2143" t="s">
        <v>65</v>
      </c>
      <c r="D2143">
        <v>10000040</v>
      </c>
      <c r="E2143">
        <v>10000040</v>
      </c>
      <c r="F2143">
        <v>999.99900000000002</v>
      </c>
      <c r="G2143">
        <v>20000070</v>
      </c>
      <c r="H2143">
        <v>5.7000000000000002E-2</v>
      </c>
      <c r="I2143">
        <v>2022</v>
      </c>
      <c r="J2143" t="s">
        <v>135</v>
      </c>
      <c r="K2143" t="s">
        <v>53</v>
      </c>
      <c r="L2143" s="127">
        <v>0.34652777777777777</v>
      </c>
      <c r="M2143" t="s">
        <v>28</v>
      </c>
      <c r="N2143" t="s">
        <v>29</v>
      </c>
      <c r="O2143" t="s">
        <v>30</v>
      </c>
      <c r="P2143" t="s">
        <v>31</v>
      </c>
      <c r="Q2143" t="s">
        <v>41</v>
      </c>
      <c r="R2143" t="s">
        <v>33</v>
      </c>
      <c r="S2143" t="s">
        <v>42</v>
      </c>
      <c r="T2143" t="s">
        <v>35</v>
      </c>
      <c r="U2143" s="1" t="s">
        <v>36</v>
      </c>
      <c r="V2143">
        <v>3</v>
      </c>
      <c r="W2143">
        <v>0</v>
      </c>
      <c r="X2143">
        <v>0</v>
      </c>
      <c r="Y2143">
        <v>0</v>
      </c>
      <c r="Z2143">
        <v>0</v>
      </c>
    </row>
    <row r="2144" spans="1:26" x14ac:dyDescent="0.25">
      <c r="A2144">
        <v>106965108</v>
      </c>
      <c r="B2144" t="s">
        <v>166</v>
      </c>
      <c r="C2144" t="s">
        <v>65</v>
      </c>
      <c r="D2144">
        <v>10000040</v>
      </c>
      <c r="E2144">
        <v>10000040</v>
      </c>
      <c r="F2144">
        <v>10.923999999999999</v>
      </c>
      <c r="G2144">
        <v>40001410</v>
      </c>
      <c r="H2144">
        <v>0.6</v>
      </c>
      <c r="I2144">
        <v>2022</v>
      </c>
      <c r="J2144" t="s">
        <v>135</v>
      </c>
      <c r="K2144" t="s">
        <v>58</v>
      </c>
      <c r="L2144" s="127">
        <v>0.17222222222222225</v>
      </c>
      <c r="M2144" t="s">
        <v>40</v>
      </c>
      <c r="N2144" t="s">
        <v>29</v>
      </c>
      <c r="O2144" t="s">
        <v>30</v>
      </c>
      <c r="P2144" t="s">
        <v>68</v>
      </c>
      <c r="Q2144" t="s">
        <v>41</v>
      </c>
      <c r="R2144" t="s">
        <v>33</v>
      </c>
      <c r="S2144" t="s">
        <v>42</v>
      </c>
      <c r="T2144" t="s">
        <v>57</v>
      </c>
      <c r="U2144" s="1" t="s">
        <v>43</v>
      </c>
      <c r="V2144">
        <v>2</v>
      </c>
      <c r="W2144">
        <v>0</v>
      </c>
      <c r="X2144">
        <v>0</v>
      </c>
      <c r="Y2144">
        <v>0</v>
      </c>
      <c r="Z2144">
        <v>1</v>
      </c>
    </row>
    <row r="2145" spans="1:26" x14ac:dyDescent="0.25">
      <c r="A2145">
        <v>106965141</v>
      </c>
      <c r="B2145" t="s">
        <v>81</v>
      </c>
      <c r="C2145" t="s">
        <v>65</v>
      </c>
      <c r="D2145">
        <v>10000085</v>
      </c>
      <c r="E2145">
        <v>10000085</v>
      </c>
      <c r="F2145">
        <v>0.81</v>
      </c>
      <c r="G2145">
        <v>50027025</v>
      </c>
      <c r="H2145">
        <v>1</v>
      </c>
      <c r="I2145">
        <v>2022</v>
      </c>
      <c r="J2145" t="s">
        <v>135</v>
      </c>
      <c r="K2145" t="s">
        <v>48</v>
      </c>
      <c r="L2145" s="127">
        <v>0.93819444444444444</v>
      </c>
      <c r="M2145" t="s">
        <v>28</v>
      </c>
      <c r="N2145" t="s">
        <v>49</v>
      </c>
      <c r="O2145" t="s">
        <v>30</v>
      </c>
      <c r="P2145" t="s">
        <v>68</v>
      </c>
      <c r="Q2145" t="s">
        <v>41</v>
      </c>
      <c r="R2145" t="s">
        <v>33</v>
      </c>
      <c r="S2145" t="s">
        <v>42</v>
      </c>
      <c r="T2145" t="s">
        <v>35</v>
      </c>
      <c r="U2145" s="1" t="s">
        <v>36</v>
      </c>
      <c r="V2145">
        <v>2</v>
      </c>
      <c r="W2145">
        <v>0</v>
      </c>
      <c r="X2145">
        <v>0</v>
      </c>
      <c r="Y2145">
        <v>0</v>
      </c>
      <c r="Z2145">
        <v>0</v>
      </c>
    </row>
    <row r="2146" spans="1:26" x14ac:dyDescent="0.25">
      <c r="A2146">
        <v>106965191</v>
      </c>
      <c r="B2146" t="s">
        <v>86</v>
      </c>
      <c r="C2146" t="s">
        <v>65</v>
      </c>
      <c r="D2146">
        <v>10000026</v>
      </c>
      <c r="E2146">
        <v>10000026</v>
      </c>
      <c r="F2146">
        <v>23.263000000000002</v>
      </c>
      <c r="G2146">
        <v>200350</v>
      </c>
      <c r="H2146">
        <v>0.5</v>
      </c>
      <c r="I2146">
        <v>2022</v>
      </c>
      <c r="J2146" t="s">
        <v>135</v>
      </c>
      <c r="K2146" t="s">
        <v>58</v>
      </c>
      <c r="L2146" s="127">
        <v>0.47361111111111115</v>
      </c>
      <c r="M2146" t="s">
        <v>28</v>
      </c>
      <c r="N2146" t="s">
        <v>29</v>
      </c>
      <c r="O2146" t="s">
        <v>30</v>
      </c>
      <c r="P2146" t="s">
        <v>54</v>
      </c>
      <c r="Q2146" t="s">
        <v>41</v>
      </c>
      <c r="R2146" t="s">
        <v>33</v>
      </c>
      <c r="S2146" t="s">
        <v>42</v>
      </c>
      <c r="T2146" t="s">
        <v>35</v>
      </c>
      <c r="U2146" s="1" t="s">
        <v>43</v>
      </c>
      <c r="V2146">
        <v>4</v>
      </c>
      <c r="W2146">
        <v>0</v>
      </c>
      <c r="X2146">
        <v>0</v>
      </c>
      <c r="Y2146">
        <v>0</v>
      </c>
      <c r="Z2146">
        <v>2</v>
      </c>
    </row>
    <row r="2147" spans="1:26" x14ac:dyDescent="0.25">
      <c r="A2147">
        <v>106965235</v>
      </c>
      <c r="B2147" t="s">
        <v>106</v>
      </c>
      <c r="C2147" t="s">
        <v>65</v>
      </c>
      <c r="D2147">
        <v>10000095</v>
      </c>
      <c r="E2147">
        <v>10000095</v>
      </c>
      <c r="F2147">
        <v>27.547999999999998</v>
      </c>
      <c r="G2147">
        <v>200650</v>
      </c>
      <c r="H2147">
        <v>1.5</v>
      </c>
      <c r="I2147">
        <v>2022</v>
      </c>
      <c r="J2147" t="s">
        <v>135</v>
      </c>
      <c r="K2147" t="s">
        <v>60</v>
      </c>
      <c r="L2147" s="127">
        <v>0.53333333333333333</v>
      </c>
      <c r="M2147" t="s">
        <v>28</v>
      </c>
      <c r="N2147" t="s">
        <v>49</v>
      </c>
      <c r="O2147" t="s">
        <v>30</v>
      </c>
      <c r="P2147" t="s">
        <v>31</v>
      </c>
      <c r="Q2147" t="s">
        <v>41</v>
      </c>
      <c r="R2147" t="s">
        <v>33</v>
      </c>
      <c r="S2147" t="s">
        <v>42</v>
      </c>
      <c r="T2147" t="s">
        <v>35</v>
      </c>
      <c r="U2147" s="1" t="s">
        <v>85</v>
      </c>
      <c r="V2147">
        <v>0</v>
      </c>
      <c r="W2147">
        <v>0</v>
      </c>
      <c r="X2147">
        <v>1</v>
      </c>
      <c r="Y2147">
        <v>0</v>
      </c>
      <c r="Z2147">
        <v>0</v>
      </c>
    </row>
    <row r="2148" spans="1:26" x14ac:dyDescent="0.25">
      <c r="A2148">
        <v>106965252</v>
      </c>
      <c r="B2148" t="s">
        <v>106</v>
      </c>
      <c r="C2148" t="s">
        <v>65</v>
      </c>
      <c r="D2148">
        <v>10000095</v>
      </c>
      <c r="E2148">
        <v>10000095</v>
      </c>
      <c r="F2148">
        <v>27.547999999999998</v>
      </c>
      <c r="G2148">
        <v>200650</v>
      </c>
      <c r="H2148">
        <v>1.5</v>
      </c>
      <c r="I2148">
        <v>2022</v>
      </c>
      <c r="J2148" t="s">
        <v>135</v>
      </c>
      <c r="K2148" t="s">
        <v>60</v>
      </c>
      <c r="L2148" s="127">
        <v>0.48055555555555557</v>
      </c>
      <c r="M2148" t="s">
        <v>28</v>
      </c>
      <c r="N2148" t="s">
        <v>49</v>
      </c>
      <c r="O2148" t="s">
        <v>30</v>
      </c>
      <c r="P2148" t="s">
        <v>31</v>
      </c>
      <c r="Q2148" t="s">
        <v>41</v>
      </c>
      <c r="R2148" t="s">
        <v>33</v>
      </c>
      <c r="S2148" t="s">
        <v>42</v>
      </c>
      <c r="T2148" t="s">
        <v>35</v>
      </c>
      <c r="U2148" s="1" t="s">
        <v>64</v>
      </c>
      <c r="V2148">
        <v>12</v>
      </c>
      <c r="W2148">
        <v>0</v>
      </c>
      <c r="X2148">
        <v>0</v>
      </c>
      <c r="Y2148">
        <v>1</v>
      </c>
      <c r="Z2148">
        <v>2</v>
      </c>
    </row>
    <row r="2149" spans="1:26" x14ac:dyDescent="0.25">
      <c r="A2149">
        <v>106965323</v>
      </c>
      <c r="B2149" t="s">
        <v>86</v>
      </c>
      <c r="C2149" t="s">
        <v>65</v>
      </c>
      <c r="D2149">
        <v>10000026</v>
      </c>
      <c r="E2149">
        <v>10000026</v>
      </c>
      <c r="F2149">
        <v>22.638000000000002</v>
      </c>
      <c r="G2149">
        <v>30000146</v>
      </c>
      <c r="H2149">
        <v>2.5</v>
      </c>
      <c r="I2149">
        <v>2022</v>
      </c>
      <c r="J2149" t="s">
        <v>135</v>
      </c>
      <c r="K2149" t="s">
        <v>27</v>
      </c>
      <c r="L2149" s="127">
        <v>0.43958333333333338</v>
      </c>
      <c r="M2149" t="s">
        <v>28</v>
      </c>
      <c r="N2149" t="s">
        <v>49</v>
      </c>
      <c r="O2149" t="s">
        <v>30</v>
      </c>
      <c r="P2149" t="s">
        <v>31</v>
      </c>
      <c r="Q2149" t="s">
        <v>62</v>
      </c>
      <c r="R2149" t="s">
        <v>33</v>
      </c>
      <c r="S2149" t="s">
        <v>34</v>
      </c>
      <c r="T2149" t="s">
        <v>35</v>
      </c>
      <c r="U2149" s="1" t="s">
        <v>36</v>
      </c>
      <c r="V2149">
        <v>2</v>
      </c>
      <c r="W2149">
        <v>0</v>
      </c>
      <c r="X2149">
        <v>0</v>
      </c>
      <c r="Y2149">
        <v>0</v>
      </c>
      <c r="Z2149">
        <v>0</v>
      </c>
    </row>
    <row r="2150" spans="1:26" x14ac:dyDescent="0.25">
      <c r="A2150">
        <v>106965363</v>
      </c>
      <c r="B2150" t="s">
        <v>86</v>
      </c>
      <c r="C2150" t="s">
        <v>65</v>
      </c>
      <c r="D2150">
        <v>10000026</v>
      </c>
      <c r="E2150">
        <v>10000026</v>
      </c>
      <c r="F2150">
        <v>28.765999999999998</v>
      </c>
      <c r="G2150">
        <v>200400</v>
      </c>
      <c r="H2150">
        <v>1</v>
      </c>
      <c r="I2150">
        <v>2022</v>
      </c>
      <c r="J2150" t="s">
        <v>135</v>
      </c>
      <c r="K2150" t="s">
        <v>27</v>
      </c>
      <c r="L2150" s="127">
        <v>0.58402777777777781</v>
      </c>
      <c r="M2150" t="s">
        <v>28</v>
      </c>
      <c r="N2150" t="s">
        <v>49</v>
      </c>
      <c r="O2150" t="s">
        <v>30</v>
      </c>
      <c r="P2150" t="s">
        <v>31</v>
      </c>
      <c r="Q2150" t="s">
        <v>62</v>
      </c>
      <c r="R2150" t="s">
        <v>33</v>
      </c>
      <c r="S2150" t="s">
        <v>34</v>
      </c>
      <c r="T2150" t="s">
        <v>35</v>
      </c>
      <c r="U2150" s="1" t="s">
        <v>36</v>
      </c>
      <c r="V2150">
        <v>3</v>
      </c>
      <c r="W2150">
        <v>0</v>
      </c>
      <c r="X2150">
        <v>0</v>
      </c>
      <c r="Y2150">
        <v>0</v>
      </c>
      <c r="Z2150">
        <v>0</v>
      </c>
    </row>
    <row r="2151" spans="1:26" x14ac:dyDescent="0.25">
      <c r="A2151">
        <v>106965415</v>
      </c>
      <c r="B2151" t="s">
        <v>25</v>
      </c>
      <c r="C2151" t="s">
        <v>65</v>
      </c>
      <c r="D2151">
        <v>10000040</v>
      </c>
      <c r="E2151">
        <v>10000040</v>
      </c>
      <c r="F2151">
        <v>27.46</v>
      </c>
      <c r="G2151" t="s">
        <v>255</v>
      </c>
      <c r="H2151">
        <v>0.2</v>
      </c>
      <c r="I2151">
        <v>2022</v>
      </c>
      <c r="J2151" t="s">
        <v>135</v>
      </c>
      <c r="K2151" t="s">
        <v>48</v>
      </c>
      <c r="L2151" s="127">
        <v>0.74583333333333324</v>
      </c>
      <c r="M2151" t="s">
        <v>28</v>
      </c>
      <c r="N2151" t="s">
        <v>49</v>
      </c>
      <c r="O2151" t="s">
        <v>30</v>
      </c>
      <c r="P2151" t="s">
        <v>31</v>
      </c>
      <c r="Q2151" t="s">
        <v>41</v>
      </c>
      <c r="R2151" t="s">
        <v>33</v>
      </c>
      <c r="S2151" t="s">
        <v>42</v>
      </c>
      <c r="T2151" t="s">
        <v>35</v>
      </c>
      <c r="U2151" s="1" t="s">
        <v>36</v>
      </c>
      <c r="V2151">
        <v>4</v>
      </c>
      <c r="W2151">
        <v>0</v>
      </c>
      <c r="X2151">
        <v>0</v>
      </c>
      <c r="Y2151">
        <v>0</v>
      </c>
      <c r="Z2151">
        <v>0</v>
      </c>
    </row>
    <row r="2152" spans="1:26" x14ac:dyDescent="0.25">
      <c r="A2152">
        <v>106965653</v>
      </c>
      <c r="B2152" t="s">
        <v>147</v>
      </c>
      <c r="C2152" t="s">
        <v>45</v>
      </c>
      <c r="D2152">
        <v>50020819</v>
      </c>
      <c r="E2152">
        <v>40001426</v>
      </c>
      <c r="F2152">
        <v>6.0720000000000001</v>
      </c>
      <c r="G2152">
        <v>50012434</v>
      </c>
      <c r="H2152">
        <v>8.9999999999999993E-3</v>
      </c>
      <c r="I2152">
        <v>2022</v>
      </c>
      <c r="J2152" t="s">
        <v>135</v>
      </c>
      <c r="K2152" t="s">
        <v>53</v>
      </c>
      <c r="L2152" s="127">
        <v>0.65208333333333335</v>
      </c>
      <c r="M2152" t="s">
        <v>28</v>
      </c>
      <c r="N2152" t="s">
        <v>49</v>
      </c>
      <c r="O2152" t="s">
        <v>30</v>
      </c>
      <c r="P2152" t="s">
        <v>54</v>
      </c>
      <c r="Q2152" t="s">
        <v>41</v>
      </c>
      <c r="R2152" t="s">
        <v>33</v>
      </c>
      <c r="S2152" t="s">
        <v>42</v>
      </c>
      <c r="T2152" t="s">
        <v>35</v>
      </c>
      <c r="U2152" s="1" t="s">
        <v>36</v>
      </c>
      <c r="V2152">
        <v>2</v>
      </c>
      <c r="W2152">
        <v>0</v>
      </c>
      <c r="X2152">
        <v>0</v>
      </c>
      <c r="Y2152">
        <v>0</v>
      </c>
      <c r="Z2152">
        <v>0</v>
      </c>
    </row>
    <row r="2153" spans="1:26" x14ac:dyDescent="0.25">
      <c r="A2153">
        <v>106965945</v>
      </c>
      <c r="B2153" t="s">
        <v>109</v>
      </c>
      <c r="C2153" t="s">
        <v>45</v>
      </c>
      <c r="D2153">
        <v>50030308</v>
      </c>
      <c r="E2153">
        <v>30000711</v>
      </c>
      <c r="F2153">
        <v>2.2480000000000002</v>
      </c>
      <c r="G2153">
        <v>50015722</v>
      </c>
      <c r="H2153">
        <v>0.01</v>
      </c>
      <c r="I2153">
        <v>2022</v>
      </c>
      <c r="J2153" t="s">
        <v>135</v>
      </c>
      <c r="K2153" t="s">
        <v>53</v>
      </c>
      <c r="L2153" s="127">
        <v>0.75</v>
      </c>
      <c r="M2153" t="s">
        <v>28</v>
      </c>
      <c r="N2153" t="s">
        <v>49</v>
      </c>
      <c r="O2153" t="s">
        <v>30</v>
      </c>
      <c r="P2153" t="s">
        <v>68</v>
      </c>
      <c r="Q2153" t="s">
        <v>41</v>
      </c>
      <c r="R2153" t="s">
        <v>33</v>
      </c>
      <c r="S2153" t="s">
        <v>42</v>
      </c>
      <c r="T2153" t="s">
        <v>35</v>
      </c>
      <c r="U2153" s="1" t="s">
        <v>36</v>
      </c>
      <c r="V2153">
        <v>2</v>
      </c>
      <c r="W2153">
        <v>0</v>
      </c>
      <c r="X2153">
        <v>0</v>
      </c>
      <c r="Y2153">
        <v>0</v>
      </c>
      <c r="Z2153">
        <v>0</v>
      </c>
    </row>
    <row r="2154" spans="1:26" x14ac:dyDescent="0.25">
      <c r="A2154">
        <v>106965997</v>
      </c>
      <c r="B2154" t="s">
        <v>44</v>
      </c>
      <c r="C2154" t="s">
        <v>67</v>
      </c>
      <c r="D2154">
        <v>30000055</v>
      </c>
      <c r="E2154">
        <v>30000055</v>
      </c>
      <c r="F2154">
        <v>3.383</v>
      </c>
      <c r="G2154">
        <v>50019060</v>
      </c>
      <c r="H2154">
        <v>1</v>
      </c>
      <c r="I2154">
        <v>2022</v>
      </c>
      <c r="J2154" t="s">
        <v>135</v>
      </c>
      <c r="K2154" t="s">
        <v>39</v>
      </c>
      <c r="L2154" s="127">
        <v>0.59166666666666667</v>
      </c>
      <c r="M2154" t="s">
        <v>28</v>
      </c>
      <c r="N2154" t="s">
        <v>49</v>
      </c>
      <c r="O2154" t="s">
        <v>30</v>
      </c>
      <c r="P2154" t="s">
        <v>68</v>
      </c>
      <c r="Q2154" t="s">
        <v>32</v>
      </c>
      <c r="R2154" t="s">
        <v>33</v>
      </c>
      <c r="S2154" t="s">
        <v>42</v>
      </c>
      <c r="T2154" t="s">
        <v>35</v>
      </c>
      <c r="U2154" s="1" t="s">
        <v>43</v>
      </c>
      <c r="V2154">
        <v>2</v>
      </c>
      <c r="W2154">
        <v>0</v>
      </c>
      <c r="X2154">
        <v>0</v>
      </c>
      <c r="Y2154">
        <v>0</v>
      </c>
      <c r="Z2154">
        <v>1</v>
      </c>
    </row>
    <row r="2155" spans="1:26" x14ac:dyDescent="0.25">
      <c r="A2155">
        <v>106966172</v>
      </c>
      <c r="B2155" t="s">
        <v>86</v>
      </c>
      <c r="C2155" t="s">
        <v>65</v>
      </c>
      <c r="D2155">
        <v>10000026</v>
      </c>
      <c r="E2155">
        <v>10000026</v>
      </c>
      <c r="F2155">
        <v>20.260000000000002</v>
      </c>
      <c r="G2155">
        <v>30000191</v>
      </c>
      <c r="H2155">
        <v>0.25</v>
      </c>
      <c r="I2155">
        <v>2022</v>
      </c>
      <c r="J2155" t="s">
        <v>135</v>
      </c>
      <c r="K2155" t="s">
        <v>55</v>
      </c>
      <c r="L2155" s="127">
        <v>0.54652777777777783</v>
      </c>
      <c r="M2155" t="s">
        <v>28</v>
      </c>
      <c r="N2155" t="s">
        <v>29</v>
      </c>
      <c r="O2155" t="s">
        <v>30</v>
      </c>
      <c r="P2155" t="s">
        <v>31</v>
      </c>
      <c r="Q2155" t="s">
        <v>32</v>
      </c>
      <c r="R2155" t="s">
        <v>33</v>
      </c>
      <c r="S2155" t="s">
        <v>34</v>
      </c>
      <c r="T2155" t="s">
        <v>35</v>
      </c>
      <c r="U2155" s="1" t="s">
        <v>36</v>
      </c>
      <c r="V2155">
        <v>2</v>
      </c>
      <c r="W2155">
        <v>0</v>
      </c>
      <c r="X2155">
        <v>0</v>
      </c>
      <c r="Y2155">
        <v>0</v>
      </c>
      <c r="Z2155">
        <v>0</v>
      </c>
    </row>
    <row r="2156" spans="1:26" x14ac:dyDescent="0.25">
      <c r="A2156">
        <v>106966173</v>
      </c>
      <c r="B2156" t="s">
        <v>86</v>
      </c>
      <c r="C2156" t="s">
        <v>65</v>
      </c>
      <c r="D2156">
        <v>10000026</v>
      </c>
      <c r="E2156">
        <v>10000026</v>
      </c>
      <c r="F2156">
        <v>20.21</v>
      </c>
      <c r="G2156">
        <v>50003633</v>
      </c>
      <c r="H2156">
        <v>0.3</v>
      </c>
      <c r="I2156">
        <v>2022</v>
      </c>
      <c r="J2156" t="s">
        <v>135</v>
      </c>
      <c r="K2156" t="s">
        <v>55</v>
      </c>
      <c r="L2156" s="127">
        <v>0.5541666666666667</v>
      </c>
      <c r="M2156" t="s">
        <v>28</v>
      </c>
      <c r="N2156" t="s">
        <v>29</v>
      </c>
      <c r="O2156" t="s">
        <v>30</v>
      </c>
      <c r="P2156" t="s">
        <v>68</v>
      </c>
      <c r="Q2156" t="s">
        <v>62</v>
      </c>
      <c r="R2156" t="s">
        <v>128</v>
      </c>
      <c r="S2156" t="s">
        <v>34</v>
      </c>
      <c r="T2156" t="s">
        <v>35</v>
      </c>
      <c r="U2156" s="1" t="s">
        <v>43</v>
      </c>
      <c r="V2156">
        <v>2</v>
      </c>
      <c r="W2156">
        <v>0</v>
      </c>
      <c r="X2156">
        <v>0</v>
      </c>
      <c r="Y2156">
        <v>0</v>
      </c>
      <c r="Z2156">
        <v>2</v>
      </c>
    </row>
    <row r="2157" spans="1:26" x14ac:dyDescent="0.25">
      <c r="A2157">
        <v>106966181</v>
      </c>
      <c r="B2157" t="s">
        <v>25</v>
      </c>
      <c r="C2157" t="s">
        <v>45</v>
      </c>
      <c r="D2157">
        <v>50025595</v>
      </c>
      <c r="E2157">
        <v>40001650</v>
      </c>
      <c r="F2157">
        <v>0.39500000000000002</v>
      </c>
      <c r="G2157">
        <v>50028468</v>
      </c>
      <c r="H2157">
        <v>0</v>
      </c>
      <c r="I2157">
        <v>2022</v>
      </c>
      <c r="J2157" t="s">
        <v>118</v>
      </c>
      <c r="K2157" t="s">
        <v>55</v>
      </c>
      <c r="L2157" s="127">
        <v>0.64583333333333337</v>
      </c>
      <c r="M2157" t="s">
        <v>28</v>
      </c>
      <c r="N2157" t="s">
        <v>49</v>
      </c>
      <c r="P2157" t="s">
        <v>31</v>
      </c>
      <c r="Q2157" t="s">
        <v>41</v>
      </c>
      <c r="R2157" t="s">
        <v>72</v>
      </c>
      <c r="S2157" t="s">
        <v>42</v>
      </c>
      <c r="T2157" t="s">
        <v>35</v>
      </c>
      <c r="U2157" s="1" t="s">
        <v>36</v>
      </c>
      <c r="V2157">
        <v>1</v>
      </c>
      <c r="W2157">
        <v>0</v>
      </c>
      <c r="X2157">
        <v>0</v>
      </c>
      <c r="Y2157">
        <v>0</v>
      </c>
      <c r="Z2157">
        <v>0</v>
      </c>
    </row>
    <row r="2158" spans="1:26" x14ac:dyDescent="0.25">
      <c r="A2158">
        <v>106966371</v>
      </c>
      <c r="B2158" t="s">
        <v>25</v>
      </c>
      <c r="C2158" t="s">
        <v>45</v>
      </c>
      <c r="D2158">
        <v>50015834</v>
      </c>
      <c r="E2158">
        <v>40002768</v>
      </c>
      <c r="F2158">
        <v>1.726</v>
      </c>
      <c r="G2158">
        <v>50036019</v>
      </c>
      <c r="H2158">
        <v>8.0000000000000002E-3</v>
      </c>
      <c r="I2158">
        <v>2022</v>
      </c>
      <c r="J2158" t="s">
        <v>135</v>
      </c>
      <c r="K2158" t="s">
        <v>55</v>
      </c>
      <c r="L2158" s="127">
        <v>0.61458333333333337</v>
      </c>
      <c r="M2158" t="s">
        <v>28</v>
      </c>
      <c r="N2158" t="s">
        <v>49</v>
      </c>
      <c r="O2158" t="s">
        <v>30</v>
      </c>
      <c r="P2158" t="s">
        <v>68</v>
      </c>
      <c r="Q2158" t="s">
        <v>41</v>
      </c>
      <c r="R2158" t="s">
        <v>33</v>
      </c>
      <c r="S2158" t="s">
        <v>42</v>
      </c>
      <c r="T2158" t="s">
        <v>35</v>
      </c>
      <c r="U2158" s="1" t="s">
        <v>36</v>
      </c>
      <c r="V2158">
        <v>2</v>
      </c>
      <c r="W2158">
        <v>0</v>
      </c>
      <c r="X2158">
        <v>0</v>
      </c>
      <c r="Y2158">
        <v>0</v>
      </c>
      <c r="Z2158">
        <v>0</v>
      </c>
    </row>
    <row r="2159" spans="1:26" x14ac:dyDescent="0.25">
      <c r="A2159">
        <v>106966406</v>
      </c>
      <c r="B2159" t="s">
        <v>25</v>
      </c>
      <c r="C2159" t="s">
        <v>65</v>
      </c>
      <c r="D2159">
        <v>10000040</v>
      </c>
      <c r="E2159">
        <v>10000040</v>
      </c>
      <c r="F2159">
        <v>999.99900000000002</v>
      </c>
      <c r="G2159">
        <v>20000070</v>
      </c>
      <c r="H2159">
        <v>0.12</v>
      </c>
      <c r="I2159">
        <v>2022</v>
      </c>
      <c r="J2159" t="s">
        <v>135</v>
      </c>
      <c r="K2159" t="s">
        <v>53</v>
      </c>
      <c r="L2159" s="127">
        <v>0.7583333333333333</v>
      </c>
      <c r="M2159" t="s">
        <v>28</v>
      </c>
      <c r="N2159" t="s">
        <v>49</v>
      </c>
      <c r="O2159" t="s">
        <v>30</v>
      </c>
      <c r="P2159" t="s">
        <v>54</v>
      </c>
      <c r="Q2159" t="s">
        <v>41</v>
      </c>
      <c r="R2159" t="s">
        <v>33</v>
      </c>
      <c r="S2159" t="s">
        <v>42</v>
      </c>
      <c r="T2159" t="s">
        <v>35</v>
      </c>
      <c r="U2159" s="1" t="s">
        <v>36</v>
      </c>
      <c r="V2159">
        <v>2</v>
      </c>
      <c r="W2159">
        <v>0</v>
      </c>
      <c r="X2159">
        <v>0</v>
      </c>
      <c r="Y2159">
        <v>0</v>
      </c>
      <c r="Z2159">
        <v>0</v>
      </c>
    </row>
    <row r="2160" spans="1:26" x14ac:dyDescent="0.25">
      <c r="A2160">
        <v>106966409</v>
      </c>
      <c r="B2160" t="s">
        <v>25</v>
      </c>
      <c r="C2160" t="s">
        <v>65</v>
      </c>
      <c r="D2160">
        <v>10000040</v>
      </c>
      <c r="E2160">
        <v>10000040</v>
      </c>
      <c r="F2160">
        <v>27.66</v>
      </c>
      <c r="G2160">
        <v>20000070</v>
      </c>
      <c r="H2160">
        <v>0.9</v>
      </c>
      <c r="I2160">
        <v>2022</v>
      </c>
      <c r="J2160" t="s">
        <v>135</v>
      </c>
      <c r="K2160" t="s">
        <v>55</v>
      </c>
      <c r="L2160" s="127">
        <v>3.8194444444444441E-2</v>
      </c>
      <c r="M2160" t="s">
        <v>28</v>
      </c>
      <c r="N2160" t="s">
        <v>49</v>
      </c>
      <c r="O2160" t="s">
        <v>30</v>
      </c>
      <c r="P2160" t="s">
        <v>54</v>
      </c>
      <c r="Q2160" t="s">
        <v>62</v>
      </c>
      <c r="R2160" t="s">
        <v>33</v>
      </c>
      <c r="S2160" t="s">
        <v>34</v>
      </c>
      <c r="T2160" t="s">
        <v>57</v>
      </c>
      <c r="U2160" s="1" t="s">
        <v>36</v>
      </c>
      <c r="V2160">
        <v>1</v>
      </c>
      <c r="W2160">
        <v>0</v>
      </c>
      <c r="X2160">
        <v>0</v>
      </c>
      <c r="Y2160">
        <v>0</v>
      </c>
      <c r="Z2160">
        <v>0</v>
      </c>
    </row>
    <row r="2161" spans="1:26" x14ac:dyDescent="0.25">
      <c r="A2161">
        <v>106966497</v>
      </c>
      <c r="B2161" t="s">
        <v>114</v>
      </c>
      <c r="C2161" t="s">
        <v>65</v>
      </c>
      <c r="D2161">
        <v>10000040</v>
      </c>
      <c r="E2161">
        <v>10000040</v>
      </c>
      <c r="F2161">
        <v>1.7849999999999999</v>
      </c>
      <c r="G2161">
        <v>40001010</v>
      </c>
      <c r="H2161">
        <v>0.4</v>
      </c>
      <c r="I2161">
        <v>2022</v>
      </c>
      <c r="J2161" t="s">
        <v>135</v>
      </c>
      <c r="K2161" t="s">
        <v>27</v>
      </c>
      <c r="L2161" s="127">
        <v>0.32361111111111113</v>
      </c>
      <c r="M2161" t="s">
        <v>28</v>
      </c>
      <c r="N2161" t="s">
        <v>49</v>
      </c>
      <c r="O2161" t="s">
        <v>30</v>
      </c>
      <c r="P2161" t="s">
        <v>31</v>
      </c>
      <c r="Q2161" t="s">
        <v>41</v>
      </c>
      <c r="R2161" t="s">
        <v>95</v>
      </c>
      <c r="S2161" t="s">
        <v>42</v>
      </c>
      <c r="T2161" t="s">
        <v>35</v>
      </c>
      <c r="U2161" s="1" t="s">
        <v>36</v>
      </c>
      <c r="V2161">
        <v>2</v>
      </c>
      <c r="W2161">
        <v>0</v>
      </c>
      <c r="X2161">
        <v>0</v>
      </c>
      <c r="Y2161">
        <v>0</v>
      </c>
      <c r="Z2161">
        <v>0</v>
      </c>
    </row>
    <row r="2162" spans="1:26" x14ac:dyDescent="0.25">
      <c r="A2162">
        <v>106966517</v>
      </c>
      <c r="B2162" t="s">
        <v>114</v>
      </c>
      <c r="C2162" t="s">
        <v>67</v>
      </c>
      <c r="D2162">
        <v>30000042</v>
      </c>
      <c r="E2162">
        <v>30000042</v>
      </c>
      <c r="F2162">
        <v>13.661</v>
      </c>
      <c r="G2162">
        <v>40001703</v>
      </c>
      <c r="H2162">
        <v>0</v>
      </c>
      <c r="I2162">
        <v>2022</v>
      </c>
      <c r="J2162" t="s">
        <v>135</v>
      </c>
      <c r="K2162" t="s">
        <v>60</v>
      </c>
      <c r="L2162" s="127">
        <v>0.78125</v>
      </c>
      <c r="M2162" t="s">
        <v>28</v>
      </c>
      <c r="N2162" t="s">
        <v>49</v>
      </c>
      <c r="O2162" t="s">
        <v>30</v>
      </c>
      <c r="P2162" t="s">
        <v>31</v>
      </c>
      <c r="Q2162" t="s">
        <v>32</v>
      </c>
      <c r="R2162" t="s">
        <v>61</v>
      </c>
      <c r="S2162" t="s">
        <v>34</v>
      </c>
      <c r="T2162" t="s">
        <v>35</v>
      </c>
      <c r="U2162" s="1" t="s">
        <v>43</v>
      </c>
      <c r="V2162">
        <v>4</v>
      </c>
      <c r="W2162">
        <v>0</v>
      </c>
      <c r="X2162">
        <v>0</v>
      </c>
      <c r="Y2162">
        <v>0</v>
      </c>
      <c r="Z2162">
        <v>3</v>
      </c>
    </row>
    <row r="2163" spans="1:26" x14ac:dyDescent="0.25">
      <c r="A2163">
        <v>106966528</v>
      </c>
      <c r="B2163" t="s">
        <v>114</v>
      </c>
      <c r="C2163" t="s">
        <v>38</v>
      </c>
      <c r="D2163">
        <v>20000070</v>
      </c>
      <c r="E2163">
        <v>20000070</v>
      </c>
      <c r="F2163">
        <v>11.598000000000001</v>
      </c>
      <c r="G2163">
        <v>40001501</v>
      </c>
      <c r="H2163">
        <v>0.5</v>
      </c>
      <c r="I2163">
        <v>2022</v>
      </c>
      <c r="J2163" t="s">
        <v>135</v>
      </c>
      <c r="K2163" t="s">
        <v>27</v>
      </c>
      <c r="L2163" s="127">
        <v>0.43194444444444446</v>
      </c>
      <c r="M2163" t="s">
        <v>28</v>
      </c>
      <c r="N2163" t="s">
        <v>49</v>
      </c>
      <c r="O2163" t="s">
        <v>30</v>
      </c>
      <c r="P2163" t="s">
        <v>54</v>
      </c>
      <c r="Q2163" t="s">
        <v>41</v>
      </c>
      <c r="R2163" t="s">
        <v>33</v>
      </c>
      <c r="S2163" t="s">
        <v>42</v>
      </c>
      <c r="T2163" t="s">
        <v>35</v>
      </c>
      <c r="U2163" s="1" t="s">
        <v>36</v>
      </c>
      <c r="V2163">
        <v>4</v>
      </c>
      <c r="W2163">
        <v>0</v>
      </c>
      <c r="X2163">
        <v>0</v>
      </c>
      <c r="Y2163">
        <v>0</v>
      </c>
      <c r="Z2163">
        <v>0</v>
      </c>
    </row>
    <row r="2164" spans="1:26" x14ac:dyDescent="0.25">
      <c r="A2164">
        <v>106966535</v>
      </c>
      <c r="B2164" t="s">
        <v>86</v>
      </c>
      <c r="C2164" t="s">
        <v>65</v>
      </c>
      <c r="D2164">
        <v>10000026</v>
      </c>
      <c r="E2164">
        <v>10000026</v>
      </c>
      <c r="F2164">
        <v>27.759</v>
      </c>
      <c r="G2164">
        <v>30000280</v>
      </c>
      <c r="H2164">
        <v>0.5</v>
      </c>
      <c r="I2164">
        <v>2022</v>
      </c>
      <c r="J2164" t="s">
        <v>135</v>
      </c>
      <c r="K2164" t="s">
        <v>27</v>
      </c>
      <c r="L2164" s="127">
        <v>0.60069444444444442</v>
      </c>
      <c r="M2164" t="s">
        <v>28</v>
      </c>
      <c r="N2164" t="s">
        <v>29</v>
      </c>
      <c r="O2164" t="s">
        <v>30</v>
      </c>
      <c r="P2164" t="s">
        <v>31</v>
      </c>
      <c r="Q2164" t="s">
        <v>62</v>
      </c>
      <c r="R2164" t="s">
        <v>33</v>
      </c>
      <c r="S2164" t="s">
        <v>34</v>
      </c>
      <c r="T2164" t="s">
        <v>35</v>
      </c>
      <c r="U2164" s="1" t="s">
        <v>64</v>
      </c>
      <c r="V2164">
        <v>1</v>
      </c>
      <c r="W2164">
        <v>0</v>
      </c>
      <c r="X2164">
        <v>0</v>
      </c>
      <c r="Y2164">
        <v>1</v>
      </c>
      <c r="Z2164">
        <v>0</v>
      </c>
    </row>
    <row r="2165" spans="1:26" x14ac:dyDescent="0.25">
      <c r="A2165">
        <v>106966630</v>
      </c>
      <c r="B2165" t="s">
        <v>104</v>
      </c>
      <c r="C2165" t="s">
        <v>65</v>
      </c>
      <c r="D2165">
        <v>10000026</v>
      </c>
      <c r="E2165">
        <v>10000026</v>
      </c>
      <c r="F2165">
        <v>1.62</v>
      </c>
      <c r="G2165">
        <v>40001358</v>
      </c>
      <c r="H2165">
        <v>1</v>
      </c>
      <c r="I2165">
        <v>2022</v>
      </c>
      <c r="J2165" t="s">
        <v>135</v>
      </c>
      <c r="K2165" t="s">
        <v>27</v>
      </c>
      <c r="L2165" s="127">
        <v>0.93680555555555556</v>
      </c>
      <c r="M2165" t="s">
        <v>28</v>
      </c>
      <c r="N2165" t="s">
        <v>49</v>
      </c>
      <c r="O2165" t="s">
        <v>30</v>
      </c>
      <c r="P2165" t="s">
        <v>31</v>
      </c>
      <c r="Q2165" t="s">
        <v>41</v>
      </c>
      <c r="R2165" t="s">
        <v>33</v>
      </c>
      <c r="S2165" t="s">
        <v>34</v>
      </c>
      <c r="T2165" t="s">
        <v>57</v>
      </c>
      <c r="U2165" s="1" t="s">
        <v>36</v>
      </c>
      <c r="V2165">
        <v>1</v>
      </c>
      <c r="W2165">
        <v>0</v>
      </c>
      <c r="X2165">
        <v>0</v>
      </c>
      <c r="Y2165">
        <v>0</v>
      </c>
      <c r="Z2165">
        <v>0</v>
      </c>
    </row>
    <row r="2166" spans="1:26" x14ac:dyDescent="0.25">
      <c r="A2166">
        <v>106966634</v>
      </c>
      <c r="B2166" t="s">
        <v>126</v>
      </c>
      <c r="C2166" t="s">
        <v>38</v>
      </c>
      <c r="D2166">
        <v>20000701</v>
      </c>
      <c r="E2166">
        <v>20000701</v>
      </c>
      <c r="F2166">
        <v>12.816000000000001</v>
      </c>
      <c r="G2166">
        <v>30000053</v>
      </c>
      <c r="H2166">
        <v>0.2</v>
      </c>
      <c r="I2166">
        <v>2022</v>
      </c>
      <c r="J2166" t="s">
        <v>135</v>
      </c>
      <c r="K2166" t="s">
        <v>58</v>
      </c>
      <c r="L2166" s="127">
        <v>0.81319444444444444</v>
      </c>
      <c r="M2166" t="s">
        <v>28</v>
      </c>
      <c r="N2166" t="s">
        <v>29</v>
      </c>
      <c r="O2166" t="s">
        <v>30</v>
      </c>
      <c r="P2166" t="s">
        <v>68</v>
      </c>
      <c r="Q2166" t="s">
        <v>41</v>
      </c>
      <c r="R2166" t="s">
        <v>33</v>
      </c>
      <c r="S2166" t="s">
        <v>42</v>
      </c>
      <c r="T2166" t="s">
        <v>35</v>
      </c>
      <c r="U2166" s="1" t="s">
        <v>36</v>
      </c>
      <c r="V2166">
        <v>2</v>
      </c>
      <c r="W2166">
        <v>0</v>
      </c>
      <c r="X2166">
        <v>0</v>
      </c>
      <c r="Y2166">
        <v>0</v>
      </c>
      <c r="Z2166">
        <v>0</v>
      </c>
    </row>
    <row r="2167" spans="1:26" x14ac:dyDescent="0.25">
      <c r="A2167">
        <v>106966715</v>
      </c>
      <c r="B2167" t="s">
        <v>86</v>
      </c>
      <c r="C2167" t="s">
        <v>65</v>
      </c>
      <c r="D2167">
        <v>10000026</v>
      </c>
      <c r="E2167">
        <v>10000026</v>
      </c>
      <c r="F2167">
        <v>23.263000000000002</v>
      </c>
      <c r="G2167">
        <v>200350</v>
      </c>
      <c r="H2167">
        <v>0.5</v>
      </c>
      <c r="I2167">
        <v>2022</v>
      </c>
      <c r="J2167" t="s">
        <v>135</v>
      </c>
      <c r="K2167" t="s">
        <v>27</v>
      </c>
      <c r="L2167" s="127">
        <v>0.43194444444444446</v>
      </c>
      <c r="M2167" t="s">
        <v>28</v>
      </c>
      <c r="N2167" t="s">
        <v>49</v>
      </c>
      <c r="O2167" t="s">
        <v>30</v>
      </c>
      <c r="P2167" t="s">
        <v>31</v>
      </c>
      <c r="Q2167" t="s">
        <v>62</v>
      </c>
      <c r="R2167" t="s">
        <v>33</v>
      </c>
      <c r="S2167" t="s">
        <v>34</v>
      </c>
      <c r="T2167" t="s">
        <v>35</v>
      </c>
      <c r="U2167" s="1" t="s">
        <v>36</v>
      </c>
      <c r="V2167">
        <v>1</v>
      </c>
      <c r="W2167">
        <v>0</v>
      </c>
      <c r="X2167">
        <v>0</v>
      </c>
      <c r="Y2167">
        <v>0</v>
      </c>
      <c r="Z2167">
        <v>0</v>
      </c>
    </row>
    <row r="2168" spans="1:26" x14ac:dyDescent="0.25">
      <c r="A2168">
        <v>106966717</v>
      </c>
      <c r="B2168" t="s">
        <v>86</v>
      </c>
      <c r="C2168" t="s">
        <v>65</v>
      </c>
      <c r="D2168">
        <v>10000026</v>
      </c>
      <c r="E2168">
        <v>10000026</v>
      </c>
      <c r="F2168">
        <v>25.757000000000001</v>
      </c>
      <c r="G2168">
        <v>200375</v>
      </c>
      <c r="H2168">
        <v>0.5</v>
      </c>
      <c r="I2168">
        <v>2022</v>
      </c>
      <c r="J2168" t="s">
        <v>135</v>
      </c>
      <c r="K2168" t="s">
        <v>27</v>
      </c>
      <c r="L2168" s="127">
        <v>0.46875</v>
      </c>
      <c r="M2168" t="s">
        <v>28</v>
      </c>
      <c r="N2168" t="s">
        <v>49</v>
      </c>
      <c r="O2168" t="s">
        <v>30</v>
      </c>
      <c r="P2168" t="s">
        <v>31</v>
      </c>
      <c r="Q2168" t="s">
        <v>62</v>
      </c>
      <c r="R2168" t="s">
        <v>33</v>
      </c>
      <c r="S2168" t="s">
        <v>34</v>
      </c>
      <c r="T2168" t="s">
        <v>35</v>
      </c>
      <c r="U2168" s="1" t="s">
        <v>36</v>
      </c>
      <c r="V2168">
        <v>2</v>
      </c>
      <c r="W2168">
        <v>0</v>
      </c>
      <c r="X2168">
        <v>0</v>
      </c>
      <c r="Y2168">
        <v>0</v>
      </c>
      <c r="Z2168">
        <v>0</v>
      </c>
    </row>
    <row r="2169" spans="1:26" x14ac:dyDescent="0.25">
      <c r="A2169">
        <v>106966751</v>
      </c>
      <c r="B2169" t="s">
        <v>81</v>
      </c>
      <c r="C2169" t="s">
        <v>65</v>
      </c>
      <c r="D2169">
        <v>10000485</v>
      </c>
      <c r="E2169">
        <v>10800485</v>
      </c>
      <c r="F2169">
        <v>29.109000000000002</v>
      </c>
      <c r="G2169">
        <v>40003624</v>
      </c>
      <c r="H2169">
        <v>0.1</v>
      </c>
      <c r="I2169">
        <v>2022</v>
      </c>
      <c r="J2169" t="s">
        <v>135</v>
      </c>
      <c r="K2169" t="s">
        <v>27</v>
      </c>
      <c r="L2169" s="127">
        <v>0.7993055555555556</v>
      </c>
      <c r="M2169" t="s">
        <v>28</v>
      </c>
      <c r="N2169" t="s">
        <v>49</v>
      </c>
      <c r="O2169" t="s">
        <v>30</v>
      </c>
      <c r="P2169" t="s">
        <v>31</v>
      </c>
      <c r="Q2169" t="s">
        <v>62</v>
      </c>
      <c r="R2169" t="s">
        <v>33</v>
      </c>
      <c r="S2169" t="s">
        <v>34</v>
      </c>
      <c r="T2169" t="s">
        <v>35</v>
      </c>
      <c r="U2169" s="1" t="s">
        <v>36</v>
      </c>
      <c r="V2169">
        <v>2</v>
      </c>
      <c r="W2169">
        <v>0</v>
      </c>
      <c r="X2169">
        <v>0</v>
      </c>
      <c r="Y2169">
        <v>0</v>
      </c>
      <c r="Z2169">
        <v>0</v>
      </c>
    </row>
    <row r="2170" spans="1:26" x14ac:dyDescent="0.25">
      <c r="A2170">
        <v>106966757</v>
      </c>
      <c r="B2170" t="s">
        <v>106</v>
      </c>
      <c r="C2170" t="s">
        <v>65</v>
      </c>
      <c r="D2170">
        <v>10000095</v>
      </c>
      <c r="E2170">
        <v>10000095</v>
      </c>
      <c r="F2170">
        <v>22.914999999999999</v>
      </c>
      <c r="G2170">
        <v>40001815</v>
      </c>
      <c r="H2170">
        <v>0.4</v>
      </c>
      <c r="I2170">
        <v>2022</v>
      </c>
      <c r="J2170" t="s">
        <v>135</v>
      </c>
      <c r="K2170" t="s">
        <v>39</v>
      </c>
      <c r="L2170" s="127">
        <v>0.51874999999999993</v>
      </c>
      <c r="M2170" t="s">
        <v>28</v>
      </c>
      <c r="N2170" t="s">
        <v>49</v>
      </c>
      <c r="O2170" t="s">
        <v>30</v>
      </c>
      <c r="P2170" t="s">
        <v>54</v>
      </c>
      <c r="Q2170" t="s">
        <v>41</v>
      </c>
      <c r="R2170" t="s">
        <v>33</v>
      </c>
      <c r="S2170" t="s">
        <v>42</v>
      </c>
      <c r="T2170" t="s">
        <v>35</v>
      </c>
      <c r="U2170" s="1" t="s">
        <v>36</v>
      </c>
      <c r="V2170">
        <v>5</v>
      </c>
      <c r="W2170">
        <v>0</v>
      </c>
      <c r="X2170">
        <v>0</v>
      </c>
      <c r="Y2170">
        <v>0</v>
      </c>
      <c r="Z2170">
        <v>0</v>
      </c>
    </row>
    <row r="2171" spans="1:26" x14ac:dyDescent="0.25">
      <c r="A2171">
        <v>106966787</v>
      </c>
      <c r="B2171" t="s">
        <v>86</v>
      </c>
      <c r="C2171" t="s">
        <v>65</v>
      </c>
      <c r="D2171">
        <v>10000026</v>
      </c>
      <c r="E2171">
        <v>10000026</v>
      </c>
      <c r="F2171">
        <v>27.259</v>
      </c>
      <c r="G2171">
        <v>30000280</v>
      </c>
      <c r="H2171">
        <v>1</v>
      </c>
      <c r="I2171">
        <v>2022</v>
      </c>
      <c r="J2171" t="s">
        <v>135</v>
      </c>
      <c r="K2171" t="s">
        <v>39</v>
      </c>
      <c r="L2171" s="127">
        <v>0.65972222222222221</v>
      </c>
      <c r="M2171" t="s">
        <v>28</v>
      </c>
      <c r="N2171" t="s">
        <v>49</v>
      </c>
      <c r="O2171" t="s">
        <v>30</v>
      </c>
      <c r="P2171" t="s">
        <v>31</v>
      </c>
      <c r="Q2171" t="s">
        <v>41</v>
      </c>
      <c r="R2171" t="s">
        <v>33</v>
      </c>
      <c r="S2171" t="s">
        <v>42</v>
      </c>
      <c r="T2171" t="s">
        <v>35</v>
      </c>
      <c r="U2171" s="1" t="s">
        <v>36</v>
      </c>
      <c r="V2171">
        <v>4</v>
      </c>
      <c r="W2171">
        <v>0</v>
      </c>
      <c r="X2171">
        <v>0</v>
      </c>
      <c r="Y2171">
        <v>0</v>
      </c>
      <c r="Z2171">
        <v>0</v>
      </c>
    </row>
    <row r="2172" spans="1:26" x14ac:dyDescent="0.25">
      <c r="A2172">
        <v>106966791</v>
      </c>
      <c r="B2172" t="s">
        <v>81</v>
      </c>
      <c r="C2172" t="s">
        <v>65</v>
      </c>
      <c r="D2172">
        <v>10000485</v>
      </c>
      <c r="E2172">
        <v>10800485</v>
      </c>
      <c r="F2172">
        <v>22.577000000000002</v>
      </c>
      <c r="G2172">
        <v>50024412</v>
      </c>
      <c r="H2172">
        <v>0.1</v>
      </c>
      <c r="I2172">
        <v>2022</v>
      </c>
      <c r="J2172" t="s">
        <v>135</v>
      </c>
      <c r="K2172" t="s">
        <v>39</v>
      </c>
      <c r="L2172" s="127">
        <v>0.62847222222222221</v>
      </c>
      <c r="M2172" t="s">
        <v>28</v>
      </c>
      <c r="N2172" t="s">
        <v>49</v>
      </c>
      <c r="O2172" t="s">
        <v>30</v>
      </c>
      <c r="P2172" t="s">
        <v>31</v>
      </c>
      <c r="Q2172" t="s">
        <v>32</v>
      </c>
      <c r="R2172" t="s">
        <v>33</v>
      </c>
      <c r="S2172" t="s">
        <v>42</v>
      </c>
      <c r="T2172" t="s">
        <v>35</v>
      </c>
      <c r="U2172" s="1" t="s">
        <v>36</v>
      </c>
      <c r="V2172">
        <v>4</v>
      </c>
      <c r="W2172">
        <v>0</v>
      </c>
      <c r="X2172">
        <v>0</v>
      </c>
      <c r="Y2172">
        <v>0</v>
      </c>
      <c r="Z2172">
        <v>0</v>
      </c>
    </row>
    <row r="2173" spans="1:26" x14ac:dyDescent="0.25">
      <c r="A2173">
        <v>106966914</v>
      </c>
      <c r="B2173" t="s">
        <v>25</v>
      </c>
      <c r="C2173" t="s">
        <v>45</v>
      </c>
      <c r="D2173">
        <v>50014265</v>
      </c>
      <c r="E2173">
        <v>40001152</v>
      </c>
      <c r="F2173">
        <v>6.1239999999999997</v>
      </c>
      <c r="G2173">
        <v>50005348</v>
      </c>
      <c r="H2173">
        <v>0</v>
      </c>
      <c r="I2173">
        <v>2022</v>
      </c>
      <c r="J2173" t="s">
        <v>135</v>
      </c>
      <c r="K2173" t="s">
        <v>58</v>
      </c>
      <c r="L2173" s="127">
        <v>0.60763888888888895</v>
      </c>
      <c r="M2173" t="s">
        <v>28</v>
      </c>
      <c r="N2173" t="s">
        <v>49</v>
      </c>
      <c r="O2173" t="s">
        <v>30</v>
      </c>
      <c r="P2173" t="s">
        <v>31</v>
      </c>
      <c r="Q2173" t="s">
        <v>32</v>
      </c>
      <c r="R2173" t="s">
        <v>50</v>
      </c>
      <c r="S2173" t="s">
        <v>34</v>
      </c>
      <c r="T2173" t="s">
        <v>35</v>
      </c>
      <c r="U2173" s="1" t="s">
        <v>43</v>
      </c>
      <c r="V2173">
        <v>6</v>
      </c>
      <c r="W2173">
        <v>0</v>
      </c>
      <c r="X2173">
        <v>0</v>
      </c>
      <c r="Y2173">
        <v>0</v>
      </c>
      <c r="Z2173">
        <v>1</v>
      </c>
    </row>
    <row r="2174" spans="1:26" x14ac:dyDescent="0.25">
      <c r="A2174">
        <v>106966941</v>
      </c>
      <c r="B2174" t="s">
        <v>112</v>
      </c>
      <c r="C2174" t="s">
        <v>65</v>
      </c>
      <c r="D2174">
        <v>10000095</v>
      </c>
      <c r="E2174">
        <v>10000095</v>
      </c>
      <c r="F2174">
        <v>4.2460000000000004</v>
      </c>
      <c r="G2174">
        <v>20000421</v>
      </c>
      <c r="H2174">
        <v>0.25</v>
      </c>
      <c r="I2174">
        <v>2022</v>
      </c>
      <c r="J2174" t="s">
        <v>135</v>
      </c>
      <c r="K2174" t="s">
        <v>55</v>
      </c>
      <c r="L2174" s="127">
        <v>0.68958333333333333</v>
      </c>
      <c r="M2174" t="s">
        <v>28</v>
      </c>
      <c r="N2174" t="s">
        <v>49</v>
      </c>
      <c r="O2174" t="s">
        <v>30</v>
      </c>
      <c r="P2174" t="s">
        <v>54</v>
      </c>
      <c r="Q2174" t="s">
        <v>41</v>
      </c>
      <c r="R2174" t="s">
        <v>33</v>
      </c>
      <c r="S2174" t="s">
        <v>42</v>
      </c>
      <c r="T2174" t="s">
        <v>35</v>
      </c>
      <c r="U2174" s="1" t="s">
        <v>43</v>
      </c>
      <c r="V2174">
        <v>4</v>
      </c>
      <c r="W2174">
        <v>0</v>
      </c>
      <c r="X2174">
        <v>0</v>
      </c>
      <c r="Y2174">
        <v>0</v>
      </c>
      <c r="Z2174">
        <v>2</v>
      </c>
    </row>
    <row r="2175" spans="1:26" x14ac:dyDescent="0.25">
      <c r="A2175">
        <v>106967031</v>
      </c>
      <c r="B2175" t="s">
        <v>242</v>
      </c>
      <c r="C2175" t="s">
        <v>122</v>
      </c>
      <c r="D2175">
        <v>40001001</v>
      </c>
      <c r="E2175">
        <v>40001001</v>
      </c>
      <c r="F2175">
        <v>6.66</v>
      </c>
      <c r="G2175">
        <v>40001100</v>
      </c>
      <c r="H2175">
        <v>4.0000000000000001E-3</v>
      </c>
      <c r="I2175">
        <v>2022</v>
      </c>
      <c r="J2175" t="s">
        <v>135</v>
      </c>
      <c r="K2175" t="s">
        <v>53</v>
      </c>
      <c r="L2175" s="127">
        <v>0.47986111111111113</v>
      </c>
      <c r="M2175" t="s">
        <v>40</v>
      </c>
      <c r="N2175" t="s">
        <v>49</v>
      </c>
      <c r="O2175" t="s">
        <v>30</v>
      </c>
      <c r="P2175" t="s">
        <v>54</v>
      </c>
      <c r="Q2175" t="s">
        <v>41</v>
      </c>
      <c r="R2175" t="s">
        <v>61</v>
      </c>
      <c r="S2175" t="s">
        <v>42</v>
      </c>
      <c r="T2175" t="s">
        <v>35</v>
      </c>
      <c r="U2175" s="1" t="s">
        <v>36</v>
      </c>
      <c r="V2175">
        <v>3</v>
      </c>
      <c r="W2175">
        <v>0</v>
      </c>
      <c r="X2175">
        <v>0</v>
      </c>
      <c r="Y2175">
        <v>0</v>
      </c>
      <c r="Z2175">
        <v>0</v>
      </c>
    </row>
    <row r="2176" spans="1:26" x14ac:dyDescent="0.25">
      <c r="A2176">
        <v>106967253</v>
      </c>
      <c r="B2176" t="s">
        <v>44</v>
      </c>
      <c r="C2176" t="s">
        <v>38</v>
      </c>
      <c r="D2176">
        <v>20000070</v>
      </c>
      <c r="E2176">
        <v>20000070</v>
      </c>
      <c r="F2176">
        <v>8.6539999999999999</v>
      </c>
      <c r="G2176">
        <v>50014232</v>
      </c>
      <c r="H2176">
        <v>3.7999999999999999E-2</v>
      </c>
      <c r="I2176">
        <v>2022</v>
      </c>
      <c r="J2176" t="s">
        <v>135</v>
      </c>
      <c r="K2176" t="s">
        <v>27</v>
      </c>
      <c r="L2176" s="127">
        <v>0.59097222222222223</v>
      </c>
      <c r="M2176" t="s">
        <v>28</v>
      </c>
      <c r="N2176" t="s">
        <v>49</v>
      </c>
      <c r="P2176" t="s">
        <v>31</v>
      </c>
      <c r="Q2176" t="s">
        <v>32</v>
      </c>
      <c r="R2176" t="s">
        <v>66</v>
      </c>
      <c r="S2176" t="s">
        <v>42</v>
      </c>
      <c r="T2176" t="s">
        <v>35</v>
      </c>
      <c r="U2176" s="1" t="s">
        <v>36</v>
      </c>
      <c r="V2176">
        <v>2</v>
      </c>
      <c r="W2176">
        <v>0</v>
      </c>
      <c r="X2176">
        <v>0</v>
      </c>
      <c r="Y2176">
        <v>0</v>
      </c>
      <c r="Z2176">
        <v>0</v>
      </c>
    </row>
    <row r="2177" spans="1:26" x14ac:dyDescent="0.25">
      <c r="A2177">
        <v>106967529</v>
      </c>
      <c r="B2177" t="s">
        <v>131</v>
      </c>
      <c r="C2177" t="s">
        <v>38</v>
      </c>
      <c r="D2177">
        <v>22000221</v>
      </c>
      <c r="E2177">
        <v>20000221</v>
      </c>
      <c r="F2177">
        <v>13.224</v>
      </c>
      <c r="G2177">
        <v>50018093</v>
      </c>
      <c r="H2177">
        <v>1</v>
      </c>
      <c r="I2177">
        <v>2022</v>
      </c>
      <c r="J2177" t="s">
        <v>135</v>
      </c>
      <c r="K2177" t="s">
        <v>53</v>
      </c>
      <c r="L2177" s="127">
        <v>0.45833333333333331</v>
      </c>
      <c r="M2177" t="s">
        <v>28</v>
      </c>
      <c r="N2177" t="s">
        <v>49</v>
      </c>
      <c r="O2177" t="s">
        <v>30</v>
      </c>
      <c r="P2177" t="s">
        <v>54</v>
      </c>
      <c r="Q2177" t="s">
        <v>32</v>
      </c>
      <c r="R2177" t="s">
        <v>33</v>
      </c>
      <c r="S2177" t="s">
        <v>42</v>
      </c>
      <c r="T2177" t="s">
        <v>35</v>
      </c>
      <c r="U2177" s="1" t="s">
        <v>116</v>
      </c>
      <c r="V2177">
        <v>2</v>
      </c>
      <c r="W2177">
        <v>0</v>
      </c>
      <c r="X2177">
        <v>0</v>
      </c>
      <c r="Y2177">
        <v>0</v>
      </c>
      <c r="Z2177">
        <v>0</v>
      </c>
    </row>
    <row r="2178" spans="1:26" x14ac:dyDescent="0.25">
      <c r="A2178">
        <v>106967776</v>
      </c>
      <c r="B2178" t="s">
        <v>25</v>
      </c>
      <c r="C2178" t="s">
        <v>67</v>
      </c>
      <c r="D2178">
        <v>30000098</v>
      </c>
      <c r="E2178">
        <v>30000098</v>
      </c>
      <c r="F2178">
        <v>11.686999999999999</v>
      </c>
      <c r="G2178">
        <v>50011079</v>
      </c>
      <c r="H2178">
        <v>6.0000000000000001E-3</v>
      </c>
      <c r="I2178">
        <v>2022</v>
      </c>
      <c r="J2178" t="s">
        <v>135</v>
      </c>
      <c r="K2178" t="s">
        <v>39</v>
      </c>
      <c r="L2178" s="127">
        <v>0.30416666666666664</v>
      </c>
      <c r="M2178" t="s">
        <v>28</v>
      </c>
      <c r="N2178" t="s">
        <v>29</v>
      </c>
      <c r="O2178" t="s">
        <v>30</v>
      </c>
      <c r="P2178" t="s">
        <v>31</v>
      </c>
      <c r="Q2178" t="s">
        <v>41</v>
      </c>
      <c r="R2178" t="s">
        <v>33</v>
      </c>
      <c r="S2178" t="s">
        <v>42</v>
      </c>
      <c r="T2178" t="s">
        <v>35</v>
      </c>
      <c r="U2178" s="1" t="s">
        <v>36</v>
      </c>
      <c r="V2178">
        <v>4</v>
      </c>
      <c r="W2178">
        <v>0</v>
      </c>
      <c r="X2178">
        <v>0</v>
      </c>
      <c r="Y2178">
        <v>0</v>
      </c>
      <c r="Z2178">
        <v>0</v>
      </c>
    </row>
    <row r="2179" spans="1:26" x14ac:dyDescent="0.25">
      <c r="A2179">
        <v>106967832</v>
      </c>
      <c r="B2179" t="s">
        <v>117</v>
      </c>
      <c r="C2179" t="s">
        <v>45</v>
      </c>
      <c r="D2179">
        <v>50003816</v>
      </c>
      <c r="E2179">
        <v>50003816</v>
      </c>
      <c r="F2179">
        <v>999.99900000000002</v>
      </c>
      <c r="G2179">
        <v>50003816</v>
      </c>
      <c r="H2179">
        <v>0</v>
      </c>
      <c r="I2179">
        <v>2022</v>
      </c>
      <c r="J2179" t="s">
        <v>118</v>
      </c>
      <c r="K2179" t="s">
        <v>48</v>
      </c>
      <c r="L2179" s="127">
        <v>0.80763888888888891</v>
      </c>
      <c r="M2179" t="s">
        <v>28</v>
      </c>
      <c r="N2179" t="s">
        <v>29</v>
      </c>
      <c r="O2179" t="s">
        <v>30</v>
      </c>
      <c r="P2179" t="s">
        <v>31</v>
      </c>
      <c r="Q2179" t="s">
        <v>41</v>
      </c>
      <c r="R2179" t="s">
        <v>50</v>
      </c>
      <c r="S2179" t="s">
        <v>42</v>
      </c>
      <c r="T2179" t="s">
        <v>74</v>
      </c>
      <c r="U2179" s="1" t="s">
        <v>36</v>
      </c>
      <c r="V2179">
        <v>2</v>
      </c>
      <c r="W2179">
        <v>0</v>
      </c>
      <c r="X2179">
        <v>0</v>
      </c>
      <c r="Y2179">
        <v>0</v>
      </c>
      <c r="Z2179">
        <v>0</v>
      </c>
    </row>
    <row r="2180" spans="1:26" x14ac:dyDescent="0.25">
      <c r="A2180">
        <v>106967953</v>
      </c>
      <c r="B2180" t="s">
        <v>86</v>
      </c>
      <c r="C2180" t="s">
        <v>45</v>
      </c>
      <c r="D2180">
        <v>50002713</v>
      </c>
      <c r="E2180">
        <v>40003214</v>
      </c>
      <c r="F2180">
        <v>0.43</v>
      </c>
      <c r="G2180">
        <v>50006013</v>
      </c>
      <c r="H2180">
        <v>0</v>
      </c>
      <c r="I2180">
        <v>2022</v>
      </c>
      <c r="J2180" t="s">
        <v>135</v>
      </c>
      <c r="K2180" t="s">
        <v>53</v>
      </c>
      <c r="L2180" s="127">
        <v>0.57916666666666672</v>
      </c>
      <c r="M2180" t="s">
        <v>28</v>
      </c>
      <c r="N2180" t="s">
        <v>49</v>
      </c>
      <c r="O2180" t="s">
        <v>30</v>
      </c>
      <c r="P2180" t="s">
        <v>54</v>
      </c>
      <c r="Q2180" t="s">
        <v>41</v>
      </c>
      <c r="R2180" t="s">
        <v>61</v>
      </c>
      <c r="S2180" t="s">
        <v>42</v>
      </c>
      <c r="T2180" t="s">
        <v>35</v>
      </c>
      <c r="U2180" s="1" t="s">
        <v>43</v>
      </c>
      <c r="V2180">
        <v>3</v>
      </c>
      <c r="W2180">
        <v>0</v>
      </c>
      <c r="X2180">
        <v>0</v>
      </c>
      <c r="Y2180">
        <v>0</v>
      </c>
      <c r="Z2180">
        <v>1</v>
      </c>
    </row>
    <row r="2181" spans="1:26" x14ac:dyDescent="0.25">
      <c r="A2181">
        <v>106967982</v>
      </c>
      <c r="B2181" t="s">
        <v>81</v>
      </c>
      <c r="C2181" t="s">
        <v>45</v>
      </c>
      <c r="D2181">
        <v>50016282</v>
      </c>
      <c r="E2181">
        <v>50016282</v>
      </c>
      <c r="F2181">
        <v>0.3</v>
      </c>
      <c r="G2181">
        <v>50029501</v>
      </c>
      <c r="H2181">
        <v>0.1</v>
      </c>
      <c r="I2181">
        <v>2022</v>
      </c>
      <c r="J2181" t="s">
        <v>135</v>
      </c>
      <c r="K2181" t="s">
        <v>48</v>
      </c>
      <c r="L2181" s="127">
        <v>0.45694444444444443</v>
      </c>
      <c r="M2181" t="s">
        <v>77</v>
      </c>
      <c r="N2181" t="s">
        <v>49</v>
      </c>
      <c r="O2181" t="s">
        <v>30</v>
      </c>
      <c r="P2181" t="s">
        <v>31</v>
      </c>
      <c r="Q2181" t="s">
        <v>32</v>
      </c>
      <c r="R2181" t="s">
        <v>72</v>
      </c>
      <c r="S2181" t="s">
        <v>42</v>
      </c>
      <c r="T2181" t="s">
        <v>35</v>
      </c>
      <c r="U2181" s="1" t="s">
        <v>36</v>
      </c>
      <c r="V2181">
        <v>3</v>
      </c>
      <c r="W2181">
        <v>0</v>
      </c>
      <c r="X2181">
        <v>0</v>
      </c>
      <c r="Y2181">
        <v>0</v>
      </c>
      <c r="Z2181">
        <v>0</v>
      </c>
    </row>
    <row r="2182" spans="1:26" x14ac:dyDescent="0.25">
      <c r="A2182">
        <v>106968079</v>
      </c>
      <c r="B2182" t="s">
        <v>97</v>
      </c>
      <c r="C2182" t="s">
        <v>45</v>
      </c>
      <c r="D2182">
        <v>50014180</v>
      </c>
      <c r="E2182">
        <v>50014180</v>
      </c>
      <c r="F2182">
        <v>3.6640000000000001</v>
      </c>
      <c r="G2182">
        <v>50028840</v>
      </c>
      <c r="H2182">
        <v>1.9E-2</v>
      </c>
      <c r="I2182">
        <v>2022</v>
      </c>
      <c r="J2182" t="s">
        <v>135</v>
      </c>
      <c r="K2182" t="s">
        <v>48</v>
      </c>
      <c r="L2182" s="127">
        <v>0.64027777777777783</v>
      </c>
      <c r="M2182" t="s">
        <v>28</v>
      </c>
      <c r="N2182" t="s">
        <v>49</v>
      </c>
      <c r="O2182" t="s">
        <v>30</v>
      </c>
      <c r="P2182" t="s">
        <v>68</v>
      </c>
      <c r="Q2182" t="s">
        <v>41</v>
      </c>
      <c r="R2182" t="s">
        <v>61</v>
      </c>
      <c r="S2182" t="s">
        <v>42</v>
      </c>
      <c r="T2182" t="s">
        <v>35</v>
      </c>
      <c r="U2182" s="1" t="s">
        <v>43</v>
      </c>
      <c r="V2182">
        <v>5</v>
      </c>
      <c r="W2182">
        <v>0</v>
      </c>
      <c r="X2182">
        <v>0</v>
      </c>
      <c r="Y2182">
        <v>0</v>
      </c>
      <c r="Z2182">
        <v>1</v>
      </c>
    </row>
    <row r="2183" spans="1:26" x14ac:dyDescent="0.25">
      <c r="A2183">
        <v>106968091</v>
      </c>
      <c r="B2183" t="s">
        <v>81</v>
      </c>
      <c r="C2183" t="s">
        <v>45</v>
      </c>
      <c r="D2183">
        <v>50011776</v>
      </c>
      <c r="E2183">
        <v>40002136</v>
      </c>
      <c r="F2183">
        <v>0.78</v>
      </c>
      <c r="G2183">
        <v>20000021</v>
      </c>
      <c r="H2183">
        <v>0.1</v>
      </c>
      <c r="I2183">
        <v>2022</v>
      </c>
      <c r="J2183" t="s">
        <v>135</v>
      </c>
      <c r="K2183" t="s">
        <v>48</v>
      </c>
      <c r="L2183" s="127">
        <v>0.4375</v>
      </c>
      <c r="M2183" t="s">
        <v>28</v>
      </c>
      <c r="N2183" t="s">
        <v>29</v>
      </c>
      <c r="O2183" t="s">
        <v>30</v>
      </c>
      <c r="P2183" t="s">
        <v>68</v>
      </c>
      <c r="Q2183" t="s">
        <v>32</v>
      </c>
      <c r="R2183" t="s">
        <v>75</v>
      </c>
      <c r="S2183" t="s">
        <v>42</v>
      </c>
      <c r="T2183" t="s">
        <v>35</v>
      </c>
      <c r="U2183" s="1" t="s">
        <v>43</v>
      </c>
      <c r="V2183">
        <v>1</v>
      </c>
      <c r="W2183">
        <v>0</v>
      </c>
      <c r="X2183">
        <v>0</v>
      </c>
      <c r="Y2183">
        <v>0</v>
      </c>
      <c r="Z2183">
        <v>1</v>
      </c>
    </row>
    <row r="2184" spans="1:26" x14ac:dyDescent="0.25">
      <c r="A2184">
        <v>106968173</v>
      </c>
      <c r="B2184" t="s">
        <v>44</v>
      </c>
      <c r="C2184" t="s">
        <v>45</v>
      </c>
      <c r="D2184">
        <v>50017146</v>
      </c>
      <c r="E2184">
        <v>50012792</v>
      </c>
      <c r="F2184">
        <v>0.81</v>
      </c>
      <c r="G2184">
        <v>50012792</v>
      </c>
      <c r="H2184">
        <v>0</v>
      </c>
      <c r="I2184">
        <v>2022</v>
      </c>
      <c r="J2184" t="s">
        <v>135</v>
      </c>
      <c r="K2184" t="s">
        <v>48</v>
      </c>
      <c r="L2184" s="127">
        <v>0.60486111111111118</v>
      </c>
      <c r="M2184" t="s">
        <v>28</v>
      </c>
      <c r="N2184" t="s">
        <v>49</v>
      </c>
      <c r="O2184" t="s">
        <v>30</v>
      </c>
      <c r="P2184" t="s">
        <v>54</v>
      </c>
      <c r="Q2184" t="s">
        <v>41</v>
      </c>
      <c r="R2184" t="s">
        <v>33</v>
      </c>
      <c r="S2184" t="s">
        <v>42</v>
      </c>
      <c r="T2184" t="s">
        <v>35</v>
      </c>
      <c r="U2184" s="1" t="s">
        <v>36</v>
      </c>
      <c r="V2184">
        <v>2</v>
      </c>
      <c r="W2184">
        <v>0</v>
      </c>
      <c r="X2184">
        <v>0</v>
      </c>
      <c r="Y2184">
        <v>0</v>
      </c>
      <c r="Z2184">
        <v>0</v>
      </c>
    </row>
    <row r="2185" spans="1:26" x14ac:dyDescent="0.25">
      <c r="A2185">
        <v>106968211</v>
      </c>
      <c r="B2185" t="s">
        <v>248</v>
      </c>
      <c r="C2185" t="s">
        <v>45</v>
      </c>
      <c r="D2185">
        <v>50014106</v>
      </c>
      <c r="E2185">
        <v>29000019</v>
      </c>
      <c r="F2185">
        <v>0.06</v>
      </c>
      <c r="G2185">
        <v>50022573</v>
      </c>
      <c r="H2185">
        <v>0</v>
      </c>
      <c r="I2185">
        <v>2022</v>
      </c>
      <c r="J2185" t="s">
        <v>135</v>
      </c>
      <c r="K2185" t="s">
        <v>53</v>
      </c>
      <c r="L2185" s="127">
        <v>0.85277777777777775</v>
      </c>
      <c r="M2185" t="s">
        <v>28</v>
      </c>
      <c r="N2185" t="s">
        <v>29</v>
      </c>
      <c r="O2185" t="s">
        <v>30</v>
      </c>
      <c r="P2185" t="s">
        <v>54</v>
      </c>
      <c r="Q2185" t="s">
        <v>41</v>
      </c>
      <c r="R2185" t="s">
        <v>50</v>
      </c>
      <c r="S2185" t="s">
        <v>42</v>
      </c>
      <c r="T2185" t="s">
        <v>52</v>
      </c>
      <c r="U2185" s="1" t="s">
        <v>36</v>
      </c>
      <c r="V2185">
        <v>6</v>
      </c>
      <c r="W2185">
        <v>0</v>
      </c>
      <c r="X2185">
        <v>0</v>
      </c>
      <c r="Y2185">
        <v>0</v>
      </c>
      <c r="Z2185">
        <v>0</v>
      </c>
    </row>
    <row r="2186" spans="1:26" x14ac:dyDescent="0.25">
      <c r="A2186">
        <v>106968345</v>
      </c>
      <c r="B2186" t="s">
        <v>103</v>
      </c>
      <c r="C2186" t="s">
        <v>45</v>
      </c>
      <c r="D2186">
        <v>50020547</v>
      </c>
      <c r="E2186">
        <v>50020547</v>
      </c>
      <c r="F2186">
        <v>999.99900000000002</v>
      </c>
      <c r="G2186">
        <v>50017252</v>
      </c>
      <c r="H2186">
        <v>1.7000000000000001E-2</v>
      </c>
      <c r="I2186">
        <v>2022</v>
      </c>
      <c r="J2186" t="s">
        <v>135</v>
      </c>
      <c r="K2186" t="s">
        <v>27</v>
      </c>
      <c r="L2186" s="127">
        <v>0.68333333333333324</v>
      </c>
      <c r="M2186" t="s">
        <v>28</v>
      </c>
      <c r="N2186" t="s">
        <v>29</v>
      </c>
      <c r="O2186" t="s">
        <v>30</v>
      </c>
      <c r="P2186" t="s">
        <v>54</v>
      </c>
      <c r="Q2186" t="s">
        <v>41</v>
      </c>
      <c r="S2186" t="s">
        <v>42</v>
      </c>
      <c r="T2186" t="s">
        <v>35</v>
      </c>
      <c r="U2186" s="1" t="s">
        <v>116</v>
      </c>
      <c r="V2186">
        <v>1</v>
      </c>
      <c r="W2186">
        <v>0</v>
      </c>
      <c r="X2186">
        <v>0</v>
      </c>
      <c r="Y2186">
        <v>0</v>
      </c>
      <c r="Z2186">
        <v>0</v>
      </c>
    </row>
    <row r="2187" spans="1:26" x14ac:dyDescent="0.25">
      <c r="A2187">
        <v>106968427</v>
      </c>
      <c r="B2187" t="s">
        <v>25</v>
      </c>
      <c r="C2187" t="s">
        <v>67</v>
      </c>
      <c r="D2187">
        <v>32000098</v>
      </c>
      <c r="E2187">
        <v>30000098</v>
      </c>
      <c r="F2187">
        <v>11.683999999999999</v>
      </c>
      <c r="G2187">
        <v>50011079</v>
      </c>
      <c r="H2187">
        <v>1.0999999999999999E-2</v>
      </c>
      <c r="I2187">
        <v>2022</v>
      </c>
      <c r="J2187" t="s">
        <v>118</v>
      </c>
      <c r="K2187" t="s">
        <v>60</v>
      </c>
      <c r="L2187" s="127">
        <v>0.35694444444444445</v>
      </c>
      <c r="M2187" t="s">
        <v>28</v>
      </c>
      <c r="N2187" t="s">
        <v>29</v>
      </c>
      <c r="O2187" t="s">
        <v>30</v>
      </c>
      <c r="P2187" t="s">
        <v>31</v>
      </c>
      <c r="Q2187" t="s">
        <v>41</v>
      </c>
      <c r="R2187" t="s">
        <v>33</v>
      </c>
      <c r="S2187" t="s">
        <v>42</v>
      </c>
      <c r="T2187" t="s">
        <v>35</v>
      </c>
      <c r="U2187" s="1" t="s">
        <v>36</v>
      </c>
      <c r="V2187">
        <v>4</v>
      </c>
      <c r="W2187">
        <v>0</v>
      </c>
      <c r="X2187">
        <v>0</v>
      </c>
      <c r="Y2187">
        <v>0</v>
      </c>
      <c r="Z2187">
        <v>0</v>
      </c>
    </row>
    <row r="2188" spans="1:26" x14ac:dyDescent="0.25">
      <c r="A2188">
        <v>106968428</v>
      </c>
      <c r="B2188" t="s">
        <v>25</v>
      </c>
      <c r="C2188" t="s">
        <v>67</v>
      </c>
      <c r="D2188">
        <v>32000098</v>
      </c>
      <c r="E2188">
        <v>30000098</v>
      </c>
      <c r="F2188">
        <v>11.347</v>
      </c>
      <c r="G2188">
        <v>21000001</v>
      </c>
      <c r="H2188">
        <v>5.7000000000000002E-2</v>
      </c>
      <c r="I2188">
        <v>2022</v>
      </c>
      <c r="J2188" t="s">
        <v>118</v>
      </c>
      <c r="K2188" t="s">
        <v>60</v>
      </c>
      <c r="L2188" s="127">
        <v>0.72013888888888899</v>
      </c>
      <c r="M2188" t="s">
        <v>28</v>
      </c>
      <c r="N2188" t="s">
        <v>29</v>
      </c>
      <c r="O2188" t="s">
        <v>30</v>
      </c>
      <c r="P2188" t="s">
        <v>31</v>
      </c>
      <c r="Q2188" t="s">
        <v>41</v>
      </c>
      <c r="R2188" t="s">
        <v>33</v>
      </c>
      <c r="S2188" t="s">
        <v>42</v>
      </c>
      <c r="T2188" t="s">
        <v>35</v>
      </c>
      <c r="U2188" s="1" t="s">
        <v>43</v>
      </c>
      <c r="V2188">
        <v>2</v>
      </c>
      <c r="W2188">
        <v>0</v>
      </c>
      <c r="X2188">
        <v>0</v>
      </c>
      <c r="Y2188">
        <v>0</v>
      </c>
      <c r="Z2188">
        <v>1</v>
      </c>
    </row>
    <row r="2189" spans="1:26" x14ac:dyDescent="0.25">
      <c r="A2189">
        <v>106968497</v>
      </c>
      <c r="B2189" t="s">
        <v>166</v>
      </c>
      <c r="C2189" t="s">
        <v>65</v>
      </c>
      <c r="D2189">
        <v>10000040</v>
      </c>
      <c r="E2189">
        <v>10000040</v>
      </c>
      <c r="F2189">
        <v>11.679</v>
      </c>
      <c r="G2189">
        <v>201740</v>
      </c>
      <c r="H2189">
        <v>0</v>
      </c>
      <c r="I2189">
        <v>2022</v>
      </c>
      <c r="J2189" t="s">
        <v>135</v>
      </c>
      <c r="K2189" t="s">
        <v>48</v>
      </c>
      <c r="L2189" s="127">
        <v>0.35972222222222222</v>
      </c>
      <c r="M2189" t="s">
        <v>28</v>
      </c>
      <c r="N2189" t="s">
        <v>49</v>
      </c>
      <c r="O2189" t="s">
        <v>30</v>
      </c>
      <c r="P2189" t="s">
        <v>54</v>
      </c>
      <c r="Q2189" t="s">
        <v>41</v>
      </c>
      <c r="R2189" t="s">
        <v>33</v>
      </c>
      <c r="S2189" t="s">
        <v>42</v>
      </c>
      <c r="T2189" t="s">
        <v>35</v>
      </c>
      <c r="U2189" s="1" t="s">
        <v>64</v>
      </c>
      <c r="V2189">
        <v>3</v>
      </c>
      <c r="W2189">
        <v>0</v>
      </c>
      <c r="X2189">
        <v>0</v>
      </c>
      <c r="Y2189">
        <v>2</v>
      </c>
      <c r="Z2189">
        <v>0</v>
      </c>
    </row>
    <row r="2190" spans="1:26" x14ac:dyDescent="0.25">
      <c r="A2190">
        <v>106968503</v>
      </c>
      <c r="B2190" t="s">
        <v>112</v>
      </c>
      <c r="C2190" t="s">
        <v>122</v>
      </c>
      <c r="D2190">
        <v>40001793</v>
      </c>
      <c r="E2190">
        <v>40001793</v>
      </c>
      <c r="F2190">
        <v>999.99900000000002</v>
      </c>
      <c r="G2190">
        <v>40001741</v>
      </c>
      <c r="H2190">
        <v>0.3</v>
      </c>
      <c r="I2190">
        <v>2022</v>
      </c>
      <c r="J2190" t="s">
        <v>135</v>
      </c>
      <c r="K2190" t="s">
        <v>48</v>
      </c>
      <c r="L2190" s="127">
        <v>0.59097222222222223</v>
      </c>
      <c r="M2190" t="s">
        <v>40</v>
      </c>
      <c r="N2190" t="s">
        <v>49</v>
      </c>
      <c r="O2190" t="s">
        <v>30</v>
      </c>
      <c r="P2190" t="s">
        <v>68</v>
      </c>
      <c r="Q2190" t="s">
        <v>41</v>
      </c>
      <c r="R2190" t="s">
        <v>33</v>
      </c>
      <c r="S2190" t="s">
        <v>42</v>
      </c>
      <c r="T2190" t="s">
        <v>35</v>
      </c>
      <c r="U2190" s="1" t="s">
        <v>36</v>
      </c>
      <c r="V2190">
        <v>2</v>
      </c>
      <c r="W2190">
        <v>0</v>
      </c>
      <c r="X2190">
        <v>0</v>
      </c>
      <c r="Y2190">
        <v>0</v>
      </c>
      <c r="Z2190">
        <v>0</v>
      </c>
    </row>
    <row r="2191" spans="1:26" x14ac:dyDescent="0.25">
      <c r="A2191">
        <v>106968544</v>
      </c>
      <c r="B2191" t="s">
        <v>112</v>
      </c>
      <c r="C2191" t="s">
        <v>65</v>
      </c>
      <c r="D2191">
        <v>10000095</v>
      </c>
      <c r="E2191">
        <v>10000095</v>
      </c>
      <c r="F2191">
        <v>4.0960000000000001</v>
      </c>
      <c r="G2191">
        <v>20000421</v>
      </c>
      <c r="H2191">
        <v>0.1</v>
      </c>
      <c r="I2191">
        <v>2022</v>
      </c>
      <c r="J2191" t="s">
        <v>135</v>
      </c>
      <c r="K2191" t="s">
        <v>55</v>
      </c>
      <c r="L2191" s="127">
        <v>0.84583333333333333</v>
      </c>
      <c r="M2191" t="s">
        <v>28</v>
      </c>
      <c r="N2191" t="s">
        <v>49</v>
      </c>
      <c r="O2191" t="s">
        <v>30</v>
      </c>
      <c r="P2191" t="s">
        <v>54</v>
      </c>
      <c r="Q2191" t="s">
        <v>41</v>
      </c>
      <c r="R2191" t="s">
        <v>33</v>
      </c>
      <c r="S2191" t="s">
        <v>42</v>
      </c>
      <c r="T2191" t="s">
        <v>52</v>
      </c>
      <c r="U2191" s="1" t="s">
        <v>36</v>
      </c>
      <c r="V2191">
        <v>2</v>
      </c>
      <c r="W2191">
        <v>0</v>
      </c>
      <c r="X2191">
        <v>0</v>
      </c>
      <c r="Y2191">
        <v>0</v>
      </c>
      <c r="Z2191">
        <v>0</v>
      </c>
    </row>
    <row r="2192" spans="1:26" x14ac:dyDescent="0.25">
      <c r="A2192">
        <v>106968550</v>
      </c>
      <c r="B2192" t="s">
        <v>96</v>
      </c>
      <c r="C2192" t="s">
        <v>38</v>
      </c>
      <c r="D2192">
        <v>20000052</v>
      </c>
      <c r="E2192">
        <v>20000052</v>
      </c>
      <c r="F2192">
        <v>16.882999999999999</v>
      </c>
      <c r="G2192">
        <v>30000065</v>
      </c>
      <c r="H2192">
        <v>0.3</v>
      </c>
      <c r="I2192">
        <v>2022</v>
      </c>
      <c r="J2192" t="s">
        <v>135</v>
      </c>
      <c r="K2192" t="s">
        <v>58</v>
      </c>
      <c r="L2192" s="127">
        <v>0.75</v>
      </c>
      <c r="M2192" t="s">
        <v>28</v>
      </c>
      <c r="N2192" t="s">
        <v>29</v>
      </c>
      <c r="O2192" t="s">
        <v>30</v>
      </c>
      <c r="P2192" t="s">
        <v>54</v>
      </c>
      <c r="Q2192" t="s">
        <v>62</v>
      </c>
      <c r="R2192" t="s">
        <v>33</v>
      </c>
      <c r="S2192" t="s">
        <v>34</v>
      </c>
      <c r="T2192" t="s">
        <v>35</v>
      </c>
      <c r="U2192" s="1" t="s">
        <v>36</v>
      </c>
      <c r="V2192">
        <v>1</v>
      </c>
      <c r="W2192">
        <v>0</v>
      </c>
      <c r="X2192">
        <v>0</v>
      </c>
      <c r="Y2192">
        <v>0</v>
      </c>
      <c r="Z2192">
        <v>0</v>
      </c>
    </row>
    <row r="2193" spans="1:26" x14ac:dyDescent="0.25">
      <c r="A2193">
        <v>106968677</v>
      </c>
      <c r="B2193" t="s">
        <v>81</v>
      </c>
      <c r="C2193" t="s">
        <v>65</v>
      </c>
      <c r="D2193">
        <v>10000485</v>
      </c>
      <c r="E2193">
        <v>10800485</v>
      </c>
      <c r="F2193">
        <v>27.597000000000001</v>
      </c>
      <c r="G2193">
        <v>50035549</v>
      </c>
      <c r="H2193">
        <v>0.3</v>
      </c>
      <c r="I2193">
        <v>2022</v>
      </c>
      <c r="J2193" t="s">
        <v>135</v>
      </c>
      <c r="K2193" t="s">
        <v>39</v>
      </c>
      <c r="L2193" s="127">
        <v>0.65138888888888891</v>
      </c>
      <c r="M2193" t="s">
        <v>28</v>
      </c>
      <c r="N2193" t="s">
        <v>49</v>
      </c>
      <c r="O2193" t="s">
        <v>30</v>
      </c>
      <c r="P2193" t="s">
        <v>31</v>
      </c>
      <c r="Q2193" t="s">
        <v>32</v>
      </c>
      <c r="R2193" t="s">
        <v>33</v>
      </c>
      <c r="S2193" t="s">
        <v>42</v>
      </c>
      <c r="T2193" t="s">
        <v>35</v>
      </c>
      <c r="U2193" s="1" t="s">
        <v>36</v>
      </c>
      <c r="V2193">
        <v>3</v>
      </c>
      <c r="W2193">
        <v>0</v>
      </c>
      <c r="X2193">
        <v>0</v>
      </c>
      <c r="Y2193">
        <v>0</v>
      </c>
      <c r="Z2193">
        <v>0</v>
      </c>
    </row>
    <row r="2194" spans="1:26" x14ac:dyDescent="0.25">
      <c r="A2194">
        <v>106968716</v>
      </c>
      <c r="B2194" t="s">
        <v>86</v>
      </c>
      <c r="C2194" t="s">
        <v>65</v>
      </c>
      <c r="D2194">
        <v>10000026</v>
      </c>
      <c r="E2194">
        <v>10000026</v>
      </c>
      <c r="F2194">
        <v>27.366</v>
      </c>
      <c r="G2194">
        <v>200400</v>
      </c>
      <c r="H2194">
        <v>0.4</v>
      </c>
      <c r="I2194">
        <v>2022</v>
      </c>
      <c r="J2194" t="s">
        <v>135</v>
      </c>
      <c r="K2194" t="s">
        <v>27</v>
      </c>
      <c r="L2194" s="127">
        <v>0.53888888888888886</v>
      </c>
      <c r="M2194" t="s">
        <v>28</v>
      </c>
      <c r="N2194" t="s">
        <v>49</v>
      </c>
      <c r="O2194" t="s">
        <v>30</v>
      </c>
      <c r="P2194" t="s">
        <v>31</v>
      </c>
      <c r="Q2194" t="s">
        <v>62</v>
      </c>
      <c r="R2194" t="s">
        <v>33</v>
      </c>
      <c r="S2194" t="s">
        <v>34</v>
      </c>
      <c r="T2194" t="s">
        <v>35</v>
      </c>
      <c r="U2194" s="1" t="s">
        <v>43</v>
      </c>
      <c r="V2194">
        <v>6</v>
      </c>
      <c r="W2194">
        <v>0</v>
      </c>
      <c r="X2194">
        <v>0</v>
      </c>
      <c r="Y2194">
        <v>0</v>
      </c>
      <c r="Z2194">
        <v>3</v>
      </c>
    </row>
    <row r="2195" spans="1:26" x14ac:dyDescent="0.25">
      <c r="A2195">
        <v>106968751</v>
      </c>
      <c r="B2195" t="s">
        <v>86</v>
      </c>
      <c r="C2195" t="s">
        <v>65</v>
      </c>
      <c r="D2195">
        <v>10000026</v>
      </c>
      <c r="E2195">
        <v>10000026</v>
      </c>
      <c r="F2195">
        <v>27.759</v>
      </c>
      <c r="G2195">
        <v>30000280</v>
      </c>
      <c r="H2195">
        <v>0.5</v>
      </c>
      <c r="I2195">
        <v>2022</v>
      </c>
      <c r="J2195" t="s">
        <v>135</v>
      </c>
      <c r="K2195" t="s">
        <v>53</v>
      </c>
      <c r="L2195" s="127">
        <v>0.32430555555555557</v>
      </c>
      <c r="M2195" t="s">
        <v>28</v>
      </c>
      <c r="N2195" t="s">
        <v>49</v>
      </c>
      <c r="O2195" t="s">
        <v>30</v>
      </c>
      <c r="P2195" t="s">
        <v>31</v>
      </c>
      <c r="Q2195" t="s">
        <v>32</v>
      </c>
      <c r="R2195" t="s">
        <v>33</v>
      </c>
      <c r="S2195" t="s">
        <v>42</v>
      </c>
      <c r="T2195" t="s">
        <v>35</v>
      </c>
      <c r="U2195" s="1" t="s">
        <v>36</v>
      </c>
      <c r="V2195">
        <v>2</v>
      </c>
      <c r="W2195">
        <v>0</v>
      </c>
      <c r="X2195">
        <v>0</v>
      </c>
      <c r="Y2195">
        <v>0</v>
      </c>
      <c r="Z2195">
        <v>0</v>
      </c>
    </row>
    <row r="2196" spans="1:26" x14ac:dyDescent="0.25">
      <c r="A2196">
        <v>106968752</v>
      </c>
      <c r="B2196" t="s">
        <v>86</v>
      </c>
      <c r="C2196" t="s">
        <v>65</v>
      </c>
      <c r="D2196">
        <v>10000026</v>
      </c>
      <c r="E2196">
        <v>10000026</v>
      </c>
      <c r="F2196">
        <v>27.759</v>
      </c>
      <c r="G2196">
        <v>30000280</v>
      </c>
      <c r="H2196">
        <v>0.5</v>
      </c>
      <c r="I2196">
        <v>2022</v>
      </c>
      <c r="J2196" t="s">
        <v>135</v>
      </c>
      <c r="K2196" t="s">
        <v>53</v>
      </c>
      <c r="L2196" s="127">
        <v>0.32361111111111113</v>
      </c>
      <c r="M2196" t="s">
        <v>28</v>
      </c>
      <c r="N2196" t="s">
        <v>49</v>
      </c>
      <c r="O2196" t="s">
        <v>30</v>
      </c>
      <c r="P2196" t="s">
        <v>31</v>
      </c>
      <c r="Q2196" t="s">
        <v>32</v>
      </c>
      <c r="R2196" t="s">
        <v>33</v>
      </c>
      <c r="S2196" t="s">
        <v>42</v>
      </c>
      <c r="T2196" t="s">
        <v>35</v>
      </c>
      <c r="U2196" s="1" t="s">
        <v>36</v>
      </c>
      <c r="V2196">
        <v>5</v>
      </c>
      <c r="W2196">
        <v>0</v>
      </c>
      <c r="X2196">
        <v>0</v>
      </c>
      <c r="Y2196">
        <v>0</v>
      </c>
      <c r="Z2196">
        <v>0</v>
      </c>
    </row>
    <row r="2197" spans="1:26" x14ac:dyDescent="0.25">
      <c r="A2197">
        <v>106968757</v>
      </c>
      <c r="B2197" t="s">
        <v>86</v>
      </c>
      <c r="C2197" t="s">
        <v>65</v>
      </c>
      <c r="D2197">
        <v>10000026</v>
      </c>
      <c r="E2197">
        <v>10000026</v>
      </c>
      <c r="F2197">
        <v>27.759</v>
      </c>
      <c r="G2197">
        <v>30000280</v>
      </c>
      <c r="H2197">
        <v>0.5</v>
      </c>
      <c r="I2197">
        <v>2022</v>
      </c>
      <c r="J2197" t="s">
        <v>135</v>
      </c>
      <c r="K2197" t="s">
        <v>53</v>
      </c>
      <c r="L2197" s="127">
        <v>0.34166666666666662</v>
      </c>
      <c r="M2197" t="s">
        <v>28</v>
      </c>
      <c r="N2197" t="s">
        <v>49</v>
      </c>
      <c r="O2197" t="s">
        <v>30</v>
      </c>
      <c r="P2197" t="s">
        <v>31</v>
      </c>
      <c r="Q2197" t="s">
        <v>32</v>
      </c>
      <c r="R2197" t="s">
        <v>33</v>
      </c>
      <c r="S2197" t="s">
        <v>42</v>
      </c>
      <c r="T2197" t="s">
        <v>35</v>
      </c>
      <c r="U2197" s="1" t="s">
        <v>36</v>
      </c>
      <c r="V2197">
        <v>1</v>
      </c>
      <c r="W2197">
        <v>0</v>
      </c>
      <c r="X2197">
        <v>0</v>
      </c>
      <c r="Y2197">
        <v>0</v>
      </c>
      <c r="Z2197">
        <v>0</v>
      </c>
    </row>
    <row r="2198" spans="1:26" x14ac:dyDescent="0.25">
      <c r="A2198">
        <v>106968765</v>
      </c>
      <c r="B2198" t="s">
        <v>138</v>
      </c>
      <c r="C2198" t="s">
        <v>38</v>
      </c>
      <c r="D2198">
        <v>20000013</v>
      </c>
      <c r="E2198">
        <v>20000013</v>
      </c>
      <c r="F2198">
        <v>15.653</v>
      </c>
      <c r="G2198">
        <v>20000264</v>
      </c>
      <c r="H2198">
        <v>1.4E-2</v>
      </c>
      <c r="I2198">
        <v>2022</v>
      </c>
      <c r="J2198" t="s">
        <v>135</v>
      </c>
      <c r="K2198" t="s">
        <v>58</v>
      </c>
      <c r="L2198" s="127">
        <v>0.48333333333333334</v>
      </c>
      <c r="M2198" t="s">
        <v>28</v>
      </c>
      <c r="N2198" t="s">
        <v>29</v>
      </c>
      <c r="O2198" t="s">
        <v>30</v>
      </c>
      <c r="P2198" t="s">
        <v>68</v>
      </c>
      <c r="Q2198" t="s">
        <v>41</v>
      </c>
      <c r="R2198" t="s">
        <v>99</v>
      </c>
      <c r="S2198" t="s">
        <v>42</v>
      </c>
      <c r="T2198" t="s">
        <v>35</v>
      </c>
      <c r="U2198" s="1" t="s">
        <v>43</v>
      </c>
      <c r="V2198">
        <v>2</v>
      </c>
      <c r="W2198">
        <v>0</v>
      </c>
      <c r="X2198">
        <v>0</v>
      </c>
      <c r="Y2198">
        <v>0</v>
      </c>
      <c r="Z2198">
        <v>1</v>
      </c>
    </row>
    <row r="2199" spans="1:26" x14ac:dyDescent="0.25">
      <c r="A2199">
        <v>106968778</v>
      </c>
      <c r="B2199" t="s">
        <v>25</v>
      </c>
      <c r="C2199" t="s">
        <v>122</v>
      </c>
      <c r="D2199">
        <v>40002551</v>
      </c>
      <c r="E2199">
        <v>40002551</v>
      </c>
      <c r="F2199">
        <v>2.1309999999999998</v>
      </c>
      <c r="G2199">
        <v>40001007</v>
      </c>
      <c r="H2199">
        <v>0.2</v>
      </c>
      <c r="I2199">
        <v>2022</v>
      </c>
      <c r="J2199" t="s">
        <v>135</v>
      </c>
      <c r="K2199" t="s">
        <v>53</v>
      </c>
      <c r="L2199" s="127">
        <v>0.51666666666666672</v>
      </c>
      <c r="M2199" t="s">
        <v>28</v>
      </c>
      <c r="N2199" t="s">
        <v>49</v>
      </c>
      <c r="O2199" t="s">
        <v>30</v>
      </c>
      <c r="P2199" t="s">
        <v>68</v>
      </c>
      <c r="Q2199" t="s">
        <v>32</v>
      </c>
      <c r="R2199" t="s">
        <v>33</v>
      </c>
      <c r="S2199" t="s">
        <v>42</v>
      </c>
      <c r="T2199" t="s">
        <v>35</v>
      </c>
      <c r="U2199" s="1" t="s">
        <v>36</v>
      </c>
      <c r="V2199">
        <v>2</v>
      </c>
      <c r="W2199">
        <v>0</v>
      </c>
      <c r="X2199">
        <v>0</v>
      </c>
      <c r="Y2199">
        <v>0</v>
      </c>
      <c r="Z2199">
        <v>0</v>
      </c>
    </row>
    <row r="2200" spans="1:26" x14ac:dyDescent="0.25">
      <c r="A2200">
        <v>106968870</v>
      </c>
      <c r="B2200" t="s">
        <v>81</v>
      </c>
      <c r="C2200" t="s">
        <v>65</v>
      </c>
      <c r="D2200">
        <v>10000485</v>
      </c>
      <c r="E2200">
        <v>10800485</v>
      </c>
      <c r="F2200">
        <v>21.417000000000002</v>
      </c>
      <c r="G2200">
        <v>50015564</v>
      </c>
      <c r="H2200">
        <v>0.3</v>
      </c>
      <c r="I2200">
        <v>2022</v>
      </c>
      <c r="J2200" t="s">
        <v>135</v>
      </c>
      <c r="K2200" t="s">
        <v>53</v>
      </c>
      <c r="L2200" s="127">
        <v>0.63194444444444442</v>
      </c>
      <c r="M2200" t="s">
        <v>28</v>
      </c>
      <c r="N2200" t="s">
        <v>29</v>
      </c>
      <c r="O2200" t="s">
        <v>30</v>
      </c>
      <c r="P2200" t="s">
        <v>31</v>
      </c>
      <c r="Q2200" t="s">
        <v>41</v>
      </c>
      <c r="R2200" t="s">
        <v>33</v>
      </c>
      <c r="S2200" t="s">
        <v>42</v>
      </c>
      <c r="T2200" t="s">
        <v>35</v>
      </c>
      <c r="U2200" s="1" t="s">
        <v>64</v>
      </c>
      <c r="V2200">
        <v>3</v>
      </c>
      <c r="W2200">
        <v>0</v>
      </c>
      <c r="X2200">
        <v>0</v>
      </c>
      <c r="Y2200">
        <v>1</v>
      </c>
      <c r="Z2200">
        <v>0</v>
      </c>
    </row>
    <row r="2201" spans="1:26" x14ac:dyDescent="0.25">
      <c r="A2201">
        <v>106968884</v>
      </c>
      <c r="B2201" t="s">
        <v>86</v>
      </c>
      <c r="C2201" t="s">
        <v>65</v>
      </c>
      <c r="D2201">
        <v>10000026</v>
      </c>
      <c r="E2201">
        <v>10000026</v>
      </c>
      <c r="F2201">
        <v>22.863</v>
      </c>
      <c r="G2201">
        <v>200350</v>
      </c>
      <c r="H2201">
        <v>0.1</v>
      </c>
      <c r="I2201">
        <v>2022</v>
      </c>
      <c r="J2201" t="s">
        <v>135</v>
      </c>
      <c r="K2201" t="s">
        <v>53</v>
      </c>
      <c r="L2201" s="127">
        <v>0.81597222222222221</v>
      </c>
      <c r="M2201" t="s">
        <v>28</v>
      </c>
      <c r="N2201" t="s">
        <v>29</v>
      </c>
      <c r="O2201" t="s">
        <v>30</v>
      </c>
      <c r="P2201" t="s">
        <v>31</v>
      </c>
      <c r="Q2201" t="s">
        <v>41</v>
      </c>
      <c r="R2201" t="s">
        <v>33</v>
      </c>
      <c r="S2201" t="s">
        <v>42</v>
      </c>
      <c r="T2201" t="s">
        <v>35</v>
      </c>
      <c r="U2201" s="1" t="s">
        <v>36</v>
      </c>
      <c r="V2201">
        <v>1</v>
      </c>
      <c r="W2201">
        <v>0</v>
      </c>
      <c r="X2201">
        <v>0</v>
      </c>
      <c r="Y2201">
        <v>0</v>
      </c>
      <c r="Z2201">
        <v>0</v>
      </c>
    </row>
    <row r="2202" spans="1:26" x14ac:dyDescent="0.25">
      <c r="A2202">
        <v>106968985</v>
      </c>
      <c r="B2202" t="s">
        <v>136</v>
      </c>
      <c r="C2202" t="s">
        <v>122</v>
      </c>
      <c r="D2202">
        <v>40001600</v>
      </c>
      <c r="E2202">
        <v>40001600</v>
      </c>
      <c r="F2202">
        <v>7.3959999999999999</v>
      </c>
      <c r="G2202">
        <v>40001669</v>
      </c>
      <c r="H2202">
        <v>1.6</v>
      </c>
      <c r="I2202">
        <v>2022</v>
      </c>
      <c r="J2202" t="s">
        <v>135</v>
      </c>
      <c r="K2202" t="s">
        <v>48</v>
      </c>
      <c r="L2202" s="127">
        <v>0.42083333333333334</v>
      </c>
      <c r="M2202" t="s">
        <v>51</v>
      </c>
      <c r="N2202" t="s">
        <v>49</v>
      </c>
      <c r="O2202" t="s">
        <v>30</v>
      </c>
      <c r="P2202" t="s">
        <v>68</v>
      </c>
      <c r="Q2202" t="s">
        <v>41</v>
      </c>
      <c r="R2202" t="s">
        <v>33</v>
      </c>
      <c r="S2202" t="s">
        <v>42</v>
      </c>
      <c r="T2202" t="s">
        <v>35</v>
      </c>
      <c r="U2202" s="1" t="s">
        <v>43</v>
      </c>
      <c r="V2202">
        <v>3</v>
      </c>
      <c r="W2202">
        <v>0</v>
      </c>
      <c r="X2202">
        <v>0</v>
      </c>
      <c r="Y2202">
        <v>0</v>
      </c>
      <c r="Z2202">
        <v>3</v>
      </c>
    </row>
    <row r="2203" spans="1:26" x14ac:dyDescent="0.25">
      <c r="A2203">
        <v>106969028</v>
      </c>
      <c r="B2203" t="s">
        <v>86</v>
      </c>
      <c r="C2203" t="s">
        <v>65</v>
      </c>
      <c r="D2203">
        <v>10000026</v>
      </c>
      <c r="E2203">
        <v>10000026</v>
      </c>
      <c r="F2203">
        <v>26.254999999999999</v>
      </c>
      <c r="G2203">
        <v>200370</v>
      </c>
      <c r="H2203">
        <v>1.5</v>
      </c>
      <c r="I2203">
        <v>2022</v>
      </c>
      <c r="J2203" t="s">
        <v>135</v>
      </c>
      <c r="K2203" t="s">
        <v>48</v>
      </c>
      <c r="L2203" s="127">
        <v>0.48749999999999999</v>
      </c>
      <c r="M2203" t="s">
        <v>28</v>
      </c>
      <c r="N2203" t="s">
        <v>49</v>
      </c>
      <c r="O2203" t="s">
        <v>30</v>
      </c>
      <c r="P2203" t="s">
        <v>54</v>
      </c>
      <c r="Q2203" t="s">
        <v>41</v>
      </c>
      <c r="R2203" t="s">
        <v>33</v>
      </c>
      <c r="S2203" t="s">
        <v>42</v>
      </c>
      <c r="T2203" t="s">
        <v>35</v>
      </c>
      <c r="U2203" s="1" t="s">
        <v>36</v>
      </c>
      <c r="V2203">
        <v>1</v>
      </c>
      <c r="W2203">
        <v>0</v>
      </c>
      <c r="X2203">
        <v>0</v>
      </c>
      <c r="Y2203">
        <v>0</v>
      </c>
      <c r="Z2203">
        <v>0</v>
      </c>
    </row>
    <row r="2204" spans="1:26" x14ac:dyDescent="0.25">
      <c r="A2204">
        <v>106969031</v>
      </c>
      <c r="B2204" t="s">
        <v>114</v>
      </c>
      <c r="C2204" t="s">
        <v>65</v>
      </c>
      <c r="D2204">
        <v>10000040</v>
      </c>
      <c r="E2204">
        <v>10000040</v>
      </c>
      <c r="F2204">
        <v>1.1559999999999999</v>
      </c>
      <c r="G2204">
        <v>203110</v>
      </c>
      <c r="H2204">
        <v>0</v>
      </c>
      <c r="I2204">
        <v>2022</v>
      </c>
      <c r="J2204" t="s">
        <v>135</v>
      </c>
      <c r="K2204" t="s">
        <v>58</v>
      </c>
      <c r="L2204" s="127">
        <v>0.57152777777777775</v>
      </c>
      <c r="M2204" t="s">
        <v>28</v>
      </c>
      <c r="N2204" t="s">
        <v>49</v>
      </c>
      <c r="O2204" t="s">
        <v>30</v>
      </c>
      <c r="P2204" t="s">
        <v>31</v>
      </c>
      <c r="Q2204" t="s">
        <v>41</v>
      </c>
      <c r="R2204" t="s">
        <v>33</v>
      </c>
      <c r="S2204" t="s">
        <v>42</v>
      </c>
      <c r="T2204" t="s">
        <v>35</v>
      </c>
      <c r="U2204" s="1" t="s">
        <v>43</v>
      </c>
      <c r="V2204">
        <v>3</v>
      </c>
      <c r="W2204">
        <v>0</v>
      </c>
      <c r="X2204">
        <v>0</v>
      </c>
      <c r="Y2204">
        <v>0</v>
      </c>
      <c r="Z2204">
        <v>2</v>
      </c>
    </row>
    <row r="2205" spans="1:26" x14ac:dyDescent="0.25">
      <c r="A2205">
        <v>106969041</v>
      </c>
      <c r="B2205" t="s">
        <v>104</v>
      </c>
      <c r="C2205" t="s">
        <v>65</v>
      </c>
      <c r="D2205">
        <v>10000026</v>
      </c>
      <c r="E2205">
        <v>10000026</v>
      </c>
      <c r="F2205">
        <v>1.7000000000000001E-2</v>
      </c>
      <c r="G2205">
        <v>200410</v>
      </c>
      <c r="H2205">
        <v>0.5</v>
      </c>
      <c r="I2205">
        <v>2022</v>
      </c>
      <c r="J2205" t="s">
        <v>135</v>
      </c>
      <c r="K2205" t="s">
        <v>48</v>
      </c>
      <c r="L2205" s="127">
        <v>0.65347222222222223</v>
      </c>
      <c r="M2205" t="s">
        <v>28</v>
      </c>
      <c r="N2205" t="s">
        <v>49</v>
      </c>
      <c r="O2205" t="s">
        <v>30</v>
      </c>
      <c r="P2205" t="s">
        <v>31</v>
      </c>
      <c r="Q2205" t="s">
        <v>62</v>
      </c>
      <c r="R2205" t="s">
        <v>33</v>
      </c>
      <c r="S2205" t="s">
        <v>34</v>
      </c>
      <c r="T2205" t="s">
        <v>35</v>
      </c>
      <c r="U2205" s="1" t="s">
        <v>36</v>
      </c>
      <c r="V2205">
        <v>1</v>
      </c>
      <c r="W2205">
        <v>0</v>
      </c>
      <c r="X2205">
        <v>0</v>
      </c>
      <c r="Y2205">
        <v>0</v>
      </c>
      <c r="Z2205">
        <v>0</v>
      </c>
    </row>
    <row r="2206" spans="1:26" x14ac:dyDescent="0.25">
      <c r="A2206">
        <v>106969052</v>
      </c>
      <c r="B2206" t="s">
        <v>86</v>
      </c>
      <c r="C2206" t="s">
        <v>65</v>
      </c>
      <c r="D2206">
        <v>10000026</v>
      </c>
      <c r="E2206">
        <v>10000026</v>
      </c>
      <c r="F2206">
        <v>27.366</v>
      </c>
      <c r="G2206">
        <v>200400</v>
      </c>
      <c r="H2206">
        <v>0.4</v>
      </c>
      <c r="I2206">
        <v>2022</v>
      </c>
      <c r="J2206" t="s">
        <v>135</v>
      </c>
      <c r="K2206" t="s">
        <v>48</v>
      </c>
      <c r="L2206" s="127">
        <v>0.73055555555555562</v>
      </c>
      <c r="M2206" t="s">
        <v>28</v>
      </c>
      <c r="N2206" t="s">
        <v>49</v>
      </c>
      <c r="O2206" t="s">
        <v>30</v>
      </c>
      <c r="P2206" t="s">
        <v>31</v>
      </c>
      <c r="Q2206" t="s">
        <v>62</v>
      </c>
      <c r="R2206" t="s">
        <v>33</v>
      </c>
      <c r="S2206" t="s">
        <v>34</v>
      </c>
      <c r="T2206" t="s">
        <v>35</v>
      </c>
      <c r="U2206" s="1" t="s">
        <v>36</v>
      </c>
      <c r="V2206">
        <v>2</v>
      </c>
      <c r="W2206">
        <v>0</v>
      </c>
      <c r="X2206">
        <v>0</v>
      </c>
      <c r="Y2206">
        <v>0</v>
      </c>
      <c r="Z2206">
        <v>0</v>
      </c>
    </row>
    <row r="2207" spans="1:26" x14ac:dyDescent="0.25">
      <c r="A2207">
        <v>106969059</v>
      </c>
      <c r="B2207" t="s">
        <v>104</v>
      </c>
      <c r="C2207" t="s">
        <v>65</v>
      </c>
      <c r="D2207">
        <v>10000026</v>
      </c>
      <c r="E2207">
        <v>10000026</v>
      </c>
      <c r="F2207">
        <v>0</v>
      </c>
      <c r="G2207">
        <v>200410</v>
      </c>
      <c r="H2207">
        <v>0.2</v>
      </c>
      <c r="I2207">
        <v>2022</v>
      </c>
      <c r="J2207" t="s">
        <v>135</v>
      </c>
      <c r="K2207" t="s">
        <v>48</v>
      </c>
      <c r="L2207" s="127">
        <v>0.78541666666666676</v>
      </c>
      <c r="M2207" t="s">
        <v>28</v>
      </c>
      <c r="N2207" t="s">
        <v>49</v>
      </c>
      <c r="O2207" t="s">
        <v>30</v>
      </c>
      <c r="P2207" t="s">
        <v>31</v>
      </c>
      <c r="Q2207" t="s">
        <v>62</v>
      </c>
      <c r="R2207" t="s">
        <v>33</v>
      </c>
      <c r="S2207" t="s">
        <v>34</v>
      </c>
      <c r="T2207" t="s">
        <v>35</v>
      </c>
      <c r="U2207" s="1" t="s">
        <v>36</v>
      </c>
      <c r="V2207">
        <v>2</v>
      </c>
      <c r="W2207">
        <v>0</v>
      </c>
      <c r="X2207">
        <v>0</v>
      </c>
      <c r="Y2207">
        <v>0</v>
      </c>
      <c r="Z2207">
        <v>0</v>
      </c>
    </row>
    <row r="2208" spans="1:26" x14ac:dyDescent="0.25">
      <c r="A2208">
        <v>106969079</v>
      </c>
      <c r="B2208" t="s">
        <v>25</v>
      </c>
      <c r="C2208" t="s">
        <v>65</v>
      </c>
      <c r="D2208">
        <v>10000040</v>
      </c>
      <c r="E2208">
        <v>10000040</v>
      </c>
      <c r="F2208">
        <v>23.911999999999999</v>
      </c>
      <c r="G2208">
        <v>40005220</v>
      </c>
      <c r="H2208">
        <v>3</v>
      </c>
      <c r="I2208">
        <v>2022</v>
      </c>
      <c r="J2208" t="s">
        <v>135</v>
      </c>
      <c r="K2208" t="s">
        <v>53</v>
      </c>
      <c r="L2208" s="127">
        <v>0.75</v>
      </c>
      <c r="M2208" t="s">
        <v>28</v>
      </c>
      <c r="N2208" t="s">
        <v>29</v>
      </c>
      <c r="O2208" t="s">
        <v>30</v>
      </c>
      <c r="P2208" t="s">
        <v>31</v>
      </c>
      <c r="Q2208" t="s">
        <v>41</v>
      </c>
      <c r="R2208" t="s">
        <v>33</v>
      </c>
      <c r="S2208" t="s">
        <v>42</v>
      </c>
      <c r="T2208" t="s">
        <v>35</v>
      </c>
      <c r="U2208" s="1" t="s">
        <v>36</v>
      </c>
      <c r="V2208">
        <v>2</v>
      </c>
      <c r="W2208">
        <v>0</v>
      </c>
      <c r="X2208">
        <v>0</v>
      </c>
      <c r="Y2208">
        <v>0</v>
      </c>
      <c r="Z2208">
        <v>0</v>
      </c>
    </row>
    <row r="2209" spans="1:26" x14ac:dyDescent="0.25">
      <c r="A2209">
        <v>106969223</v>
      </c>
      <c r="B2209" t="s">
        <v>44</v>
      </c>
      <c r="C2209" t="s">
        <v>45</v>
      </c>
      <c r="D2209">
        <v>50000545</v>
      </c>
      <c r="E2209">
        <v>30000055</v>
      </c>
      <c r="F2209">
        <v>8.5009999999999994</v>
      </c>
      <c r="G2209">
        <v>50018682</v>
      </c>
      <c r="H2209">
        <v>0</v>
      </c>
      <c r="I2209">
        <v>2022</v>
      </c>
      <c r="J2209" t="s">
        <v>135</v>
      </c>
      <c r="K2209" t="s">
        <v>48</v>
      </c>
      <c r="L2209" s="127">
        <v>0.37083333333333335</v>
      </c>
      <c r="M2209" t="s">
        <v>28</v>
      </c>
      <c r="N2209" t="s">
        <v>29</v>
      </c>
      <c r="O2209" t="s">
        <v>30</v>
      </c>
      <c r="P2209" t="s">
        <v>31</v>
      </c>
      <c r="Q2209" t="s">
        <v>32</v>
      </c>
      <c r="R2209" t="s">
        <v>61</v>
      </c>
      <c r="S2209" t="s">
        <v>34</v>
      </c>
      <c r="T2209" t="s">
        <v>35</v>
      </c>
      <c r="U2209" s="1" t="s">
        <v>36</v>
      </c>
      <c r="V2209">
        <v>3</v>
      </c>
      <c r="W2209">
        <v>0</v>
      </c>
      <c r="X2209">
        <v>0</v>
      </c>
      <c r="Y2209">
        <v>0</v>
      </c>
      <c r="Z2209">
        <v>0</v>
      </c>
    </row>
    <row r="2210" spans="1:26" x14ac:dyDescent="0.25">
      <c r="A2210">
        <v>106969271</v>
      </c>
      <c r="B2210" t="s">
        <v>81</v>
      </c>
      <c r="C2210" t="s">
        <v>45</v>
      </c>
      <c r="D2210">
        <v>50029324</v>
      </c>
      <c r="E2210">
        <v>50007942</v>
      </c>
      <c r="F2210">
        <v>999.99900000000002</v>
      </c>
      <c r="G2210">
        <v>50007942</v>
      </c>
      <c r="H2210">
        <v>0</v>
      </c>
      <c r="I2210">
        <v>2022</v>
      </c>
      <c r="J2210" t="s">
        <v>135</v>
      </c>
      <c r="K2210" t="s">
        <v>55</v>
      </c>
      <c r="L2210" s="127">
        <v>0.34791666666666665</v>
      </c>
      <c r="M2210" t="s">
        <v>28</v>
      </c>
      <c r="N2210" t="s">
        <v>29</v>
      </c>
      <c r="O2210" t="s">
        <v>30</v>
      </c>
      <c r="P2210" t="s">
        <v>54</v>
      </c>
      <c r="Q2210" t="s">
        <v>32</v>
      </c>
      <c r="R2210" t="s">
        <v>33</v>
      </c>
      <c r="S2210" t="s">
        <v>42</v>
      </c>
      <c r="T2210" t="s">
        <v>35</v>
      </c>
      <c r="U2210" s="1" t="s">
        <v>116</v>
      </c>
      <c r="V2210">
        <v>2</v>
      </c>
      <c r="W2210">
        <v>0</v>
      </c>
      <c r="X2210">
        <v>0</v>
      </c>
      <c r="Y2210">
        <v>0</v>
      </c>
      <c r="Z2210">
        <v>0</v>
      </c>
    </row>
    <row r="2211" spans="1:26" x14ac:dyDescent="0.25">
      <c r="A2211">
        <v>106969398</v>
      </c>
      <c r="B2211" t="s">
        <v>81</v>
      </c>
      <c r="C2211" t="s">
        <v>45</v>
      </c>
      <c r="D2211">
        <v>50029513</v>
      </c>
      <c r="E2211">
        <v>40002975</v>
      </c>
      <c r="F2211">
        <v>0.253</v>
      </c>
      <c r="G2211">
        <v>50012488</v>
      </c>
      <c r="H2211">
        <v>1.9E-2</v>
      </c>
      <c r="I2211">
        <v>2022</v>
      </c>
      <c r="J2211" t="s">
        <v>135</v>
      </c>
      <c r="K2211" t="s">
        <v>55</v>
      </c>
      <c r="L2211" s="127">
        <v>0.37291666666666662</v>
      </c>
      <c r="M2211" t="s">
        <v>28</v>
      </c>
      <c r="N2211" t="s">
        <v>49</v>
      </c>
      <c r="O2211" t="s">
        <v>30</v>
      </c>
      <c r="P2211" t="s">
        <v>68</v>
      </c>
      <c r="Q2211" t="s">
        <v>32</v>
      </c>
      <c r="R2211" t="s">
        <v>33</v>
      </c>
      <c r="S2211" t="s">
        <v>42</v>
      </c>
      <c r="T2211" t="s">
        <v>35</v>
      </c>
      <c r="U2211" s="1" t="s">
        <v>36</v>
      </c>
      <c r="V2211">
        <v>2</v>
      </c>
      <c r="W2211">
        <v>0</v>
      </c>
      <c r="X2211">
        <v>0</v>
      </c>
      <c r="Y2211">
        <v>0</v>
      </c>
      <c r="Z2211">
        <v>0</v>
      </c>
    </row>
    <row r="2212" spans="1:26" x14ac:dyDescent="0.25">
      <c r="A2212">
        <v>106969488</v>
      </c>
      <c r="B2212" t="s">
        <v>175</v>
      </c>
      <c r="C2212" t="s">
        <v>122</v>
      </c>
      <c r="D2212">
        <v>40001304</v>
      </c>
      <c r="E2212">
        <v>40001304</v>
      </c>
      <c r="F2212">
        <v>1.7000000000000001E-2</v>
      </c>
      <c r="G2212">
        <v>40001300</v>
      </c>
      <c r="H2212">
        <v>1.39</v>
      </c>
      <c r="I2212">
        <v>2022</v>
      </c>
      <c r="J2212" t="s">
        <v>135</v>
      </c>
      <c r="K2212" t="s">
        <v>48</v>
      </c>
      <c r="L2212" s="127">
        <v>0.75208333333333333</v>
      </c>
      <c r="M2212" t="s">
        <v>28</v>
      </c>
      <c r="N2212" t="s">
        <v>49</v>
      </c>
      <c r="O2212" t="s">
        <v>30</v>
      </c>
      <c r="P2212" t="s">
        <v>54</v>
      </c>
      <c r="Q2212" t="s">
        <v>41</v>
      </c>
      <c r="R2212" t="s">
        <v>50</v>
      </c>
      <c r="S2212" t="s">
        <v>42</v>
      </c>
      <c r="T2212" t="s">
        <v>35</v>
      </c>
      <c r="U2212" s="1" t="s">
        <v>36</v>
      </c>
      <c r="V2212">
        <v>2</v>
      </c>
      <c r="W2212">
        <v>0</v>
      </c>
      <c r="X2212">
        <v>0</v>
      </c>
      <c r="Y2212">
        <v>0</v>
      </c>
      <c r="Z2212">
        <v>0</v>
      </c>
    </row>
    <row r="2213" spans="1:26" x14ac:dyDescent="0.25">
      <c r="A2213">
        <v>106969567</v>
      </c>
      <c r="B2213" t="s">
        <v>106</v>
      </c>
      <c r="C2213" t="s">
        <v>65</v>
      </c>
      <c r="D2213">
        <v>10000095</v>
      </c>
      <c r="E2213">
        <v>10000095</v>
      </c>
      <c r="F2213">
        <v>999.99900000000002</v>
      </c>
      <c r="H2213">
        <v>0.5</v>
      </c>
      <c r="I2213">
        <v>2022</v>
      </c>
      <c r="J2213" t="s">
        <v>135</v>
      </c>
      <c r="K2213" t="s">
        <v>53</v>
      </c>
      <c r="L2213" s="127">
        <v>0.74722222222222223</v>
      </c>
      <c r="M2213" t="s">
        <v>28</v>
      </c>
      <c r="N2213" t="s">
        <v>49</v>
      </c>
      <c r="O2213" t="s">
        <v>30</v>
      </c>
      <c r="P2213" t="s">
        <v>54</v>
      </c>
      <c r="Q2213" t="s">
        <v>41</v>
      </c>
      <c r="R2213" t="s">
        <v>33</v>
      </c>
      <c r="S2213" t="s">
        <v>42</v>
      </c>
      <c r="T2213" t="s">
        <v>35</v>
      </c>
      <c r="U2213" s="1" t="s">
        <v>36</v>
      </c>
      <c r="V2213">
        <v>1</v>
      </c>
      <c r="W2213">
        <v>0</v>
      </c>
      <c r="X2213">
        <v>0</v>
      </c>
      <c r="Y2213">
        <v>0</v>
      </c>
      <c r="Z2213">
        <v>0</v>
      </c>
    </row>
    <row r="2214" spans="1:26" x14ac:dyDescent="0.25">
      <c r="A2214">
        <v>106969580</v>
      </c>
      <c r="B2214" t="s">
        <v>112</v>
      </c>
      <c r="C2214" t="s">
        <v>65</v>
      </c>
      <c r="D2214">
        <v>10000095</v>
      </c>
      <c r="E2214">
        <v>10000095</v>
      </c>
      <c r="F2214">
        <v>7.9470000000000001</v>
      </c>
      <c r="G2214">
        <v>40001709</v>
      </c>
      <c r="H2214">
        <v>0.1</v>
      </c>
      <c r="I2214">
        <v>2022</v>
      </c>
      <c r="J2214" t="s">
        <v>135</v>
      </c>
      <c r="K2214" t="s">
        <v>39</v>
      </c>
      <c r="L2214" s="127">
        <v>0.70972222222222225</v>
      </c>
      <c r="M2214" t="s">
        <v>28</v>
      </c>
      <c r="N2214" t="s">
        <v>49</v>
      </c>
      <c r="O2214" t="s">
        <v>30</v>
      </c>
      <c r="P2214" t="s">
        <v>54</v>
      </c>
      <c r="Q2214" t="s">
        <v>41</v>
      </c>
      <c r="R2214" t="s">
        <v>76</v>
      </c>
      <c r="S2214" t="s">
        <v>42</v>
      </c>
      <c r="T2214" t="s">
        <v>35</v>
      </c>
      <c r="U2214" s="1" t="s">
        <v>36</v>
      </c>
      <c r="V2214">
        <v>1</v>
      </c>
      <c r="W2214">
        <v>0</v>
      </c>
      <c r="X2214">
        <v>0</v>
      </c>
      <c r="Y2214">
        <v>0</v>
      </c>
      <c r="Z2214">
        <v>0</v>
      </c>
    </row>
    <row r="2215" spans="1:26" x14ac:dyDescent="0.25">
      <c r="A2215">
        <v>106969690</v>
      </c>
      <c r="B2215" t="s">
        <v>106</v>
      </c>
      <c r="C2215" t="s">
        <v>65</v>
      </c>
      <c r="D2215">
        <v>10000095</v>
      </c>
      <c r="E2215">
        <v>10000095</v>
      </c>
      <c r="F2215">
        <v>24.699000000000002</v>
      </c>
      <c r="G2215">
        <v>40001813</v>
      </c>
      <c r="H2215">
        <v>0.6</v>
      </c>
      <c r="I2215">
        <v>2022</v>
      </c>
      <c r="J2215" t="s">
        <v>135</v>
      </c>
      <c r="K2215" t="s">
        <v>39</v>
      </c>
      <c r="L2215" s="127">
        <v>0.95486111111111116</v>
      </c>
      <c r="M2215" t="s">
        <v>51</v>
      </c>
      <c r="N2215" t="s">
        <v>49</v>
      </c>
      <c r="O2215" t="s">
        <v>30</v>
      </c>
      <c r="P2215" t="s">
        <v>54</v>
      </c>
      <c r="Q2215" t="s">
        <v>41</v>
      </c>
      <c r="R2215" t="s">
        <v>33</v>
      </c>
      <c r="S2215" t="s">
        <v>42</v>
      </c>
      <c r="T2215" t="s">
        <v>57</v>
      </c>
      <c r="U2215" s="1" t="s">
        <v>36</v>
      </c>
      <c r="V2215">
        <v>1</v>
      </c>
      <c r="W2215">
        <v>0</v>
      </c>
      <c r="X2215">
        <v>0</v>
      </c>
      <c r="Y2215">
        <v>0</v>
      </c>
      <c r="Z2215">
        <v>0</v>
      </c>
    </row>
    <row r="2216" spans="1:26" x14ac:dyDescent="0.25">
      <c r="A2216">
        <v>106969736</v>
      </c>
      <c r="B2216" t="s">
        <v>86</v>
      </c>
      <c r="C2216" t="s">
        <v>65</v>
      </c>
      <c r="D2216">
        <v>10000026</v>
      </c>
      <c r="E2216">
        <v>10000026</v>
      </c>
      <c r="F2216">
        <v>27.738</v>
      </c>
      <c r="G2216">
        <v>30000146</v>
      </c>
      <c r="H2216">
        <v>2.6</v>
      </c>
      <c r="I2216">
        <v>2022</v>
      </c>
      <c r="J2216" t="s">
        <v>135</v>
      </c>
      <c r="K2216" t="s">
        <v>55</v>
      </c>
      <c r="L2216" s="127">
        <v>0.31041666666666667</v>
      </c>
      <c r="M2216" t="s">
        <v>28</v>
      </c>
      <c r="N2216" t="s">
        <v>49</v>
      </c>
      <c r="O2216" t="s">
        <v>30</v>
      </c>
      <c r="P2216" t="s">
        <v>31</v>
      </c>
      <c r="Q2216" t="s">
        <v>32</v>
      </c>
      <c r="R2216" t="s">
        <v>33</v>
      </c>
      <c r="S2216" t="s">
        <v>34</v>
      </c>
      <c r="T2216" t="s">
        <v>35</v>
      </c>
      <c r="U2216" s="1" t="s">
        <v>36</v>
      </c>
      <c r="V2216">
        <v>6</v>
      </c>
      <c r="W2216">
        <v>0</v>
      </c>
      <c r="X2216">
        <v>0</v>
      </c>
      <c r="Y2216">
        <v>0</v>
      </c>
      <c r="Z2216">
        <v>0</v>
      </c>
    </row>
    <row r="2217" spans="1:26" x14ac:dyDescent="0.25">
      <c r="A2217">
        <v>106969737</v>
      </c>
      <c r="B2217" t="s">
        <v>86</v>
      </c>
      <c r="C2217" t="s">
        <v>65</v>
      </c>
      <c r="D2217">
        <v>10000026</v>
      </c>
      <c r="E2217">
        <v>10000026</v>
      </c>
      <c r="F2217">
        <v>22.638000000000002</v>
      </c>
      <c r="G2217">
        <v>30000146</v>
      </c>
      <c r="H2217">
        <v>2.5</v>
      </c>
      <c r="I2217">
        <v>2022</v>
      </c>
      <c r="J2217" t="s">
        <v>135</v>
      </c>
      <c r="K2217" t="s">
        <v>55</v>
      </c>
      <c r="L2217" s="127">
        <v>0.32013888888888892</v>
      </c>
      <c r="M2217" t="s">
        <v>28</v>
      </c>
      <c r="N2217" t="s">
        <v>49</v>
      </c>
      <c r="O2217" t="s">
        <v>30</v>
      </c>
      <c r="P2217" t="s">
        <v>31</v>
      </c>
      <c r="Q2217" t="s">
        <v>32</v>
      </c>
      <c r="R2217" t="s">
        <v>33</v>
      </c>
      <c r="S2217" t="s">
        <v>34</v>
      </c>
      <c r="T2217" t="s">
        <v>35</v>
      </c>
      <c r="U2217" s="1" t="s">
        <v>36</v>
      </c>
      <c r="V2217">
        <v>4</v>
      </c>
      <c r="W2217">
        <v>0</v>
      </c>
      <c r="X2217">
        <v>0</v>
      </c>
      <c r="Y2217">
        <v>0</v>
      </c>
      <c r="Z2217">
        <v>0</v>
      </c>
    </row>
    <row r="2218" spans="1:26" x14ac:dyDescent="0.25">
      <c r="A2218">
        <v>106969741</v>
      </c>
      <c r="B2218" t="s">
        <v>114</v>
      </c>
      <c r="C2218" t="s">
        <v>65</v>
      </c>
      <c r="D2218">
        <v>10000040</v>
      </c>
      <c r="E2218">
        <v>10000040</v>
      </c>
      <c r="F2218">
        <v>1.395</v>
      </c>
      <c r="G2218">
        <v>30000042</v>
      </c>
      <c r="H2218">
        <v>0.15</v>
      </c>
      <c r="I2218">
        <v>2022</v>
      </c>
      <c r="J2218" t="s">
        <v>135</v>
      </c>
      <c r="K2218" t="s">
        <v>55</v>
      </c>
      <c r="L2218" s="127">
        <v>0.44722222222222219</v>
      </c>
      <c r="M2218" t="s">
        <v>28</v>
      </c>
      <c r="N2218" t="s">
        <v>29</v>
      </c>
      <c r="O2218" t="s">
        <v>30</v>
      </c>
      <c r="P2218" t="s">
        <v>31</v>
      </c>
      <c r="Q2218" t="s">
        <v>62</v>
      </c>
      <c r="R2218" t="s">
        <v>33</v>
      </c>
      <c r="S2218" t="s">
        <v>34</v>
      </c>
      <c r="T2218" t="s">
        <v>35</v>
      </c>
      <c r="U2218" s="1" t="s">
        <v>36</v>
      </c>
      <c r="V2218">
        <v>3</v>
      </c>
      <c r="W2218">
        <v>0</v>
      </c>
      <c r="X2218">
        <v>0</v>
      </c>
      <c r="Y2218">
        <v>0</v>
      </c>
      <c r="Z2218">
        <v>0</v>
      </c>
    </row>
    <row r="2219" spans="1:26" x14ac:dyDescent="0.25">
      <c r="A2219">
        <v>106969755</v>
      </c>
      <c r="B2219" t="s">
        <v>86</v>
      </c>
      <c r="C2219" t="s">
        <v>65</v>
      </c>
      <c r="D2219">
        <v>10000026</v>
      </c>
      <c r="E2219">
        <v>10000026</v>
      </c>
      <c r="F2219">
        <v>22.538</v>
      </c>
      <c r="G2219">
        <v>30000146</v>
      </c>
      <c r="H2219">
        <v>2.6</v>
      </c>
      <c r="I2219">
        <v>2022</v>
      </c>
      <c r="J2219" t="s">
        <v>135</v>
      </c>
      <c r="K2219" t="s">
        <v>55</v>
      </c>
      <c r="L2219" s="127">
        <v>0.49305555555555558</v>
      </c>
      <c r="M2219" t="s">
        <v>28</v>
      </c>
      <c r="N2219" t="s">
        <v>49</v>
      </c>
      <c r="O2219" t="s">
        <v>30</v>
      </c>
      <c r="P2219" t="s">
        <v>31</v>
      </c>
      <c r="Q2219" t="s">
        <v>32</v>
      </c>
      <c r="R2219" t="s">
        <v>33</v>
      </c>
      <c r="S2219" t="s">
        <v>42</v>
      </c>
      <c r="T2219" t="s">
        <v>35</v>
      </c>
      <c r="U2219" s="1" t="s">
        <v>36</v>
      </c>
      <c r="V2219">
        <v>5</v>
      </c>
      <c r="W2219">
        <v>0</v>
      </c>
      <c r="X2219">
        <v>0</v>
      </c>
      <c r="Y2219">
        <v>0</v>
      </c>
      <c r="Z2219">
        <v>0</v>
      </c>
    </row>
    <row r="2220" spans="1:26" x14ac:dyDescent="0.25">
      <c r="A2220">
        <v>106969766</v>
      </c>
      <c r="B2220" t="s">
        <v>104</v>
      </c>
      <c r="C2220" t="s">
        <v>38</v>
      </c>
      <c r="D2220">
        <v>20000025</v>
      </c>
      <c r="E2220">
        <v>29000025</v>
      </c>
      <c r="F2220">
        <v>11.965</v>
      </c>
      <c r="G2220">
        <v>40001534</v>
      </c>
      <c r="H2220">
        <v>6.0000000000000001E-3</v>
      </c>
      <c r="I2220">
        <v>2022</v>
      </c>
      <c r="J2220" t="s">
        <v>135</v>
      </c>
      <c r="K2220" t="s">
        <v>55</v>
      </c>
      <c r="L2220" s="127">
        <v>0.35972222222222222</v>
      </c>
      <c r="M2220" t="s">
        <v>28</v>
      </c>
      <c r="N2220" t="s">
        <v>49</v>
      </c>
      <c r="O2220" t="s">
        <v>30</v>
      </c>
      <c r="P2220" t="s">
        <v>31</v>
      </c>
      <c r="Q2220" t="s">
        <v>41</v>
      </c>
      <c r="R2220" t="s">
        <v>61</v>
      </c>
      <c r="S2220" t="s">
        <v>42</v>
      </c>
      <c r="T2220" t="s">
        <v>35</v>
      </c>
      <c r="U2220" s="1" t="s">
        <v>43</v>
      </c>
      <c r="V2220">
        <v>3</v>
      </c>
      <c r="W2220">
        <v>0</v>
      </c>
      <c r="X2220">
        <v>0</v>
      </c>
      <c r="Y2220">
        <v>0</v>
      </c>
      <c r="Z2220">
        <v>1</v>
      </c>
    </row>
    <row r="2221" spans="1:26" x14ac:dyDescent="0.25">
      <c r="A2221">
        <v>106969768</v>
      </c>
      <c r="B2221" t="s">
        <v>112</v>
      </c>
      <c r="C2221" t="s">
        <v>122</v>
      </c>
      <c r="D2221">
        <v>40001002</v>
      </c>
      <c r="E2221">
        <v>40001002</v>
      </c>
      <c r="F2221">
        <v>1.2869999999999999</v>
      </c>
      <c r="G2221">
        <v>10000095</v>
      </c>
      <c r="H2221">
        <v>0</v>
      </c>
      <c r="I2221">
        <v>2022</v>
      </c>
      <c r="J2221" t="s">
        <v>135</v>
      </c>
      <c r="K2221" t="s">
        <v>48</v>
      </c>
      <c r="L2221" s="127">
        <v>0.8847222222222223</v>
      </c>
      <c r="M2221" t="s">
        <v>28</v>
      </c>
      <c r="N2221" t="s">
        <v>49</v>
      </c>
      <c r="O2221" t="s">
        <v>30</v>
      </c>
      <c r="P2221" t="s">
        <v>54</v>
      </c>
      <c r="Q2221" t="s">
        <v>41</v>
      </c>
      <c r="R2221" t="s">
        <v>71</v>
      </c>
      <c r="S2221" t="s">
        <v>42</v>
      </c>
      <c r="T2221" t="s">
        <v>57</v>
      </c>
      <c r="U2221" s="1" t="s">
        <v>36</v>
      </c>
      <c r="V2221">
        <v>2</v>
      </c>
      <c r="W2221">
        <v>0</v>
      </c>
      <c r="X2221">
        <v>0</v>
      </c>
      <c r="Y2221">
        <v>0</v>
      </c>
      <c r="Z2221">
        <v>0</v>
      </c>
    </row>
    <row r="2222" spans="1:26" x14ac:dyDescent="0.25">
      <c r="A2222">
        <v>106969791</v>
      </c>
      <c r="B2222" t="s">
        <v>104</v>
      </c>
      <c r="C2222" t="s">
        <v>65</v>
      </c>
      <c r="D2222">
        <v>10000026</v>
      </c>
      <c r="E2222">
        <v>10000026</v>
      </c>
      <c r="F2222">
        <v>1.714</v>
      </c>
      <c r="G2222">
        <v>200420</v>
      </c>
      <c r="H2222">
        <v>0.2</v>
      </c>
      <c r="I2222">
        <v>2022</v>
      </c>
      <c r="J2222" t="s">
        <v>135</v>
      </c>
      <c r="K2222" t="s">
        <v>55</v>
      </c>
      <c r="L2222" s="127">
        <v>0.65069444444444446</v>
      </c>
      <c r="M2222" t="s">
        <v>28</v>
      </c>
      <c r="N2222" t="s">
        <v>49</v>
      </c>
      <c r="O2222" t="s">
        <v>30</v>
      </c>
      <c r="P2222" t="s">
        <v>31</v>
      </c>
      <c r="Q2222" t="s">
        <v>41</v>
      </c>
      <c r="R2222" t="s">
        <v>33</v>
      </c>
      <c r="S2222" t="s">
        <v>42</v>
      </c>
      <c r="T2222" t="s">
        <v>35</v>
      </c>
      <c r="U2222" s="1" t="s">
        <v>36</v>
      </c>
      <c r="V2222">
        <v>3</v>
      </c>
      <c r="W2222">
        <v>0</v>
      </c>
      <c r="X2222">
        <v>0</v>
      </c>
      <c r="Y2222">
        <v>0</v>
      </c>
      <c r="Z2222">
        <v>0</v>
      </c>
    </row>
    <row r="2223" spans="1:26" x14ac:dyDescent="0.25">
      <c r="A2223">
        <v>106969799</v>
      </c>
      <c r="B2223" t="s">
        <v>81</v>
      </c>
      <c r="C2223" t="s">
        <v>65</v>
      </c>
      <c r="D2223">
        <v>10000485</v>
      </c>
      <c r="E2223">
        <v>10800485</v>
      </c>
      <c r="F2223">
        <v>30.509</v>
      </c>
      <c r="G2223">
        <v>50025426</v>
      </c>
      <c r="H2223">
        <v>1.5</v>
      </c>
      <c r="I2223">
        <v>2022</v>
      </c>
      <c r="J2223" t="s">
        <v>135</v>
      </c>
      <c r="K2223" t="s">
        <v>55</v>
      </c>
      <c r="L2223" s="127">
        <v>0.31805555555555554</v>
      </c>
      <c r="M2223" t="s">
        <v>28</v>
      </c>
      <c r="N2223" t="s">
        <v>49</v>
      </c>
      <c r="O2223" t="s">
        <v>30</v>
      </c>
      <c r="P2223" t="s">
        <v>31</v>
      </c>
      <c r="Q2223" t="s">
        <v>32</v>
      </c>
      <c r="R2223" t="s">
        <v>33</v>
      </c>
      <c r="S2223" t="s">
        <v>34</v>
      </c>
      <c r="T2223" t="s">
        <v>35</v>
      </c>
      <c r="U2223" s="1" t="s">
        <v>36</v>
      </c>
      <c r="V2223">
        <v>1</v>
      </c>
      <c r="W2223">
        <v>0</v>
      </c>
      <c r="X2223">
        <v>0</v>
      </c>
      <c r="Y2223">
        <v>0</v>
      </c>
      <c r="Z2223">
        <v>0</v>
      </c>
    </row>
    <row r="2224" spans="1:26" x14ac:dyDescent="0.25">
      <c r="A2224">
        <v>106969845</v>
      </c>
      <c r="B2224" t="s">
        <v>104</v>
      </c>
      <c r="C2224" t="s">
        <v>65</v>
      </c>
      <c r="D2224">
        <v>10000026</v>
      </c>
      <c r="E2224">
        <v>10000026</v>
      </c>
      <c r="F2224">
        <v>6.0190000000000001</v>
      </c>
      <c r="G2224">
        <v>200470</v>
      </c>
      <c r="H2224">
        <v>0.5</v>
      </c>
      <c r="I2224">
        <v>2022</v>
      </c>
      <c r="J2224" t="s">
        <v>135</v>
      </c>
      <c r="K2224" t="s">
        <v>55</v>
      </c>
      <c r="L2224" s="127">
        <v>0.66875000000000007</v>
      </c>
      <c r="M2224" t="s">
        <v>28</v>
      </c>
      <c r="N2224" t="s">
        <v>49</v>
      </c>
      <c r="O2224" t="s">
        <v>30</v>
      </c>
      <c r="P2224" t="s">
        <v>31</v>
      </c>
      <c r="Q2224" t="s">
        <v>41</v>
      </c>
      <c r="R2224" t="s">
        <v>33</v>
      </c>
      <c r="S2224" t="s">
        <v>42</v>
      </c>
      <c r="T2224" t="s">
        <v>35</v>
      </c>
      <c r="U2224" s="1" t="s">
        <v>64</v>
      </c>
      <c r="V2224">
        <v>4</v>
      </c>
      <c r="W2224">
        <v>0</v>
      </c>
      <c r="X2224">
        <v>0</v>
      </c>
      <c r="Y2224">
        <v>1</v>
      </c>
      <c r="Z2224">
        <v>0</v>
      </c>
    </row>
    <row r="2225" spans="1:26" x14ac:dyDescent="0.25">
      <c r="A2225">
        <v>106969910</v>
      </c>
      <c r="B2225" t="s">
        <v>97</v>
      </c>
      <c r="C2225" t="s">
        <v>45</v>
      </c>
      <c r="D2225">
        <v>50001876</v>
      </c>
      <c r="E2225">
        <v>50001876</v>
      </c>
      <c r="F2225">
        <v>999.99900000000002</v>
      </c>
      <c r="G2225">
        <v>50026392</v>
      </c>
      <c r="H2225">
        <v>4.2000000000000003E-2</v>
      </c>
      <c r="I2225">
        <v>2022</v>
      </c>
      <c r="J2225" t="s">
        <v>135</v>
      </c>
      <c r="K2225" t="s">
        <v>58</v>
      </c>
      <c r="L2225" s="127">
        <v>0.45694444444444443</v>
      </c>
      <c r="M2225" t="s">
        <v>77</v>
      </c>
      <c r="N2225" t="s">
        <v>49</v>
      </c>
      <c r="O2225" t="s">
        <v>30</v>
      </c>
      <c r="P2225" t="s">
        <v>68</v>
      </c>
      <c r="Q2225" t="s">
        <v>32</v>
      </c>
      <c r="R2225" t="s">
        <v>72</v>
      </c>
      <c r="S2225" t="s">
        <v>42</v>
      </c>
      <c r="T2225" t="s">
        <v>35</v>
      </c>
      <c r="U2225" s="1" t="s">
        <v>36</v>
      </c>
      <c r="V2225">
        <v>2</v>
      </c>
      <c r="W2225">
        <v>0</v>
      </c>
      <c r="X2225">
        <v>0</v>
      </c>
      <c r="Y2225">
        <v>0</v>
      </c>
      <c r="Z2225">
        <v>0</v>
      </c>
    </row>
    <row r="2226" spans="1:26" x14ac:dyDescent="0.25">
      <c r="A2226">
        <v>106969993</v>
      </c>
      <c r="B2226" t="s">
        <v>81</v>
      </c>
      <c r="C2226" t="s">
        <v>45</v>
      </c>
      <c r="D2226">
        <v>50029513</v>
      </c>
      <c r="E2226">
        <v>40002480</v>
      </c>
      <c r="F2226">
        <v>0</v>
      </c>
      <c r="G2226">
        <v>50031062</v>
      </c>
      <c r="H2226">
        <v>0</v>
      </c>
      <c r="I2226">
        <v>2022</v>
      </c>
      <c r="J2226" t="s">
        <v>135</v>
      </c>
      <c r="K2226" t="s">
        <v>58</v>
      </c>
      <c r="L2226" s="127">
        <v>0.66527777777777775</v>
      </c>
      <c r="M2226" t="s">
        <v>28</v>
      </c>
      <c r="N2226" t="s">
        <v>29</v>
      </c>
      <c r="O2226" t="s">
        <v>30</v>
      </c>
      <c r="P2226" t="s">
        <v>31</v>
      </c>
      <c r="Q2226" t="s">
        <v>41</v>
      </c>
      <c r="R2226" t="s">
        <v>33</v>
      </c>
      <c r="S2226" t="s">
        <v>42</v>
      </c>
      <c r="T2226" t="s">
        <v>35</v>
      </c>
      <c r="U2226" s="1" t="s">
        <v>36</v>
      </c>
      <c r="V2226">
        <v>3</v>
      </c>
      <c r="W2226">
        <v>0</v>
      </c>
      <c r="X2226">
        <v>0</v>
      </c>
      <c r="Y2226">
        <v>0</v>
      </c>
      <c r="Z2226">
        <v>0</v>
      </c>
    </row>
    <row r="2227" spans="1:26" x14ac:dyDescent="0.25">
      <c r="A2227">
        <v>106970196</v>
      </c>
      <c r="B2227" t="s">
        <v>25</v>
      </c>
      <c r="C2227" t="s">
        <v>65</v>
      </c>
      <c r="D2227">
        <v>10000040</v>
      </c>
      <c r="E2227">
        <v>10000040</v>
      </c>
      <c r="F2227">
        <v>999.99900000000002</v>
      </c>
      <c r="G2227">
        <v>20000070</v>
      </c>
      <c r="H2227">
        <v>0.11</v>
      </c>
      <c r="I2227">
        <v>2022</v>
      </c>
      <c r="J2227" t="s">
        <v>135</v>
      </c>
      <c r="K2227" t="s">
        <v>55</v>
      </c>
      <c r="L2227" s="127">
        <v>0.6069444444444444</v>
      </c>
      <c r="M2227" t="s">
        <v>28</v>
      </c>
      <c r="N2227" t="s">
        <v>29</v>
      </c>
      <c r="O2227" t="s">
        <v>30</v>
      </c>
      <c r="P2227" t="s">
        <v>31</v>
      </c>
      <c r="Q2227" t="s">
        <v>32</v>
      </c>
      <c r="R2227" t="s">
        <v>33</v>
      </c>
      <c r="S2227" t="s">
        <v>42</v>
      </c>
      <c r="T2227" t="s">
        <v>35</v>
      </c>
      <c r="U2227" s="1" t="s">
        <v>36</v>
      </c>
      <c r="V2227">
        <v>4</v>
      </c>
      <c r="W2227">
        <v>0</v>
      </c>
      <c r="X2227">
        <v>0</v>
      </c>
      <c r="Y2227">
        <v>0</v>
      </c>
      <c r="Z2227">
        <v>0</v>
      </c>
    </row>
    <row r="2228" spans="1:26" x14ac:dyDescent="0.25">
      <c r="A2228">
        <v>106970233</v>
      </c>
      <c r="B2228" t="s">
        <v>25</v>
      </c>
      <c r="C2228" t="s">
        <v>65</v>
      </c>
      <c r="D2228">
        <v>10000040</v>
      </c>
      <c r="E2228">
        <v>10000040</v>
      </c>
      <c r="F2228">
        <v>24.488</v>
      </c>
      <c r="G2228">
        <v>29000070</v>
      </c>
      <c r="H2228">
        <v>1.5</v>
      </c>
      <c r="I2228">
        <v>2022</v>
      </c>
      <c r="J2228" t="s">
        <v>135</v>
      </c>
      <c r="K2228" t="s">
        <v>55</v>
      </c>
      <c r="L2228" s="127">
        <v>0.7944444444444444</v>
      </c>
      <c r="M2228" t="s">
        <v>28</v>
      </c>
      <c r="N2228" t="s">
        <v>29</v>
      </c>
      <c r="O2228" t="s">
        <v>30</v>
      </c>
      <c r="P2228" t="s">
        <v>31</v>
      </c>
      <c r="Q2228" t="s">
        <v>32</v>
      </c>
      <c r="R2228" t="s">
        <v>33</v>
      </c>
      <c r="S2228" t="s">
        <v>34</v>
      </c>
      <c r="T2228" t="s">
        <v>35</v>
      </c>
      <c r="U2228" s="1" t="s">
        <v>43</v>
      </c>
      <c r="V2228">
        <v>4</v>
      </c>
      <c r="W2228">
        <v>0</v>
      </c>
      <c r="X2228">
        <v>0</v>
      </c>
      <c r="Y2228">
        <v>0</v>
      </c>
      <c r="Z2228">
        <v>2</v>
      </c>
    </row>
    <row r="2229" spans="1:26" x14ac:dyDescent="0.25">
      <c r="A2229">
        <v>106970337</v>
      </c>
      <c r="B2229" t="s">
        <v>25</v>
      </c>
      <c r="C2229" t="s">
        <v>65</v>
      </c>
      <c r="D2229">
        <v>10000040</v>
      </c>
      <c r="E2229">
        <v>10000040</v>
      </c>
      <c r="F2229">
        <v>23.911999999999999</v>
      </c>
      <c r="G2229">
        <v>40002547</v>
      </c>
      <c r="H2229">
        <v>3</v>
      </c>
      <c r="I2229">
        <v>2022</v>
      </c>
      <c r="J2229" t="s">
        <v>135</v>
      </c>
      <c r="K2229" t="s">
        <v>39</v>
      </c>
      <c r="L2229" s="127">
        <v>0.55208333333333337</v>
      </c>
      <c r="M2229" t="s">
        <v>28</v>
      </c>
      <c r="N2229" t="s">
        <v>49</v>
      </c>
      <c r="O2229" t="s">
        <v>30</v>
      </c>
      <c r="P2229" t="s">
        <v>31</v>
      </c>
      <c r="Q2229" t="s">
        <v>62</v>
      </c>
      <c r="R2229" t="s">
        <v>33</v>
      </c>
      <c r="S2229" t="s">
        <v>34</v>
      </c>
      <c r="T2229" t="s">
        <v>35</v>
      </c>
      <c r="U2229" s="1" t="s">
        <v>36</v>
      </c>
      <c r="V2229">
        <v>1</v>
      </c>
      <c r="W2229">
        <v>0</v>
      </c>
      <c r="X2229">
        <v>0</v>
      </c>
      <c r="Y2229">
        <v>0</v>
      </c>
      <c r="Z2229">
        <v>0</v>
      </c>
    </row>
    <row r="2230" spans="1:26" x14ac:dyDescent="0.25">
      <c r="A2230">
        <v>106970421</v>
      </c>
      <c r="B2230" t="s">
        <v>44</v>
      </c>
      <c r="C2230" t="s">
        <v>45</v>
      </c>
      <c r="D2230">
        <v>50026600</v>
      </c>
      <c r="E2230">
        <v>29000015</v>
      </c>
      <c r="F2230">
        <v>4.5350000000000001</v>
      </c>
      <c r="G2230">
        <v>50034007</v>
      </c>
      <c r="H2230">
        <v>1.0999999999999999E-2</v>
      </c>
      <c r="I2230">
        <v>2022</v>
      </c>
      <c r="J2230" t="s">
        <v>135</v>
      </c>
      <c r="K2230" t="s">
        <v>58</v>
      </c>
      <c r="L2230" s="127">
        <v>0.48055555555555557</v>
      </c>
      <c r="M2230" t="s">
        <v>28</v>
      </c>
      <c r="N2230" t="s">
        <v>29</v>
      </c>
      <c r="O2230" t="s">
        <v>30</v>
      </c>
      <c r="P2230" t="s">
        <v>31</v>
      </c>
      <c r="Q2230" t="s">
        <v>41</v>
      </c>
      <c r="R2230" t="s">
        <v>46</v>
      </c>
      <c r="S2230" t="s">
        <v>42</v>
      </c>
      <c r="T2230" t="s">
        <v>35</v>
      </c>
      <c r="U2230" s="1" t="s">
        <v>36</v>
      </c>
      <c r="V2230">
        <v>3</v>
      </c>
      <c r="W2230">
        <v>0</v>
      </c>
      <c r="X2230">
        <v>0</v>
      </c>
      <c r="Y2230">
        <v>0</v>
      </c>
      <c r="Z2230">
        <v>0</v>
      </c>
    </row>
    <row r="2231" spans="1:26" x14ac:dyDescent="0.25">
      <c r="A2231">
        <v>106970523</v>
      </c>
      <c r="B2231" t="s">
        <v>152</v>
      </c>
      <c r="C2231" t="s">
        <v>45</v>
      </c>
      <c r="D2231">
        <v>50012761</v>
      </c>
      <c r="E2231">
        <v>30000211</v>
      </c>
      <c r="F2231">
        <v>10.063000000000001</v>
      </c>
      <c r="G2231">
        <v>30000211</v>
      </c>
      <c r="H2231">
        <v>0</v>
      </c>
      <c r="I2231">
        <v>2022</v>
      </c>
      <c r="J2231" t="s">
        <v>135</v>
      </c>
      <c r="K2231" t="s">
        <v>53</v>
      </c>
      <c r="L2231" s="127">
        <v>0.61805555555555558</v>
      </c>
      <c r="M2231" t="s">
        <v>40</v>
      </c>
      <c r="N2231" t="s">
        <v>49</v>
      </c>
      <c r="O2231" t="s">
        <v>30</v>
      </c>
      <c r="P2231" t="s">
        <v>31</v>
      </c>
      <c r="Q2231" t="s">
        <v>41</v>
      </c>
      <c r="R2231" t="s">
        <v>61</v>
      </c>
      <c r="S2231" t="s">
        <v>42</v>
      </c>
      <c r="T2231" t="s">
        <v>35</v>
      </c>
      <c r="U2231" s="1" t="s">
        <v>36</v>
      </c>
      <c r="V2231">
        <v>1</v>
      </c>
      <c r="W2231">
        <v>0</v>
      </c>
      <c r="X2231">
        <v>0</v>
      </c>
      <c r="Y2231">
        <v>0</v>
      </c>
      <c r="Z2231">
        <v>0</v>
      </c>
    </row>
    <row r="2232" spans="1:26" x14ac:dyDescent="0.25">
      <c r="A2232">
        <v>106970935</v>
      </c>
      <c r="B2232" t="s">
        <v>86</v>
      </c>
      <c r="C2232" t="s">
        <v>65</v>
      </c>
      <c r="D2232">
        <v>10000026</v>
      </c>
      <c r="E2232">
        <v>10000026</v>
      </c>
      <c r="F2232">
        <v>26.638000000000002</v>
      </c>
      <c r="G2232">
        <v>30000146</v>
      </c>
      <c r="H2232">
        <v>1.5</v>
      </c>
      <c r="I2232">
        <v>2022</v>
      </c>
      <c r="J2232" t="s">
        <v>135</v>
      </c>
      <c r="K2232" t="s">
        <v>39</v>
      </c>
      <c r="L2232" s="127">
        <v>0.76180555555555562</v>
      </c>
      <c r="M2232" t="s">
        <v>28</v>
      </c>
      <c r="N2232" t="s">
        <v>49</v>
      </c>
      <c r="O2232" t="s">
        <v>30</v>
      </c>
      <c r="P2232" t="s">
        <v>31</v>
      </c>
      <c r="Q2232" t="s">
        <v>32</v>
      </c>
      <c r="R2232" t="s">
        <v>33</v>
      </c>
      <c r="S2232" t="s">
        <v>42</v>
      </c>
      <c r="T2232" t="s">
        <v>35</v>
      </c>
      <c r="U2232" s="1" t="s">
        <v>36</v>
      </c>
      <c r="V2232">
        <v>1</v>
      </c>
      <c r="W2232">
        <v>0</v>
      </c>
      <c r="X2232">
        <v>0</v>
      </c>
      <c r="Y2232">
        <v>0</v>
      </c>
      <c r="Z2232">
        <v>0</v>
      </c>
    </row>
    <row r="2233" spans="1:26" x14ac:dyDescent="0.25">
      <c r="A2233">
        <v>106970988</v>
      </c>
      <c r="B2233" t="s">
        <v>86</v>
      </c>
      <c r="C2233" t="s">
        <v>65</v>
      </c>
      <c r="D2233">
        <v>10000026</v>
      </c>
      <c r="E2233">
        <v>10000026</v>
      </c>
      <c r="F2233">
        <v>27.565999999999999</v>
      </c>
      <c r="G2233">
        <v>200400</v>
      </c>
      <c r="H2233">
        <v>0.2</v>
      </c>
      <c r="I2233">
        <v>2022</v>
      </c>
      <c r="J2233" t="s">
        <v>135</v>
      </c>
      <c r="K2233" t="s">
        <v>55</v>
      </c>
      <c r="L2233" s="127">
        <v>0.7270833333333333</v>
      </c>
      <c r="M2233" t="s">
        <v>28</v>
      </c>
      <c r="N2233" t="s">
        <v>49</v>
      </c>
      <c r="O2233" t="s">
        <v>30</v>
      </c>
      <c r="P2233" t="s">
        <v>31</v>
      </c>
      <c r="Q2233" t="s">
        <v>41</v>
      </c>
      <c r="R2233" t="s">
        <v>33</v>
      </c>
      <c r="S2233" t="s">
        <v>42</v>
      </c>
      <c r="T2233" t="s">
        <v>35</v>
      </c>
      <c r="U2233" s="1" t="s">
        <v>43</v>
      </c>
      <c r="V2233">
        <v>3</v>
      </c>
      <c r="W2233">
        <v>0</v>
      </c>
      <c r="X2233">
        <v>0</v>
      </c>
      <c r="Y2233">
        <v>0</v>
      </c>
      <c r="Z2233">
        <v>2</v>
      </c>
    </row>
    <row r="2234" spans="1:26" x14ac:dyDescent="0.25">
      <c r="A2234">
        <v>106970992</v>
      </c>
      <c r="B2234" t="s">
        <v>86</v>
      </c>
      <c r="C2234" t="s">
        <v>65</v>
      </c>
      <c r="D2234">
        <v>10000026</v>
      </c>
      <c r="E2234">
        <v>10000026</v>
      </c>
      <c r="F2234">
        <v>27.565999999999999</v>
      </c>
      <c r="G2234">
        <v>200400</v>
      </c>
      <c r="H2234">
        <v>0.2</v>
      </c>
      <c r="I2234">
        <v>2022</v>
      </c>
      <c r="J2234" t="s">
        <v>135</v>
      </c>
      <c r="K2234" t="s">
        <v>55</v>
      </c>
      <c r="L2234" s="127">
        <v>0.72777777777777775</v>
      </c>
      <c r="M2234" t="s">
        <v>28</v>
      </c>
      <c r="N2234" t="s">
        <v>49</v>
      </c>
      <c r="O2234" t="s">
        <v>30</v>
      </c>
      <c r="P2234" t="s">
        <v>31</v>
      </c>
      <c r="Q2234" t="s">
        <v>41</v>
      </c>
      <c r="R2234" t="s">
        <v>33</v>
      </c>
      <c r="S2234" t="s">
        <v>42</v>
      </c>
      <c r="T2234" t="s">
        <v>35</v>
      </c>
      <c r="U2234" s="1" t="s">
        <v>43</v>
      </c>
      <c r="V2234">
        <v>10</v>
      </c>
      <c r="W2234">
        <v>0</v>
      </c>
      <c r="X2234">
        <v>0</v>
      </c>
      <c r="Y2234">
        <v>0</v>
      </c>
      <c r="Z2234">
        <v>3</v>
      </c>
    </row>
    <row r="2235" spans="1:26" x14ac:dyDescent="0.25">
      <c r="A2235">
        <v>106971292</v>
      </c>
      <c r="B2235" t="s">
        <v>25</v>
      </c>
      <c r="C2235" t="s">
        <v>38</v>
      </c>
      <c r="D2235">
        <v>22000064</v>
      </c>
      <c r="E2235">
        <v>20000064</v>
      </c>
      <c r="F2235">
        <v>39.311</v>
      </c>
      <c r="G2235">
        <v>50012431</v>
      </c>
      <c r="H2235">
        <v>0</v>
      </c>
      <c r="I2235">
        <v>2022</v>
      </c>
      <c r="J2235" t="s">
        <v>135</v>
      </c>
      <c r="K2235" t="s">
        <v>48</v>
      </c>
      <c r="L2235" s="127">
        <v>0.57986111111111105</v>
      </c>
      <c r="M2235" t="s">
        <v>40</v>
      </c>
      <c r="N2235" t="s">
        <v>49</v>
      </c>
      <c r="O2235" t="s">
        <v>30</v>
      </c>
      <c r="P2235" t="s">
        <v>31</v>
      </c>
      <c r="Q2235" t="s">
        <v>41</v>
      </c>
      <c r="R2235" t="s">
        <v>33</v>
      </c>
      <c r="S2235" t="s">
        <v>42</v>
      </c>
      <c r="T2235" t="s">
        <v>35</v>
      </c>
      <c r="U2235" s="1" t="s">
        <v>36</v>
      </c>
      <c r="V2235">
        <v>4</v>
      </c>
      <c r="W2235">
        <v>0</v>
      </c>
      <c r="X2235">
        <v>0</v>
      </c>
      <c r="Y2235">
        <v>0</v>
      </c>
      <c r="Z2235">
        <v>0</v>
      </c>
    </row>
    <row r="2236" spans="1:26" x14ac:dyDescent="0.25">
      <c r="A2236">
        <v>106971767</v>
      </c>
      <c r="B2236" t="s">
        <v>117</v>
      </c>
      <c r="C2236" t="s">
        <v>65</v>
      </c>
      <c r="D2236">
        <v>10000077</v>
      </c>
      <c r="E2236">
        <v>10000077</v>
      </c>
      <c r="F2236">
        <v>19.547000000000001</v>
      </c>
      <c r="G2236">
        <v>40002321</v>
      </c>
      <c r="H2236">
        <v>0.1</v>
      </c>
      <c r="I2236">
        <v>2022</v>
      </c>
      <c r="J2236" t="s">
        <v>135</v>
      </c>
      <c r="K2236" t="s">
        <v>58</v>
      </c>
      <c r="L2236" s="127">
        <v>0.87152777777777779</v>
      </c>
      <c r="M2236" t="s">
        <v>28</v>
      </c>
      <c r="N2236" t="s">
        <v>29</v>
      </c>
      <c r="O2236" t="s">
        <v>30</v>
      </c>
      <c r="P2236" t="s">
        <v>31</v>
      </c>
      <c r="Q2236" t="s">
        <v>41</v>
      </c>
      <c r="R2236" t="s">
        <v>33</v>
      </c>
      <c r="S2236" t="s">
        <v>42</v>
      </c>
      <c r="T2236" t="s">
        <v>57</v>
      </c>
      <c r="U2236" s="1" t="s">
        <v>36</v>
      </c>
      <c r="V2236">
        <v>1</v>
      </c>
      <c r="W2236">
        <v>0</v>
      </c>
      <c r="X2236">
        <v>0</v>
      </c>
      <c r="Y2236">
        <v>0</v>
      </c>
      <c r="Z2236">
        <v>0</v>
      </c>
    </row>
    <row r="2237" spans="1:26" x14ac:dyDescent="0.25">
      <c r="A2237">
        <v>106971868</v>
      </c>
      <c r="B2237" t="s">
        <v>114</v>
      </c>
      <c r="C2237" t="s">
        <v>67</v>
      </c>
      <c r="D2237">
        <v>30000042</v>
      </c>
      <c r="E2237">
        <v>30000042</v>
      </c>
      <c r="F2237">
        <v>13.677</v>
      </c>
      <c r="G2237">
        <v>40001703</v>
      </c>
      <c r="H2237">
        <v>1.6E-2</v>
      </c>
      <c r="I2237">
        <v>2022</v>
      </c>
      <c r="J2237" t="s">
        <v>135</v>
      </c>
      <c r="K2237" t="s">
        <v>48</v>
      </c>
      <c r="L2237" s="127">
        <v>0.73958333333333337</v>
      </c>
      <c r="M2237" t="s">
        <v>28</v>
      </c>
      <c r="N2237" t="s">
        <v>49</v>
      </c>
      <c r="O2237" t="s">
        <v>30</v>
      </c>
      <c r="P2237" t="s">
        <v>31</v>
      </c>
      <c r="Q2237" t="s">
        <v>41</v>
      </c>
      <c r="R2237" t="s">
        <v>72</v>
      </c>
      <c r="S2237" t="s">
        <v>42</v>
      </c>
      <c r="T2237" t="s">
        <v>35</v>
      </c>
      <c r="U2237" s="1" t="s">
        <v>36</v>
      </c>
      <c r="V2237">
        <v>2</v>
      </c>
      <c r="W2237">
        <v>0</v>
      </c>
      <c r="X2237">
        <v>0</v>
      </c>
      <c r="Y2237">
        <v>0</v>
      </c>
      <c r="Z2237">
        <v>0</v>
      </c>
    </row>
    <row r="2238" spans="1:26" x14ac:dyDescent="0.25">
      <c r="A2238">
        <v>106971910</v>
      </c>
      <c r="B2238" t="s">
        <v>86</v>
      </c>
      <c r="C2238" t="s">
        <v>65</v>
      </c>
      <c r="D2238">
        <v>10000026</v>
      </c>
      <c r="E2238">
        <v>10000026</v>
      </c>
      <c r="F2238">
        <v>28.158999999999999</v>
      </c>
      <c r="G2238">
        <v>30000280</v>
      </c>
      <c r="H2238">
        <v>0.1</v>
      </c>
      <c r="I2238">
        <v>2022</v>
      </c>
      <c r="J2238" t="s">
        <v>135</v>
      </c>
      <c r="K2238" t="s">
        <v>58</v>
      </c>
      <c r="L2238" s="127">
        <v>0.62013888888888891</v>
      </c>
      <c r="M2238" t="s">
        <v>28</v>
      </c>
      <c r="N2238" t="s">
        <v>49</v>
      </c>
      <c r="O2238" t="s">
        <v>30</v>
      </c>
      <c r="P2238" t="s">
        <v>54</v>
      </c>
      <c r="Q2238" t="s">
        <v>41</v>
      </c>
      <c r="R2238" t="s">
        <v>33</v>
      </c>
      <c r="S2238" t="s">
        <v>42</v>
      </c>
      <c r="T2238" t="s">
        <v>35</v>
      </c>
      <c r="U2238" s="1" t="s">
        <v>36</v>
      </c>
      <c r="V2238">
        <v>4</v>
      </c>
      <c r="W2238">
        <v>0</v>
      </c>
      <c r="X2238">
        <v>0</v>
      </c>
      <c r="Y2238">
        <v>0</v>
      </c>
      <c r="Z2238">
        <v>0</v>
      </c>
    </row>
    <row r="2239" spans="1:26" x14ac:dyDescent="0.25">
      <c r="A2239">
        <v>106971911</v>
      </c>
      <c r="B2239" t="s">
        <v>86</v>
      </c>
      <c r="C2239" t="s">
        <v>65</v>
      </c>
      <c r="D2239">
        <v>10000026</v>
      </c>
      <c r="E2239">
        <v>10000026</v>
      </c>
      <c r="F2239">
        <v>25.117000000000001</v>
      </c>
      <c r="G2239">
        <v>30000146</v>
      </c>
      <c r="H2239">
        <v>2.1000000000000001E-2</v>
      </c>
      <c r="I2239">
        <v>2022</v>
      </c>
      <c r="J2239" t="s">
        <v>135</v>
      </c>
      <c r="K2239" t="s">
        <v>58</v>
      </c>
      <c r="L2239" s="127">
        <v>0.55069444444444449</v>
      </c>
      <c r="M2239" t="s">
        <v>28</v>
      </c>
      <c r="N2239" t="s">
        <v>49</v>
      </c>
      <c r="O2239" t="s">
        <v>30</v>
      </c>
      <c r="P2239" t="s">
        <v>54</v>
      </c>
      <c r="Q2239" t="s">
        <v>41</v>
      </c>
      <c r="R2239" t="s">
        <v>71</v>
      </c>
      <c r="S2239" t="s">
        <v>42</v>
      </c>
      <c r="T2239" t="s">
        <v>35</v>
      </c>
      <c r="U2239" s="1" t="s">
        <v>36</v>
      </c>
      <c r="V2239">
        <v>2</v>
      </c>
      <c r="W2239">
        <v>0</v>
      </c>
      <c r="X2239">
        <v>0</v>
      </c>
      <c r="Y2239">
        <v>0</v>
      </c>
      <c r="Z2239">
        <v>0</v>
      </c>
    </row>
    <row r="2240" spans="1:26" x14ac:dyDescent="0.25">
      <c r="A2240">
        <v>106972013</v>
      </c>
      <c r="B2240" t="s">
        <v>104</v>
      </c>
      <c r="C2240" t="s">
        <v>65</v>
      </c>
      <c r="D2240">
        <v>10000026</v>
      </c>
      <c r="E2240">
        <v>10000026</v>
      </c>
      <c r="F2240">
        <v>7.5190000000000001</v>
      </c>
      <c r="G2240">
        <v>200470</v>
      </c>
      <c r="H2240">
        <v>1</v>
      </c>
      <c r="I2240">
        <v>2022</v>
      </c>
      <c r="J2240" t="s">
        <v>135</v>
      </c>
      <c r="K2240" t="s">
        <v>60</v>
      </c>
      <c r="L2240" s="127">
        <v>0.85277777777777775</v>
      </c>
      <c r="M2240" t="s">
        <v>28</v>
      </c>
      <c r="N2240" t="s">
        <v>29</v>
      </c>
      <c r="O2240" t="s">
        <v>30</v>
      </c>
      <c r="P2240" t="s">
        <v>54</v>
      </c>
      <c r="Q2240" t="s">
        <v>41</v>
      </c>
      <c r="R2240" t="s">
        <v>33</v>
      </c>
      <c r="S2240" t="s">
        <v>42</v>
      </c>
      <c r="T2240" t="s">
        <v>52</v>
      </c>
      <c r="U2240" s="1" t="s">
        <v>36</v>
      </c>
      <c r="V2240">
        <v>1</v>
      </c>
      <c r="W2240">
        <v>0</v>
      </c>
      <c r="X2240">
        <v>0</v>
      </c>
      <c r="Y2240">
        <v>0</v>
      </c>
      <c r="Z2240">
        <v>0</v>
      </c>
    </row>
    <row r="2241" spans="1:26" x14ac:dyDescent="0.25">
      <c r="A2241">
        <v>106972122</v>
      </c>
      <c r="B2241" t="s">
        <v>117</v>
      </c>
      <c r="C2241" t="s">
        <v>65</v>
      </c>
      <c r="D2241">
        <v>10000040</v>
      </c>
      <c r="E2241">
        <v>10000040</v>
      </c>
      <c r="F2241">
        <v>10.659000000000001</v>
      </c>
      <c r="G2241">
        <v>30000115</v>
      </c>
      <c r="H2241">
        <v>0.3</v>
      </c>
      <c r="I2241">
        <v>2022</v>
      </c>
      <c r="J2241" t="s">
        <v>135</v>
      </c>
      <c r="K2241" t="s">
        <v>27</v>
      </c>
      <c r="L2241" s="127">
        <v>0.4777777777777778</v>
      </c>
      <c r="M2241" t="s">
        <v>28</v>
      </c>
      <c r="N2241" t="s">
        <v>29</v>
      </c>
      <c r="O2241" t="s">
        <v>30</v>
      </c>
      <c r="P2241" t="s">
        <v>54</v>
      </c>
      <c r="Q2241" t="s">
        <v>41</v>
      </c>
      <c r="R2241" t="s">
        <v>33</v>
      </c>
      <c r="S2241" t="s">
        <v>42</v>
      </c>
      <c r="T2241" t="s">
        <v>35</v>
      </c>
      <c r="U2241" s="1" t="s">
        <v>36</v>
      </c>
      <c r="V2241">
        <v>1</v>
      </c>
      <c r="W2241">
        <v>0</v>
      </c>
      <c r="X2241">
        <v>0</v>
      </c>
      <c r="Y2241">
        <v>0</v>
      </c>
      <c r="Z2241">
        <v>0</v>
      </c>
    </row>
    <row r="2242" spans="1:26" x14ac:dyDescent="0.25">
      <c r="A2242">
        <v>106972228</v>
      </c>
      <c r="B2242" t="s">
        <v>25</v>
      </c>
      <c r="C2242" t="s">
        <v>65</v>
      </c>
      <c r="D2242">
        <v>10000040</v>
      </c>
      <c r="E2242">
        <v>10000040</v>
      </c>
      <c r="F2242">
        <v>21.312000000000001</v>
      </c>
      <c r="G2242">
        <v>40005220</v>
      </c>
      <c r="H2242">
        <v>0.4</v>
      </c>
      <c r="I2242">
        <v>2022</v>
      </c>
      <c r="J2242" t="s">
        <v>135</v>
      </c>
      <c r="K2242" t="s">
        <v>53</v>
      </c>
      <c r="L2242" s="127">
        <v>0.32708333333333334</v>
      </c>
      <c r="M2242" t="s">
        <v>28</v>
      </c>
      <c r="N2242" t="s">
        <v>49</v>
      </c>
      <c r="O2242" t="s">
        <v>30</v>
      </c>
      <c r="P2242" t="s">
        <v>31</v>
      </c>
      <c r="Q2242" t="s">
        <v>41</v>
      </c>
      <c r="R2242" t="s">
        <v>33</v>
      </c>
      <c r="S2242" t="s">
        <v>42</v>
      </c>
      <c r="T2242" t="s">
        <v>35</v>
      </c>
      <c r="U2242" s="1" t="s">
        <v>36</v>
      </c>
      <c r="V2242">
        <v>2</v>
      </c>
      <c r="W2242">
        <v>0</v>
      </c>
      <c r="X2242">
        <v>0</v>
      </c>
      <c r="Y2242">
        <v>0</v>
      </c>
      <c r="Z2242">
        <v>0</v>
      </c>
    </row>
    <row r="2243" spans="1:26" x14ac:dyDescent="0.25">
      <c r="A2243">
        <v>106972235</v>
      </c>
      <c r="B2243" t="s">
        <v>25</v>
      </c>
      <c r="C2243" t="s">
        <v>65</v>
      </c>
      <c r="D2243">
        <v>10000040</v>
      </c>
      <c r="E2243">
        <v>10000040</v>
      </c>
      <c r="F2243">
        <v>1.794</v>
      </c>
      <c r="G2243">
        <v>40001002</v>
      </c>
      <c r="H2243">
        <v>0.4</v>
      </c>
      <c r="I2243">
        <v>2022</v>
      </c>
      <c r="J2243" t="s">
        <v>135</v>
      </c>
      <c r="K2243" t="s">
        <v>53</v>
      </c>
      <c r="L2243" s="127">
        <v>0.66388888888888886</v>
      </c>
      <c r="M2243" t="s">
        <v>28</v>
      </c>
      <c r="N2243" t="s">
        <v>29</v>
      </c>
      <c r="O2243" t="s">
        <v>30</v>
      </c>
      <c r="P2243" t="s">
        <v>31</v>
      </c>
      <c r="Q2243" t="s">
        <v>41</v>
      </c>
      <c r="R2243" t="s">
        <v>33</v>
      </c>
      <c r="S2243" t="s">
        <v>42</v>
      </c>
      <c r="T2243" t="s">
        <v>35</v>
      </c>
      <c r="U2243" s="1" t="s">
        <v>64</v>
      </c>
      <c r="V2243">
        <v>1</v>
      </c>
      <c r="W2243">
        <v>0</v>
      </c>
      <c r="X2243">
        <v>0</v>
      </c>
      <c r="Y2243">
        <v>1</v>
      </c>
      <c r="Z2243">
        <v>0</v>
      </c>
    </row>
    <row r="2244" spans="1:26" x14ac:dyDescent="0.25">
      <c r="A2244">
        <v>106972305</v>
      </c>
      <c r="B2244" t="s">
        <v>25</v>
      </c>
      <c r="C2244" t="s">
        <v>65</v>
      </c>
      <c r="D2244">
        <v>10000440</v>
      </c>
      <c r="E2244">
        <v>10000440</v>
      </c>
      <c r="F2244">
        <v>3.3450000000000002</v>
      </c>
      <c r="G2244">
        <v>50014055</v>
      </c>
      <c r="H2244">
        <v>0.114</v>
      </c>
      <c r="I2244">
        <v>2022</v>
      </c>
      <c r="J2244" t="s">
        <v>135</v>
      </c>
      <c r="K2244" t="s">
        <v>55</v>
      </c>
      <c r="L2244" s="127">
        <v>0.79652777777777783</v>
      </c>
      <c r="M2244" t="s">
        <v>28</v>
      </c>
      <c r="N2244" t="s">
        <v>49</v>
      </c>
      <c r="O2244" t="s">
        <v>30</v>
      </c>
      <c r="P2244" t="s">
        <v>31</v>
      </c>
      <c r="Q2244" t="s">
        <v>32</v>
      </c>
      <c r="R2244" t="s">
        <v>33</v>
      </c>
      <c r="S2244" t="s">
        <v>34</v>
      </c>
      <c r="T2244" t="s">
        <v>35</v>
      </c>
      <c r="U2244" s="1" t="s">
        <v>36</v>
      </c>
      <c r="V2244">
        <v>3</v>
      </c>
      <c r="W2244">
        <v>0</v>
      </c>
      <c r="X2244">
        <v>0</v>
      </c>
      <c r="Y2244">
        <v>0</v>
      </c>
      <c r="Z2244">
        <v>0</v>
      </c>
    </row>
    <row r="2245" spans="1:26" x14ac:dyDescent="0.25">
      <c r="A2245">
        <v>106972307</v>
      </c>
      <c r="B2245" t="s">
        <v>25</v>
      </c>
      <c r="C2245" t="s">
        <v>65</v>
      </c>
      <c r="D2245">
        <v>10000440</v>
      </c>
      <c r="E2245">
        <v>10000440</v>
      </c>
      <c r="F2245">
        <v>3.3450000000000002</v>
      </c>
      <c r="G2245">
        <v>50014055</v>
      </c>
      <c r="H2245">
        <v>0.114</v>
      </c>
      <c r="I2245">
        <v>2022</v>
      </c>
      <c r="J2245" t="s">
        <v>135</v>
      </c>
      <c r="K2245" t="s">
        <v>55</v>
      </c>
      <c r="L2245" s="127">
        <v>0.79166666666666663</v>
      </c>
      <c r="M2245" t="s">
        <v>28</v>
      </c>
      <c r="N2245" t="s">
        <v>49</v>
      </c>
      <c r="O2245" t="s">
        <v>30</v>
      </c>
      <c r="P2245" t="s">
        <v>31</v>
      </c>
      <c r="Q2245" t="s">
        <v>32</v>
      </c>
      <c r="R2245" t="s">
        <v>33</v>
      </c>
      <c r="S2245" t="s">
        <v>34</v>
      </c>
      <c r="T2245" t="s">
        <v>35</v>
      </c>
      <c r="U2245" s="1" t="s">
        <v>36</v>
      </c>
      <c r="V2245">
        <v>1</v>
      </c>
      <c r="W2245">
        <v>0</v>
      </c>
      <c r="X2245">
        <v>0</v>
      </c>
      <c r="Y2245">
        <v>0</v>
      </c>
      <c r="Z2245">
        <v>0</v>
      </c>
    </row>
    <row r="2246" spans="1:26" x14ac:dyDescent="0.25">
      <c r="A2246">
        <v>106972317</v>
      </c>
      <c r="B2246" t="s">
        <v>25</v>
      </c>
      <c r="C2246" t="s">
        <v>65</v>
      </c>
      <c r="D2246">
        <v>10000440</v>
      </c>
      <c r="E2246">
        <v>10000440</v>
      </c>
      <c r="F2246">
        <v>1.2649999999999999</v>
      </c>
      <c r="G2246">
        <v>50019763</v>
      </c>
      <c r="H2246">
        <v>0.4</v>
      </c>
      <c r="I2246">
        <v>2022</v>
      </c>
      <c r="J2246" t="s">
        <v>135</v>
      </c>
      <c r="K2246" t="s">
        <v>39</v>
      </c>
      <c r="L2246" s="127">
        <v>0.3444444444444445</v>
      </c>
      <c r="M2246" t="s">
        <v>28</v>
      </c>
      <c r="N2246" t="s">
        <v>49</v>
      </c>
      <c r="O2246" t="s">
        <v>30</v>
      </c>
      <c r="P2246" t="s">
        <v>31</v>
      </c>
      <c r="Q2246" t="s">
        <v>41</v>
      </c>
      <c r="R2246" t="s">
        <v>33</v>
      </c>
      <c r="S2246" t="s">
        <v>42</v>
      </c>
      <c r="T2246" t="s">
        <v>35</v>
      </c>
      <c r="U2246" s="1" t="s">
        <v>36</v>
      </c>
      <c r="V2246">
        <v>2</v>
      </c>
      <c r="W2246">
        <v>0</v>
      </c>
      <c r="X2246">
        <v>0</v>
      </c>
      <c r="Y2246">
        <v>0</v>
      </c>
      <c r="Z2246">
        <v>0</v>
      </c>
    </row>
    <row r="2247" spans="1:26" x14ac:dyDescent="0.25">
      <c r="A2247">
        <v>106972461</v>
      </c>
      <c r="B2247" t="s">
        <v>91</v>
      </c>
      <c r="C2247" t="s">
        <v>45</v>
      </c>
      <c r="D2247">
        <v>50020498</v>
      </c>
      <c r="E2247">
        <v>30000003</v>
      </c>
      <c r="F2247">
        <v>13.255000000000001</v>
      </c>
      <c r="G2247">
        <v>50020108</v>
      </c>
      <c r="H2247">
        <v>0</v>
      </c>
      <c r="I2247">
        <v>2022</v>
      </c>
      <c r="J2247" t="s">
        <v>135</v>
      </c>
      <c r="K2247" t="s">
        <v>53</v>
      </c>
      <c r="L2247" s="127">
        <v>0.81527777777777777</v>
      </c>
      <c r="M2247" t="s">
        <v>28</v>
      </c>
      <c r="N2247" t="s">
        <v>49</v>
      </c>
      <c r="O2247" t="s">
        <v>30</v>
      </c>
      <c r="P2247" t="s">
        <v>31</v>
      </c>
      <c r="Q2247" t="s">
        <v>41</v>
      </c>
      <c r="R2247" t="s">
        <v>33</v>
      </c>
      <c r="S2247" t="s">
        <v>42</v>
      </c>
      <c r="T2247" t="s">
        <v>35</v>
      </c>
      <c r="U2247" s="1" t="s">
        <v>36</v>
      </c>
      <c r="V2247">
        <v>4</v>
      </c>
      <c r="W2247">
        <v>0</v>
      </c>
      <c r="X2247">
        <v>0</v>
      </c>
      <c r="Y2247">
        <v>0</v>
      </c>
      <c r="Z2247">
        <v>0</v>
      </c>
    </row>
    <row r="2248" spans="1:26" x14ac:dyDescent="0.25">
      <c r="A2248">
        <v>106972650</v>
      </c>
      <c r="B2248" t="s">
        <v>44</v>
      </c>
      <c r="C2248" t="s">
        <v>45</v>
      </c>
      <c r="D2248">
        <v>50014232</v>
      </c>
      <c r="E2248">
        <v>30000098</v>
      </c>
      <c r="F2248">
        <v>2.0169999999999999</v>
      </c>
      <c r="G2248">
        <v>50013109</v>
      </c>
      <c r="H2248">
        <v>0</v>
      </c>
      <c r="I2248">
        <v>2022</v>
      </c>
      <c r="J2248" t="s">
        <v>135</v>
      </c>
      <c r="K2248" t="s">
        <v>39</v>
      </c>
      <c r="L2248" s="127">
        <v>0.74722222222222223</v>
      </c>
      <c r="M2248" t="s">
        <v>28</v>
      </c>
      <c r="N2248" t="s">
        <v>29</v>
      </c>
      <c r="O2248" t="s">
        <v>30</v>
      </c>
      <c r="P2248" t="s">
        <v>31</v>
      </c>
      <c r="Q2248" t="s">
        <v>41</v>
      </c>
      <c r="R2248" t="s">
        <v>33</v>
      </c>
      <c r="S2248" t="s">
        <v>42</v>
      </c>
      <c r="T2248" t="s">
        <v>35</v>
      </c>
      <c r="U2248" s="1" t="s">
        <v>36</v>
      </c>
      <c r="V2248">
        <v>2</v>
      </c>
      <c r="W2248">
        <v>0</v>
      </c>
      <c r="X2248">
        <v>0</v>
      </c>
      <c r="Y2248">
        <v>0</v>
      </c>
      <c r="Z2248">
        <v>0</v>
      </c>
    </row>
    <row r="2249" spans="1:26" x14ac:dyDescent="0.25">
      <c r="A2249">
        <v>106972727</v>
      </c>
      <c r="B2249" t="s">
        <v>81</v>
      </c>
      <c r="C2249" t="s">
        <v>45</v>
      </c>
      <c r="D2249">
        <v>50031836</v>
      </c>
      <c r="E2249">
        <v>30000024</v>
      </c>
      <c r="F2249">
        <v>3.8370000000000002</v>
      </c>
      <c r="G2249">
        <v>50034945</v>
      </c>
      <c r="H2249">
        <v>0.25</v>
      </c>
      <c r="I2249">
        <v>2022</v>
      </c>
      <c r="J2249" t="s">
        <v>135</v>
      </c>
      <c r="K2249" t="s">
        <v>39</v>
      </c>
      <c r="L2249" s="127">
        <v>0.47013888888888888</v>
      </c>
      <c r="M2249" t="s">
        <v>77</v>
      </c>
      <c r="N2249" t="s">
        <v>49</v>
      </c>
      <c r="O2249" t="s">
        <v>30</v>
      </c>
      <c r="P2249" t="s">
        <v>68</v>
      </c>
      <c r="Q2249" t="s">
        <v>41</v>
      </c>
      <c r="R2249" t="s">
        <v>33</v>
      </c>
      <c r="S2249" t="s">
        <v>42</v>
      </c>
      <c r="T2249" t="s">
        <v>35</v>
      </c>
      <c r="U2249" s="1" t="s">
        <v>36</v>
      </c>
      <c r="V2249">
        <v>3</v>
      </c>
      <c r="W2249">
        <v>0</v>
      </c>
      <c r="X2249">
        <v>0</v>
      </c>
      <c r="Y2249">
        <v>0</v>
      </c>
      <c r="Z2249">
        <v>0</v>
      </c>
    </row>
    <row r="2250" spans="1:26" x14ac:dyDescent="0.25">
      <c r="A2250">
        <v>106972809</v>
      </c>
      <c r="B2250" t="s">
        <v>149</v>
      </c>
      <c r="C2250" t="s">
        <v>45</v>
      </c>
      <c r="D2250">
        <v>50032162</v>
      </c>
      <c r="E2250">
        <v>29000074</v>
      </c>
      <c r="F2250">
        <v>8.9710000000000001</v>
      </c>
      <c r="G2250">
        <v>50020257</v>
      </c>
      <c r="H2250">
        <v>4.0000000000000001E-3</v>
      </c>
      <c r="I2250">
        <v>2022</v>
      </c>
      <c r="J2250" t="s">
        <v>135</v>
      </c>
      <c r="K2250" t="s">
        <v>53</v>
      </c>
      <c r="L2250" s="127">
        <v>0.37152777777777773</v>
      </c>
      <c r="M2250" t="s">
        <v>28</v>
      </c>
      <c r="N2250" t="s">
        <v>49</v>
      </c>
      <c r="O2250" t="s">
        <v>30</v>
      </c>
      <c r="P2250" t="s">
        <v>54</v>
      </c>
      <c r="Q2250" t="s">
        <v>41</v>
      </c>
      <c r="R2250" t="s">
        <v>33</v>
      </c>
      <c r="S2250" t="s">
        <v>42</v>
      </c>
      <c r="T2250" t="s">
        <v>35</v>
      </c>
      <c r="U2250" s="1" t="s">
        <v>36</v>
      </c>
      <c r="V2250">
        <v>3</v>
      </c>
      <c r="W2250">
        <v>0</v>
      </c>
      <c r="X2250">
        <v>0</v>
      </c>
      <c r="Y2250">
        <v>0</v>
      </c>
      <c r="Z2250">
        <v>0</v>
      </c>
    </row>
    <row r="2251" spans="1:26" x14ac:dyDescent="0.25">
      <c r="A2251">
        <v>106972812</v>
      </c>
      <c r="B2251" t="s">
        <v>149</v>
      </c>
      <c r="C2251" t="s">
        <v>38</v>
      </c>
      <c r="D2251">
        <v>20000701</v>
      </c>
      <c r="E2251">
        <v>20000701</v>
      </c>
      <c r="F2251">
        <v>19.518999999999998</v>
      </c>
      <c r="G2251">
        <v>20000074</v>
      </c>
      <c r="H2251">
        <v>1.9E-2</v>
      </c>
      <c r="I2251">
        <v>2022</v>
      </c>
      <c r="J2251" t="s">
        <v>135</v>
      </c>
      <c r="K2251" t="s">
        <v>55</v>
      </c>
      <c r="L2251" s="127">
        <v>0.42499999999999999</v>
      </c>
      <c r="M2251" t="s">
        <v>28</v>
      </c>
      <c r="N2251" t="s">
        <v>49</v>
      </c>
      <c r="O2251" t="s">
        <v>30</v>
      </c>
      <c r="P2251" t="s">
        <v>31</v>
      </c>
      <c r="Q2251" t="s">
        <v>62</v>
      </c>
      <c r="R2251" t="s">
        <v>33</v>
      </c>
      <c r="S2251" t="s">
        <v>34</v>
      </c>
      <c r="T2251" t="s">
        <v>35</v>
      </c>
      <c r="U2251" s="1" t="s">
        <v>36</v>
      </c>
      <c r="V2251">
        <v>3</v>
      </c>
      <c r="W2251">
        <v>0</v>
      </c>
      <c r="X2251">
        <v>0</v>
      </c>
      <c r="Y2251">
        <v>0</v>
      </c>
      <c r="Z2251">
        <v>0</v>
      </c>
    </row>
    <row r="2252" spans="1:26" x14ac:dyDescent="0.25">
      <c r="A2252">
        <v>106972930</v>
      </c>
      <c r="B2252" t="s">
        <v>81</v>
      </c>
      <c r="C2252" t="s">
        <v>45</v>
      </c>
      <c r="D2252">
        <v>50003933</v>
      </c>
      <c r="E2252">
        <v>50003933</v>
      </c>
      <c r="F2252">
        <v>999.99900000000002</v>
      </c>
      <c r="H2252">
        <v>0</v>
      </c>
      <c r="I2252">
        <v>2022</v>
      </c>
      <c r="J2252" t="s">
        <v>135</v>
      </c>
      <c r="K2252" t="s">
        <v>39</v>
      </c>
      <c r="L2252" s="127">
        <v>0.92847222222222225</v>
      </c>
      <c r="M2252" t="s">
        <v>28</v>
      </c>
      <c r="N2252" t="s">
        <v>49</v>
      </c>
      <c r="O2252" t="s">
        <v>30</v>
      </c>
      <c r="P2252" t="s">
        <v>54</v>
      </c>
      <c r="Q2252" t="s">
        <v>41</v>
      </c>
      <c r="R2252" t="s">
        <v>33</v>
      </c>
      <c r="S2252" t="s">
        <v>42</v>
      </c>
      <c r="T2252" t="s">
        <v>47</v>
      </c>
      <c r="U2252" s="1" t="s">
        <v>116</v>
      </c>
      <c r="V2252">
        <v>2</v>
      </c>
      <c r="W2252">
        <v>0</v>
      </c>
      <c r="X2252">
        <v>0</v>
      </c>
      <c r="Y2252">
        <v>0</v>
      </c>
      <c r="Z2252">
        <v>0</v>
      </c>
    </row>
    <row r="2253" spans="1:26" x14ac:dyDescent="0.25">
      <c r="A2253">
        <v>106972964</v>
      </c>
      <c r="B2253" t="s">
        <v>106</v>
      </c>
      <c r="C2253" t="s">
        <v>45</v>
      </c>
      <c r="D2253">
        <v>50025193</v>
      </c>
      <c r="E2253">
        <v>20000401</v>
      </c>
      <c r="F2253">
        <v>4.492</v>
      </c>
      <c r="G2253">
        <v>50033999</v>
      </c>
      <c r="H2253">
        <v>3.7999999999999999E-2</v>
      </c>
      <c r="I2253">
        <v>2022</v>
      </c>
      <c r="J2253" t="s">
        <v>135</v>
      </c>
      <c r="K2253" t="s">
        <v>48</v>
      </c>
      <c r="L2253" s="127">
        <v>0.58333333333333337</v>
      </c>
      <c r="M2253" t="s">
        <v>77</v>
      </c>
      <c r="N2253" t="s">
        <v>49</v>
      </c>
      <c r="O2253" t="s">
        <v>30</v>
      </c>
      <c r="P2253" t="s">
        <v>68</v>
      </c>
      <c r="Q2253" t="s">
        <v>32</v>
      </c>
      <c r="R2253" t="s">
        <v>33</v>
      </c>
      <c r="S2253" t="s">
        <v>42</v>
      </c>
      <c r="T2253" t="s">
        <v>35</v>
      </c>
      <c r="U2253" s="1" t="s">
        <v>36</v>
      </c>
      <c r="V2253">
        <v>4</v>
      </c>
      <c r="W2253">
        <v>0</v>
      </c>
      <c r="X2253">
        <v>0</v>
      </c>
      <c r="Y2253">
        <v>0</v>
      </c>
      <c r="Z2253">
        <v>0</v>
      </c>
    </row>
    <row r="2254" spans="1:26" x14ac:dyDescent="0.25">
      <c r="A2254">
        <v>106973045</v>
      </c>
      <c r="B2254" t="s">
        <v>25</v>
      </c>
      <c r="C2254" t="s">
        <v>45</v>
      </c>
      <c r="D2254">
        <v>50031853</v>
      </c>
      <c r="E2254">
        <v>40001728</v>
      </c>
      <c r="F2254">
        <v>2.8519999999999999</v>
      </c>
      <c r="G2254">
        <v>10000440</v>
      </c>
      <c r="H2254">
        <v>8.9999999999999993E-3</v>
      </c>
      <c r="I2254">
        <v>2022</v>
      </c>
      <c r="J2254" t="s">
        <v>135</v>
      </c>
      <c r="K2254" t="s">
        <v>39</v>
      </c>
      <c r="L2254" s="127">
        <v>0.59652777777777777</v>
      </c>
      <c r="M2254" t="s">
        <v>28</v>
      </c>
      <c r="N2254" t="s">
        <v>29</v>
      </c>
      <c r="O2254" t="s">
        <v>30</v>
      </c>
      <c r="P2254" t="s">
        <v>54</v>
      </c>
      <c r="Q2254" t="s">
        <v>41</v>
      </c>
      <c r="R2254" t="s">
        <v>33</v>
      </c>
      <c r="S2254" t="s">
        <v>42</v>
      </c>
      <c r="T2254" t="s">
        <v>35</v>
      </c>
      <c r="U2254" s="1" t="s">
        <v>36</v>
      </c>
      <c r="V2254">
        <v>3</v>
      </c>
      <c r="W2254">
        <v>0</v>
      </c>
      <c r="X2254">
        <v>0</v>
      </c>
      <c r="Y2254">
        <v>0</v>
      </c>
      <c r="Z2254">
        <v>0</v>
      </c>
    </row>
    <row r="2255" spans="1:26" x14ac:dyDescent="0.25">
      <c r="A2255">
        <v>106973205</v>
      </c>
      <c r="B2255" t="s">
        <v>236</v>
      </c>
      <c r="C2255" t="s">
        <v>38</v>
      </c>
      <c r="D2255">
        <v>20000158</v>
      </c>
      <c r="E2255">
        <v>20000158</v>
      </c>
      <c r="F2255">
        <v>26.806000000000001</v>
      </c>
      <c r="G2255">
        <v>40001116</v>
      </c>
      <c r="H2255">
        <v>0.5</v>
      </c>
      <c r="I2255">
        <v>2022</v>
      </c>
      <c r="J2255" t="s">
        <v>135</v>
      </c>
      <c r="K2255" t="s">
        <v>27</v>
      </c>
      <c r="L2255" s="127">
        <v>0.25138888888888888</v>
      </c>
      <c r="M2255" t="s">
        <v>51</v>
      </c>
      <c r="N2255" t="s">
        <v>29</v>
      </c>
      <c r="O2255" t="s">
        <v>30</v>
      </c>
      <c r="P2255" t="s">
        <v>54</v>
      </c>
      <c r="Q2255" t="s">
        <v>32</v>
      </c>
      <c r="R2255" t="s">
        <v>33</v>
      </c>
      <c r="S2255" t="s">
        <v>42</v>
      </c>
      <c r="T2255" t="s">
        <v>35</v>
      </c>
      <c r="U2255" s="1" t="s">
        <v>105</v>
      </c>
      <c r="V2255">
        <v>3</v>
      </c>
      <c r="W2255">
        <v>1</v>
      </c>
      <c r="X2255">
        <v>1</v>
      </c>
      <c r="Y2255">
        <v>0</v>
      </c>
      <c r="Z2255">
        <v>0</v>
      </c>
    </row>
    <row r="2256" spans="1:26" x14ac:dyDescent="0.25">
      <c r="A2256">
        <v>106973211</v>
      </c>
      <c r="B2256" t="s">
        <v>81</v>
      </c>
      <c r="C2256" t="s">
        <v>65</v>
      </c>
      <c r="D2256">
        <v>10000485</v>
      </c>
      <c r="E2256">
        <v>10800485</v>
      </c>
      <c r="F2256">
        <v>24.58</v>
      </c>
      <c r="G2256">
        <v>200550</v>
      </c>
      <c r="H2256">
        <v>0</v>
      </c>
      <c r="I2256">
        <v>2022</v>
      </c>
      <c r="J2256" t="s">
        <v>135</v>
      </c>
      <c r="K2256" t="s">
        <v>53</v>
      </c>
      <c r="L2256" s="127">
        <v>0.63958333333333328</v>
      </c>
      <c r="M2256" t="s">
        <v>28</v>
      </c>
      <c r="N2256" t="s">
        <v>49</v>
      </c>
      <c r="O2256" t="s">
        <v>30</v>
      </c>
      <c r="P2256" t="s">
        <v>31</v>
      </c>
      <c r="Q2256" t="s">
        <v>32</v>
      </c>
      <c r="R2256" t="s">
        <v>33</v>
      </c>
      <c r="S2256" t="s">
        <v>42</v>
      </c>
      <c r="T2256" t="s">
        <v>35</v>
      </c>
      <c r="U2256" s="1" t="s">
        <v>36</v>
      </c>
      <c r="V2256">
        <v>1</v>
      </c>
      <c r="W2256">
        <v>0</v>
      </c>
      <c r="X2256">
        <v>0</v>
      </c>
      <c r="Y2256">
        <v>0</v>
      </c>
      <c r="Z2256">
        <v>0</v>
      </c>
    </row>
    <row r="2257" spans="1:26" x14ac:dyDescent="0.25">
      <c r="A2257">
        <v>106973215</v>
      </c>
      <c r="B2257" t="s">
        <v>106</v>
      </c>
      <c r="C2257" t="s">
        <v>65</v>
      </c>
      <c r="D2257">
        <v>10000095</v>
      </c>
      <c r="E2257">
        <v>10000095</v>
      </c>
      <c r="F2257">
        <v>999.99900000000002</v>
      </c>
      <c r="H2257">
        <v>0.5</v>
      </c>
      <c r="I2257">
        <v>2022</v>
      </c>
      <c r="J2257" t="s">
        <v>135</v>
      </c>
      <c r="K2257" t="s">
        <v>53</v>
      </c>
      <c r="L2257" s="127">
        <v>0.79791666666666661</v>
      </c>
      <c r="M2257" t="s">
        <v>28</v>
      </c>
      <c r="N2257" t="s">
        <v>49</v>
      </c>
      <c r="O2257" t="s">
        <v>30</v>
      </c>
      <c r="P2257" t="s">
        <v>54</v>
      </c>
      <c r="Q2257" t="s">
        <v>41</v>
      </c>
      <c r="R2257" t="s">
        <v>33</v>
      </c>
      <c r="S2257" t="s">
        <v>42</v>
      </c>
      <c r="T2257" t="s">
        <v>35</v>
      </c>
      <c r="U2257" s="1" t="s">
        <v>64</v>
      </c>
      <c r="V2257">
        <v>2</v>
      </c>
      <c r="W2257">
        <v>0</v>
      </c>
      <c r="X2257">
        <v>0</v>
      </c>
      <c r="Y2257">
        <v>1</v>
      </c>
      <c r="Z2257">
        <v>0</v>
      </c>
    </row>
    <row r="2258" spans="1:26" x14ac:dyDescent="0.25">
      <c r="A2258">
        <v>106973264</v>
      </c>
      <c r="B2258" t="s">
        <v>106</v>
      </c>
      <c r="C2258" t="s">
        <v>65</v>
      </c>
      <c r="D2258">
        <v>10000095</v>
      </c>
      <c r="E2258">
        <v>10000095</v>
      </c>
      <c r="F2258">
        <v>27.596</v>
      </c>
      <c r="G2258">
        <v>40001806</v>
      </c>
      <c r="H2258">
        <v>0.1</v>
      </c>
      <c r="I2258">
        <v>2022</v>
      </c>
      <c r="J2258" t="s">
        <v>135</v>
      </c>
      <c r="K2258" t="s">
        <v>58</v>
      </c>
      <c r="L2258" s="127">
        <v>0.88124999999999998</v>
      </c>
      <c r="M2258" t="s">
        <v>28</v>
      </c>
      <c r="N2258" t="s">
        <v>29</v>
      </c>
      <c r="O2258" t="s">
        <v>30</v>
      </c>
      <c r="P2258" t="s">
        <v>54</v>
      </c>
      <c r="Q2258" t="s">
        <v>41</v>
      </c>
      <c r="R2258" t="s">
        <v>33</v>
      </c>
      <c r="S2258" t="s">
        <v>42</v>
      </c>
      <c r="T2258" t="s">
        <v>57</v>
      </c>
      <c r="U2258" s="1" t="s">
        <v>36</v>
      </c>
      <c r="V2258">
        <v>3</v>
      </c>
      <c r="W2258">
        <v>0</v>
      </c>
      <c r="X2258">
        <v>0</v>
      </c>
      <c r="Y2258">
        <v>0</v>
      </c>
      <c r="Z2258">
        <v>0</v>
      </c>
    </row>
    <row r="2259" spans="1:26" x14ac:dyDescent="0.25">
      <c r="A2259">
        <v>106973267</v>
      </c>
      <c r="B2259" t="s">
        <v>25</v>
      </c>
      <c r="C2259" t="s">
        <v>65</v>
      </c>
      <c r="D2259">
        <v>10000040</v>
      </c>
      <c r="E2259">
        <v>10000040</v>
      </c>
      <c r="F2259">
        <v>999.99900000000002</v>
      </c>
      <c r="G2259">
        <v>20000070</v>
      </c>
      <c r="H2259">
        <v>0.4</v>
      </c>
      <c r="I2259">
        <v>2022</v>
      </c>
      <c r="J2259" t="s">
        <v>135</v>
      </c>
      <c r="K2259" t="s">
        <v>58</v>
      </c>
      <c r="L2259" s="127">
        <v>0.62152777777777779</v>
      </c>
      <c r="M2259" t="s">
        <v>28</v>
      </c>
      <c r="N2259" t="s">
        <v>29</v>
      </c>
      <c r="O2259" t="s">
        <v>30</v>
      </c>
      <c r="P2259" t="s">
        <v>31</v>
      </c>
      <c r="Q2259" t="s">
        <v>41</v>
      </c>
      <c r="R2259" t="s">
        <v>33</v>
      </c>
      <c r="S2259" t="s">
        <v>42</v>
      </c>
      <c r="T2259" t="s">
        <v>35</v>
      </c>
      <c r="U2259" s="1" t="s">
        <v>36</v>
      </c>
      <c r="V2259">
        <v>6</v>
      </c>
      <c r="W2259">
        <v>0</v>
      </c>
      <c r="X2259">
        <v>0</v>
      </c>
      <c r="Y2259">
        <v>0</v>
      </c>
      <c r="Z2259">
        <v>0</v>
      </c>
    </row>
    <row r="2260" spans="1:26" x14ac:dyDescent="0.25">
      <c r="A2260">
        <v>106973293</v>
      </c>
      <c r="B2260" t="s">
        <v>25</v>
      </c>
      <c r="C2260" t="s">
        <v>65</v>
      </c>
      <c r="D2260">
        <v>10000040</v>
      </c>
      <c r="E2260">
        <v>10000040</v>
      </c>
      <c r="F2260">
        <v>21.212</v>
      </c>
      <c r="G2260">
        <v>40005220</v>
      </c>
      <c r="H2260">
        <v>0.3</v>
      </c>
      <c r="I2260">
        <v>2022</v>
      </c>
      <c r="J2260" t="s">
        <v>135</v>
      </c>
      <c r="K2260" t="s">
        <v>55</v>
      </c>
      <c r="L2260" s="127">
        <v>0.7402777777777777</v>
      </c>
      <c r="M2260" t="s">
        <v>28</v>
      </c>
      <c r="N2260" t="s">
        <v>29</v>
      </c>
      <c r="O2260" t="s">
        <v>30</v>
      </c>
      <c r="P2260" t="s">
        <v>31</v>
      </c>
      <c r="Q2260" t="s">
        <v>32</v>
      </c>
      <c r="R2260" t="s">
        <v>33</v>
      </c>
      <c r="S2260" t="s">
        <v>139</v>
      </c>
      <c r="T2260" t="s">
        <v>35</v>
      </c>
      <c r="U2260" s="1" t="s">
        <v>43</v>
      </c>
      <c r="V2260">
        <v>3</v>
      </c>
      <c r="W2260">
        <v>0</v>
      </c>
      <c r="X2260">
        <v>0</v>
      </c>
      <c r="Y2260">
        <v>0</v>
      </c>
      <c r="Z2260">
        <v>3</v>
      </c>
    </row>
    <row r="2261" spans="1:26" x14ac:dyDescent="0.25">
      <c r="A2261">
        <v>106973322</v>
      </c>
      <c r="B2261" t="s">
        <v>106</v>
      </c>
      <c r="C2261" t="s">
        <v>65</v>
      </c>
      <c r="D2261">
        <v>10000095</v>
      </c>
      <c r="E2261">
        <v>10000095</v>
      </c>
      <c r="F2261">
        <v>22.215</v>
      </c>
      <c r="G2261">
        <v>40001815</v>
      </c>
      <c r="H2261">
        <v>0.3</v>
      </c>
      <c r="I2261">
        <v>2022</v>
      </c>
      <c r="J2261" t="s">
        <v>135</v>
      </c>
      <c r="K2261" t="s">
        <v>27</v>
      </c>
      <c r="L2261" s="127">
        <v>0.67499999999999993</v>
      </c>
      <c r="M2261" t="s">
        <v>28</v>
      </c>
      <c r="N2261" t="s">
        <v>29</v>
      </c>
      <c r="O2261" t="s">
        <v>30</v>
      </c>
      <c r="P2261" t="s">
        <v>54</v>
      </c>
      <c r="Q2261" t="s">
        <v>41</v>
      </c>
      <c r="R2261" t="s">
        <v>33</v>
      </c>
      <c r="S2261" t="s">
        <v>42</v>
      </c>
      <c r="T2261" t="s">
        <v>35</v>
      </c>
      <c r="U2261" s="1" t="s">
        <v>64</v>
      </c>
      <c r="V2261">
        <v>1</v>
      </c>
      <c r="W2261">
        <v>0</v>
      </c>
      <c r="X2261">
        <v>0</v>
      </c>
      <c r="Y2261">
        <v>1</v>
      </c>
      <c r="Z2261">
        <v>0</v>
      </c>
    </row>
    <row r="2262" spans="1:26" x14ac:dyDescent="0.25">
      <c r="A2262">
        <v>106973323</v>
      </c>
      <c r="B2262" t="s">
        <v>106</v>
      </c>
      <c r="C2262" t="s">
        <v>65</v>
      </c>
      <c r="D2262">
        <v>10000095</v>
      </c>
      <c r="E2262">
        <v>10000095</v>
      </c>
      <c r="F2262">
        <v>22.614999999999998</v>
      </c>
      <c r="G2262">
        <v>40001815</v>
      </c>
      <c r="H2262">
        <v>0.1</v>
      </c>
      <c r="I2262">
        <v>2022</v>
      </c>
      <c r="J2262" t="s">
        <v>135</v>
      </c>
      <c r="K2262" t="s">
        <v>27</v>
      </c>
      <c r="L2262" s="127">
        <v>0.70208333333333339</v>
      </c>
      <c r="M2262" t="s">
        <v>28</v>
      </c>
      <c r="N2262" t="s">
        <v>29</v>
      </c>
      <c r="O2262" t="s">
        <v>30</v>
      </c>
      <c r="P2262" t="s">
        <v>54</v>
      </c>
      <c r="Q2262" t="s">
        <v>41</v>
      </c>
      <c r="R2262" t="s">
        <v>33</v>
      </c>
      <c r="S2262" t="s">
        <v>42</v>
      </c>
      <c r="T2262" t="s">
        <v>35</v>
      </c>
      <c r="U2262" s="1" t="s">
        <v>36</v>
      </c>
      <c r="V2262">
        <v>4</v>
      </c>
      <c r="W2262">
        <v>0</v>
      </c>
      <c r="X2262">
        <v>0</v>
      </c>
      <c r="Y2262">
        <v>0</v>
      </c>
      <c r="Z2262">
        <v>0</v>
      </c>
    </row>
    <row r="2263" spans="1:26" x14ac:dyDescent="0.25">
      <c r="A2263">
        <v>106973361</v>
      </c>
      <c r="B2263" t="s">
        <v>104</v>
      </c>
      <c r="C2263" t="s">
        <v>65</v>
      </c>
      <c r="D2263">
        <v>10000026</v>
      </c>
      <c r="E2263">
        <v>10000026</v>
      </c>
      <c r="F2263">
        <v>3.851</v>
      </c>
      <c r="G2263">
        <v>40001534</v>
      </c>
      <c r="H2263">
        <v>0.1</v>
      </c>
      <c r="I2263">
        <v>2022</v>
      </c>
      <c r="J2263" t="s">
        <v>135</v>
      </c>
      <c r="K2263" t="s">
        <v>39</v>
      </c>
      <c r="L2263" s="127">
        <v>0.32083333333333336</v>
      </c>
      <c r="M2263" t="s">
        <v>28</v>
      </c>
      <c r="N2263" t="s">
        <v>49</v>
      </c>
      <c r="O2263" t="s">
        <v>30</v>
      </c>
      <c r="P2263" t="s">
        <v>31</v>
      </c>
      <c r="Q2263" t="s">
        <v>41</v>
      </c>
      <c r="R2263" t="s">
        <v>33</v>
      </c>
      <c r="S2263" t="s">
        <v>42</v>
      </c>
      <c r="T2263" t="s">
        <v>35</v>
      </c>
      <c r="U2263" s="1" t="s">
        <v>36</v>
      </c>
      <c r="V2263">
        <v>1</v>
      </c>
      <c r="W2263">
        <v>0</v>
      </c>
      <c r="X2263">
        <v>0</v>
      </c>
      <c r="Y2263">
        <v>0</v>
      </c>
      <c r="Z2263">
        <v>0</v>
      </c>
    </row>
    <row r="2264" spans="1:26" x14ac:dyDescent="0.25">
      <c r="A2264">
        <v>106973472</v>
      </c>
      <c r="B2264" t="s">
        <v>86</v>
      </c>
      <c r="C2264" t="s">
        <v>65</v>
      </c>
      <c r="D2264">
        <v>10000026</v>
      </c>
      <c r="E2264">
        <v>10000026</v>
      </c>
      <c r="F2264">
        <v>24.09</v>
      </c>
      <c r="G2264">
        <v>50002997</v>
      </c>
      <c r="H2264">
        <v>0.01</v>
      </c>
      <c r="I2264">
        <v>2022</v>
      </c>
      <c r="J2264" t="s">
        <v>135</v>
      </c>
      <c r="K2264" t="s">
        <v>39</v>
      </c>
      <c r="L2264" s="127">
        <v>0.71597222222222223</v>
      </c>
      <c r="M2264" t="s">
        <v>28</v>
      </c>
      <c r="N2264" t="s">
        <v>49</v>
      </c>
      <c r="O2264" t="s">
        <v>30</v>
      </c>
      <c r="P2264" t="s">
        <v>31</v>
      </c>
      <c r="Q2264" t="s">
        <v>41</v>
      </c>
      <c r="R2264" t="s">
        <v>33</v>
      </c>
      <c r="S2264" t="s">
        <v>42</v>
      </c>
      <c r="T2264" t="s">
        <v>35</v>
      </c>
      <c r="U2264" s="1" t="s">
        <v>36</v>
      </c>
      <c r="V2264">
        <v>2</v>
      </c>
      <c r="W2264">
        <v>0</v>
      </c>
      <c r="X2264">
        <v>0</v>
      </c>
      <c r="Y2264">
        <v>0</v>
      </c>
      <c r="Z2264">
        <v>0</v>
      </c>
    </row>
    <row r="2265" spans="1:26" x14ac:dyDescent="0.25">
      <c r="A2265">
        <v>106973486</v>
      </c>
      <c r="B2265" t="s">
        <v>104</v>
      </c>
      <c r="C2265" t="s">
        <v>122</v>
      </c>
      <c r="D2265">
        <v>40001534</v>
      </c>
      <c r="E2265">
        <v>40001534</v>
      </c>
      <c r="F2265">
        <v>2E-3</v>
      </c>
      <c r="G2265">
        <v>20000025</v>
      </c>
      <c r="H2265">
        <v>2E-3</v>
      </c>
      <c r="I2265">
        <v>2022</v>
      </c>
      <c r="J2265" t="s">
        <v>135</v>
      </c>
      <c r="K2265" t="s">
        <v>39</v>
      </c>
      <c r="L2265" s="127">
        <v>0.71944444444444444</v>
      </c>
      <c r="M2265" t="s">
        <v>28</v>
      </c>
      <c r="N2265" t="s">
        <v>49</v>
      </c>
      <c r="O2265" t="s">
        <v>30</v>
      </c>
      <c r="P2265" t="s">
        <v>31</v>
      </c>
      <c r="Q2265" t="s">
        <v>41</v>
      </c>
      <c r="R2265" t="s">
        <v>61</v>
      </c>
      <c r="S2265" t="s">
        <v>42</v>
      </c>
      <c r="T2265" t="s">
        <v>35</v>
      </c>
      <c r="U2265" s="1" t="s">
        <v>64</v>
      </c>
      <c r="V2265">
        <v>2</v>
      </c>
      <c r="W2265">
        <v>0</v>
      </c>
      <c r="X2265">
        <v>0</v>
      </c>
      <c r="Y2265">
        <v>1</v>
      </c>
      <c r="Z2265">
        <v>0</v>
      </c>
    </row>
    <row r="2266" spans="1:26" x14ac:dyDescent="0.25">
      <c r="A2266">
        <v>106973817</v>
      </c>
      <c r="B2266" t="s">
        <v>25</v>
      </c>
      <c r="C2266" t="s">
        <v>45</v>
      </c>
      <c r="D2266">
        <v>50032464</v>
      </c>
      <c r="E2266">
        <v>29000064</v>
      </c>
      <c r="F2266">
        <v>11.455</v>
      </c>
      <c r="G2266">
        <v>50026368</v>
      </c>
      <c r="H2266">
        <v>0.215</v>
      </c>
      <c r="I2266">
        <v>2022</v>
      </c>
      <c r="J2266" t="s">
        <v>145</v>
      </c>
      <c r="K2266" t="s">
        <v>53</v>
      </c>
      <c r="L2266" s="127">
        <v>0.66111111111111109</v>
      </c>
      <c r="M2266" t="s">
        <v>40</v>
      </c>
      <c r="N2266" t="s">
        <v>49</v>
      </c>
      <c r="O2266" t="s">
        <v>30</v>
      </c>
      <c r="P2266" t="s">
        <v>54</v>
      </c>
      <c r="Q2266" t="s">
        <v>41</v>
      </c>
      <c r="R2266" t="s">
        <v>33</v>
      </c>
      <c r="S2266" t="s">
        <v>42</v>
      </c>
      <c r="T2266" t="s">
        <v>35</v>
      </c>
      <c r="U2266" s="1" t="s">
        <v>36</v>
      </c>
      <c r="V2266">
        <v>3</v>
      </c>
      <c r="W2266">
        <v>0</v>
      </c>
      <c r="X2266">
        <v>0</v>
      </c>
      <c r="Y2266">
        <v>0</v>
      </c>
      <c r="Z2266">
        <v>0</v>
      </c>
    </row>
    <row r="2267" spans="1:26" x14ac:dyDescent="0.25">
      <c r="A2267">
        <v>106973877</v>
      </c>
      <c r="B2267" t="s">
        <v>97</v>
      </c>
      <c r="C2267" t="s">
        <v>45</v>
      </c>
      <c r="D2267">
        <v>50010568</v>
      </c>
      <c r="E2267">
        <v>50010568</v>
      </c>
      <c r="F2267">
        <v>999.99900000000002</v>
      </c>
      <c r="G2267">
        <v>50009618</v>
      </c>
      <c r="H2267">
        <v>0</v>
      </c>
      <c r="I2267">
        <v>2022</v>
      </c>
      <c r="J2267" t="s">
        <v>145</v>
      </c>
      <c r="K2267" t="s">
        <v>53</v>
      </c>
      <c r="L2267" s="127">
        <v>0.71805555555555556</v>
      </c>
      <c r="M2267" t="s">
        <v>28</v>
      </c>
      <c r="N2267" t="s">
        <v>49</v>
      </c>
      <c r="O2267" t="s">
        <v>30</v>
      </c>
      <c r="P2267" t="s">
        <v>31</v>
      </c>
      <c r="Q2267" t="s">
        <v>41</v>
      </c>
      <c r="R2267" t="s">
        <v>61</v>
      </c>
      <c r="S2267" t="s">
        <v>42</v>
      </c>
      <c r="T2267" t="s">
        <v>35</v>
      </c>
      <c r="U2267" s="1" t="s">
        <v>36</v>
      </c>
      <c r="V2267">
        <v>3</v>
      </c>
      <c r="W2267">
        <v>0</v>
      </c>
      <c r="X2267">
        <v>0</v>
      </c>
      <c r="Y2267">
        <v>0</v>
      </c>
      <c r="Z2267">
        <v>0</v>
      </c>
    </row>
    <row r="2268" spans="1:26" x14ac:dyDescent="0.25">
      <c r="A2268">
        <v>106974006</v>
      </c>
      <c r="B2268" t="s">
        <v>120</v>
      </c>
      <c r="C2268" t="s">
        <v>45</v>
      </c>
      <c r="D2268">
        <v>50033054</v>
      </c>
      <c r="E2268">
        <v>20000117</v>
      </c>
      <c r="F2268">
        <v>18.670000000000002</v>
      </c>
      <c r="G2268">
        <v>50014941</v>
      </c>
      <c r="H2268">
        <v>0</v>
      </c>
      <c r="I2268">
        <v>2022</v>
      </c>
      <c r="J2268" t="s">
        <v>145</v>
      </c>
      <c r="K2268" t="s">
        <v>53</v>
      </c>
      <c r="L2268" s="127">
        <v>0.4381944444444445</v>
      </c>
      <c r="M2268" t="s">
        <v>28</v>
      </c>
      <c r="N2268" t="s">
        <v>49</v>
      </c>
      <c r="O2268" t="s">
        <v>30</v>
      </c>
      <c r="P2268" t="s">
        <v>31</v>
      </c>
      <c r="Q2268" t="s">
        <v>41</v>
      </c>
      <c r="R2268" t="s">
        <v>33</v>
      </c>
      <c r="S2268" t="s">
        <v>42</v>
      </c>
      <c r="T2268" t="s">
        <v>35</v>
      </c>
      <c r="U2268" s="1" t="s">
        <v>36</v>
      </c>
      <c r="V2268">
        <v>1</v>
      </c>
      <c r="W2268">
        <v>0</v>
      </c>
      <c r="X2268">
        <v>0</v>
      </c>
      <c r="Y2268">
        <v>0</v>
      </c>
      <c r="Z2268">
        <v>0</v>
      </c>
    </row>
    <row r="2269" spans="1:26" x14ac:dyDescent="0.25">
      <c r="A2269">
        <v>106974196</v>
      </c>
      <c r="B2269" t="s">
        <v>25</v>
      </c>
      <c r="C2269" t="s">
        <v>65</v>
      </c>
      <c r="D2269">
        <v>10000440</v>
      </c>
      <c r="E2269">
        <v>10000440</v>
      </c>
      <c r="F2269">
        <v>1.2929999999999999</v>
      </c>
      <c r="G2269">
        <v>50019763</v>
      </c>
      <c r="H2269">
        <v>0.372</v>
      </c>
      <c r="I2269">
        <v>2022</v>
      </c>
      <c r="J2269" t="s">
        <v>145</v>
      </c>
      <c r="K2269" t="s">
        <v>53</v>
      </c>
      <c r="L2269" s="127">
        <v>0.92291666666666661</v>
      </c>
      <c r="M2269" t="s">
        <v>28</v>
      </c>
      <c r="N2269" t="s">
        <v>49</v>
      </c>
      <c r="O2269" t="s">
        <v>30</v>
      </c>
      <c r="P2269" t="s">
        <v>31</v>
      </c>
      <c r="Q2269" t="s">
        <v>41</v>
      </c>
      <c r="R2269" t="s">
        <v>33</v>
      </c>
      <c r="S2269" t="s">
        <v>42</v>
      </c>
      <c r="T2269" t="s">
        <v>57</v>
      </c>
      <c r="U2269" s="1" t="s">
        <v>85</v>
      </c>
      <c r="V2269">
        <v>2</v>
      </c>
      <c r="W2269">
        <v>0</v>
      </c>
      <c r="X2269">
        <v>1</v>
      </c>
      <c r="Y2269">
        <v>0</v>
      </c>
      <c r="Z2269">
        <v>0</v>
      </c>
    </row>
    <row r="2270" spans="1:26" x14ac:dyDescent="0.25">
      <c r="A2270">
        <v>106974197</v>
      </c>
      <c r="B2270" t="s">
        <v>25</v>
      </c>
      <c r="C2270" t="s">
        <v>65</v>
      </c>
      <c r="D2270">
        <v>10000440</v>
      </c>
      <c r="E2270">
        <v>10000440</v>
      </c>
      <c r="F2270">
        <v>4.1029999999999998</v>
      </c>
      <c r="G2270">
        <v>50016800</v>
      </c>
      <c r="H2270">
        <v>0.55300000000000005</v>
      </c>
      <c r="I2270">
        <v>2022</v>
      </c>
      <c r="J2270" t="s">
        <v>145</v>
      </c>
      <c r="K2270" t="s">
        <v>48</v>
      </c>
      <c r="L2270" s="127">
        <v>0.34722222222222227</v>
      </c>
      <c r="M2270" t="s">
        <v>28</v>
      </c>
      <c r="N2270" t="s">
        <v>49</v>
      </c>
      <c r="O2270" t="s">
        <v>30</v>
      </c>
      <c r="P2270" t="s">
        <v>68</v>
      </c>
      <c r="Q2270" t="s">
        <v>41</v>
      </c>
      <c r="R2270" t="s">
        <v>33</v>
      </c>
      <c r="S2270" t="s">
        <v>42</v>
      </c>
      <c r="T2270" t="s">
        <v>35</v>
      </c>
      <c r="U2270" s="1" t="s">
        <v>36</v>
      </c>
      <c r="V2270">
        <v>2</v>
      </c>
      <c r="W2270">
        <v>0</v>
      </c>
      <c r="X2270">
        <v>0</v>
      </c>
      <c r="Y2270">
        <v>0</v>
      </c>
      <c r="Z2270">
        <v>0</v>
      </c>
    </row>
    <row r="2271" spans="1:26" x14ac:dyDescent="0.25">
      <c r="A2271">
        <v>106974284</v>
      </c>
      <c r="B2271" t="s">
        <v>86</v>
      </c>
      <c r="C2271" t="s">
        <v>65</v>
      </c>
      <c r="D2271">
        <v>10000026</v>
      </c>
      <c r="E2271">
        <v>10000026</v>
      </c>
      <c r="F2271">
        <v>27.666</v>
      </c>
      <c r="G2271">
        <v>200390</v>
      </c>
      <c r="H2271">
        <v>0.9</v>
      </c>
      <c r="I2271">
        <v>2022</v>
      </c>
      <c r="J2271" t="s">
        <v>135</v>
      </c>
      <c r="K2271" t="s">
        <v>58</v>
      </c>
      <c r="L2271" s="127">
        <v>0.23958333333333334</v>
      </c>
      <c r="M2271" t="s">
        <v>28</v>
      </c>
      <c r="N2271" t="s">
        <v>29</v>
      </c>
      <c r="O2271" t="s">
        <v>30</v>
      </c>
      <c r="P2271" t="s">
        <v>31</v>
      </c>
      <c r="Q2271" t="s">
        <v>41</v>
      </c>
      <c r="R2271" t="s">
        <v>33</v>
      </c>
      <c r="S2271" t="s">
        <v>42</v>
      </c>
      <c r="T2271" t="s">
        <v>74</v>
      </c>
      <c r="U2271" s="1" t="s">
        <v>36</v>
      </c>
      <c r="V2271">
        <v>1</v>
      </c>
      <c r="W2271">
        <v>0</v>
      </c>
      <c r="X2271">
        <v>0</v>
      </c>
      <c r="Y2271">
        <v>0</v>
      </c>
      <c r="Z2271">
        <v>0</v>
      </c>
    </row>
    <row r="2272" spans="1:26" x14ac:dyDescent="0.25">
      <c r="A2272">
        <v>106974301</v>
      </c>
      <c r="B2272" t="s">
        <v>81</v>
      </c>
      <c r="C2272" t="s">
        <v>45</v>
      </c>
      <c r="D2272">
        <v>50011776</v>
      </c>
      <c r="E2272">
        <v>40002136</v>
      </c>
      <c r="F2272">
        <v>0.83299999999999996</v>
      </c>
      <c r="G2272">
        <v>10000077</v>
      </c>
      <c r="H2272">
        <v>0</v>
      </c>
      <c r="I2272">
        <v>2022</v>
      </c>
      <c r="J2272" t="s">
        <v>145</v>
      </c>
      <c r="K2272" t="s">
        <v>53</v>
      </c>
      <c r="L2272" s="127">
        <v>0.66111111111111109</v>
      </c>
      <c r="M2272" t="s">
        <v>28</v>
      </c>
      <c r="N2272" t="s">
        <v>49</v>
      </c>
      <c r="O2272" t="s">
        <v>30</v>
      </c>
      <c r="P2272" t="s">
        <v>31</v>
      </c>
      <c r="Q2272" t="s">
        <v>41</v>
      </c>
      <c r="R2272" t="s">
        <v>59</v>
      </c>
      <c r="S2272" t="s">
        <v>42</v>
      </c>
      <c r="T2272" t="s">
        <v>35</v>
      </c>
      <c r="U2272" s="1" t="s">
        <v>36</v>
      </c>
      <c r="V2272">
        <v>4</v>
      </c>
      <c r="W2272">
        <v>0</v>
      </c>
      <c r="X2272">
        <v>0</v>
      </c>
      <c r="Y2272">
        <v>0</v>
      </c>
      <c r="Z2272">
        <v>0</v>
      </c>
    </row>
    <row r="2273" spans="1:26" x14ac:dyDescent="0.25">
      <c r="A2273">
        <v>106974395</v>
      </c>
      <c r="B2273" t="s">
        <v>101</v>
      </c>
      <c r="C2273" t="s">
        <v>67</v>
      </c>
      <c r="D2273">
        <v>30000024</v>
      </c>
      <c r="E2273">
        <v>30000024</v>
      </c>
      <c r="F2273">
        <v>22.919</v>
      </c>
      <c r="G2273">
        <v>40001818</v>
      </c>
      <c r="H2273">
        <v>0.1</v>
      </c>
      <c r="I2273">
        <v>2022</v>
      </c>
      <c r="J2273" t="s">
        <v>135</v>
      </c>
      <c r="K2273" t="s">
        <v>55</v>
      </c>
      <c r="L2273" s="127">
        <v>0.34097222222222223</v>
      </c>
      <c r="M2273" t="s">
        <v>28</v>
      </c>
      <c r="N2273" t="s">
        <v>29</v>
      </c>
      <c r="O2273" t="s">
        <v>30</v>
      </c>
      <c r="P2273" t="s">
        <v>31</v>
      </c>
      <c r="Q2273" t="s">
        <v>62</v>
      </c>
      <c r="R2273" t="s">
        <v>33</v>
      </c>
      <c r="S2273" t="s">
        <v>34</v>
      </c>
      <c r="T2273" t="s">
        <v>35</v>
      </c>
      <c r="U2273" s="1" t="s">
        <v>105</v>
      </c>
      <c r="V2273">
        <v>2</v>
      </c>
      <c r="W2273">
        <v>1</v>
      </c>
      <c r="X2273">
        <v>0</v>
      </c>
      <c r="Y2273">
        <v>1</v>
      </c>
      <c r="Z2273">
        <v>0</v>
      </c>
    </row>
    <row r="2274" spans="1:26" x14ac:dyDescent="0.25">
      <c r="A2274">
        <v>106974407</v>
      </c>
      <c r="B2274" t="s">
        <v>86</v>
      </c>
      <c r="C2274" t="s">
        <v>65</v>
      </c>
      <c r="D2274">
        <v>10000026</v>
      </c>
      <c r="E2274">
        <v>10000026</v>
      </c>
      <c r="F2274">
        <v>22.954999999999998</v>
      </c>
      <c r="G2274">
        <v>200360</v>
      </c>
      <c r="H2274">
        <v>0.8</v>
      </c>
      <c r="I2274">
        <v>2022</v>
      </c>
      <c r="J2274" t="s">
        <v>135</v>
      </c>
      <c r="K2274" t="s">
        <v>39</v>
      </c>
      <c r="L2274" s="127">
        <v>0.57222222222222219</v>
      </c>
      <c r="M2274" t="s">
        <v>28</v>
      </c>
      <c r="N2274" t="s">
        <v>49</v>
      </c>
      <c r="O2274" t="s">
        <v>30</v>
      </c>
      <c r="P2274" t="s">
        <v>31</v>
      </c>
      <c r="Q2274" t="s">
        <v>41</v>
      </c>
      <c r="R2274" t="s">
        <v>33</v>
      </c>
      <c r="S2274" t="s">
        <v>42</v>
      </c>
      <c r="T2274" t="s">
        <v>35</v>
      </c>
      <c r="U2274" s="1" t="s">
        <v>36</v>
      </c>
      <c r="V2274">
        <v>1</v>
      </c>
      <c r="W2274">
        <v>0</v>
      </c>
      <c r="X2274">
        <v>0</v>
      </c>
      <c r="Y2274">
        <v>0</v>
      </c>
      <c r="Z2274">
        <v>0</v>
      </c>
    </row>
    <row r="2275" spans="1:26" x14ac:dyDescent="0.25">
      <c r="A2275">
        <v>106974421</v>
      </c>
      <c r="B2275" t="s">
        <v>86</v>
      </c>
      <c r="C2275" t="s">
        <v>65</v>
      </c>
      <c r="D2275">
        <v>10000026</v>
      </c>
      <c r="E2275">
        <v>10000026</v>
      </c>
      <c r="F2275">
        <v>27.866</v>
      </c>
      <c r="G2275">
        <v>200400</v>
      </c>
      <c r="H2275">
        <v>0.1</v>
      </c>
      <c r="I2275">
        <v>2022</v>
      </c>
      <c r="J2275" t="s">
        <v>135</v>
      </c>
      <c r="K2275" t="s">
        <v>39</v>
      </c>
      <c r="L2275" s="127">
        <v>0.70138888888888884</v>
      </c>
      <c r="M2275" t="s">
        <v>28</v>
      </c>
      <c r="N2275" t="s">
        <v>49</v>
      </c>
      <c r="O2275" t="s">
        <v>30</v>
      </c>
      <c r="P2275" t="s">
        <v>31</v>
      </c>
      <c r="Q2275" t="s">
        <v>41</v>
      </c>
      <c r="R2275" t="s">
        <v>33</v>
      </c>
      <c r="S2275" t="s">
        <v>42</v>
      </c>
      <c r="T2275" t="s">
        <v>35</v>
      </c>
      <c r="U2275" s="1" t="s">
        <v>36</v>
      </c>
      <c r="V2275">
        <v>1</v>
      </c>
      <c r="W2275">
        <v>0</v>
      </c>
      <c r="X2275">
        <v>0</v>
      </c>
      <c r="Y2275">
        <v>0</v>
      </c>
      <c r="Z2275">
        <v>0</v>
      </c>
    </row>
    <row r="2276" spans="1:26" x14ac:dyDescent="0.25">
      <c r="A2276">
        <v>106974452</v>
      </c>
      <c r="B2276" t="s">
        <v>106</v>
      </c>
      <c r="C2276" t="s">
        <v>65</v>
      </c>
      <c r="D2276">
        <v>10000095</v>
      </c>
      <c r="E2276">
        <v>10000095</v>
      </c>
      <c r="F2276">
        <v>999.99900000000002</v>
      </c>
      <c r="H2276">
        <v>2</v>
      </c>
      <c r="I2276">
        <v>2022</v>
      </c>
      <c r="J2276" t="s">
        <v>135</v>
      </c>
      <c r="K2276" t="s">
        <v>39</v>
      </c>
      <c r="L2276" s="127">
        <v>0.88541666666666663</v>
      </c>
      <c r="M2276" t="s">
        <v>28</v>
      </c>
      <c r="N2276" t="s">
        <v>29</v>
      </c>
      <c r="O2276" t="s">
        <v>30</v>
      </c>
      <c r="P2276" t="s">
        <v>54</v>
      </c>
      <c r="Q2276" t="s">
        <v>41</v>
      </c>
      <c r="R2276" t="s">
        <v>33</v>
      </c>
      <c r="S2276" t="s">
        <v>42</v>
      </c>
      <c r="T2276" t="s">
        <v>57</v>
      </c>
      <c r="U2276" s="1" t="s">
        <v>36</v>
      </c>
      <c r="V2276">
        <v>2</v>
      </c>
      <c r="W2276">
        <v>0</v>
      </c>
      <c r="X2276">
        <v>0</v>
      </c>
      <c r="Y2276">
        <v>0</v>
      </c>
      <c r="Z2276">
        <v>0</v>
      </c>
    </row>
    <row r="2277" spans="1:26" x14ac:dyDescent="0.25">
      <c r="A2277">
        <v>106974465</v>
      </c>
      <c r="B2277" t="s">
        <v>104</v>
      </c>
      <c r="C2277" t="s">
        <v>65</v>
      </c>
      <c r="D2277">
        <v>10000026</v>
      </c>
      <c r="E2277">
        <v>10000026</v>
      </c>
      <c r="F2277">
        <v>6.0190000000000001</v>
      </c>
      <c r="G2277">
        <v>200470</v>
      </c>
      <c r="H2277">
        <v>0.5</v>
      </c>
      <c r="I2277">
        <v>2022</v>
      </c>
      <c r="J2277" t="s">
        <v>135</v>
      </c>
      <c r="K2277" t="s">
        <v>39</v>
      </c>
      <c r="L2277" s="127">
        <v>0.94097222222222221</v>
      </c>
      <c r="M2277" t="s">
        <v>28</v>
      </c>
      <c r="N2277" t="s">
        <v>49</v>
      </c>
      <c r="O2277" t="s">
        <v>30</v>
      </c>
      <c r="P2277" t="s">
        <v>31</v>
      </c>
      <c r="Q2277" t="s">
        <v>41</v>
      </c>
      <c r="R2277" t="s">
        <v>46</v>
      </c>
      <c r="S2277" t="s">
        <v>42</v>
      </c>
      <c r="T2277" t="s">
        <v>57</v>
      </c>
      <c r="U2277" s="1" t="s">
        <v>36</v>
      </c>
      <c r="V2277">
        <v>1</v>
      </c>
      <c r="W2277">
        <v>0</v>
      </c>
      <c r="X2277">
        <v>0</v>
      </c>
      <c r="Y2277">
        <v>0</v>
      </c>
      <c r="Z2277">
        <v>0</v>
      </c>
    </row>
    <row r="2278" spans="1:26" x14ac:dyDescent="0.25">
      <c r="A2278">
        <v>106974482</v>
      </c>
      <c r="B2278" t="s">
        <v>81</v>
      </c>
      <c r="C2278" t="s">
        <v>65</v>
      </c>
      <c r="D2278">
        <v>10000485</v>
      </c>
      <c r="E2278">
        <v>10800485</v>
      </c>
      <c r="F2278">
        <v>22.117000000000001</v>
      </c>
      <c r="G2278">
        <v>50015564</v>
      </c>
      <c r="H2278">
        <v>0.4</v>
      </c>
      <c r="I2278">
        <v>2022</v>
      </c>
      <c r="J2278" t="s">
        <v>135</v>
      </c>
      <c r="K2278" t="s">
        <v>39</v>
      </c>
      <c r="L2278" s="127">
        <v>0.75</v>
      </c>
      <c r="M2278" t="s">
        <v>28</v>
      </c>
      <c r="N2278" t="s">
        <v>49</v>
      </c>
      <c r="O2278" t="s">
        <v>30</v>
      </c>
      <c r="P2278" t="s">
        <v>31</v>
      </c>
      <c r="Q2278" t="s">
        <v>41</v>
      </c>
      <c r="R2278" t="s">
        <v>33</v>
      </c>
      <c r="S2278" t="s">
        <v>42</v>
      </c>
      <c r="T2278" t="s">
        <v>35</v>
      </c>
      <c r="U2278" s="1" t="s">
        <v>36</v>
      </c>
      <c r="V2278">
        <v>2</v>
      </c>
      <c r="W2278">
        <v>0</v>
      </c>
      <c r="X2278">
        <v>0</v>
      </c>
      <c r="Y2278">
        <v>0</v>
      </c>
      <c r="Z2278">
        <v>0</v>
      </c>
    </row>
    <row r="2279" spans="1:26" x14ac:dyDescent="0.25">
      <c r="A2279">
        <v>106974518</v>
      </c>
      <c r="B2279" t="s">
        <v>147</v>
      </c>
      <c r="C2279" t="s">
        <v>38</v>
      </c>
      <c r="D2279">
        <v>20000017</v>
      </c>
      <c r="E2279">
        <v>20000017</v>
      </c>
      <c r="F2279">
        <v>3.778</v>
      </c>
      <c r="G2279">
        <v>40001165</v>
      </c>
      <c r="H2279">
        <v>0.1</v>
      </c>
      <c r="I2279">
        <v>2022</v>
      </c>
      <c r="J2279" t="s">
        <v>135</v>
      </c>
      <c r="K2279" t="s">
        <v>53</v>
      </c>
      <c r="L2279" s="127">
        <v>0.45208333333333334</v>
      </c>
      <c r="M2279" t="s">
        <v>28</v>
      </c>
      <c r="N2279" t="s">
        <v>49</v>
      </c>
      <c r="O2279" t="s">
        <v>30</v>
      </c>
      <c r="P2279" t="s">
        <v>68</v>
      </c>
      <c r="Q2279" t="s">
        <v>41</v>
      </c>
      <c r="R2279" t="s">
        <v>33</v>
      </c>
      <c r="S2279" t="s">
        <v>42</v>
      </c>
      <c r="T2279" t="s">
        <v>35</v>
      </c>
      <c r="U2279" s="1" t="s">
        <v>36</v>
      </c>
      <c r="V2279">
        <v>2</v>
      </c>
      <c r="W2279">
        <v>0</v>
      </c>
      <c r="X2279">
        <v>0</v>
      </c>
      <c r="Y2279">
        <v>0</v>
      </c>
      <c r="Z2279">
        <v>0</v>
      </c>
    </row>
    <row r="2280" spans="1:26" x14ac:dyDescent="0.25">
      <c r="A2280">
        <v>106974537</v>
      </c>
      <c r="B2280" t="s">
        <v>136</v>
      </c>
      <c r="C2280" t="s">
        <v>122</v>
      </c>
      <c r="D2280">
        <v>40001756</v>
      </c>
      <c r="E2280">
        <v>40001756</v>
      </c>
      <c r="F2280">
        <v>1.3</v>
      </c>
      <c r="G2280">
        <v>40001763</v>
      </c>
      <c r="H2280">
        <v>1.3</v>
      </c>
      <c r="I2280">
        <v>2022</v>
      </c>
      <c r="J2280" t="s">
        <v>135</v>
      </c>
      <c r="K2280" t="s">
        <v>48</v>
      </c>
      <c r="L2280" s="127">
        <v>0.49791666666666662</v>
      </c>
      <c r="M2280" t="s">
        <v>28</v>
      </c>
      <c r="N2280" t="s">
        <v>49</v>
      </c>
      <c r="O2280" t="s">
        <v>30</v>
      </c>
      <c r="P2280" t="s">
        <v>54</v>
      </c>
      <c r="Q2280" t="s">
        <v>41</v>
      </c>
      <c r="R2280" t="s">
        <v>33</v>
      </c>
      <c r="S2280" t="s">
        <v>42</v>
      </c>
      <c r="T2280" t="s">
        <v>35</v>
      </c>
      <c r="U2280" s="1" t="s">
        <v>36</v>
      </c>
      <c r="V2280">
        <v>1</v>
      </c>
      <c r="W2280">
        <v>0</v>
      </c>
      <c r="X2280">
        <v>0</v>
      </c>
      <c r="Y2280">
        <v>0</v>
      </c>
      <c r="Z2280">
        <v>0</v>
      </c>
    </row>
    <row r="2281" spans="1:26" x14ac:dyDescent="0.25">
      <c r="A2281">
        <v>106974538</v>
      </c>
      <c r="B2281" t="s">
        <v>110</v>
      </c>
      <c r="C2281" t="s">
        <v>122</v>
      </c>
      <c r="D2281">
        <v>40001730</v>
      </c>
      <c r="E2281">
        <v>40001730</v>
      </c>
      <c r="F2281">
        <v>0</v>
      </c>
      <c r="G2281">
        <v>40001731</v>
      </c>
      <c r="H2281">
        <v>0.7</v>
      </c>
      <c r="I2281">
        <v>2022</v>
      </c>
      <c r="J2281" t="s">
        <v>145</v>
      </c>
      <c r="K2281" t="s">
        <v>53</v>
      </c>
      <c r="L2281" s="127">
        <v>0.4381944444444445</v>
      </c>
      <c r="M2281" t="s">
        <v>28</v>
      </c>
      <c r="N2281" t="s">
        <v>49</v>
      </c>
      <c r="O2281" t="s">
        <v>30</v>
      </c>
      <c r="P2281" t="s">
        <v>31</v>
      </c>
      <c r="Q2281" t="s">
        <v>41</v>
      </c>
      <c r="R2281" t="s">
        <v>33</v>
      </c>
      <c r="S2281" t="s">
        <v>249</v>
      </c>
      <c r="T2281" t="s">
        <v>35</v>
      </c>
      <c r="U2281" s="1" t="s">
        <v>36</v>
      </c>
      <c r="V2281">
        <v>1</v>
      </c>
      <c r="W2281">
        <v>0</v>
      </c>
      <c r="X2281">
        <v>0</v>
      </c>
      <c r="Y2281">
        <v>0</v>
      </c>
      <c r="Z2281">
        <v>0</v>
      </c>
    </row>
    <row r="2282" spans="1:26" x14ac:dyDescent="0.25">
      <c r="A2282">
        <v>106974791</v>
      </c>
      <c r="B2282" t="s">
        <v>97</v>
      </c>
      <c r="C2282" t="s">
        <v>45</v>
      </c>
      <c r="D2282">
        <v>50006752</v>
      </c>
      <c r="E2282">
        <v>50006752</v>
      </c>
      <c r="F2282">
        <v>3.073</v>
      </c>
      <c r="G2282">
        <v>50019033</v>
      </c>
      <c r="H2282">
        <v>0.2</v>
      </c>
      <c r="I2282">
        <v>2022</v>
      </c>
      <c r="J2282" t="s">
        <v>145</v>
      </c>
      <c r="K2282" t="s">
        <v>48</v>
      </c>
      <c r="L2282" s="127">
        <v>0.39166666666666666</v>
      </c>
      <c r="M2282" t="s">
        <v>40</v>
      </c>
      <c r="N2282" t="s">
        <v>49</v>
      </c>
      <c r="O2282" t="s">
        <v>30</v>
      </c>
      <c r="P2282" t="s">
        <v>68</v>
      </c>
      <c r="Q2282" t="s">
        <v>41</v>
      </c>
      <c r="R2282" t="s">
        <v>33</v>
      </c>
      <c r="S2282" t="s">
        <v>42</v>
      </c>
      <c r="T2282" t="s">
        <v>35</v>
      </c>
      <c r="U2282" s="1" t="s">
        <v>36</v>
      </c>
      <c r="V2282">
        <v>5</v>
      </c>
      <c r="W2282">
        <v>0</v>
      </c>
      <c r="X2282">
        <v>0</v>
      </c>
      <c r="Y2282">
        <v>0</v>
      </c>
      <c r="Z2282">
        <v>0</v>
      </c>
    </row>
    <row r="2283" spans="1:26" x14ac:dyDescent="0.25">
      <c r="A2283">
        <v>106974859</v>
      </c>
      <c r="B2283" t="s">
        <v>81</v>
      </c>
      <c r="C2283" t="s">
        <v>65</v>
      </c>
      <c r="D2283">
        <v>10000085</v>
      </c>
      <c r="E2283">
        <v>10000085</v>
      </c>
      <c r="F2283">
        <v>0</v>
      </c>
      <c r="G2283">
        <v>50020488</v>
      </c>
      <c r="H2283">
        <v>2</v>
      </c>
      <c r="I2283">
        <v>2022</v>
      </c>
      <c r="J2283" t="s">
        <v>145</v>
      </c>
      <c r="K2283" t="s">
        <v>48</v>
      </c>
      <c r="L2283" s="127">
        <v>0.18402777777777779</v>
      </c>
      <c r="M2283" t="s">
        <v>28</v>
      </c>
      <c r="N2283" t="s">
        <v>49</v>
      </c>
      <c r="O2283" t="s">
        <v>30</v>
      </c>
      <c r="P2283" t="s">
        <v>54</v>
      </c>
      <c r="Q2283" t="s">
        <v>41</v>
      </c>
      <c r="R2283" t="s">
        <v>33</v>
      </c>
      <c r="S2283" t="s">
        <v>42</v>
      </c>
      <c r="T2283" t="s">
        <v>57</v>
      </c>
      <c r="U2283" s="1" t="s">
        <v>36</v>
      </c>
      <c r="V2283">
        <v>2</v>
      </c>
      <c r="W2283">
        <v>0</v>
      </c>
      <c r="X2283">
        <v>0</v>
      </c>
      <c r="Y2283">
        <v>0</v>
      </c>
      <c r="Z2283">
        <v>0</v>
      </c>
    </row>
    <row r="2284" spans="1:26" x14ac:dyDescent="0.25">
      <c r="A2284">
        <v>106974872</v>
      </c>
      <c r="B2284" t="s">
        <v>81</v>
      </c>
      <c r="C2284" t="s">
        <v>45</v>
      </c>
      <c r="D2284">
        <v>50028612</v>
      </c>
      <c r="E2284">
        <v>50028612</v>
      </c>
      <c r="F2284">
        <v>8.0069999999999997</v>
      </c>
      <c r="G2284">
        <v>50030911</v>
      </c>
      <c r="H2284">
        <v>0.15</v>
      </c>
      <c r="I2284">
        <v>2022</v>
      </c>
      <c r="J2284" t="s">
        <v>145</v>
      </c>
      <c r="K2284" t="s">
        <v>48</v>
      </c>
      <c r="L2284" s="127">
        <v>0.49652777777777773</v>
      </c>
      <c r="M2284" t="s">
        <v>28</v>
      </c>
      <c r="N2284" t="s">
        <v>49</v>
      </c>
      <c r="O2284" t="s">
        <v>30</v>
      </c>
      <c r="P2284" t="s">
        <v>31</v>
      </c>
      <c r="Q2284" t="s">
        <v>41</v>
      </c>
      <c r="R2284" t="s">
        <v>33</v>
      </c>
      <c r="S2284" t="s">
        <v>42</v>
      </c>
      <c r="T2284" t="s">
        <v>35</v>
      </c>
      <c r="U2284" s="1" t="s">
        <v>36</v>
      </c>
      <c r="V2284">
        <v>2</v>
      </c>
      <c r="W2284">
        <v>0</v>
      </c>
      <c r="X2284">
        <v>0</v>
      </c>
      <c r="Y2284">
        <v>0</v>
      </c>
      <c r="Z2284">
        <v>0</v>
      </c>
    </row>
    <row r="2285" spans="1:26" x14ac:dyDescent="0.25">
      <c r="A2285">
        <v>106975028</v>
      </c>
      <c r="B2285" t="s">
        <v>25</v>
      </c>
      <c r="C2285" t="s">
        <v>38</v>
      </c>
      <c r="D2285">
        <v>20000070</v>
      </c>
      <c r="E2285">
        <v>29000070</v>
      </c>
      <c r="F2285">
        <v>0.13</v>
      </c>
      <c r="G2285">
        <v>10000040</v>
      </c>
      <c r="H2285">
        <v>0.13</v>
      </c>
      <c r="I2285">
        <v>2022</v>
      </c>
      <c r="J2285" t="s">
        <v>145</v>
      </c>
      <c r="K2285" t="s">
        <v>48</v>
      </c>
      <c r="L2285" s="127">
        <v>0.4152777777777778</v>
      </c>
      <c r="M2285" t="s">
        <v>28</v>
      </c>
      <c r="N2285" t="s">
        <v>49</v>
      </c>
      <c r="O2285" t="s">
        <v>30</v>
      </c>
      <c r="P2285" t="s">
        <v>54</v>
      </c>
      <c r="Q2285" t="s">
        <v>41</v>
      </c>
      <c r="R2285" t="s">
        <v>46</v>
      </c>
      <c r="S2285" t="s">
        <v>42</v>
      </c>
      <c r="T2285" t="s">
        <v>35</v>
      </c>
      <c r="U2285" s="1" t="s">
        <v>43</v>
      </c>
      <c r="V2285">
        <v>2</v>
      </c>
      <c r="W2285">
        <v>0</v>
      </c>
      <c r="X2285">
        <v>0</v>
      </c>
      <c r="Y2285">
        <v>0</v>
      </c>
      <c r="Z2285">
        <v>1</v>
      </c>
    </row>
    <row r="2286" spans="1:26" x14ac:dyDescent="0.25">
      <c r="A2286">
        <v>106975092</v>
      </c>
      <c r="B2286" t="s">
        <v>25</v>
      </c>
      <c r="C2286" t="s">
        <v>45</v>
      </c>
      <c r="D2286">
        <v>50014265</v>
      </c>
      <c r="E2286">
        <v>40001152</v>
      </c>
      <c r="F2286">
        <v>5.6429999999999998</v>
      </c>
      <c r="G2286">
        <v>50027060</v>
      </c>
      <c r="H2286">
        <v>0</v>
      </c>
      <c r="I2286">
        <v>2022</v>
      </c>
      <c r="J2286" t="s">
        <v>135</v>
      </c>
      <c r="K2286" t="s">
        <v>48</v>
      </c>
      <c r="L2286" s="127">
        <v>0.74305555555555547</v>
      </c>
      <c r="M2286" t="s">
        <v>28</v>
      </c>
      <c r="N2286" t="s">
        <v>29</v>
      </c>
      <c r="O2286" t="s">
        <v>30</v>
      </c>
      <c r="P2286" t="s">
        <v>54</v>
      </c>
      <c r="Q2286" t="s">
        <v>41</v>
      </c>
      <c r="R2286" t="s">
        <v>61</v>
      </c>
      <c r="S2286" t="s">
        <v>42</v>
      </c>
      <c r="T2286" t="s">
        <v>35</v>
      </c>
      <c r="U2286" s="1" t="s">
        <v>36</v>
      </c>
      <c r="V2286">
        <v>4</v>
      </c>
      <c r="W2286">
        <v>0</v>
      </c>
      <c r="X2286">
        <v>0</v>
      </c>
      <c r="Y2286">
        <v>0</v>
      </c>
      <c r="Z2286">
        <v>0</v>
      </c>
    </row>
    <row r="2287" spans="1:26" x14ac:dyDescent="0.25">
      <c r="A2287">
        <v>106975136</v>
      </c>
      <c r="B2287" t="s">
        <v>86</v>
      </c>
      <c r="C2287" t="s">
        <v>65</v>
      </c>
      <c r="D2287">
        <v>10000026</v>
      </c>
      <c r="E2287">
        <v>10000026</v>
      </c>
      <c r="F2287">
        <v>19.95</v>
      </c>
      <c r="G2287">
        <v>10000040</v>
      </c>
      <c r="H2287">
        <v>1</v>
      </c>
      <c r="I2287">
        <v>2022</v>
      </c>
      <c r="J2287" t="s">
        <v>135</v>
      </c>
      <c r="K2287" t="s">
        <v>58</v>
      </c>
      <c r="L2287" s="127">
        <v>0.51458333333333328</v>
      </c>
      <c r="M2287" t="s">
        <v>28</v>
      </c>
      <c r="N2287" t="s">
        <v>29</v>
      </c>
      <c r="O2287" t="s">
        <v>30</v>
      </c>
      <c r="P2287" t="s">
        <v>31</v>
      </c>
      <c r="Q2287" t="s">
        <v>41</v>
      </c>
      <c r="S2287" t="s">
        <v>42</v>
      </c>
      <c r="T2287" t="s">
        <v>35</v>
      </c>
      <c r="U2287" s="1" t="s">
        <v>36</v>
      </c>
      <c r="V2287">
        <v>2</v>
      </c>
      <c r="W2287">
        <v>0</v>
      </c>
      <c r="X2287">
        <v>0</v>
      </c>
      <c r="Y2287">
        <v>0</v>
      </c>
      <c r="Z2287">
        <v>0</v>
      </c>
    </row>
    <row r="2288" spans="1:26" x14ac:dyDescent="0.25">
      <c r="A2288">
        <v>106975139</v>
      </c>
      <c r="B2288" t="s">
        <v>86</v>
      </c>
      <c r="C2288" t="s">
        <v>65</v>
      </c>
      <c r="D2288">
        <v>10000026</v>
      </c>
      <c r="E2288">
        <v>10000026</v>
      </c>
      <c r="F2288">
        <v>20.309999999999999</v>
      </c>
      <c r="G2288">
        <v>30000191</v>
      </c>
      <c r="H2288">
        <v>0.2</v>
      </c>
      <c r="I2288">
        <v>2022</v>
      </c>
      <c r="J2288" t="s">
        <v>135</v>
      </c>
      <c r="K2288" t="s">
        <v>27</v>
      </c>
      <c r="L2288" s="127">
        <v>0.68125000000000002</v>
      </c>
      <c r="M2288" t="s">
        <v>28</v>
      </c>
      <c r="N2288" t="s">
        <v>49</v>
      </c>
      <c r="P2288" t="s">
        <v>31</v>
      </c>
      <c r="Q2288" t="s">
        <v>62</v>
      </c>
      <c r="S2288" t="s">
        <v>34</v>
      </c>
      <c r="T2288" t="s">
        <v>35</v>
      </c>
      <c r="U2288" s="1" t="s">
        <v>43</v>
      </c>
      <c r="V2288">
        <v>1</v>
      </c>
      <c r="W2288">
        <v>0</v>
      </c>
      <c r="X2288">
        <v>0</v>
      </c>
      <c r="Y2288">
        <v>0</v>
      </c>
      <c r="Z2288">
        <v>1</v>
      </c>
    </row>
    <row r="2289" spans="1:26" x14ac:dyDescent="0.25">
      <c r="A2289">
        <v>106975163</v>
      </c>
      <c r="B2289" t="s">
        <v>81</v>
      </c>
      <c r="C2289" t="s">
        <v>45</v>
      </c>
      <c r="F2289">
        <v>999.99900000000002</v>
      </c>
      <c r="H2289">
        <v>0</v>
      </c>
      <c r="I2289">
        <v>2022</v>
      </c>
      <c r="J2289" t="s">
        <v>145</v>
      </c>
      <c r="K2289" t="s">
        <v>48</v>
      </c>
      <c r="L2289" s="127">
        <v>0.76458333333333339</v>
      </c>
      <c r="M2289" t="s">
        <v>92</v>
      </c>
      <c r="Q2289" t="s">
        <v>41</v>
      </c>
      <c r="R2289" t="s">
        <v>33</v>
      </c>
      <c r="S2289" t="s">
        <v>42</v>
      </c>
      <c r="T2289" t="s">
        <v>35</v>
      </c>
      <c r="U2289" s="1" t="s">
        <v>36</v>
      </c>
      <c r="V2289">
        <v>5</v>
      </c>
      <c r="W2289">
        <v>0</v>
      </c>
      <c r="X2289">
        <v>0</v>
      </c>
      <c r="Y2289">
        <v>0</v>
      </c>
      <c r="Z2289">
        <v>0</v>
      </c>
    </row>
    <row r="2290" spans="1:26" x14ac:dyDescent="0.25">
      <c r="A2290">
        <v>106975350</v>
      </c>
      <c r="B2290" t="s">
        <v>25</v>
      </c>
      <c r="C2290" t="s">
        <v>65</v>
      </c>
      <c r="D2290">
        <v>10000440</v>
      </c>
      <c r="E2290">
        <v>10000440</v>
      </c>
      <c r="F2290">
        <v>1.109</v>
      </c>
      <c r="G2290">
        <v>50015732</v>
      </c>
      <c r="H2290">
        <v>0.34100000000000003</v>
      </c>
      <c r="I2290">
        <v>2022</v>
      </c>
      <c r="J2290" t="s">
        <v>135</v>
      </c>
      <c r="K2290" t="s">
        <v>39</v>
      </c>
      <c r="L2290" s="127">
        <v>0.34375</v>
      </c>
      <c r="M2290" t="s">
        <v>28</v>
      </c>
      <c r="N2290" t="s">
        <v>49</v>
      </c>
      <c r="O2290" t="s">
        <v>30</v>
      </c>
      <c r="P2290" t="s">
        <v>31</v>
      </c>
      <c r="Q2290" t="s">
        <v>41</v>
      </c>
      <c r="R2290" t="s">
        <v>33</v>
      </c>
      <c r="S2290" t="s">
        <v>42</v>
      </c>
      <c r="T2290" t="s">
        <v>35</v>
      </c>
      <c r="U2290" s="1" t="s">
        <v>36</v>
      </c>
      <c r="V2290">
        <v>3</v>
      </c>
      <c r="W2290">
        <v>0</v>
      </c>
      <c r="X2290">
        <v>0</v>
      </c>
      <c r="Y2290">
        <v>0</v>
      </c>
      <c r="Z2290">
        <v>0</v>
      </c>
    </row>
    <row r="2291" spans="1:26" x14ac:dyDescent="0.25">
      <c r="A2291">
        <v>106975411</v>
      </c>
      <c r="B2291" t="s">
        <v>81</v>
      </c>
      <c r="C2291" t="s">
        <v>45</v>
      </c>
      <c r="F2291">
        <v>999.99900000000002</v>
      </c>
      <c r="G2291">
        <v>50011126</v>
      </c>
      <c r="H2291">
        <v>3.7999999999999999E-2</v>
      </c>
      <c r="I2291">
        <v>2022</v>
      </c>
      <c r="J2291" t="s">
        <v>145</v>
      </c>
      <c r="K2291" t="s">
        <v>48</v>
      </c>
      <c r="L2291" s="127">
        <v>0.9590277777777777</v>
      </c>
      <c r="M2291" t="s">
        <v>28</v>
      </c>
      <c r="N2291" t="s">
        <v>49</v>
      </c>
      <c r="O2291" t="s">
        <v>30</v>
      </c>
      <c r="P2291" t="s">
        <v>54</v>
      </c>
      <c r="Q2291" t="s">
        <v>41</v>
      </c>
      <c r="R2291" t="s">
        <v>33</v>
      </c>
      <c r="S2291" t="s">
        <v>42</v>
      </c>
      <c r="T2291" t="s">
        <v>47</v>
      </c>
      <c r="U2291" s="1" t="s">
        <v>36</v>
      </c>
      <c r="V2291">
        <v>3</v>
      </c>
      <c r="W2291">
        <v>0</v>
      </c>
      <c r="X2291">
        <v>0</v>
      </c>
      <c r="Y2291">
        <v>0</v>
      </c>
      <c r="Z2291">
        <v>0</v>
      </c>
    </row>
    <row r="2292" spans="1:26" x14ac:dyDescent="0.25">
      <c r="A2292">
        <v>106975528</v>
      </c>
      <c r="B2292" t="s">
        <v>160</v>
      </c>
      <c r="C2292" t="s">
        <v>38</v>
      </c>
      <c r="D2292">
        <v>20000421</v>
      </c>
      <c r="E2292">
        <v>20000421</v>
      </c>
      <c r="F2292">
        <v>18.891999999999999</v>
      </c>
      <c r="G2292">
        <v>50000197</v>
      </c>
      <c r="H2292">
        <v>0.01</v>
      </c>
      <c r="I2292">
        <v>2022</v>
      </c>
      <c r="J2292" t="s">
        <v>135</v>
      </c>
      <c r="K2292" t="s">
        <v>39</v>
      </c>
      <c r="L2292" s="127">
        <v>0.5</v>
      </c>
      <c r="M2292" t="s">
        <v>28</v>
      </c>
      <c r="N2292" t="s">
        <v>29</v>
      </c>
      <c r="O2292" t="s">
        <v>30</v>
      </c>
      <c r="P2292" t="s">
        <v>31</v>
      </c>
      <c r="Q2292" t="s">
        <v>41</v>
      </c>
      <c r="S2292" t="s">
        <v>42</v>
      </c>
      <c r="T2292" t="s">
        <v>35</v>
      </c>
      <c r="U2292" s="1" t="s">
        <v>43</v>
      </c>
      <c r="V2292">
        <v>2</v>
      </c>
      <c r="W2292">
        <v>0</v>
      </c>
      <c r="X2292">
        <v>0</v>
      </c>
      <c r="Y2292">
        <v>0</v>
      </c>
      <c r="Z2292">
        <v>1</v>
      </c>
    </row>
    <row r="2293" spans="1:26" x14ac:dyDescent="0.25">
      <c r="A2293">
        <v>106975551</v>
      </c>
      <c r="B2293" t="s">
        <v>86</v>
      </c>
      <c r="C2293" t="s">
        <v>65</v>
      </c>
      <c r="D2293">
        <v>10000026</v>
      </c>
      <c r="E2293">
        <v>10000026</v>
      </c>
      <c r="F2293">
        <v>20.010000000000002</v>
      </c>
      <c r="G2293">
        <v>50003633</v>
      </c>
      <c r="H2293">
        <v>0.5</v>
      </c>
      <c r="I2293">
        <v>2022</v>
      </c>
      <c r="J2293" t="s">
        <v>135</v>
      </c>
      <c r="K2293" t="s">
        <v>48</v>
      </c>
      <c r="L2293" s="127">
        <v>0.72222222222222221</v>
      </c>
      <c r="M2293" t="s">
        <v>28</v>
      </c>
      <c r="N2293" t="s">
        <v>29</v>
      </c>
      <c r="O2293" t="s">
        <v>30</v>
      </c>
      <c r="P2293" t="s">
        <v>31</v>
      </c>
      <c r="Q2293" t="s">
        <v>41</v>
      </c>
      <c r="S2293" t="s">
        <v>42</v>
      </c>
      <c r="T2293" t="s">
        <v>35</v>
      </c>
      <c r="U2293" s="1" t="s">
        <v>36</v>
      </c>
      <c r="V2293">
        <v>4</v>
      </c>
      <c r="W2293">
        <v>0</v>
      </c>
      <c r="X2293">
        <v>0</v>
      </c>
      <c r="Y2293">
        <v>0</v>
      </c>
      <c r="Z2293">
        <v>0</v>
      </c>
    </row>
    <row r="2294" spans="1:26" x14ac:dyDescent="0.25">
      <c r="A2294">
        <v>106975622</v>
      </c>
      <c r="B2294" t="s">
        <v>44</v>
      </c>
      <c r="C2294" t="s">
        <v>45</v>
      </c>
      <c r="F2294">
        <v>999.99900000000002</v>
      </c>
      <c r="H2294">
        <v>5.2999999999999999E-2</v>
      </c>
      <c r="I2294">
        <v>2022</v>
      </c>
      <c r="J2294" t="s">
        <v>145</v>
      </c>
      <c r="K2294" t="s">
        <v>48</v>
      </c>
      <c r="L2294" s="127">
        <v>0.71250000000000002</v>
      </c>
      <c r="M2294" t="s">
        <v>28</v>
      </c>
      <c r="N2294" t="s">
        <v>49</v>
      </c>
      <c r="O2294" t="s">
        <v>30</v>
      </c>
      <c r="P2294" t="s">
        <v>31</v>
      </c>
      <c r="Q2294" t="s">
        <v>41</v>
      </c>
      <c r="R2294" t="s">
        <v>33</v>
      </c>
      <c r="S2294" t="s">
        <v>42</v>
      </c>
      <c r="T2294" t="s">
        <v>35</v>
      </c>
      <c r="U2294" s="1" t="s">
        <v>36</v>
      </c>
      <c r="V2294">
        <v>1</v>
      </c>
      <c r="W2294">
        <v>0</v>
      </c>
      <c r="X2294">
        <v>0</v>
      </c>
      <c r="Y2294">
        <v>0</v>
      </c>
      <c r="Z2294">
        <v>0</v>
      </c>
    </row>
    <row r="2295" spans="1:26" x14ac:dyDescent="0.25">
      <c r="A2295">
        <v>106975821</v>
      </c>
      <c r="B2295" t="s">
        <v>86</v>
      </c>
      <c r="C2295" t="s">
        <v>65</v>
      </c>
      <c r="D2295">
        <v>10000026</v>
      </c>
      <c r="E2295">
        <v>10000026</v>
      </c>
      <c r="F2295">
        <v>26.138000000000002</v>
      </c>
      <c r="G2295">
        <v>30000146</v>
      </c>
      <c r="H2295">
        <v>1</v>
      </c>
      <c r="I2295">
        <v>2022</v>
      </c>
      <c r="J2295" t="s">
        <v>135</v>
      </c>
      <c r="K2295" t="s">
        <v>27</v>
      </c>
      <c r="L2295" s="127">
        <v>0.62083333333333335</v>
      </c>
      <c r="M2295" t="s">
        <v>28</v>
      </c>
      <c r="N2295" t="s">
        <v>49</v>
      </c>
      <c r="O2295" t="s">
        <v>30</v>
      </c>
      <c r="P2295" t="s">
        <v>31</v>
      </c>
      <c r="Q2295" t="s">
        <v>62</v>
      </c>
      <c r="R2295" t="s">
        <v>33</v>
      </c>
      <c r="S2295" t="s">
        <v>34</v>
      </c>
      <c r="T2295" t="s">
        <v>35</v>
      </c>
      <c r="U2295" s="1" t="s">
        <v>43</v>
      </c>
      <c r="V2295">
        <v>3</v>
      </c>
      <c r="W2295">
        <v>0</v>
      </c>
      <c r="X2295">
        <v>0</v>
      </c>
      <c r="Y2295">
        <v>0</v>
      </c>
      <c r="Z2295">
        <v>1</v>
      </c>
    </row>
    <row r="2296" spans="1:26" x14ac:dyDescent="0.25">
      <c r="A2296">
        <v>106975822</v>
      </c>
      <c r="B2296" t="s">
        <v>112</v>
      </c>
      <c r="C2296" t="s">
        <v>65</v>
      </c>
      <c r="D2296">
        <v>10000095</v>
      </c>
      <c r="E2296">
        <v>10000095</v>
      </c>
      <c r="F2296">
        <v>7.0469999999999997</v>
      </c>
      <c r="G2296">
        <v>40001709</v>
      </c>
      <c r="H2296">
        <v>0.8</v>
      </c>
      <c r="I2296">
        <v>2022</v>
      </c>
      <c r="J2296" t="s">
        <v>135</v>
      </c>
      <c r="K2296" t="s">
        <v>48</v>
      </c>
      <c r="L2296" s="127">
        <v>7.9166666666666663E-2</v>
      </c>
      <c r="M2296" t="s">
        <v>28</v>
      </c>
      <c r="N2296" t="s">
        <v>49</v>
      </c>
      <c r="O2296" t="s">
        <v>30</v>
      </c>
      <c r="P2296" t="s">
        <v>54</v>
      </c>
      <c r="Q2296" t="s">
        <v>121</v>
      </c>
      <c r="R2296" t="s">
        <v>33</v>
      </c>
      <c r="S2296" t="s">
        <v>42</v>
      </c>
      <c r="T2296" t="s">
        <v>57</v>
      </c>
      <c r="U2296" s="1" t="s">
        <v>105</v>
      </c>
      <c r="V2296">
        <v>1</v>
      </c>
      <c r="W2296">
        <v>1</v>
      </c>
      <c r="X2296">
        <v>0</v>
      </c>
      <c r="Y2296">
        <v>0</v>
      </c>
      <c r="Z2296">
        <v>1</v>
      </c>
    </row>
    <row r="2297" spans="1:26" x14ac:dyDescent="0.25">
      <c r="A2297">
        <v>106975850</v>
      </c>
      <c r="B2297" t="s">
        <v>166</v>
      </c>
      <c r="C2297" t="s">
        <v>38</v>
      </c>
      <c r="D2297">
        <v>20000064</v>
      </c>
      <c r="E2297">
        <v>20000064</v>
      </c>
      <c r="F2297">
        <v>14.616</v>
      </c>
      <c r="G2297">
        <v>40001606</v>
      </c>
      <c r="H2297">
        <v>0.1</v>
      </c>
      <c r="I2297">
        <v>2022</v>
      </c>
      <c r="J2297" t="s">
        <v>135</v>
      </c>
      <c r="K2297" t="s">
        <v>39</v>
      </c>
      <c r="L2297" s="127">
        <v>0.16319444444444445</v>
      </c>
      <c r="M2297" t="s">
        <v>40</v>
      </c>
      <c r="N2297" t="s">
        <v>49</v>
      </c>
      <c r="O2297" t="s">
        <v>30</v>
      </c>
      <c r="P2297" t="s">
        <v>54</v>
      </c>
      <c r="Q2297" t="s">
        <v>62</v>
      </c>
      <c r="R2297" t="s">
        <v>33</v>
      </c>
      <c r="S2297" t="s">
        <v>34</v>
      </c>
      <c r="T2297" t="s">
        <v>57</v>
      </c>
      <c r="U2297" s="1" t="s">
        <v>43</v>
      </c>
      <c r="V2297">
        <v>1</v>
      </c>
      <c r="W2297">
        <v>0</v>
      </c>
      <c r="X2297">
        <v>0</v>
      </c>
      <c r="Y2297">
        <v>0</v>
      </c>
      <c r="Z2297">
        <v>1</v>
      </c>
    </row>
    <row r="2298" spans="1:26" x14ac:dyDescent="0.25">
      <c r="A2298">
        <v>106975978</v>
      </c>
      <c r="B2298" t="s">
        <v>114</v>
      </c>
      <c r="C2298" t="s">
        <v>67</v>
      </c>
      <c r="D2298">
        <v>30000042</v>
      </c>
      <c r="E2298">
        <v>30000042</v>
      </c>
      <c r="F2298">
        <v>15.597</v>
      </c>
      <c r="G2298">
        <v>40001704</v>
      </c>
      <c r="H2298">
        <v>2E-3</v>
      </c>
      <c r="I2298">
        <v>2022</v>
      </c>
      <c r="J2298" t="s">
        <v>135</v>
      </c>
      <c r="K2298" t="s">
        <v>39</v>
      </c>
      <c r="L2298" s="127">
        <v>0.61527777777777781</v>
      </c>
      <c r="M2298" t="s">
        <v>28</v>
      </c>
      <c r="N2298" t="s">
        <v>29</v>
      </c>
      <c r="O2298" t="s">
        <v>30</v>
      </c>
      <c r="P2298" t="s">
        <v>31</v>
      </c>
      <c r="Q2298" t="s">
        <v>41</v>
      </c>
      <c r="R2298" t="s">
        <v>72</v>
      </c>
      <c r="S2298" t="s">
        <v>42</v>
      </c>
      <c r="T2298" t="s">
        <v>35</v>
      </c>
      <c r="U2298" s="1" t="s">
        <v>36</v>
      </c>
      <c r="V2298">
        <v>3</v>
      </c>
      <c r="W2298">
        <v>0</v>
      </c>
      <c r="X2298">
        <v>0</v>
      </c>
      <c r="Y2298">
        <v>0</v>
      </c>
      <c r="Z2298">
        <v>0</v>
      </c>
    </row>
    <row r="2299" spans="1:26" x14ac:dyDescent="0.25">
      <c r="A2299">
        <v>106976038</v>
      </c>
      <c r="B2299" t="s">
        <v>81</v>
      </c>
      <c r="C2299" t="s">
        <v>65</v>
      </c>
      <c r="D2299">
        <v>10000485</v>
      </c>
      <c r="E2299">
        <v>10800485</v>
      </c>
      <c r="F2299">
        <v>22.861000000000001</v>
      </c>
      <c r="G2299">
        <v>40003468</v>
      </c>
      <c r="H2299">
        <v>0.5</v>
      </c>
      <c r="I2299">
        <v>2022</v>
      </c>
      <c r="J2299" t="s">
        <v>135</v>
      </c>
      <c r="K2299" t="s">
        <v>39</v>
      </c>
      <c r="L2299" s="127">
        <v>0.76250000000000007</v>
      </c>
      <c r="M2299" t="s">
        <v>28</v>
      </c>
      <c r="N2299" t="s">
        <v>29</v>
      </c>
      <c r="O2299" t="s">
        <v>30</v>
      </c>
      <c r="P2299" t="s">
        <v>31</v>
      </c>
      <c r="Q2299" t="s">
        <v>41</v>
      </c>
      <c r="R2299" t="s">
        <v>33</v>
      </c>
      <c r="S2299" t="s">
        <v>42</v>
      </c>
      <c r="T2299" t="s">
        <v>35</v>
      </c>
      <c r="U2299" s="1" t="s">
        <v>36</v>
      </c>
      <c r="V2299">
        <v>2</v>
      </c>
      <c r="W2299">
        <v>0</v>
      </c>
      <c r="X2299">
        <v>0</v>
      </c>
      <c r="Y2299">
        <v>0</v>
      </c>
      <c r="Z2299">
        <v>0</v>
      </c>
    </row>
    <row r="2300" spans="1:26" x14ac:dyDescent="0.25">
      <c r="A2300">
        <v>106976101</v>
      </c>
      <c r="B2300" t="s">
        <v>79</v>
      </c>
      <c r="C2300" t="s">
        <v>65</v>
      </c>
      <c r="D2300">
        <v>10000077</v>
      </c>
      <c r="E2300">
        <v>10000077</v>
      </c>
      <c r="F2300">
        <v>1.5209999999999999</v>
      </c>
      <c r="G2300">
        <v>200850</v>
      </c>
      <c r="H2300">
        <v>1</v>
      </c>
      <c r="I2300">
        <v>2022</v>
      </c>
      <c r="J2300" t="s">
        <v>145</v>
      </c>
      <c r="K2300" t="s">
        <v>53</v>
      </c>
      <c r="L2300" s="127">
        <v>0.82916666666666661</v>
      </c>
      <c r="M2300" t="s">
        <v>28</v>
      </c>
      <c r="N2300" t="s">
        <v>49</v>
      </c>
      <c r="O2300" t="s">
        <v>30</v>
      </c>
      <c r="P2300" t="s">
        <v>68</v>
      </c>
      <c r="Q2300" t="s">
        <v>41</v>
      </c>
      <c r="R2300" t="s">
        <v>33</v>
      </c>
      <c r="S2300" t="s">
        <v>42</v>
      </c>
      <c r="T2300" t="s">
        <v>35</v>
      </c>
      <c r="U2300" s="1" t="s">
        <v>36</v>
      </c>
      <c r="V2300">
        <v>2</v>
      </c>
      <c r="W2300">
        <v>0</v>
      </c>
      <c r="X2300">
        <v>0</v>
      </c>
      <c r="Y2300">
        <v>0</v>
      </c>
      <c r="Z2300">
        <v>0</v>
      </c>
    </row>
    <row r="2301" spans="1:26" x14ac:dyDescent="0.25">
      <c r="A2301">
        <v>106976102</v>
      </c>
      <c r="B2301" t="s">
        <v>96</v>
      </c>
      <c r="C2301" t="s">
        <v>65</v>
      </c>
      <c r="D2301">
        <v>10000040</v>
      </c>
      <c r="E2301">
        <v>10000040</v>
      </c>
      <c r="F2301">
        <v>22.327999999999999</v>
      </c>
      <c r="G2301">
        <v>30000066</v>
      </c>
      <c r="H2301">
        <v>0.4</v>
      </c>
      <c r="I2301">
        <v>2022</v>
      </c>
      <c r="J2301" t="s">
        <v>145</v>
      </c>
      <c r="K2301" t="s">
        <v>53</v>
      </c>
      <c r="L2301" s="127">
        <v>0.87847222222222221</v>
      </c>
      <c r="M2301" t="s">
        <v>28</v>
      </c>
      <c r="N2301" t="s">
        <v>49</v>
      </c>
      <c r="O2301" t="s">
        <v>30</v>
      </c>
      <c r="P2301" t="s">
        <v>68</v>
      </c>
      <c r="Q2301" t="s">
        <v>41</v>
      </c>
      <c r="R2301" t="s">
        <v>33</v>
      </c>
      <c r="S2301" t="s">
        <v>42</v>
      </c>
      <c r="T2301" t="s">
        <v>57</v>
      </c>
      <c r="U2301" s="1" t="s">
        <v>43</v>
      </c>
      <c r="V2301">
        <v>4</v>
      </c>
      <c r="W2301">
        <v>0</v>
      </c>
      <c r="X2301">
        <v>0</v>
      </c>
      <c r="Y2301">
        <v>0</v>
      </c>
      <c r="Z2301">
        <v>3</v>
      </c>
    </row>
    <row r="2302" spans="1:26" x14ac:dyDescent="0.25">
      <c r="A2302">
        <v>106976124</v>
      </c>
      <c r="B2302" t="s">
        <v>81</v>
      </c>
      <c r="C2302" t="s">
        <v>65</v>
      </c>
      <c r="D2302">
        <v>10000485</v>
      </c>
      <c r="E2302">
        <v>10800485</v>
      </c>
      <c r="F2302">
        <v>22.384</v>
      </c>
      <c r="G2302">
        <v>30000016</v>
      </c>
      <c r="H2302">
        <v>4</v>
      </c>
      <c r="I2302">
        <v>2022</v>
      </c>
      <c r="J2302" t="s">
        <v>135</v>
      </c>
      <c r="K2302" t="s">
        <v>53</v>
      </c>
      <c r="L2302" s="127">
        <v>0.6645833333333333</v>
      </c>
      <c r="M2302" t="s">
        <v>28</v>
      </c>
      <c r="N2302" t="s">
        <v>49</v>
      </c>
      <c r="O2302" t="s">
        <v>30</v>
      </c>
      <c r="P2302" t="s">
        <v>31</v>
      </c>
      <c r="Q2302" t="s">
        <v>41</v>
      </c>
      <c r="R2302" t="s">
        <v>33</v>
      </c>
      <c r="S2302" t="s">
        <v>42</v>
      </c>
      <c r="T2302" t="s">
        <v>35</v>
      </c>
      <c r="U2302" s="1" t="s">
        <v>36</v>
      </c>
      <c r="V2302">
        <v>5</v>
      </c>
      <c r="W2302">
        <v>0</v>
      </c>
      <c r="X2302">
        <v>0</v>
      </c>
      <c r="Y2302">
        <v>0</v>
      </c>
      <c r="Z2302">
        <v>0</v>
      </c>
    </row>
    <row r="2303" spans="1:26" x14ac:dyDescent="0.25">
      <c r="A2303">
        <v>106976143</v>
      </c>
      <c r="B2303" t="s">
        <v>25</v>
      </c>
      <c r="C2303" t="s">
        <v>65</v>
      </c>
      <c r="D2303">
        <v>10000040</v>
      </c>
      <c r="E2303">
        <v>10000040</v>
      </c>
      <c r="F2303">
        <v>21.635000000000002</v>
      </c>
      <c r="G2303">
        <v>40001004</v>
      </c>
      <c r="H2303">
        <v>0.67</v>
      </c>
      <c r="I2303">
        <v>2022</v>
      </c>
      <c r="J2303" t="s">
        <v>135</v>
      </c>
      <c r="K2303" t="s">
        <v>39</v>
      </c>
      <c r="L2303" s="127">
        <v>0.28541666666666665</v>
      </c>
      <c r="M2303" t="s">
        <v>28</v>
      </c>
      <c r="N2303" t="s">
        <v>49</v>
      </c>
      <c r="O2303" t="s">
        <v>30</v>
      </c>
      <c r="P2303" t="s">
        <v>31</v>
      </c>
      <c r="Q2303" t="s">
        <v>41</v>
      </c>
      <c r="R2303" t="s">
        <v>33</v>
      </c>
      <c r="S2303" t="s">
        <v>42</v>
      </c>
      <c r="T2303" t="s">
        <v>35</v>
      </c>
      <c r="U2303" s="1" t="s">
        <v>36</v>
      </c>
      <c r="V2303">
        <v>1</v>
      </c>
      <c r="W2303">
        <v>0</v>
      </c>
      <c r="X2303">
        <v>0</v>
      </c>
      <c r="Y2303">
        <v>0</v>
      </c>
      <c r="Z2303">
        <v>0</v>
      </c>
    </row>
    <row r="2304" spans="1:26" x14ac:dyDescent="0.25">
      <c r="A2304">
        <v>106976168</v>
      </c>
      <c r="B2304" t="s">
        <v>117</v>
      </c>
      <c r="C2304" t="s">
        <v>65</v>
      </c>
      <c r="D2304">
        <v>10000077</v>
      </c>
      <c r="E2304">
        <v>10000077</v>
      </c>
      <c r="F2304">
        <v>21.428999999999998</v>
      </c>
      <c r="G2304">
        <v>10000040</v>
      </c>
      <c r="H2304">
        <v>0.5</v>
      </c>
      <c r="I2304">
        <v>2022</v>
      </c>
      <c r="J2304" t="s">
        <v>145</v>
      </c>
      <c r="K2304" t="s">
        <v>48</v>
      </c>
      <c r="L2304" s="127">
        <v>0.37152777777777773</v>
      </c>
      <c r="M2304" t="s">
        <v>28</v>
      </c>
      <c r="N2304" t="s">
        <v>49</v>
      </c>
      <c r="O2304" t="s">
        <v>30</v>
      </c>
      <c r="P2304" t="s">
        <v>31</v>
      </c>
      <c r="Q2304" t="s">
        <v>41</v>
      </c>
      <c r="R2304" t="s">
        <v>33</v>
      </c>
      <c r="S2304" t="s">
        <v>42</v>
      </c>
      <c r="T2304" t="s">
        <v>35</v>
      </c>
      <c r="U2304" s="1" t="s">
        <v>36</v>
      </c>
      <c r="V2304">
        <v>2</v>
      </c>
      <c r="W2304">
        <v>0</v>
      </c>
      <c r="X2304">
        <v>0</v>
      </c>
      <c r="Y2304">
        <v>0</v>
      </c>
      <c r="Z2304">
        <v>0</v>
      </c>
    </row>
    <row r="2305" spans="1:26" x14ac:dyDescent="0.25">
      <c r="A2305">
        <v>106976172</v>
      </c>
      <c r="B2305" t="s">
        <v>25</v>
      </c>
      <c r="C2305" t="s">
        <v>65</v>
      </c>
      <c r="D2305">
        <v>10000040</v>
      </c>
      <c r="E2305">
        <v>10000040</v>
      </c>
      <c r="F2305">
        <v>21.021999999999998</v>
      </c>
      <c r="G2305">
        <v>40005220</v>
      </c>
      <c r="H2305">
        <v>0.11</v>
      </c>
      <c r="I2305">
        <v>2022</v>
      </c>
      <c r="J2305" t="s">
        <v>145</v>
      </c>
      <c r="K2305" t="s">
        <v>48</v>
      </c>
      <c r="L2305" s="127">
        <v>0.33055555555555555</v>
      </c>
      <c r="M2305" t="s">
        <v>28</v>
      </c>
      <c r="N2305" t="s">
        <v>29</v>
      </c>
      <c r="O2305" t="s">
        <v>30</v>
      </c>
      <c r="P2305" t="s">
        <v>31</v>
      </c>
      <c r="Q2305" t="s">
        <v>41</v>
      </c>
      <c r="R2305" t="s">
        <v>33</v>
      </c>
      <c r="S2305" t="s">
        <v>42</v>
      </c>
      <c r="T2305" t="s">
        <v>35</v>
      </c>
      <c r="U2305" s="1" t="s">
        <v>36</v>
      </c>
      <c r="V2305">
        <v>2</v>
      </c>
      <c r="W2305">
        <v>0</v>
      </c>
      <c r="X2305">
        <v>0</v>
      </c>
      <c r="Y2305">
        <v>0</v>
      </c>
      <c r="Z2305">
        <v>0</v>
      </c>
    </row>
    <row r="2306" spans="1:26" x14ac:dyDescent="0.25">
      <c r="A2306">
        <v>106976195</v>
      </c>
      <c r="B2306" t="s">
        <v>107</v>
      </c>
      <c r="C2306" t="s">
        <v>67</v>
      </c>
      <c r="D2306">
        <v>30000279</v>
      </c>
      <c r="E2306">
        <v>30000279</v>
      </c>
      <c r="F2306">
        <v>18.48</v>
      </c>
      <c r="G2306">
        <v>40001457</v>
      </c>
      <c r="H2306">
        <v>0.1</v>
      </c>
      <c r="I2306">
        <v>2022</v>
      </c>
      <c r="J2306" t="s">
        <v>145</v>
      </c>
      <c r="K2306" t="s">
        <v>48</v>
      </c>
      <c r="L2306" s="127">
        <v>0.3756944444444445</v>
      </c>
      <c r="M2306" t="s">
        <v>28</v>
      </c>
      <c r="N2306" t="s">
        <v>49</v>
      </c>
      <c r="O2306" t="s">
        <v>30</v>
      </c>
      <c r="P2306" t="s">
        <v>54</v>
      </c>
      <c r="Q2306" t="s">
        <v>41</v>
      </c>
      <c r="R2306" t="s">
        <v>33</v>
      </c>
      <c r="S2306" t="s">
        <v>42</v>
      </c>
      <c r="T2306" t="s">
        <v>35</v>
      </c>
      <c r="U2306" s="1" t="s">
        <v>36</v>
      </c>
      <c r="V2306">
        <v>3</v>
      </c>
      <c r="W2306">
        <v>0</v>
      </c>
      <c r="X2306">
        <v>0</v>
      </c>
      <c r="Y2306">
        <v>0</v>
      </c>
      <c r="Z2306">
        <v>0</v>
      </c>
    </row>
    <row r="2307" spans="1:26" x14ac:dyDescent="0.25">
      <c r="A2307">
        <v>106976220</v>
      </c>
      <c r="B2307" t="s">
        <v>150</v>
      </c>
      <c r="C2307" t="s">
        <v>67</v>
      </c>
      <c r="D2307">
        <v>30000012</v>
      </c>
      <c r="E2307">
        <v>30000012</v>
      </c>
      <c r="F2307">
        <v>999.99900000000002</v>
      </c>
      <c r="G2307">
        <v>40001495</v>
      </c>
      <c r="H2307">
        <v>3</v>
      </c>
      <c r="I2307">
        <v>2022</v>
      </c>
      <c r="J2307" t="s">
        <v>145</v>
      </c>
      <c r="K2307" t="s">
        <v>48</v>
      </c>
      <c r="L2307" s="127">
        <v>0.50555555555555554</v>
      </c>
      <c r="M2307" t="s">
        <v>28</v>
      </c>
      <c r="N2307" t="s">
        <v>49</v>
      </c>
      <c r="O2307" t="s">
        <v>30</v>
      </c>
      <c r="P2307" t="s">
        <v>68</v>
      </c>
      <c r="Q2307" t="s">
        <v>41</v>
      </c>
      <c r="R2307" t="s">
        <v>33</v>
      </c>
      <c r="S2307" t="s">
        <v>42</v>
      </c>
      <c r="T2307" t="s">
        <v>35</v>
      </c>
      <c r="U2307" s="1" t="s">
        <v>36</v>
      </c>
      <c r="V2307">
        <v>3</v>
      </c>
      <c r="W2307">
        <v>0</v>
      </c>
      <c r="X2307">
        <v>0</v>
      </c>
      <c r="Y2307">
        <v>0</v>
      </c>
      <c r="Z2307">
        <v>0</v>
      </c>
    </row>
    <row r="2308" spans="1:26" x14ac:dyDescent="0.25">
      <c r="A2308">
        <v>106976227</v>
      </c>
      <c r="B2308" t="s">
        <v>240</v>
      </c>
      <c r="C2308" t="s">
        <v>67</v>
      </c>
      <c r="D2308">
        <v>30000062</v>
      </c>
      <c r="E2308">
        <v>30000062</v>
      </c>
      <c r="F2308">
        <v>999.99900000000002</v>
      </c>
      <c r="G2308">
        <v>40001752</v>
      </c>
      <c r="H2308">
        <v>4.7E-2</v>
      </c>
      <c r="I2308">
        <v>2022</v>
      </c>
      <c r="J2308" t="s">
        <v>145</v>
      </c>
      <c r="K2308" t="s">
        <v>48</v>
      </c>
      <c r="L2308" s="127">
        <v>0.4680555555555555</v>
      </c>
      <c r="M2308" t="s">
        <v>51</v>
      </c>
      <c r="N2308" t="s">
        <v>49</v>
      </c>
      <c r="O2308" t="s">
        <v>30</v>
      </c>
      <c r="P2308" t="s">
        <v>54</v>
      </c>
      <c r="Q2308" t="s">
        <v>41</v>
      </c>
      <c r="R2308" t="s">
        <v>33</v>
      </c>
      <c r="S2308" t="s">
        <v>42</v>
      </c>
      <c r="T2308" t="s">
        <v>35</v>
      </c>
      <c r="U2308" s="1" t="s">
        <v>36</v>
      </c>
      <c r="V2308">
        <v>3</v>
      </c>
      <c r="W2308">
        <v>0</v>
      </c>
      <c r="X2308">
        <v>0</v>
      </c>
      <c r="Y2308">
        <v>0</v>
      </c>
      <c r="Z2308">
        <v>0</v>
      </c>
    </row>
    <row r="2309" spans="1:26" x14ac:dyDescent="0.25">
      <c r="A2309">
        <v>106976247</v>
      </c>
      <c r="B2309" t="s">
        <v>120</v>
      </c>
      <c r="C2309" t="s">
        <v>38</v>
      </c>
      <c r="D2309">
        <v>20000013</v>
      </c>
      <c r="E2309">
        <v>20000013</v>
      </c>
      <c r="F2309">
        <v>27.888000000000002</v>
      </c>
      <c r="G2309">
        <v>40001571</v>
      </c>
      <c r="H2309">
        <v>0.1</v>
      </c>
      <c r="I2309">
        <v>2022</v>
      </c>
      <c r="J2309" t="s">
        <v>145</v>
      </c>
      <c r="K2309" t="s">
        <v>48</v>
      </c>
      <c r="L2309" s="127">
        <v>0.51250000000000007</v>
      </c>
      <c r="M2309" t="s">
        <v>28</v>
      </c>
      <c r="N2309" t="s">
        <v>49</v>
      </c>
      <c r="O2309" t="s">
        <v>30</v>
      </c>
      <c r="P2309" t="s">
        <v>68</v>
      </c>
      <c r="Q2309" t="s">
        <v>41</v>
      </c>
      <c r="R2309" t="s">
        <v>33</v>
      </c>
      <c r="S2309" t="s">
        <v>42</v>
      </c>
      <c r="T2309" t="s">
        <v>35</v>
      </c>
      <c r="U2309" s="1" t="s">
        <v>36</v>
      </c>
      <c r="V2309">
        <v>2</v>
      </c>
      <c r="W2309">
        <v>0</v>
      </c>
      <c r="X2309">
        <v>0</v>
      </c>
      <c r="Y2309">
        <v>0</v>
      </c>
      <c r="Z2309">
        <v>0</v>
      </c>
    </row>
    <row r="2310" spans="1:26" x14ac:dyDescent="0.25">
      <c r="A2310">
        <v>106976259</v>
      </c>
      <c r="B2310" t="s">
        <v>112</v>
      </c>
      <c r="C2310" t="s">
        <v>65</v>
      </c>
      <c r="D2310">
        <v>10000095</v>
      </c>
      <c r="E2310">
        <v>10000095</v>
      </c>
      <c r="F2310">
        <v>0.97299999999999998</v>
      </c>
      <c r="G2310">
        <v>200700</v>
      </c>
      <c r="H2310">
        <v>0.3</v>
      </c>
      <c r="I2310">
        <v>2022</v>
      </c>
      <c r="J2310" t="s">
        <v>135</v>
      </c>
      <c r="K2310" t="s">
        <v>55</v>
      </c>
      <c r="L2310" s="127">
        <v>0.59513888888888888</v>
      </c>
      <c r="M2310" t="s">
        <v>28</v>
      </c>
      <c r="N2310" t="s">
        <v>49</v>
      </c>
      <c r="O2310" t="s">
        <v>30</v>
      </c>
      <c r="P2310" t="s">
        <v>54</v>
      </c>
      <c r="Q2310" t="s">
        <v>41</v>
      </c>
      <c r="R2310" t="s">
        <v>33</v>
      </c>
      <c r="S2310" t="s">
        <v>42</v>
      </c>
      <c r="T2310" t="s">
        <v>35</v>
      </c>
      <c r="U2310" s="1" t="s">
        <v>36</v>
      </c>
      <c r="V2310">
        <v>5</v>
      </c>
      <c r="W2310">
        <v>0</v>
      </c>
      <c r="X2310">
        <v>0</v>
      </c>
      <c r="Y2310">
        <v>0</v>
      </c>
      <c r="Z2310">
        <v>0</v>
      </c>
    </row>
    <row r="2311" spans="1:26" x14ac:dyDescent="0.25">
      <c r="A2311">
        <v>106976272</v>
      </c>
      <c r="B2311" t="s">
        <v>106</v>
      </c>
      <c r="C2311" t="s">
        <v>65</v>
      </c>
      <c r="D2311">
        <v>10000095</v>
      </c>
      <c r="E2311">
        <v>10000095</v>
      </c>
      <c r="F2311">
        <v>22.015000000000001</v>
      </c>
      <c r="G2311">
        <v>40001815</v>
      </c>
      <c r="H2311">
        <v>0.5</v>
      </c>
      <c r="I2311">
        <v>2022</v>
      </c>
      <c r="J2311" t="s">
        <v>135</v>
      </c>
      <c r="K2311" t="s">
        <v>39</v>
      </c>
      <c r="L2311" s="127">
        <v>0.5395833333333333</v>
      </c>
      <c r="M2311" t="s">
        <v>28</v>
      </c>
      <c r="N2311" t="s">
        <v>49</v>
      </c>
      <c r="O2311" t="s">
        <v>30</v>
      </c>
      <c r="P2311" t="s">
        <v>31</v>
      </c>
      <c r="Q2311" t="s">
        <v>41</v>
      </c>
      <c r="R2311" t="s">
        <v>33</v>
      </c>
      <c r="S2311" t="s">
        <v>42</v>
      </c>
      <c r="T2311" t="s">
        <v>35</v>
      </c>
      <c r="U2311" s="1" t="s">
        <v>36</v>
      </c>
      <c r="V2311">
        <v>2</v>
      </c>
      <c r="W2311">
        <v>0</v>
      </c>
      <c r="X2311">
        <v>0</v>
      </c>
      <c r="Y2311">
        <v>0</v>
      </c>
      <c r="Z2311">
        <v>0</v>
      </c>
    </row>
    <row r="2312" spans="1:26" x14ac:dyDescent="0.25">
      <c r="A2312">
        <v>106976277</v>
      </c>
      <c r="B2312" t="s">
        <v>114</v>
      </c>
      <c r="C2312" t="s">
        <v>67</v>
      </c>
      <c r="D2312">
        <v>30000042</v>
      </c>
      <c r="E2312">
        <v>30000042</v>
      </c>
      <c r="F2312">
        <v>999.99900000000002</v>
      </c>
      <c r="H2312">
        <v>0</v>
      </c>
      <c r="I2312">
        <v>2022</v>
      </c>
      <c r="J2312" t="s">
        <v>145</v>
      </c>
      <c r="K2312" t="s">
        <v>53</v>
      </c>
      <c r="L2312" s="127">
        <v>0.70763888888888893</v>
      </c>
      <c r="M2312" t="s">
        <v>28</v>
      </c>
      <c r="N2312" t="s">
        <v>49</v>
      </c>
      <c r="O2312" t="s">
        <v>30</v>
      </c>
      <c r="P2312" t="s">
        <v>31</v>
      </c>
      <c r="Q2312" t="s">
        <v>41</v>
      </c>
      <c r="R2312" t="s">
        <v>61</v>
      </c>
      <c r="S2312" t="s">
        <v>42</v>
      </c>
      <c r="T2312" t="s">
        <v>35</v>
      </c>
      <c r="U2312" s="1" t="s">
        <v>36</v>
      </c>
      <c r="V2312">
        <v>3</v>
      </c>
      <c r="W2312">
        <v>0</v>
      </c>
      <c r="X2312">
        <v>0</v>
      </c>
      <c r="Y2312">
        <v>0</v>
      </c>
      <c r="Z2312">
        <v>0</v>
      </c>
    </row>
    <row r="2313" spans="1:26" x14ac:dyDescent="0.25">
      <c r="A2313">
        <v>106976291</v>
      </c>
      <c r="B2313" t="s">
        <v>104</v>
      </c>
      <c r="C2313" t="s">
        <v>65</v>
      </c>
      <c r="D2313">
        <v>10000026</v>
      </c>
      <c r="E2313">
        <v>10000026</v>
      </c>
      <c r="F2313">
        <v>15.164</v>
      </c>
      <c r="G2313">
        <v>20000025</v>
      </c>
      <c r="H2313">
        <v>1.5</v>
      </c>
      <c r="I2313">
        <v>2022</v>
      </c>
      <c r="J2313" t="s">
        <v>145</v>
      </c>
      <c r="K2313" t="s">
        <v>53</v>
      </c>
      <c r="L2313" s="127">
        <v>0.61944444444444446</v>
      </c>
      <c r="M2313" t="s">
        <v>28</v>
      </c>
      <c r="N2313" t="s">
        <v>49</v>
      </c>
      <c r="O2313" t="s">
        <v>30</v>
      </c>
      <c r="P2313" t="s">
        <v>31</v>
      </c>
      <c r="Q2313" t="s">
        <v>41</v>
      </c>
      <c r="R2313" t="s">
        <v>33</v>
      </c>
      <c r="S2313" t="s">
        <v>42</v>
      </c>
      <c r="T2313" t="s">
        <v>35</v>
      </c>
      <c r="U2313" s="1" t="s">
        <v>36</v>
      </c>
      <c r="V2313">
        <v>8</v>
      </c>
      <c r="W2313">
        <v>0</v>
      </c>
      <c r="X2313">
        <v>0</v>
      </c>
      <c r="Y2313">
        <v>0</v>
      </c>
      <c r="Z2313">
        <v>0</v>
      </c>
    </row>
    <row r="2314" spans="1:26" x14ac:dyDescent="0.25">
      <c r="A2314">
        <v>106976306</v>
      </c>
      <c r="B2314" t="s">
        <v>117</v>
      </c>
      <c r="C2314" t="s">
        <v>65</v>
      </c>
      <c r="D2314">
        <v>10000077</v>
      </c>
      <c r="E2314">
        <v>10000077</v>
      </c>
      <c r="F2314">
        <v>20.829000000000001</v>
      </c>
      <c r="G2314">
        <v>10000040</v>
      </c>
      <c r="H2314">
        <v>0.1</v>
      </c>
      <c r="I2314">
        <v>2022</v>
      </c>
      <c r="J2314" t="s">
        <v>145</v>
      </c>
      <c r="K2314" t="s">
        <v>48</v>
      </c>
      <c r="L2314" s="127">
        <v>0.43333333333333335</v>
      </c>
      <c r="M2314" t="s">
        <v>28</v>
      </c>
      <c r="N2314" t="s">
        <v>49</v>
      </c>
      <c r="O2314" t="s">
        <v>30</v>
      </c>
      <c r="P2314" t="s">
        <v>31</v>
      </c>
      <c r="Q2314" t="s">
        <v>41</v>
      </c>
      <c r="R2314" t="s">
        <v>33</v>
      </c>
      <c r="S2314" t="s">
        <v>42</v>
      </c>
      <c r="T2314" t="s">
        <v>35</v>
      </c>
      <c r="U2314" s="1" t="s">
        <v>36</v>
      </c>
      <c r="V2314">
        <v>2</v>
      </c>
      <c r="W2314">
        <v>0</v>
      </c>
      <c r="X2314">
        <v>0</v>
      </c>
      <c r="Y2314">
        <v>0</v>
      </c>
      <c r="Z2314">
        <v>0</v>
      </c>
    </row>
    <row r="2315" spans="1:26" x14ac:dyDescent="0.25">
      <c r="A2315">
        <v>106976311</v>
      </c>
      <c r="B2315" t="s">
        <v>176</v>
      </c>
      <c r="C2315" t="s">
        <v>67</v>
      </c>
      <c r="D2315">
        <v>30000105</v>
      </c>
      <c r="E2315">
        <v>30000105</v>
      </c>
      <c r="F2315">
        <v>6.5540000000000003</v>
      </c>
      <c r="G2315">
        <v>40001112</v>
      </c>
      <c r="H2315">
        <v>0.1</v>
      </c>
      <c r="I2315">
        <v>2022</v>
      </c>
      <c r="J2315" t="s">
        <v>145</v>
      </c>
      <c r="K2315" t="s">
        <v>48</v>
      </c>
      <c r="L2315" s="127">
        <v>0.50555555555555554</v>
      </c>
      <c r="M2315" t="s">
        <v>28</v>
      </c>
      <c r="N2315" t="s">
        <v>49</v>
      </c>
      <c r="O2315" t="s">
        <v>30</v>
      </c>
      <c r="P2315" t="s">
        <v>31</v>
      </c>
      <c r="Q2315" t="s">
        <v>41</v>
      </c>
      <c r="R2315" t="s">
        <v>33</v>
      </c>
      <c r="S2315" t="s">
        <v>42</v>
      </c>
      <c r="T2315" t="s">
        <v>35</v>
      </c>
      <c r="U2315" s="1" t="s">
        <v>36</v>
      </c>
      <c r="V2315">
        <v>2</v>
      </c>
      <c r="W2315">
        <v>0</v>
      </c>
      <c r="X2315">
        <v>0</v>
      </c>
      <c r="Y2315">
        <v>0</v>
      </c>
      <c r="Z2315">
        <v>0</v>
      </c>
    </row>
    <row r="2316" spans="1:26" x14ac:dyDescent="0.25">
      <c r="A2316">
        <v>106976324</v>
      </c>
      <c r="B2316" t="s">
        <v>144</v>
      </c>
      <c r="C2316" t="s">
        <v>65</v>
      </c>
      <c r="D2316">
        <v>10000077</v>
      </c>
      <c r="E2316">
        <v>10000077</v>
      </c>
      <c r="F2316">
        <v>13.465999999999999</v>
      </c>
      <c r="G2316">
        <v>30000067</v>
      </c>
      <c r="H2316">
        <v>0.5</v>
      </c>
      <c r="I2316">
        <v>2022</v>
      </c>
      <c r="J2316" t="s">
        <v>145</v>
      </c>
      <c r="K2316" t="s">
        <v>48</v>
      </c>
      <c r="L2316" s="127">
        <v>0.64583333333333337</v>
      </c>
      <c r="M2316" t="s">
        <v>28</v>
      </c>
      <c r="N2316" t="s">
        <v>49</v>
      </c>
      <c r="O2316" t="s">
        <v>30</v>
      </c>
      <c r="P2316" t="s">
        <v>31</v>
      </c>
      <c r="Q2316" t="s">
        <v>62</v>
      </c>
      <c r="R2316" t="s">
        <v>33</v>
      </c>
      <c r="S2316" t="s">
        <v>42</v>
      </c>
      <c r="T2316" t="s">
        <v>35</v>
      </c>
      <c r="U2316" s="1" t="s">
        <v>36</v>
      </c>
      <c r="V2316">
        <v>4</v>
      </c>
      <c r="W2316">
        <v>0</v>
      </c>
      <c r="X2316">
        <v>0</v>
      </c>
      <c r="Y2316">
        <v>0</v>
      </c>
      <c r="Z2316">
        <v>0</v>
      </c>
    </row>
    <row r="2317" spans="1:26" x14ac:dyDescent="0.25">
      <c r="A2317">
        <v>106976358</v>
      </c>
      <c r="B2317" t="s">
        <v>86</v>
      </c>
      <c r="C2317" t="s">
        <v>65</v>
      </c>
      <c r="D2317">
        <v>10000026</v>
      </c>
      <c r="E2317">
        <v>10000026</v>
      </c>
      <c r="F2317">
        <v>27.666</v>
      </c>
      <c r="G2317">
        <v>200400</v>
      </c>
      <c r="H2317">
        <v>0.1</v>
      </c>
      <c r="I2317">
        <v>2022</v>
      </c>
      <c r="J2317" t="s">
        <v>145</v>
      </c>
      <c r="K2317" t="s">
        <v>53</v>
      </c>
      <c r="L2317" s="127">
        <v>0.61388888888888882</v>
      </c>
      <c r="M2317" t="s">
        <v>28</v>
      </c>
      <c r="N2317" t="s">
        <v>49</v>
      </c>
      <c r="O2317" t="s">
        <v>30</v>
      </c>
      <c r="P2317" t="s">
        <v>54</v>
      </c>
      <c r="Q2317" t="s">
        <v>41</v>
      </c>
      <c r="R2317" t="s">
        <v>33</v>
      </c>
      <c r="S2317" t="s">
        <v>42</v>
      </c>
      <c r="T2317" t="s">
        <v>35</v>
      </c>
      <c r="U2317" s="1" t="s">
        <v>36</v>
      </c>
      <c r="V2317">
        <v>4</v>
      </c>
      <c r="W2317">
        <v>0</v>
      </c>
      <c r="X2317">
        <v>0</v>
      </c>
      <c r="Y2317">
        <v>0</v>
      </c>
      <c r="Z2317">
        <v>0</v>
      </c>
    </row>
    <row r="2318" spans="1:26" x14ac:dyDescent="0.25">
      <c r="A2318">
        <v>106976373</v>
      </c>
      <c r="B2318" t="s">
        <v>86</v>
      </c>
      <c r="C2318" t="s">
        <v>65</v>
      </c>
      <c r="D2318">
        <v>10000026</v>
      </c>
      <c r="E2318">
        <v>10000026</v>
      </c>
      <c r="F2318">
        <v>21.71</v>
      </c>
      <c r="G2318">
        <v>30000191</v>
      </c>
      <c r="H2318">
        <v>1.2</v>
      </c>
      <c r="I2318">
        <v>2022</v>
      </c>
      <c r="J2318" t="s">
        <v>145</v>
      </c>
      <c r="K2318" t="s">
        <v>48</v>
      </c>
      <c r="L2318" s="127">
        <v>0.66527777777777775</v>
      </c>
      <c r="M2318" t="s">
        <v>28</v>
      </c>
      <c r="N2318" t="s">
        <v>49</v>
      </c>
      <c r="O2318" t="s">
        <v>30</v>
      </c>
      <c r="P2318" t="s">
        <v>54</v>
      </c>
      <c r="Q2318" t="s">
        <v>32</v>
      </c>
      <c r="R2318" t="s">
        <v>33</v>
      </c>
      <c r="S2318" t="s">
        <v>42</v>
      </c>
      <c r="T2318" t="s">
        <v>35</v>
      </c>
      <c r="U2318" s="1" t="s">
        <v>43</v>
      </c>
      <c r="V2318">
        <v>8</v>
      </c>
      <c r="W2318">
        <v>0</v>
      </c>
      <c r="X2318">
        <v>0</v>
      </c>
      <c r="Y2318">
        <v>0</v>
      </c>
      <c r="Z2318">
        <v>2</v>
      </c>
    </row>
    <row r="2319" spans="1:26" x14ac:dyDescent="0.25">
      <c r="A2319">
        <v>106976398</v>
      </c>
      <c r="B2319" t="s">
        <v>114</v>
      </c>
      <c r="C2319" t="s">
        <v>38</v>
      </c>
      <c r="D2319">
        <v>20000070</v>
      </c>
      <c r="E2319">
        <v>20000070</v>
      </c>
      <c r="F2319">
        <v>9.7279999999999998</v>
      </c>
      <c r="G2319">
        <v>40002574</v>
      </c>
      <c r="H2319">
        <v>0.7</v>
      </c>
      <c r="I2319">
        <v>2022</v>
      </c>
      <c r="J2319" t="s">
        <v>145</v>
      </c>
      <c r="K2319" t="s">
        <v>48</v>
      </c>
      <c r="L2319" s="127">
        <v>0.35694444444444445</v>
      </c>
      <c r="M2319" t="s">
        <v>28</v>
      </c>
      <c r="N2319" t="s">
        <v>49</v>
      </c>
      <c r="O2319" t="s">
        <v>30</v>
      </c>
      <c r="P2319" t="s">
        <v>31</v>
      </c>
      <c r="Q2319" t="s">
        <v>41</v>
      </c>
      <c r="R2319" t="s">
        <v>33</v>
      </c>
      <c r="S2319" t="s">
        <v>42</v>
      </c>
      <c r="T2319" t="s">
        <v>35</v>
      </c>
      <c r="U2319" s="1" t="s">
        <v>36</v>
      </c>
      <c r="V2319">
        <v>3</v>
      </c>
      <c r="W2319">
        <v>0</v>
      </c>
      <c r="X2319">
        <v>0</v>
      </c>
      <c r="Y2319">
        <v>0</v>
      </c>
      <c r="Z2319">
        <v>0</v>
      </c>
    </row>
    <row r="2320" spans="1:26" x14ac:dyDescent="0.25">
      <c r="A2320">
        <v>106976400</v>
      </c>
      <c r="B2320" t="s">
        <v>104</v>
      </c>
      <c r="C2320" t="s">
        <v>65</v>
      </c>
      <c r="D2320">
        <v>10000026</v>
      </c>
      <c r="E2320">
        <v>10000026</v>
      </c>
      <c r="F2320">
        <v>4.5250000000000004</v>
      </c>
      <c r="G2320">
        <v>200440</v>
      </c>
      <c r="H2320">
        <v>1</v>
      </c>
      <c r="I2320">
        <v>2022</v>
      </c>
      <c r="J2320" t="s">
        <v>145</v>
      </c>
      <c r="K2320" t="s">
        <v>48</v>
      </c>
      <c r="L2320" s="127">
        <v>0.8305555555555556</v>
      </c>
      <c r="M2320" t="s">
        <v>28</v>
      </c>
      <c r="N2320" t="s">
        <v>29</v>
      </c>
      <c r="O2320" t="s">
        <v>30</v>
      </c>
      <c r="P2320" t="s">
        <v>31</v>
      </c>
      <c r="Q2320" t="s">
        <v>32</v>
      </c>
      <c r="R2320" t="s">
        <v>33</v>
      </c>
      <c r="S2320" t="s">
        <v>34</v>
      </c>
      <c r="T2320" t="s">
        <v>52</v>
      </c>
      <c r="U2320" s="1" t="s">
        <v>36</v>
      </c>
      <c r="V2320">
        <v>2</v>
      </c>
      <c r="W2320">
        <v>0</v>
      </c>
      <c r="X2320">
        <v>0</v>
      </c>
      <c r="Y2320">
        <v>0</v>
      </c>
      <c r="Z2320">
        <v>0</v>
      </c>
    </row>
    <row r="2321" spans="1:26" x14ac:dyDescent="0.25">
      <c r="A2321">
        <v>106976450</v>
      </c>
      <c r="B2321" t="s">
        <v>114</v>
      </c>
      <c r="C2321" t="s">
        <v>65</v>
      </c>
      <c r="D2321">
        <v>10000040</v>
      </c>
      <c r="E2321">
        <v>10000040</v>
      </c>
      <c r="F2321">
        <v>15.224</v>
      </c>
      <c r="G2321">
        <v>30000242</v>
      </c>
      <c r="H2321">
        <v>3.7999999999999999E-2</v>
      </c>
      <c r="I2321">
        <v>2022</v>
      </c>
      <c r="J2321" t="s">
        <v>145</v>
      </c>
      <c r="K2321" t="s">
        <v>53</v>
      </c>
      <c r="L2321" s="127">
        <v>0.56319444444444444</v>
      </c>
      <c r="M2321" t="s">
        <v>28</v>
      </c>
      <c r="N2321" t="s">
        <v>49</v>
      </c>
      <c r="O2321" t="s">
        <v>30</v>
      </c>
      <c r="P2321" t="s">
        <v>68</v>
      </c>
      <c r="Q2321" t="s">
        <v>41</v>
      </c>
      <c r="R2321" t="s">
        <v>33</v>
      </c>
      <c r="S2321" t="s">
        <v>42</v>
      </c>
      <c r="T2321" t="s">
        <v>35</v>
      </c>
      <c r="U2321" s="1" t="s">
        <v>64</v>
      </c>
      <c r="V2321">
        <v>2</v>
      </c>
      <c r="W2321">
        <v>0</v>
      </c>
      <c r="X2321">
        <v>0</v>
      </c>
      <c r="Y2321">
        <v>2</v>
      </c>
      <c r="Z2321">
        <v>0</v>
      </c>
    </row>
    <row r="2322" spans="1:26" x14ac:dyDescent="0.25">
      <c r="A2322">
        <v>106976487</v>
      </c>
      <c r="B2322" t="s">
        <v>104</v>
      </c>
      <c r="C2322" t="s">
        <v>65</v>
      </c>
      <c r="D2322">
        <v>10000026</v>
      </c>
      <c r="E2322">
        <v>10000026</v>
      </c>
      <c r="F2322">
        <v>6.0170000000000003</v>
      </c>
      <c r="G2322">
        <v>20000064</v>
      </c>
      <c r="H2322">
        <v>3</v>
      </c>
      <c r="I2322">
        <v>2022</v>
      </c>
      <c r="J2322" t="s">
        <v>145</v>
      </c>
      <c r="K2322" t="s">
        <v>55</v>
      </c>
      <c r="L2322" s="127">
        <v>0.52569444444444446</v>
      </c>
      <c r="M2322" t="s">
        <v>28</v>
      </c>
      <c r="N2322" t="s">
        <v>49</v>
      </c>
      <c r="O2322" t="s">
        <v>30</v>
      </c>
      <c r="P2322" t="s">
        <v>31</v>
      </c>
      <c r="Q2322" t="s">
        <v>62</v>
      </c>
      <c r="R2322" t="s">
        <v>33</v>
      </c>
      <c r="S2322" t="s">
        <v>34</v>
      </c>
      <c r="T2322" t="s">
        <v>35</v>
      </c>
      <c r="U2322" s="1" t="s">
        <v>36</v>
      </c>
      <c r="V2322">
        <v>2</v>
      </c>
      <c r="W2322">
        <v>0</v>
      </c>
      <c r="X2322">
        <v>0</v>
      </c>
      <c r="Y2322">
        <v>0</v>
      </c>
      <c r="Z2322">
        <v>0</v>
      </c>
    </row>
    <row r="2323" spans="1:26" x14ac:dyDescent="0.25">
      <c r="A2323">
        <v>106976522</v>
      </c>
      <c r="B2323" t="s">
        <v>81</v>
      </c>
      <c r="C2323" t="s">
        <v>65</v>
      </c>
      <c r="D2323">
        <v>10000485</v>
      </c>
      <c r="E2323">
        <v>10800485</v>
      </c>
      <c r="F2323">
        <v>29.209</v>
      </c>
      <c r="G2323">
        <v>50025426</v>
      </c>
      <c r="H2323">
        <v>0.2</v>
      </c>
      <c r="I2323">
        <v>2022</v>
      </c>
      <c r="J2323" t="s">
        <v>145</v>
      </c>
      <c r="K2323" t="s">
        <v>55</v>
      </c>
      <c r="L2323" s="127">
        <v>0.38819444444444445</v>
      </c>
      <c r="M2323" t="s">
        <v>28</v>
      </c>
      <c r="N2323" t="s">
        <v>29</v>
      </c>
      <c r="O2323" t="s">
        <v>30</v>
      </c>
      <c r="P2323" t="s">
        <v>31</v>
      </c>
      <c r="Q2323" t="s">
        <v>41</v>
      </c>
      <c r="R2323" t="s">
        <v>66</v>
      </c>
      <c r="S2323" t="s">
        <v>42</v>
      </c>
      <c r="T2323" t="s">
        <v>35</v>
      </c>
      <c r="U2323" s="1" t="s">
        <v>36</v>
      </c>
      <c r="V2323">
        <v>2</v>
      </c>
      <c r="W2323">
        <v>0</v>
      </c>
      <c r="X2323">
        <v>0</v>
      </c>
      <c r="Y2323">
        <v>0</v>
      </c>
      <c r="Z2323">
        <v>0</v>
      </c>
    </row>
    <row r="2324" spans="1:26" x14ac:dyDescent="0.25">
      <c r="A2324">
        <v>106976541</v>
      </c>
      <c r="B2324" t="s">
        <v>86</v>
      </c>
      <c r="C2324" t="s">
        <v>65</v>
      </c>
      <c r="D2324">
        <v>10000026</v>
      </c>
      <c r="E2324">
        <v>10000026</v>
      </c>
      <c r="F2324">
        <v>25.238</v>
      </c>
      <c r="G2324">
        <v>30000146</v>
      </c>
      <c r="H2324">
        <v>0.1</v>
      </c>
      <c r="I2324">
        <v>2022</v>
      </c>
      <c r="J2324" t="s">
        <v>145</v>
      </c>
      <c r="K2324" t="s">
        <v>53</v>
      </c>
      <c r="L2324" s="127">
        <v>0.63402777777777775</v>
      </c>
      <c r="M2324" t="s">
        <v>28</v>
      </c>
      <c r="N2324" t="s">
        <v>49</v>
      </c>
      <c r="O2324" t="s">
        <v>30</v>
      </c>
      <c r="P2324" t="s">
        <v>31</v>
      </c>
      <c r="Q2324" t="s">
        <v>41</v>
      </c>
      <c r="R2324" t="s">
        <v>33</v>
      </c>
      <c r="S2324" t="s">
        <v>42</v>
      </c>
      <c r="T2324" t="s">
        <v>35</v>
      </c>
      <c r="U2324" s="1" t="s">
        <v>36</v>
      </c>
      <c r="V2324">
        <v>3</v>
      </c>
      <c r="W2324">
        <v>0</v>
      </c>
      <c r="X2324">
        <v>0</v>
      </c>
      <c r="Y2324">
        <v>0</v>
      </c>
      <c r="Z2324">
        <v>0</v>
      </c>
    </row>
    <row r="2325" spans="1:26" x14ac:dyDescent="0.25">
      <c r="A2325">
        <v>106976542</v>
      </c>
      <c r="B2325" t="s">
        <v>114</v>
      </c>
      <c r="C2325" t="s">
        <v>65</v>
      </c>
      <c r="D2325">
        <v>10000040</v>
      </c>
      <c r="E2325">
        <v>10000040</v>
      </c>
      <c r="F2325">
        <v>1.0449999999999999</v>
      </c>
      <c r="G2325">
        <v>30000042</v>
      </c>
      <c r="H2325">
        <v>0.5</v>
      </c>
      <c r="I2325">
        <v>2022</v>
      </c>
      <c r="J2325" t="s">
        <v>145</v>
      </c>
      <c r="K2325" t="s">
        <v>55</v>
      </c>
      <c r="L2325" s="127">
        <v>0.68472222222222223</v>
      </c>
      <c r="M2325" t="s">
        <v>28</v>
      </c>
      <c r="N2325" t="s">
        <v>49</v>
      </c>
      <c r="O2325" t="s">
        <v>30</v>
      </c>
      <c r="P2325" t="s">
        <v>31</v>
      </c>
      <c r="Q2325" t="s">
        <v>41</v>
      </c>
      <c r="R2325" t="s">
        <v>59</v>
      </c>
      <c r="S2325" t="s">
        <v>42</v>
      </c>
      <c r="T2325" t="s">
        <v>35</v>
      </c>
      <c r="U2325" s="1" t="s">
        <v>36</v>
      </c>
      <c r="V2325">
        <v>3</v>
      </c>
      <c r="W2325">
        <v>0</v>
      </c>
      <c r="X2325">
        <v>0</v>
      </c>
      <c r="Y2325">
        <v>0</v>
      </c>
      <c r="Z2325">
        <v>0</v>
      </c>
    </row>
    <row r="2326" spans="1:26" x14ac:dyDescent="0.25">
      <c r="A2326">
        <v>106976657</v>
      </c>
      <c r="B2326" t="s">
        <v>44</v>
      </c>
      <c r="C2326" t="s">
        <v>45</v>
      </c>
      <c r="D2326">
        <v>50034007</v>
      </c>
      <c r="E2326">
        <v>50034007</v>
      </c>
      <c r="F2326">
        <v>999.99900000000002</v>
      </c>
      <c r="G2326">
        <v>50023948</v>
      </c>
      <c r="H2326">
        <v>0.18</v>
      </c>
      <c r="I2326">
        <v>2022</v>
      </c>
      <c r="J2326" t="s">
        <v>145</v>
      </c>
      <c r="K2326" t="s">
        <v>55</v>
      </c>
      <c r="L2326" s="127">
        <v>0.33194444444444443</v>
      </c>
      <c r="M2326" t="s">
        <v>28</v>
      </c>
      <c r="N2326" t="s">
        <v>49</v>
      </c>
      <c r="O2326" t="s">
        <v>30</v>
      </c>
      <c r="P2326" t="s">
        <v>68</v>
      </c>
      <c r="Q2326" t="s">
        <v>41</v>
      </c>
      <c r="R2326" t="s">
        <v>151</v>
      </c>
      <c r="S2326" t="s">
        <v>42</v>
      </c>
      <c r="T2326" t="s">
        <v>35</v>
      </c>
      <c r="U2326" s="1" t="s">
        <v>43</v>
      </c>
      <c r="V2326">
        <v>2</v>
      </c>
      <c r="W2326">
        <v>0</v>
      </c>
      <c r="X2326">
        <v>0</v>
      </c>
      <c r="Y2326">
        <v>0</v>
      </c>
      <c r="Z2326">
        <v>1</v>
      </c>
    </row>
    <row r="2327" spans="1:26" x14ac:dyDescent="0.25">
      <c r="A2327">
        <v>106976691</v>
      </c>
      <c r="B2327" t="s">
        <v>81</v>
      </c>
      <c r="C2327" t="s">
        <v>45</v>
      </c>
      <c r="D2327">
        <v>50031836</v>
      </c>
      <c r="E2327">
        <v>30000024</v>
      </c>
      <c r="F2327">
        <v>3.6389999999999998</v>
      </c>
      <c r="G2327">
        <v>50007970</v>
      </c>
      <c r="H2327">
        <v>0</v>
      </c>
      <c r="I2327">
        <v>2022</v>
      </c>
      <c r="J2327" t="s">
        <v>145</v>
      </c>
      <c r="K2327" t="s">
        <v>58</v>
      </c>
      <c r="L2327" s="127">
        <v>0.39513888888888887</v>
      </c>
      <c r="M2327" t="s">
        <v>28</v>
      </c>
      <c r="N2327" t="s">
        <v>49</v>
      </c>
      <c r="O2327" t="s">
        <v>30</v>
      </c>
      <c r="P2327" t="s">
        <v>54</v>
      </c>
      <c r="Q2327" t="s">
        <v>41</v>
      </c>
      <c r="R2327" t="s">
        <v>61</v>
      </c>
      <c r="S2327" t="s">
        <v>42</v>
      </c>
      <c r="T2327" t="s">
        <v>35</v>
      </c>
      <c r="U2327" s="1" t="s">
        <v>36</v>
      </c>
      <c r="V2327">
        <v>2</v>
      </c>
      <c r="W2327">
        <v>0</v>
      </c>
      <c r="X2327">
        <v>0</v>
      </c>
      <c r="Y2327">
        <v>0</v>
      </c>
      <c r="Z2327">
        <v>0</v>
      </c>
    </row>
    <row r="2328" spans="1:26" x14ac:dyDescent="0.25">
      <c r="A2328">
        <v>106976765</v>
      </c>
      <c r="B2328" t="s">
        <v>25</v>
      </c>
      <c r="C2328" t="s">
        <v>45</v>
      </c>
      <c r="D2328">
        <v>50014979</v>
      </c>
      <c r="E2328">
        <v>50014979</v>
      </c>
      <c r="F2328">
        <v>1.272</v>
      </c>
      <c r="G2328">
        <v>50023409</v>
      </c>
      <c r="H2328">
        <v>3.7999999999999999E-2</v>
      </c>
      <c r="I2328">
        <v>2022</v>
      </c>
      <c r="J2328" t="s">
        <v>145</v>
      </c>
      <c r="K2328" t="s">
        <v>58</v>
      </c>
      <c r="L2328" s="127">
        <v>8.6111111111111124E-2</v>
      </c>
      <c r="M2328" t="s">
        <v>28</v>
      </c>
      <c r="N2328" t="s">
        <v>49</v>
      </c>
      <c r="O2328" t="s">
        <v>30</v>
      </c>
      <c r="P2328" t="s">
        <v>54</v>
      </c>
      <c r="Q2328" t="s">
        <v>41</v>
      </c>
      <c r="R2328" t="s">
        <v>33</v>
      </c>
      <c r="S2328" t="s">
        <v>42</v>
      </c>
      <c r="T2328" t="s">
        <v>47</v>
      </c>
      <c r="U2328" s="1" t="s">
        <v>36</v>
      </c>
      <c r="V2328">
        <v>1</v>
      </c>
      <c r="W2328">
        <v>0</v>
      </c>
      <c r="X2328">
        <v>0</v>
      </c>
      <c r="Y2328">
        <v>0</v>
      </c>
      <c r="Z2328">
        <v>0</v>
      </c>
    </row>
    <row r="2329" spans="1:26" x14ac:dyDescent="0.25">
      <c r="A2329">
        <v>106976921</v>
      </c>
      <c r="B2329" t="s">
        <v>114</v>
      </c>
      <c r="C2329" t="s">
        <v>67</v>
      </c>
      <c r="D2329">
        <v>30000042</v>
      </c>
      <c r="E2329">
        <v>30000042</v>
      </c>
      <c r="F2329">
        <v>3.0590000000000002</v>
      </c>
      <c r="G2329">
        <v>40001547</v>
      </c>
      <c r="H2329">
        <v>0.1</v>
      </c>
      <c r="I2329">
        <v>2022</v>
      </c>
      <c r="J2329" t="s">
        <v>135</v>
      </c>
      <c r="K2329" t="s">
        <v>39</v>
      </c>
      <c r="L2329" s="127">
        <v>0.75138888888888899</v>
      </c>
      <c r="M2329" t="s">
        <v>28</v>
      </c>
      <c r="N2329" t="s">
        <v>29</v>
      </c>
      <c r="O2329" t="s">
        <v>30</v>
      </c>
      <c r="P2329" t="s">
        <v>31</v>
      </c>
      <c r="Q2329" t="s">
        <v>41</v>
      </c>
      <c r="R2329" t="s">
        <v>75</v>
      </c>
      <c r="S2329" t="s">
        <v>42</v>
      </c>
      <c r="T2329" t="s">
        <v>35</v>
      </c>
      <c r="U2329" s="1" t="s">
        <v>36</v>
      </c>
      <c r="V2329">
        <v>1</v>
      </c>
      <c r="W2329">
        <v>0</v>
      </c>
      <c r="X2329">
        <v>0</v>
      </c>
      <c r="Y2329">
        <v>0</v>
      </c>
      <c r="Z2329">
        <v>0</v>
      </c>
    </row>
    <row r="2330" spans="1:26" x14ac:dyDescent="0.25">
      <c r="A2330">
        <v>106976922</v>
      </c>
      <c r="B2330" t="s">
        <v>114</v>
      </c>
      <c r="C2330" t="s">
        <v>65</v>
      </c>
      <c r="D2330">
        <v>10000040</v>
      </c>
      <c r="E2330">
        <v>10000040</v>
      </c>
      <c r="F2330">
        <v>0</v>
      </c>
      <c r="G2330">
        <v>203090</v>
      </c>
      <c r="H2330">
        <v>1</v>
      </c>
      <c r="I2330">
        <v>2022</v>
      </c>
      <c r="J2330" t="s">
        <v>135</v>
      </c>
      <c r="K2330" t="s">
        <v>39</v>
      </c>
      <c r="L2330" s="127">
        <v>0.8618055555555556</v>
      </c>
      <c r="M2330" t="s">
        <v>28</v>
      </c>
      <c r="N2330" t="s">
        <v>49</v>
      </c>
      <c r="O2330" t="s">
        <v>30</v>
      </c>
      <c r="P2330" t="s">
        <v>54</v>
      </c>
      <c r="Q2330" t="s">
        <v>41</v>
      </c>
      <c r="R2330" t="s">
        <v>33</v>
      </c>
      <c r="S2330" t="s">
        <v>42</v>
      </c>
      <c r="T2330" t="s">
        <v>47</v>
      </c>
      <c r="U2330" s="1" t="s">
        <v>36</v>
      </c>
      <c r="V2330">
        <v>2</v>
      </c>
      <c r="W2330">
        <v>0</v>
      </c>
      <c r="X2330">
        <v>0</v>
      </c>
      <c r="Y2330">
        <v>0</v>
      </c>
      <c r="Z2330">
        <v>0</v>
      </c>
    </row>
    <row r="2331" spans="1:26" x14ac:dyDescent="0.25">
      <c r="A2331">
        <v>106976952</v>
      </c>
      <c r="B2331" t="s">
        <v>25</v>
      </c>
      <c r="C2331" t="s">
        <v>65</v>
      </c>
      <c r="D2331">
        <v>10000040</v>
      </c>
      <c r="E2331">
        <v>10000040</v>
      </c>
      <c r="F2331">
        <v>20.821999999999999</v>
      </c>
      <c r="G2331">
        <v>40005220</v>
      </c>
      <c r="H2331">
        <v>0.09</v>
      </c>
      <c r="I2331">
        <v>2022</v>
      </c>
      <c r="J2331" t="s">
        <v>135</v>
      </c>
      <c r="K2331" t="s">
        <v>39</v>
      </c>
      <c r="L2331" s="127">
        <v>0.39930555555555558</v>
      </c>
      <c r="M2331" t="s">
        <v>28</v>
      </c>
      <c r="N2331" t="s">
        <v>29</v>
      </c>
      <c r="O2331" t="s">
        <v>30</v>
      </c>
      <c r="P2331" t="s">
        <v>54</v>
      </c>
      <c r="Q2331" t="s">
        <v>41</v>
      </c>
      <c r="R2331" t="s">
        <v>66</v>
      </c>
      <c r="S2331" t="s">
        <v>42</v>
      </c>
      <c r="T2331" t="s">
        <v>35</v>
      </c>
      <c r="U2331" s="1" t="s">
        <v>64</v>
      </c>
      <c r="V2331">
        <v>3</v>
      </c>
      <c r="W2331">
        <v>0</v>
      </c>
      <c r="X2331">
        <v>0</v>
      </c>
      <c r="Y2331">
        <v>1</v>
      </c>
      <c r="Z2331">
        <v>1</v>
      </c>
    </row>
    <row r="2332" spans="1:26" x14ac:dyDescent="0.25">
      <c r="A2332">
        <v>106976980</v>
      </c>
      <c r="B2332" t="s">
        <v>25</v>
      </c>
      <c r="C2332" t="s">
        <v>65</v>
      </c>
      <c r="D2332">
        <v>10000040</v>
      </c>
      <c r="E2332">
        <v>10000040</v>
      </c>
      <c r="F2332">
        <v>20.488</v>
      </c>
      <c r="G2332">
        <v>20000070</v>
      </c>
      <c r="H2332">
        <v>2.5</v>
      </c>
      <c r="I2332">
        <v>2022</v>
      </c>
      <c r="J2332" t="s">
        <v>135</v>
      </c>
      <c r="K2332" t="s">
        <v>58</v>
      </c>
      <c r="L2332" s="127">
        <v>0.67013888888888884</v>
      </c>
      <c r="M2332" t="s">
        <v>28</v>
      </c>
      <c r="N2332" t="s">
        <v>49</v>
      </c>
      <c r="O2332" t="s">
        <v>30</v>
      </c>
      <c r="P2332" t="s">
        <v>31</v>
      </c>
      <c r="Q2332" t="s">
        <v>41</v>
      </c>
      <c r="R2332" t="s">
        <v>33</v>
      </c>
      <c r="S2332" t="s">
        <v>42</v>
      </c>
      <c r="T2332" t="s">
        <v>35</v>
      </c>
      <c r="U2332" s="1" t="s">
        <v>36</v>
      </c>
      <c r="V2332">
        <v>2</v>
      </c>
      <c r="W2332">
        <v>0</v>
      </c>
      <c r="X2332">
        <v>0</v>
      </c>
      <c r="Y2332">
        <v>0</v>
      </c>
      <c r="Z2332">
        <v>0</v>
      </c>
    </row>
    <row r="2333" spans="1:26" x14ac:dyDescent="0.25">
      <c r="A2333">
        <v>106976993</v>
      </c>
      <c r="B2333" t="s">
        <v>107</v>
      </c>
      <c r="C2333" t="s">
        <v>122</v>
      </c>
      <c r="D2333">
        <v>40002519</v>
      </c>
      <c r="E2333">
        <v>40002519</v>
      </c>
      <c r="F2333">
        <v>0</v>
      </c>
      <c r="G2333">
        <v>40002518</v>
      </c>
      <c r="H2333">
        <v>0.5</v>
      </c>
      <c r="I2333">
        <v>2022</v>
      </c>
      <c r="J2333" t="s">
        <v>145</v>
      </c>
      <c r="K2333" t="s">
        <v>55</v>
      </c>
      <c r="L2333" s="127">
        <v>0.44791666666666669</v>
      </c>
      <c r="M2333" t="s">
        <v>40</v>
      </c>
      <c r="N2333" t="s">
        <v>49</v>
      </c>
      <c r="O2333" t="s">
        <v>30</v>
      </c>
      <c r="P2333" t="s">
        <v>54</v>
      </c>
      <c r="Q2333" t="s">
        <v>41</v>
      </c>
      <c r="R2333" t="s">
        <v>33</v>
      </c>
      <c r="S2333" t="s">
        <v>42</v>
      </c>
      <c r="T2333" t="s">
        <v>35</v>
      </c>
      <c r="U2333" s="1" t="s">
        <v>36</v>
      </c>
      <c r="V2333">
        <v>2</v>
      </c>
      <c r="W2333">
        <v>0</v>
      </c>
      <c r="X2333">
        <v>0</v>
      </c>
      <c r="Y2333">
        <v>0</v>
      </c>
      <c r="Z2333">
        <v>0</v>
      </c>
    </row>
    <row r="2334" spans="1:26" x14ac:dyDescent="0.25">
      <c r="A2334">
        <v>106977041</v>
      </c>
      <c r="B2334" t="s">
        <v>117</v>
      </c>
      <c r="C2334" t="s">
        <v>65</v>
      </c>
      <c r="D2334">
        <v>10000077</v>
      </c>
      <c r="E2334">
        <v>10000077</v>
      </c>
      <c r="F2334">
        <v>20.829000000000001</v>
      </c>
      <c r="G2334">
        <v>10000040</v>
      </c>
      <c r="H2334">
        <v>0.1</v>
      </c>
      <c r="I2334">
        <v>2022</v>
      </c>
      <c r="J2334" t="s">
        <v>145</v>
      </c>
      <c r="K2334" t="s">
        <v>55</v>
      </c>
      <c r="L2334" s="127">
        <v>0.89097222222222217</v>
      </c>
      <c r="M2334" t="s">
        <v>28</v>
      </c>
      <c r="N2334" t="s">
        <v>49</v>
      </c>
      <c r="O2334" t="s">
        <v>30</v>
      </c>
      <c r="P2334" t="s">
        <v>31</v>
      </c>
      <c r="Q2334" t="s">
        <v>41</v>
      </c>
      <c r="R2334" t="s">
        <v>33</v>
      </c>
      <c r="S2334" t="s">
        <v>42</v>
      </c>
      <c r="T2334" t="s">
        <v>57</v>
      </c>
      <c r="U2334" s="1" t="s">
        <v>36</v>
      </c>
      <c r="V2334">
        <v>3</v>
      </c>
      <c r="W2334">
        <v>0</v>
      </c>
      <c r="X2334">
        <v>0</v>
      </c>
      <c r="Y2334">
        <v>0</v>
      </c>
      <c r="Z2334">
        <v>0</v>
      </c>
    </row>
    <row r="2335" spans="1:26" x14ac:dyDescent="0.25">
      <c r="A2335">
        <v>106977093</v>
      </c>
      <c r="B2335" t="s">
        <v>87</v>
      </c>
      <c r="C2335" t="s">
        <v>65</v>
      </c>
      <c r="D2335">
        <v>10000040</v>
      </c>
      <c r="E2335">
        <v>10000040</v>
      </c>
      <c r="F2335">
        <v>13.959</v>
      </c>
      <c r="G2335">
        <v>30000086</v>
      </c>
      <c r="H2335">
        <v>1.3</v>
      </c>
      <c r="I2335">
        <v>2022</v>
      </c>
      <c r="J2335" t="s">
        <v>145</v>
      </c>
      <c r="K2335" t="s">
        <v>55</v>
      </c>
      <c r="L2335" s="127">
        <v>0.4680555555555555</v>
      </c>
      <c r="M2335" t="s">
        <v>40</v>
      </c>
      <c r="N2335" t="s">
        <v>49</v>
      </c>
      <c r="O2335" t="s">
        <v>30</v>
      </c>
      <c r="P2335" t="s">
        <v>68</v>
      </c>
      <c r="Q2335" t="s">
        <v>32</v>
      </c>
      <c r="R2335" t="s">
        <v>33</v>
      </c>
      <c r="S2335" t="s">
        <v>42</v>
      </c>
      <c r="T2335" t="s">
        <v>35</v>
      </c>
      <c r="U2335" s="1" t="s">
        <v>43</v>
      </c>
      <c r="V2335">
        <v>7</v>
      </c>
      <c r="W2335">
        <v>0</v>
      </c>
      <c r="X2335">
        <v>0</v>
      </c>
      <c r="Y2335">
        <v>0</v>
      </c>
      <c r="Z2335">
        <v>3</v>
      </c>
    </row>
    <row r="2336" spans="1:26" x14ac:dyDescent="0.25">
      <c r="A2336">
        <v>106977096</v>
      </c>
      <c r="B2336" t="s">
        <v>114</v>
      </c>
      <c r="C2336" t="s">
        <v>65</v>
      </c>
      <c r="D2336">
        <v>10000095</v>
      </c>
      <c r="E2336">
        <v>10000095</v>
      </c>
      <c r="F2336">
        <v>0.76500000000000001</v>
      </c>
      <c r="G2336">
        <v>200790</v>
      </c>
      <c r="H2336">
        <v>0.05</v>
      </c>
      <c r="I2336">
        <v>2022</v>
      </c>
      <c r="J2336" t="s">
        <v>145</v>
      </c>
      <c r="K2336" t="s">
        <v>55</v>
      </c>
      <c r="L2336" s="127">
        <v>0.3840277777777778</v>
      </c>
      <c r="M2336" t="s">
        <v>28</v>
      </c>
      <c r="N2336" t="s">
        <v>49</v>
      </c>
      <c r="O2336" t="s">
        <v>30</v>
      </c>
      <c r="P2336" t="s">
        <v>54</v>
      </c>
      <c r="Q2336" t="s">
        <v>41</v>
      </c>
      <c r="R2336" t="s">
        <v>33</v>
      </c>
      <c r="S2336" t="s">
        <v>42</v>
      </c>
      <c r="T2336" t="s">
        <v>35</v>
      </c>
      <c r="U2336" s="1" t="s">
        <v>36</v>
      </c>
      <c r="V2336">
        <v>1</v>
      </c>
      <c r="W2336">
        <v>0</v>
      </c>
      <c r="X2336">
        <v>0</v>
      </c>
      <c r="Y2336">
        <v>0</v>
      </c>
      <c r="Z2336">
        <v>0</v>
      </c>
    </row>
    <row r="2337" spans="1:26" x14ac:dyDescent="0.25">
      <c r="A2337">
        <v>106977107</v>
      </c>
      <c r="B2337" t="s">
        <v>25</v>
      </c>
      <c r="C2337" t="s">
        <v>122</v>
      </c>
      <c r="D2337">
        <v>40001390</v>
      </c>
      <c r="E2337">
        <v>40001390</v>
      </c>
      <c r="F2337">
        <v>0</v>
      </c>
      <c r="G2337">
        <v>40001375</v>
      </c>
      <c r="H2337">
        <v>0</v>
      </c>
      <c r="I2337">
        <v>2022</v>
      </c>
      <c r="J2337" t="s">
        <v>145</v>
      </c>
      <c r="K2337" t="s">
        <v>55</v>
      </c>
      <c r="L2337" s="127">
        <v>0.30416666666666664</v>
      </c>
      <c r="M2337" t="s">
        <v>28</v>
      </c>
      <c r="N2337" t="s">
        <v>49</v>
      </c>
      <c r="O2337" t="s">
        <v>30</v>
      </c>
      <c r="P2337" t="s">
        <v>31</v>
      </c>
      <c r="Q2337" t="s">
        <v>41</v>
      </c>
      <c r="R2337" t="s">
        <v>61</v>
      </c>
      <c r="S2337" t="s">
        <v>42</v>
      </c>
      <c r="T2337" t="s">
        <v>35</v>
      </c>
      <c r="U2337" s="1" t="s">
        <v>64</v>
      </c>
      <c r="V2337">
        <v>2</v>
      </c>
      <c r="W2337">
        <v>0</v>
      </c>
      <c r="X2337">
        <v>0</v>
      </c>
      <c r="Y2337">
        <v>1</v>
      </c>
      <c r="Z2337">
        <v>0</v>
      </c>
    </row>
    <row r="2338" spans="1:26" x14ac:dyDescent="0.25">
      <c r="A2338">
        <v>106977111</v>
      </c>
      <c r="B2338" t="s">
        <v>25</v>
      </c>
      <c r="C2338" t="s">
        <v>65</v>
      </c>
      <c r="D2338">
        <v>10000040</v>
      </c>
      <c r="E2338">
        <v>10000040</v>
      </c>
      <c r="F2338">
        <v>18.978000000000002</v>
      </c>
      <c r="G2338">
        <v>10000440</v>
      </c>
      <c r="H2338">
        <v>0.5</v>
      </c>
      <c r="I2338">
        <v>2022</v>
      </c>
      <c r="J2338" t="s">
        <v>145</v>
      </c>
      <c r="K2338" t="s">
        <v>55</v>
      </c>
      <c r="L2338" s="127">
        <v>0.62916666666666665</v>
      </c>
      <c r="M2338" t="s">
        <v>28</v>
      </c>
      <c r="N2338" t="s">
        <v>49</v>
      </c>
      <c r="O2338" t="s">
        <v>30</v>
      </c>
      <c r="P2338" t="s">
        <v>31</v>
      </c>
      <c r="Q2338" t="s">
        <v>41</v>
      </c>
      <c r="R2338" t="s">
        <v>33</v>
      </c>
      <c r="S2338" t="s">
        <v>42</v>
      </c>
      <c r="T2338" t="s">
        <v>35</v>
      </c>
      <c r="U2338" s="1" t="s">
        <v>43</v>
      </c>
      <c r="V2338">
        <v>4</v>
      </c>
      <c r="W2338">
        <v>0</v>
      </c>
      <c r="X2338">
        <v>0</v>
      </c>
      <c r="Y2338">
        <v>0</v>
      </c>
      <c r="Z2338">
        <v>2</v>
      </c>
    </row>
    <row r="2339" spans="1:26" x14ac:dyDescent="0.25">
      <c r="A2339">
        <v>106977123</v>
      </c>
      <c r="B2339" t="s">
        <v>86</v>
      </c>
      <c r="C2339" t="s">
        <v>65</v>
      </c>
      <c r="D2339">
        <v>10000026</v>
      </c>
      <c r="E2339">
        <v>10000026</v>
      </c>
      <c r="F2339">
        <v>23.155000000000001</v>
      </c>
      <c r="G2339">
        <v>200360</v>
      </c>
      <c r="H2339">
        <v>0.6</v>
      </c>
      <c r="I2339">
        <v>2022</v>
      </c>
      <c r="J2339" t="s">
        <v>145</v>
      </c>
      <c r="K2339" t="s">
        <v>58</v>
      </c>
      <c r="L2339" s="127">
        <v>0.42986111111111108</v>
      </c>
      <c r="M2339" t="s">
        <v>28</v>
      </c>
      <c r="N2339" t="s">
        <v>49</v>
      </c>
      <c r="O2339" t="s">
        <v>30</v>
      </c>
      <c r="P2339" t="s">
        <v>31</v>
      </c>
      <c r="Q2339" t="s">
        <v>41</v>
      </c>
      <c r="R2339" t="s">
        <v>33</v>
      </c>
      <c r="S2339" t="s">
        <v>42</v>
      </c>
      <c r="T2339" t="s">
        <v>35</v>
      </c>
      <c r="U2339" s="1" t="s">
        <v>36</v>
      </c>
      <c r="V2339">
        <v>4</v>
      </c>
      <c r="W2339">
        <v>0</v>
      </c>
      <c r="X2339">
        <v>0</v>
      </c>
      <c r="Y2339">
        <v>0</v>
      </c>
      <c r="Z2339">
        <v>0</v>
      </c>
    </row>
    <row r="2340" spans="1:26" x14ac:dyDescent="0.25">
      <c r="A2340">
        <v>106977169</v>
      </c>
      <c r="B2340" t="s">
        <v>86</v>
      </c>
      <c r="C2340" t="s">
        <v>65</v>
      </c>
      <c r="D2340">
        <v>10000026</v>
      </c>
      <c r="E2340">
        <v>10000026</v>
      </c>
      <c r="F2340">
        <v>24.359000000000002</v>
      </c>
      <c r="G2340">
        <v>200380</v>
      </c>
      <c r="H2340">
        <v>1.4</v>
      </c>
      <c r="I2340">
        <v>2022</v>
      </c>
      <c r="J2340" t="s">
        <v>145</v>
      </c>
      <c r="K2340" t="s">
        <v>58</v>
      </c>
      <c r="L2340" s="127">
        <v>0.47013888888888888</v>
      </c>
      <c r="M2340" t="s">
        <v>28</v>
      </c>
      <c r="N2340" t="s">
        <v>49</v>
      </c>
      <c r="O2340" t="s">
        <v>30</v>
      </c>
      <c r="P2340" t="s">
        <v>54</v>
      </c>
      <c r="Q2340" t="s">
        <v>41</v>
      </c>
      <c r="R2340" t="s">
        <v>33</v>
      </c>
      <c r="S2340" t="s">
        <v>42</v>
      </c>
      <c r="T2340" t="s">
        <v>35</v>
      </c>
      <c r="U2340" s="1" t="s">
        <v>36</v>
      </c>
      <c r="V2340">
        <v>3</v>
      </c>
      <c r="W2340">
        <v>0</v>
      </c>
      <c r="X2340">
        <v>0</v>
      </c>
      <c r="Y2340">
        <v>0</v>
      </c>
      <c r="Z2340">
        <v>0</v>
      </c>
    </row>
    <row r="2341" spans="1:26" x14ac:dyDescent="0.25">
      <c r="A2341">
        <v>106977363</v>
      </c>
      <c r="B2341" t="s">
        <v>149</v>
      </c>
      <c r="C2341" t="s">
        <v>45</v>
      </c>
      <c r="D2341">
        <v>50015140</v>
      </c>
      <c r="E2341">
        <v>50015140</v>
      </c>
      <c r="F2341">
        <v>999.99900000000002</v>
      </c>
      <c r="G2341">
        <v>50012199</v>
      </c>
      <c r="H2341">
        <v>0.25</v>
      </c>
      <c r="I2341">
        <v>2022</v>
      </c>
      <c r="J2341" t="s">
        <v>145</v>
      </c>
      <c r="K2341" t="s">
        <v>58</v>
      </c>
      <c r="L2341" s="127">
        <v>0.53680555555555554</v>
      </c>
      <c r="M2341" t="s">
        <v>28</v>
      </c>
      <c r="N2341" t="s">
        <v>29</v>
      </c>
      <c r="O2341" t="s">
        <v>30</v>
      </c>
      <c r="P2341" t="s">
        <v>54</v>
      </c>
      <c r="Q2341" t="s">
        <v>32</v>
      </c>
      <c r="R2341" t="s">
        <v>33</v>
      </c>
      <c r="S2341" t="s">
        <v>42</v>
      </c>
      <c r="T2341" t="s">
        <v>35</v>
      </c>
      <c r="U2341" s="1" t="s">
        <v>36</v>
      </c>
      <c r="V2341">
        <v>1</v>
      </c>
      <c r="W2341">
        <v>0</v>
      </c>
      <c r="X2341">
        <v>0</v>
      </c>
      <c r="Y2341">
        <v>0</v>
      </c>
      <c r="Z2341">
        <v>0</v>
      </c>
    </row>
    <row r="2342" spans="1:26" x14ac:dyDescent="0.25">
      <c r="A2342">
        <v>106977693</v>
      </c>
      <c r="B2342" t="s">
        <v>25</v>
      </c>
      <c r="C2342" t="s">
        <v>45</v>
      </c>
      <c r="F2342">
        <v>999.99900000000002</v>
      </c>
      <c r="G2342">
        <v>50033221</v>
      </c>
      <c r="H2342">
        <v>4.0000000000000001E-3</v>
      </c>
      <c r="I2342">
        <v>2022</v>
      </c>
      <c r="J2342" t="s">
        <v>135</v>
      </c>
      <c r="K2342" t="s">
        <v>48</v>
      </c>
      <c r="L2342" s="127">
        <v>0.3972222222222222</v>
      </c>
      <c r="M2342" t="s">
        <v>28</v>
      </c>
      <c r="N2342" t="s">
        <v>49</v>
      </c>
      <c r="O2342" t="s">
        <v>30</v>
      </c>
      <c r="P2342" t="s">
        <v>54</v>
      </c>
      <c r="Q2342" t="s">
        <v>41</v>
      </c>
      <c r="R2342" t="s">
        <v>33</v>
      </c>
      <c r="S2342" t="s">
        <v>93</v>
      </c>
      <c r="T2342" t="s">
        <v>35</v>
      </c>
      <c r="U2342" s="1" t="s">
        <v>36</v>
      </c>
      <c r="V2342">
        <v>1</v>
      </c>
      <c r="W2342">
        <v>0</v>
      </c>
      <c r="X2342">
        <v>0</v>
      </c>
      <c r="Y2342">
        <v>0</v>
      </c>
      <c r="Z2342">
        <v>0</v>
      </c>
    </row>
    <row r="2343" spans="1:26" x14ac:dyDescent="0.25">
      <c r="A2343">
        <v>106978063</v>
      </c>
      <c r="B2343" t="s">
        <v>164</v>
      </c>
      <c r="C2343" t="s">
        <v>45</v>
      </c>
      <c r="D2343">
        <v>50010074</v>
      </c>
      <c r="E2343">
        <v>50010074</v>
      </c>
      <c r="F2343">
        <v>999.99900000000002</v>
      </c>
      <c r="G2343">
        <v>50032603</v>
      </c>
      <c r="H2343">
        <v>8.9999999999999993E-3</v>
      </c>
      <c r="I2343">
        <v>2022</v>
      </c>
      <c r="J2343" t="s">
        <v>145</v>
      </c>
      <c r="K2343" t="s">
        <v>58</v>
      </c>
      <c r="L2343" s="127">
        <v>0.86249999999999993</v>
      </c>
      <c r="M2343" t="s">
        <v>40</v>
      </c>
      <c r="N2343" t="s">
        <v>29</v>
      </c>
      <c r="O2343" t="s">
        <v>30</v>
      </c>
      <c r="P2343" t="s">
        <v>31</v>
      </c>
      <c r="Q2343" t="s">
        <v>41</v>
      </c>
      <c r="R2343" t="s">
        <v>70</v>
      </c>
      <c r="S2343" t="s">
        <v>42</v>
      </c>
      <c r="T2343" t="s">
        <v>52</v>
      </c>
      <c r="U2343" s="1" t="s">
        <v>64</v>
      </c>
      <c r="V2343">
        <v>1</v>
      </c>
      <c r="W2343">
        <v>0</v>
      </c>
      <c r="X2343">
        <v>0</v>
      </c>
      <c r="Y2343">
        <v>1</v>
      </c>
      <c r="Z2343">
        <v>0</v>
      </c>
    </row>
    <row r="2344" spans="1:26" x14ac:dyDescent="0.25">
      <c r="A2344">
        <v>106978149</v>
      </c>
      <c r="B2344" t="s">
        <v>25</v>
      </c>
      <c r="C2344" t="s">
        <v>65</v>
      </c>
      <c r="D2344">
        <v>10000440</v>
      </c>
      <c r="E2344">
        <v>10000440</v>
      </c>
      <c r="F2344">
        <v>2.2949999999999999</v>
      </c>
      <c r="G2344">
        <v>50019763</v>
      </c>
      <c r="H2344">
        <v>0.63</v>
      </c>
      <c r="I2344">
        <v>2022</v>
      </c>
      <c r="J2344" t="s">
        <v>145</v>
      </c>
      <c r="K2344" t="s">
        <v>27</v>
      </c>
      <c r="L2344" s="127">
        <v>0.32847222222222222</v>
      </c>
      <c r="M2344" t="s">
        <v>28</v>
      </c>
      <c r="N2344" t="s">
        <v>49</v>
      </c>
      <c r="O2344" t="s">
        <v>30</v>
      </c>
      <c r="P2344" t="s">
        <v>54</v>
      </c>
      <c r="Q2344" t="s">
        <v>41</v>
      </c>
      <c r="R2344" t="s">
        <v>33</v>
      </c>
      <c r="S2344" t="s">
        <v>42</v>
      </c>
      <c r="T2344" t="s">
        <v>35</v>
      </c>
      <c r="U2344" s="1" t="s">
        <v>36</v>
      </c>
      <c r="V2344">
        <v>2</v>
      </c>
      <c r="W2344">
        <v>0</v>
      </c>
      <c r="X2344">
        <v>0</v>
      </c>
      <c r="Y2344">
        <v>0</v>
      </c>
      <c r="Z2344">
        <v>0</v>
      </c>
    </row>
    <row r="2345" spans="1:26" x14ac:dyDescent="0.25">
      <c r="A2345">
        <v>106978206</v>
      </c>
      <c r="B2345" t="s">
        <v>25</v>
      </c>
      <c r="C2345" t="s">
        <v>122</v>
      </c>
      <c r="D2345">
        <v>40002551</v>
      </c>
      <c r="E2345">
        <v>40002551</v>
      </c>
      <c r="F2345">
        <v>2.3149999999999999</v>
      </c>
      <c r="G2345">
        <v>40001007</v>
      </c>
      <c r="H2345">
        <v>1.6E-2</v>
      </c>
      <c r="I2345">
        <v>2022</v>
      </c>
      <c r="J2345" t="s">
        <v>145</v>
      </c>
      <c r="K2345" t="s">
        <v>48</v>
      </c>
      <c r="L2345" s="127">
        <v>0.74861111111111101</v>
      </c>
      <c r="M2345" t="s">
        <v>28</v>
      </c>
      <c r="N2345" t="s">
        <v>49</v>
      </c>
      <c r="O2345" t="s">
        <v>30</v>
      </c>
      <c r="P2345" t="s">
        <v>54</v>
      </c>
      <c r="Q2345" t="s">
        <v>41</v>
      </c>
      <c r="R2345" t="s">
        <v>33</v>
      </c>
      <c r="S2345" t="s">
        <v>42</v>
      </c>
      <c r="T2345" t="s">
        <v>35</v>
      </c>
      <c r="U2345" s="1" t="s">
        <v>36</v>
      </c>
      <c r="V2345">
        <v>2</v>
      </c>
      <c r="W2345">
        <v>0</v>
      </c>
      <c r="X2345">
        <v>0</v>
      </c>
      <c r="Y2345">
        <v>0</v>
      </c>
      <c r="Z2345">
        <v>0</v>
      </c>
    </row>
    <row r="2346" spans="1:26" x14ac:dyDescent="0.25">
      <c r="A2346">
        <v>106978244</v>
      </c>
      <c r="B2346" t="s">
        <v>114</v>
      </c>
      <c r="C2346" t="s">
        <v>65</v>
      </c>
      <c r="D2346">
        <v>10000040</v>
      </c>
      <c r="E2346">
        <v>10000040</v>
      </c>
      <c r="F2346">
        <v>1.1839999999999999</v>
      </c>
      <c r="G2346">
        <v>203100</v>
      </c>
      <c r="H2346">
        <v>1</v>
      </c>
      <c r="I2346">
        <v>2022</v>
      </c>
      <c r="J2346" t="s">
        <v>145</v>
      </c>
      <c r="K2346" t="s">
        <v>58</v>
      </c>
      <c r="L2346" s="127">
        <v>0.46875</v>
      </c>
      <c r="M2346" t="s">
        <v>28</v>
      </c>
      <c r="N2346" t="s">
        <v>49</v>
      </c>
      <c r="O2346" t="s">
        <v>30</v>
      </c>
      <c r="P2346" t="s">
        <v>54</v>
      </c>
      <c r="Q2346" t="s">
        <v>41</v>
      </c>
      <c r="R2346" t="s">
        <v>33</v>
      </c>
      <c r="S2346" t="s">
        <v>42</v>
      </c>
      <c r="T2346" t="s">
        <v>35</v>
      </c>
      <c r="U2346" s="1" t="s">
        <v>36</v>
      </c>
      <c r="V2346">
        <v>4</v>
      </c>
      <c r="W2346">
        <v>0</v>
      </c>
      <c r="X2346">
        <v>0</v>
      </c>
      <c r="Y2346">
        <v>0</v>
      </c>
      <c r="Z2346">
        <v>0</v>
      </c>
    </row>
    <row r="2347" spans="1:26" x14ac:dyDescent="0.25">
      <c r="A2347">
        <v>106978246</v>
      </c>
      <c r="B2347" t="s">
        <v>86</v>
      </c>
      <c r="C2347" t="s">
        <v>65</v>
      </c>
      <c r="D2347">
        <v>10000026</v>
      </c>
      <c r="E2347">
        <v>10000026</v>
      </c>
      <c r="F2347">
        <v>27.859000000000002</v>
      </c>
      <c r="G2347">
        <v>30000280</v>
      </c>
      <c r="H2347">
        <v>0.4</v>
      </c>
      <c r="I2347">
        <v>2022</v>
      </c>
      <c r="J2347" t="s">
        <v>145</v>
      </c>
      <c r="K2347" t="s">
        <v>58</v>
      </c>
      <c r="L2347" s="127">
        <v>0.55972222222222223</v>
      </c>
      <c r="M2347" t="s">
        <v>28</v>
      </c>
      <c r="N2347" t="s">
        <v>49</v>
      </c>
      <c r="O2347" t="s">
        <v>30</v>
      </c>
      <c r="P2347" t="s">
        <v>31</v>
      </c>
      <c r="Q2347" t="s">
        <v>41</v>
      </c>
      <c r="R2347" t="s">
        <v>33</v>
      </c>
      <c r="S2347" t="s">
        <v>42</v>
      </c>
      <c r="T2347" t="s">
        <v>35</v>
      </c>
      <c r="U2347" s="1" t="s">
        <v>36</v>
      </c>
      <c r="V2347">
        <v>6</v>
      </c>
      <c r="W2347">
        <v>0</v>
      </c>
      <c r="X2347">
        <v>0</v>
      </c>
      <c r="Y2347">
        <v>0</v>
      </c>
      <c r="Z2347">
        <v>0</v>
      </c>
    </row>
    <row r="2348" spans="1:26" x14ac:dyDescent="0.25">
      <c r="A2348">
        <v>106978271</v>
      </c>
      <c r="B2348" t="s">
        <v>81</v>
      </c>
      <c r="C2348" t="s">
        <v>65</v>
      </c>
      <c r="D2348">
        <v>10000485</v>
      </c>
      <c r="E2348">
        <v>10800485</v>
      </c>
      <c r="F2348">
        <v>33.481999999999999</v>
      </c>
      <c r="G2348">
        <v>30000051</v>
      </c>
      <c r="H2348">
        <v>0.1</v>
      </c>
      <c r="I2348">
        <v>2022</v>
      </c>
      <c r="J2348" t="s">
        <v>145</v>
      </c>
      <c r="K2348" t="s">
        <v>58</v>
      </c>
      <c r="L2348" s="127">
        <v>0.12083333333333333</v>
      </c>
      <c r="M2348" t="s">
        <v>28</v>
      </c>
      <c r="N2348" t="s">
        <v>49</v>
      </c>
      <c r="O2348" t="s">
        <v>30</v>
      </c>
      <c r="P2348" t="s">
        <v>31</v>
      </c>
      <c r="Q2348" t="s">
        <v>41</v>
      </c>
      <c r="R2348" t="s">
        <v>33</v>
      </c>
      <c r="S2348" t="s">
        <v>42</v>
      </c>
      <c r="T2348" t="s">
        <v>57</v>
      </c>
      <c r="U2348" s="1" t="s">
        <v>36</v>
      </c>
      <c r="V2348">
        <v>1</v>
      </c>
      <c r="W2348">
        <v>0</v>
      </c>
      <c r="X2348">
        <v>0</v>
      </c>
      <c r="Y2348">
        <v>0</v>
      </c>
      <c r="Z2348">
        <v>0</v>
      </c>
    </row>
    <row r="2349" spans="1:26" x14ac:dyDescent="0.25">
      <c r="A2349">
        <v>106978308</v>
      </c>
      <c r="B2349" t="s">
        <v>81</v>
      </c>
      <c r="C2349" t="s">
        <v>65</v>
      </c>
      <c r="D2349">
        <v>10000485</v>
      </c>
      <c r="E2349">
        <v>10800485</v>
      </c>
      <c r="F2349">
        <v>30.709</v>
      </c>
      <c r="G2349">
        <v>50025426</v>
      </c>
      <c r="H2349">
        <v>1.7</v>
      </c>
      <c r="I2349">
        <v>2022</v>
      </c>
      <c r="J2349" t="s">
        <v>145</v>
      </c>
      <c r="K2349" t="s">
        <v>55</v>
      </c>
      <c r="L2349" s="127">
        <v>0.69374999999999998</v>
      </c>
      <c r="M2349" t="s">
        <v>28</v>
      </c>
      <c r="N2349" t="s">
        <v>49</v>
      </c>
      <c r="O2349" t="s">
        <v>30</v>
      </c>
      <c r="P2349" t="s">
        <v>31</v>
      </c>
      <c r="Q2349" t="s">
        <v>62</v>
      </c>
      <c r="R2349" t="s">
        <v>33</v>
      </c>
      <c r="S2349" t="s">
        <v>34</v>
      </c>
      <c r="T2349" t="s">
        <v>35</v>
      </c>
      <c r="U2349" s="1" t="s">
        <v>36</v>
      </c>
      <c r="V2349">
        <v>1</v>
      </c>
      <c r="W2349">
        <v>0</v>
      </c>
      <c r="X2349">
        <v>0</v>
      </c>
      <c r="Y2349">
        <v>0</v>
      </c>
      <c r="Z2349">
        <v>0</v>
      </c>
    </row>
    <row r="2350" spans="1:26" x14ac:dyDescent="0.25">
      <c r="A2350">
        <v>106978309</v>
      </c>
      <c r="B2350" t="s">
        <v>81</v>
      </c>
      <c r="C2350" t="s">
        <v>65</v>
      </c>
      <c r="D2350">
        <v>10000485</v>
      </c>
      <c r="E2350">
        <v>10800485</v>
      </c>
      <c r="F2350">
        <v>20.95</v>
      </c>
      <c r="G2350">
        <v>20000074</v>
      </c>
      <c r="H2350">
        <v>0.5</v>
      </c>
      <c r="I2350">
        <v>2022</v>
      </c>
      <c r="J2350" t="s">
        <v>145</v>
      </c>
      <c r="K2350" t="s">
        <v>55</v>
      </c>
      <c r="L2350" s="127">
        <v>0.74236111111111114</v>
      </c>
      <c r="M2350" t="s">
        <v>28</v>
      </c>
      <c r="N2350" t="s">
        <v>49</v>
      </c>
      <c r="O2350" t="s">
        <v>30</v>
      </c>
      <c r="P2350" t="s">
        <v>31</v>
      </c>
      <c r="Q2350" t="s">
        <v>41</v>
      </c>
      <c r="R2350" t="s">
        <v>33</v>
      </c>
      <c r="S2350" t="s">
        <v>34</v>
      </c>
      <c r="T2350" t="s">
        <v>35</v>
      </c>
      <c r="U2350" s="1" t="s">
        <v>36</v>
      </c>
      <c r="V2350">
        <v>3</v>
      </c>
      <c r="W2350">
        <v>0</v>
      </c>
      <c r="X2350">
        <v>0</v>
      </c>
      <c r="Y2350">
        <v>0</v>
      </c>
      <c r="Z2350">
        <v>0</v>
      </c>
    </row>
    <row r="2351" spans="1:26" x14ac:dyDescent="0.25">
      <c r="A2351">
        <v>106978370</v>
      </c>
      <c r="B2351" t="s">
        <v>86</v>
      </c>
      <c r="C2351" t="s">
        <v>65</v>
      </c>
      <c r="D2351">
        <v>10000026</v>
      </c>
      <c r="E2351">
        <v>10000026</v>
      </c>
      <c r="F2351">
        <v>24.954999999999998</v>
      </c>
      <c r="G2351">
        <v>200370</v>
      </c>
      <c r="H2351">
        <v>0.2</v>
      </c>
      <c r="I2351">
        <v>2022</v>
      </c>
      <c r="J2351" t="s">
        <v>145</v>
      </c>
      <c r="K2351" t="s">
        <v>60</v>
      </c>
      <c r="L2351" s="127">
        <v>0.56458333333333333</v>
      </c>
      <c r="M2351" t="s">
        <v>28</v>
      </c>
      <c r="N2351" t="s">
        <v>49</v>
      </c>
      <c r="O2351" t="s">
        <v>30</v>
      </c>
      <c r="P2351" t="s">
        <v>31</v>
      </c>
      <c r="Q2351" t="s">
        <v>41</v>
      </c>
      <c r="R2351" t="s">
        <v>33</v>
      </c>
      <c r="S2351" t="s">
        <v>42</v>
      </c>
      <c r="T2351" t="s">
        <v>35</v>
      </c>
      <c r="U2351" s="1" t="s">
        <v>64</v>
      </c>
      <c r="V2351">
        <v>7</v>
      </c>
      <c r="W2351">
        <v>0</v>
      </c>
      <c r="X2351">
        <v>0</v>
      </c>
      <c r="Y2351">
        <v>1</v>
      </c>
      <c r="Z2351">
        <v>0</v>
      </c>
    </row>
    <row r="2352" spans="1:26" x14ac:dyDescent="0.25">
      <c r="A2352">
        <v>106978373</v>
      </c>
      <c r="B2352" t="s">
        <v>110</v>
      </c>
      <c r="C2352" t="s">
        <v>67</v>
      </c>
      <c r="D2352">
        <v>30000107</v>
      </c>
      <c r="E2352">
        <v>30000107</v>
      </c>
      <c r="F2352">
        <v>26.577000000000002</v>
      </c>
      <c r="G2352">
        <v>40001737</v>
      </c>
      <c r="H2352">
        <v>0.6</v>
      </c>
      <c r="I2352">
        <v>2022</v>
      </c>
      <c r="J2352" t="s">
        <v>145</v>
      </c>
      <c r="K2352" t="s">
        <v>60</v>
      </c>
      <c r="L2352" s="127">
        <v>0.57916666666666672</v>
      </c>
      <c r="M2352" t="s">
        <v>28</v>
      </c>
      <c r="N2352" t="s">
        <v>29</v>
      </c>
      <c r="O2352" t="s">
        <v>30</v>
      </c>
      <c r="P2352" t="s">
        <v>31</v>
      </c>
      <c r="Q2352" t="s">
        <v>41</v>
      </c>
      <c r="R2352" t="s">
        <v>33</v>
      </c>
      <c r="S2352" t="s">
        <v>42</v>
      </c>
      <c r="T2352" t="s">
        <v>35</v>
      </c>
      <c r="U2352" s="1" t="s">
        <v>36</v>
      </c>
      <c r="V2352">
        <v>1</v>
      </c>
      <c r="W2352">
        <v>0</v>
      </c>
      <c r="X2352">
        <v>0</v>
      </c>
      <c r="Y2352">
        <v>0</v>
      </c>
      <c r="Z2352">
        <v>0</v>
      </c>
    </row>
    <row r="2353" spans="1:26" x14ac:dyDescent="0.25">
      <c r="A2353">
        <v>106978382</v>
      </c>
      <c r="B2353" t="s">
        <v>114</v>
      </c>
      <c r="C2353" t="s">
        <v>122</v>
      </c>
      <c r="D2353">
        <v>40001501</v>
      </c>
      <c r="E2353">
        <v>40001501</v>
      </c>
      <c r="F2353">
        <v>1.85</v>
      </c>
      <c r="G2353">
        <v>40001907</v>
      </c>
      <c r="H2353">
        <v>0.1</v>
      </c>
      <c r="I2353">
        <v>2022</v>
      </c>
      <c r="J2353" t="s">
        <v>145</v>
      </c>
      <c r="K2353" t="s">
        <v>58</v>
      </c>
      <c r="L2353" s="127">
        <v>0.66666666666666663</v>
      </c>
      <c r="M2353" t="s">
        <v>28</v>
      </c>
      <c r="N2353" t="s">
        <v>49</v>
      </c>
      <c r="O2353" t="s">
        <v>30</v>
      </c>
      <c r="P2353" t="s">
        <v>54</v>
      </c>
      <c r="Q2353" t="s">
        <v>41</v>
      </c>
      <c r="R2353" t="s">
        <v>33</v>
      </c>
      <c r="S2353" t="s">
        <v>42</v>
      </c>
      <c r="T2353" t="s">
        <v>35</v>
      </c>
      <c r="U2353" s="1" t="s">
        <v>36</v>
      </c>
      <c r="V2353">
        <v>1</v>
      </c>
      <c r="W2353">
        <v>0</v>
      </c>
      <c r="X2353">
        <v>0</v>
      </c>
      <c r="Y2353">
        <v>0</v>
      </c>
      <c r="Z2353">
        <v>0</v>
      </c>
    </row>
    <row r="2354" spans="1:26" x14ac:dyDescent="0.25">
      <c r="A2354">
        <v>106978398</v>
      </c>
      <c r="B2354" t="s">
        <v>114</v>
      </c>
      <c r="C2354" t="s">
        <v>65</v>
      </c>
      <c r="D2354">
        <v>10000040</v>
      </c>
      <c r="E2354">
        <v>10000040</v>
      </c>
      <c r="F2354">
        <v>3.1549999999999998</v>
      </c>
      <c r="G2354">
        <v>203120</v>
      </c>
      <c r="H2354">
        <v>1</v>
      </c>
      <c r="I2354">
        <v>2022</v>
      </c>
      <c r="J2354" t="s">
        <v>145</v>
      </c>
      <c r="K2354" t="s">
        <v>60</v>
      </c>
      <c r="L2354" s="127">
        <v>0.74861111111111101</v>
      </c>
      <c r="M2354" t="s">
        <v>28</v>
      </c>
      <c r="N2354" t="s">
        <v>29</v>
      </c>
      <c r="O2354" t="s">
        <v>30</v>
      </c>
      <c r="P2354" t="s">
        <v>54</v>
      </c>
      <c r="Q2354" t="s">
        <v>41</v>
      </c>
      <c r="R2354" t="s">
        <v>33</v>
      </c>
      <c r="S2354" t="s">
        <v>42</v>
      </c>
      <c r="T2354" t="s">
        <v>35</v>
      </c>
      <c r="U2354" s="1" t="s">
        <v>36</v>
      </c>
      <c r="V2354">
        <v>2</v>
      </c>
      <c r="W2354">
        <v>0</v>
      </c>
      <c r="X2354">
        <v>0</v>
      </c>
      <c r="Y2354">
        <v>0</v>
      </c>
      <c r="Z2354">
        <v>0</v>
      </c>
    </row>
    <row r="2355" spans="1:26" x14ac:dyDescent="0.25">
      <c r="A2355">
        <v>106978422</v>
      </c>
      <c r="B2355" t="s">
        <v>114</v>
      </c>
      <c r="C2355" t="s">
        <v>67</v>
      </c>
      <c r="D2355">
        <v>30000042</v>
      </c>
      <c r="E2355">
        <v>30000042</v>
      </c>
      <c r="F2355">
        <v>15.641999999999999</v>
      </c>
      <c r="G2355">
        <v>40001704</v>
      </c>
      <c r="H2355">
        <v>4.7E-2</v>
      </c>
      <c r="I2355">
        <v>2022</v>
      </c>
      <c r="J2355" t="s">
        <v>145</v>
      </c>
      <c r="K2355" t="s">
        <v>58</v>
      </c>
      <c r="L2355" s="127">
        <v>0.68194444444444446</v>
      </c>
      <c r="M2355" t="s">
        <v>28</v>
      </c>
      <c r="N2355" t="s">
        <v>29</v>
      </c>
      <c r="O2355" t="s">
        <v>30</v>
      </c>
      <c r="P2355" t="s">
        <v>31</v>
      </c>
      <c r="Q2355" t="s">
        <v>41</v>
      </c>
      <c r="R2355" t="s">
        <v>33</v>
      </c>
      <c r="S2355" t="s">
        <v>42</v>
      </c>
      <c r="T2355" t="s">
        <v>35</v>
      </c>
      <c r="U2355" s="1" t="s">
        <v>64</v>
      </c>
      <c r="V2355">
        <v>3</v>
      </c>
      <c r="W2355">
        <v>0</v>
      </c>
      <c r="X2355">
        <v>0</v>
      </c>
      <c r="Y2355">
        <v>1</v>
      </c>
      <c r="Z2355">
        <v>0</v>
      </c>
    </row>
    <row r="2356" spans="1:26" x14ac:dyDescent="0.25">
      <c r="A2356">
        <v>106978490</v>
      </c>
      <c r="B2356" t="s">
        <v>112</v>
      </c>
      <c r="C2356" t="s">
        <v>67</v>
      </c>
      <c r="D2356">
        <v>30000055</v>
      </c>
      <c r="E2356">
        <v>30000055</v>
      </c>
      <c r="F2356">
        <v>20.751000000000001</v>
      </c>
      <c r="G2356">
        <v>30000210</v>
      </c>
      <c r="H2356">
        <v>2E-3</v>
      </c>
      <c r="I2356">
        <v>2022</v>
      </c>
      <c r="J2356" t="s">
        <v>145</v>
      </c>
      <c r="K2356" t="s">
        <v>27</v>
      </c>
      <c r="L2356" s="127">
        <v>0.47222222222222227</v>
      </c>
      <c r="M2356" t="s">
        <v>40</v>
      </c>
      <c r="N2356" t="s">
        <v>49</v>
      </c>
      <c r="O2356" t="s">
        <v>30</v>
      </c>
      <c r="P2356" t="s">
        <v>31</v>
      </c>
      <c r="Q2356" t="s">
        <v>41</v>
      </c>
      <c r="R2356" t="s">
        <v>61</v>
      </c>
      <c r="S2356" t="s">
        <v>42</v>
      </c>
      <c r="T2356" t="s">
        <v>35</v>
      </c>
      <c r="U2356" s="1" t="s">
        <v>36</v>
      </c>
      <c r="V2356">
        <v>2</v>
      </c>
      <c r="W2356">
        <v>0</v>
      </c>
      <c r="X2356">
        <v>0</v>
      </c>
      <c r="Y2356">
        <v>0</v>
      </c>
      <c r="Z2356">
        <v>0</v>
      </c>
    </row>
    <row r="2357" spans="1:26" x14ac:dyDescent="0.25">
      <c r="A2357">
        <v>106978587</v>
      </c>
      <c r="B2357" t="s">
        <v>25</v>
      </c>
      <c r="C2357" t="s">
        <v>45</v>
      </c>
      <c r="F2357">
        <v>999.99900000000002</v>
      </c>
      <c r="G2357">
        <v>50014401</v>
      </c>
      <c r="H2357">
        <v>6.0999999999999999E-2</v>
      </c>
      <c r="I2357">
        <v>2022</v>
      </c>
      <c r="J2357" t="s">
        <v>135</v>
      </c>
      <c r="K2357" t="s">
        <v>39</v>
      </c>
      <c r="L2357" s="127">
        <v>0.64166666666666672</v>
      </c>
      <c r="M2357" t="s">
        <v>28</v>
      </c>
      <c r="N2357" t="s">
        <v>49</v>
      </c>
      <c r="P2357" t="s">
        <v>31</v>
      </c>
      <c r="Q2357" t="s">
        <v>41</v>
      </c>
      <c r="R2357" t="s">
        <v>33</v>
      </c>
      <c r="S2357" t="s">
        <v>42</v>
      </c>
      <c r="T2357" t="s">
        <v>35</v>
      </c>
      <c r="U2357" s="1" t="s">
        <v>36</v>
      </c>
      <c r="V2357">
        <v>1</v>
      </c>
      <c r="W2357">
        <v>0</v>
      </c>
      <c r="X2357">
        <v>0</v>
      </c>
      <c r="Y2357">
        <v>0</v>
      </c>
      <c r="Z2357">
        <v>0</v>
      </c>
    </row>
    <row r="2358" spans="1:26" x14ac:dyDescent="0.25">
      <c r="A2358">
        <v>106978652</v>
      </c>
      <c r="B2358" t="s">
        <v>44</v>
      </c>
      <c r="C2358" t="s">
        <v>67</v>
      </c>
      <c r="D2358">
        <v>30000147</v>
      </c>
      <c r="E2358">
        <v>30000147</v>
      </c>
      <c r="F2358">
        <v>9.0879999999999992</v>
      </c>
      <c r="G2358">
        <v>50000545</v>
      </c>
      <c r="H2358">
        <v>8.9999999999999993E-3</v>
      </c>
      <c r="I2358">
        <v>2022</v>
      </c>
      <c r="J2358" t="s">
        <v>145</v>
      </c>
      <c r="K2358" t="s">
        <v>55</v>
      </c>
      <c r="L2358" s="127">
        <v>0.62152777777777779</v>
      </c>
      <c r="M2358" t="s">
        <v>28</v>
      </c>
      <c r="N2358" t="s">
        <v>29</v>
      </c>
      <c r="O2358" t="s">
        <v>30</v>
      </c>
      <c r="P2358" t="s">
        <v>31</v>
      </c>
      <c r="Q2358" t="s">
        <v>41</v>
      </c>
      <c r="R2358" t="s">
        <v>71</v>
      </c>
      <c r="S2358" t="s">
        <v>42</v>
      </c>
      <c r="T2358" t="s">
        <v>35</v>
      </c>
      <c r="U2358" s="1" t="s">
        <v>43</v>
      </c>
      <c r="V2358">
        <v>2</v>
      </c>
      <c r="W2358">
        <v>0</v>
      </c>
      <c r="X2358">
        <v>0</v>
      </c>
      <c r="Y2358">
        <v>0</v>
      </c>
      <c r="Z2358">
        <v>1</v>
      </c>
    </row>
    <row r="2359" spans="1:26" x14ac:dyDescent="0.25">
      <c r="A2359">
        <v>106978973</v>
      </c>
      <c r="B2359" t="s">
        <v>97</v>
      </c>
      <c r="C2359" t="s">
        <v>45</v>
      </c>
      <c r="D2359">
        <v>50012488</v>
      </c>
      <c r="E2359">
        <v>40001486</v>
      </c>
      <c r="F2359">
        <v>2.8290000000000002</v>
      </c>
      <c r="G2359">
        <v>50013002</v>
      </c>
      <c r="H2359">
        <v>0.16</v>
      </c>
      <c r="I2359">
        <v>2022</v>
      </c>
      <c r="J2359" t="s">
        <v>145</v>
      </c>
      <c r="K2359" t="s">
        <v>27</v>
      </c>
      <c r="L2359" s="127">
        <v>0.68958333333333333</v>
      </c>
      <c r="M2359" t="s">
        <v>28</v>
      </c>
      <c r="N2359" t="s">
        <v>29</v>
      </c>
      <c r="P2359" t="s">
        <v>31</v>
      </c>
      <c r="Q2359" t="s">
        <v>41</v>
      </c>
      <c r="R2359" t="s">
        <v>33</v>
      </c>
      <c r="S2359" t="s">
        <v>42</v>
      </c>
      <c r="T2359" t="s">
        <v>35</v>
      </c>
      <c r="U2359" s="1" t="s">
        <v>36</v>
      </c>
      <c r="V2359">
        <v>2</v>
      </c>
      <c r="W2359">
        <v>0</v>
      </c>
      <c r="X2359">
        <v>0</v>
      </c>
      <c r="Y2359">
        <v>0</v>
      </c>
      <c r="Z2359">
        <v>0</v>
      </c>
    </row>
    <row r="2360" spans="1:26" x14ac:dyDescent="0.25">
      <c r="A2360">
        <v>106978975</v>
      </c>
      <c r="B2360" t="s">
        <v>104</v>
      </c>
      <c r="C2360" t="s">
        <v>38</v>
      </c>
      <c r="D2360">
        <v>20000025</v>
      </c>
      <c r="E2360">
        <v>20000025</v>
      </c>
      <c r="F2360">
        <v>22.544</v>
      </c>
      <c r="G2360">
        <v>50026915</v>
      </c>
      <c r="H2360">
        <v>0</v>
      </c>
      <c r="I2360">
        <v>2022</v>
      </c>
      <c r="J2360" t="s">
        <v>145</v>
      </c>
      <c r="K2360" t="s">
        <v>27</v>
      </c>
      <c r="L2360" s="127">
        <v>0.71319444444444446</v>
      </c>
      <c r="M2360" t="s">
        <v>77</v>
      </c>
      <c r="N2360" t="s">
        <v>49</v>
      </c>
      <c r="O2360" t="s">
        <v>30</v>
      </c>
      <c r="P2360" t="s">
        <v>31</v>
      </c>
      <c r="Q2360" t="s">
        <v>41</v>
      </c>
      <c r="R2360" t="s">
        <v>61</v>
      </c>
      <c r="S2360" t="s">
        <v>42</v>
      </c>
      <c r="T2360" t="s">
        <v>35</v>
      </c>
      <c r="U2360" s="1" t="s">
        <v>36</v>
      </c>
      <c r="V2360">
        <v>2</v>
      </c>
      <c r="W2360">
        <v>0</v>
      </c>
      <c r="X2360">
        <v>0</v>
      </c>
      <c r="Y2360">
        <v>0</v>
      </c>
      <c r="Z2360">
        <v>0</v>
      </c>
    </row>
    <row r="2361" spans="1:26" x14ac:dyDescent="0.25">
      <c r="A2361">
        <v>106979073</v>
      </c>
      <c r="B2361" t="s">
        <v>25</v>
      </c>
      <c r="C2361" t="s">
        <v>45</v>
      </c>
      <c r="D2361">
        <v>50024722</v>
      </c>
      <c r="E2361">
        <v>50024722</v>
      </c>
      <c r="F2361">
        <v>999.99900000000002</v>
      </c>
      <c r="G2361">
        <v>20000401</v>
      </c>
      <c r="H2361">
        <v>2E-3</v>
      </c>
      <c r="I2361">
        <v>2022</v>
      </c>
      <c r="J2361" t="s">
        <v>145</v>
      </c>
      <c r="K2361" t="s">
        <v>27</v>
      </c>
      <c r="L2361" s="127">
        <v>0.52777777777777779</v>
      </c>
      <c r="M2361" t="s">
        <v>28</v>
      </c>
      <c r="N2361" t="s">
        <v>49</v>
      </c>
      <c r="O2361" t="s">
        <v>30</v>
      </c>
      <c r="P2361" t="s">
        <v>31</v>
      </c>
      <c r="Q2361" t="s">
        <v>41</v>
      </c>
      <c r="R2361" t="s">
        <v>61</v>
      </c>
      <c r="S2361" t="s">
        <v>42</v>
      </c>
      <c r="T2361" t="s">
        <v>35</v>
      </c>
      <c r="U2361" s="1" t="s">
        <v>36</v>
      </c>
      <c r="V2361">
        <v>4</v>
      </c>
      <c r="W2361">
        <v>0</v>
      </c>
      <c r="X2361">
        <v>0</v>
      </c>
      <c r="Y2361">
        <v>0</v>
      </c>
      <c r="Z2361">
        <v>0</v>
      </c>
    </row>
    <row r="2362" spans="1:26" x14ac:dyDescent="0.25">
      <c r="A2362">
        <v>106979122</v>
      </c>
      <c r="B2362" t="s">
        <v>86</v>
      </c>
      <c r="C2362" t="s">
        <v>65</v>
      </c>
      <c r="D2362">
        <v>10000040</v>
      </c>
      <c r="E2362">
        <v>10000040</v>
      </c>
      <c r="F2362">
        <v>17.292000000000002</v>
      </c>
      <c r="G2362">
        <v>50005727</v>
      </c>
      <c r="H2362">
        <v>1.1000000000000001</v>
      </c>
      <c r="I2362">
        <v>2022</v>
      </c>
      <c r="J2362" t="s">
        <v>135</v>
      </c>
      <c r="K2362" t="s">
        <v>39</v>
      </c>
      <c r="L2362" s="127">
        <v>0.94652777777777775</v>
      </c>
      <c r="M2362" t="s">
        <v>28</v>
      </c>
      <c r="N2362" t="s">
        <v>49</v>
      </c>
      <c r="O2362" t="s">
        <v>30</v>
      </c>
      <c r="P2362" t="s">
        <v>54</v>
      </c>
      <c r="Q2362" t="s">
        <v>41</v>
      </c>
      <c r="R2362" t="s">
        <v>33</v>
      </c>
      <c r="S2362" t="s">
        <v>42</v>
      </c>
      <c r="T2362" t="s">
        <v>57</v>
      </c>
      <c r="U2362" s="1" t="s">
        <v>36</v>
      </c>
      <c r="V2362">
        <v>2</v>
      </c>
      <c r="W2362">
        <v>0</v>
      </c>
      <c r="X2362">
        <v>0</v>
      </c>
      <c r="Y2362">
        <v>0</v>
      </c>
      <c r="Z2362">
        <v>0</v>
      </c>
    </row>
    <row r="2363" spans="1:26" x14ac:dyDescent="0.25">
      <c r="A2363">
        <v>106979381</v>
      </c>
      <c r="B2363" t="s">
        <v>106</v>
      </c>
      <c r="C2363" t="s">
        <v>65</v>
      </c>
      <c r="D2363">
        <v>10000095</v>
      </c>
      <c r="E2363">
        <v>10000095</v>
      </c>
      <c r="F2363">
        <v>19.119</v>
      </c>
      <c r="G2363">
        <v>200580</v>
      </c>
      <c r="H2363">
        <v>0.1</v>
      </c>
      <c r="I2363">
        <v>2022</v>
      </c>
      <c r="J2363" t="s">
        <v>145</v>
      </c>
      <c r="K2363" t="s">
        <v>58</v>
      </c>
      <c r="L2363" s="127">
        <v>0.54166666666666663</v>
      </c>
      <c r="M2363" t="s">
        <v>28</v>
      </c>
      <c r="N2363" t="s">
        <v>49</v>
      </c>
      <c r="O2363" t="s">
        <v>30</v>
      </c>
      <c r="P2363" t="s">
        <v>31</v>
      </c>
      <c r="Q2363" t="s">
        <v>32</v>
      </c>
      <c r="R2363" t="s">
        <v>33</v>
      </c>
      <c r="S2363" t="s">
        <v>42</v>
      </c>
      <c r="T2363" t="s">
        <v>35</v>
      </c>
      <c r="U2363" s="1" t="s">
        <v>36</v>
      </c>
      <c r="V2363">
        <v>4</v>
      </c>
      <c r="W2363">
        <v>0</v>
      </c>
      <c r="X2363">
        <v>0</v>
      </c>
      <c r="Y2363">
        <v>0</v>
      </c>
      <c r="Z2363">
        <v>0</v>
      </c>
    </row>
    <row r="2364" spans="1:26" x14ac:dyDescent="0.25">
      <c r="A2364">
        <v>106979495</v>
      </c>
      <c r="B2364" t="s">
        <v>25</v>
      </c>
      <c r="C2364" t="s">
        <v>65</v>
      </c>
      <c r="D2364">
        <v>10000040</v>
      </c>
      <c r="E2364">
        <v>10000040</v>
      </c>
      <c r="F2364">
        <v>22.988</v>
      </c>
      <c r="G2364">
        <v>20000070</v>
      </c>
      <c r="H2364">
        <v>0</v>
      </c>
      <c r="I2364">
        <v>2022</v>
      </c>
      <c r="J2364" t="s">
        <v>145</v>
      </c>
      <c r="K2364" t="s">
        <v>60</v>
      </c>
      <c r="L2364" s="127">
        <v>0.84444444444444444</v>
      </c>
      <c r="M2364" t="s">
        <v>28</v>
      </c>
      <c r="N2364" t="s">
        <v>49</v>
      </c>
      <c r="O2364" t="s">
        <v>30</v>
      </c>
      <c r="P2364" t="s">
        <v>54</v>
      </c>
      <c r="Q2364" t="s">
        <v>41</v>
      </c>
      <c r="R2364" t="s">
        <v>33</v>
      </c>
      <c r="S2364" t="s">
        <v>42</v>
      </c>
      <c r="T2364" t="s">
        <v>57</v>
      </c>
      <c r="U2364" s="1" t="s">
        <v>43</v>
      </c>
      <c r="V2364">
        <v>5</v>
      </c>
      <c r="W2364">
        <v>0</v>
      </c>
      <c r="X2364">
        <v>0</v>
      </c>
      <c r="Y2364">
        <v>0</v>
      </c>
      <c r="Z2364">
        <v>4</v>
      </c>
    </row>
    <row r="2365" spans="1:26" x14ac:dyDescent="0.25">
      <c r="A2365">
        <v>106979528</v>
      </c>
      <c r="B2365" t="s">
        <v>114</v>
      </c>
      <c r="C2365" t="s">
        <v>65</v>
      </c>
      <c r="D2365">
        <v>10000040</v>
      </c>
      <c r="E2365">
        <v>10000040</v>
      </c>
      <c r="F2365">
        <v>2.6549999999999998</v>
      </c>
      <c r="G2365">
        <v>203120</v>
      </c>
      <c r="H2365">
        <v>0.5</v>
      </c>
      <c r="I2365">
        <v>2022</v>
      </c>
      <c r="J2365" t="s">
        <v>145</v>
      </c>
      <c r="K2365" t="s">
        <v>27</v>
      </c>
      <c r="L2365" s="127">
        <v>1.2499999999999999E-2</v>
      </c>
      <c r="M2365" t="s">
        <v>28</v>
      </c>
      <c r="N2365" t="s">
        <v>49</v>
      </c>
      <c r="O2365" t="s">
        <v>30</v>
      </c>
      <c r="P2365" t="s">
        <v>31</v>
      </c>
      <c r="Q2365" t="s">
        <v>41</v>
      </c>
      <c r="R2365" t="s">
        <v>33</v>
      </c>
      <c r="S2365" t="s">
        <v>42</v>
      </c>
      <c r="T2365" t="s">
        <v>57</v>
      </c>
      <c r="U2365" s="1" t="s">
        <v>36</v>
      </c>
      <c r="V2365">
        <v>1</v>
      </c>
      <c r="W2365">
        <v>0</v>
      </c>
      <c r="X2365">
        <v>0</v>
      </c>
      <c r="Y2365">
        <v>0</v>
      </c>
      <c r="Z2365">
        <v>0</v>
      </c>
    </row>
    <row r="2366" spans="1:26" x14ac:dyDescent="0.25">
      <c r="A2366">
        <v>106979611</v>
      </c>
      <c r="B2366" t="s">
        <v>78</v>
      </c>
      <c r="C2366" t="s">
        <v>122</v>
      </c>
      <c r="D2366">
        <v>40001006</v>
      </c>
      <c r="E2366">
        <v>40001006</v>
      </c>
      <c r="F2366">
        <v>11.379</v>
      </c>
      <c r="G2366">
        <v>40002502</v>
      </c>
      <c r="H2366">
        <v>0</v>
      </c>
      <c r="I2366">
        <v>2022</v>
      </c>
      <c r="J2366" t="s">
        <v>135</v>
      </c>
      <c r="K2366" t="s">
        <v>39</v>
      </c>
      <c r="L2366" s="127">
        <v>0.9472222222222223</v>
      </c>
      <c r="M2366" t="s">
        <v>28</v>
      </c>
      <c r="N2366" t="s">
        <v>49</v>
      </c>
      <c r="O2366" t="s">
        <v>30</v>
      </c>
      <c r="P2366" t="s">
        <v>68</v>
      </c>
      <c r="Q2366" t="s">
        <v>41</v>
      </c>
      <c r="R2366" t="s">
        <v>50</v>
      </c>
      <c r="S2366" t="s">
        <v>42</v>
      </c>
      <c r="T2366" t="s">
        <v>57</v>
      </c>
      <c r="U2366" s="1" t="s">
        <v>43</v>
      </c>
      <c r="V2366">
        <v>2</v>
      </c>
      <c r="W2366">
        <v>0</v>
      </c>
      <c r="X2366">
        <v>0</v>
      </c>
      <c r="Y2366">
        <v>0</v>
      </c>
      <c r="Z2366">
        <v>1</v>
      </c>
    </row>
    <row r="2367" spans="1:26" x14ac:dyDescent="0.25">
      <c r="A2367">
        <v>106979766</v>
      </c>
      <c r="B2367" t="s">
        <v>81</v>
      </c>
      <c r="C2367" t="s">
        <v>45</v>
      </c>
      <c r="D2367">
        <v>50024412</v>
      </c>
      <c r="E2367">
        <v>40003448</v>
      </c>
      <c r="F2367">
        <v>1.4530000000000001</v>
      </c>
      <c r="G2367">
        <v>50001125</v>
      </c>
      <c r="H2367">
        <v>0</v>
      </c>
      <c r="I2367">
        <v>2022</v>
      </c>
      <c r="J2367" t="s">
        <v>145</v>
      </c>
      <c r="K2367" t="s">
        <v>39</v>
      </c>
      <c r="L2367" s="127">
        <v>0.51388888888888895</v>
      </c>
      <c r="M2367" t="s">
        <v>77</v>
      </c>
      <c r="N2367" t="s">
        <v>49</v>
      </c>
      <c r="O2367" t="s">
        <v>30</v>
      </c>
      <c r="P2367" t="s">
        <v>54</v>
      </c>
      <c r="Q2367" t="s">
        <v>41</v>
      </c>
      <c r="R2367" t="s">
        <v>50</v>
      </c>
      <c r="S2367" t="s">
        <v>42</v>
      </c>
      <c r="T2367" t="s">
        <v>35</v>
      </c>
      <c r="U2367" s="1" t="s">
        <v>36</v>
      </c>
      <c r="V2367">
        <v>5</v>
      </c>
      <c r="W2367">
        <v>0</v>
      </c>
      <c r="X2367">
        <v>0</v>
      </c>
      <c r="Y2367">
        <v>0</v>
      </c>
      <c r="Z2367">
        <v>0</v>
      </c>
    </row>
    <row r="2368" spans="1:26" x14ac:dyDescent="0.25">
      <c r="A2368">
        <v>106979897</v>
      </c>
      <c r="B2368" t="s">
        <v>155</v>
      </c>
      <c r="C2368" t="s">
        <v>45</v>
      </c>
      <c r="D2368">
        <v>50010161</v>
      </c>
      <c r="E2368">
        <v>30000048</v>
      </c>
      <c r="F2368">
        <v>0.80400000000000005</v>
      </c>
      <c r="G2368">
        <v>50026030</v>
      </c>
      <c r="H2368">
        <v>3.7999999999999999E-2</v>
      </c>
      <c r="I2368">
        <v>2022</v>
      </c>
      <c r="J2368" t="s">
        <v>145</v>
      </c>
      <c r="K2368" t="s">
        <v>58</v>
      </c>
      <c r="L2368" s="127">
        <v>0.70486111111111116</v>
      </c>
      <c r="M2368" t="s">
        <v>92</v>
      </c>
      <c r="Q2368" t="s">
        <v>41</v>
      </c>
      <c r="R2368" t="s">
        <v>33</v>
      </c>
      <c r="S2368" t="s">
        <v>42</v>
      </c>
      <c r="T2368" t="s">
        <v>35</v>
      </c>
      <c r="U2368" s="1" t="s">
        <v>64</v>
      </c>
      <c r="V2368">
        <v>4</v>
      </c>
      <c r="W2368">
        <v>0</v>
      </c>
      <c r="X2368">
        <v>0</v>
      </c>
      <c r="Y2368">
        <v>1</v>
      </c>
      <c r="Z2368">
        <v>0</v>
      </c>
    </row>
    <row r="2369" spans="1:26" x14ac:dyDescent="0.25">
      <c r="A2369">
        <v>106979992</v>
      </c>
      <c r="B2369" t="s">
        <v>87</v>
      </c>
      <c r="C2369" t="s">
        <v>45</v>
      </c>
      <c r="D2369">
        <v>50008455</v>
      </c>
      <c r="E2369">
        <v>50008455</v>
      </c>
      <c r="F2369">
        <v>999.99900000000002</v>
      </c>
      <c r="G2369">
        <v>50014016</v>
      </c>
      <c r="H2369">
        <v>0</v>
      </c>
      <c r="I2369">
        <v>2022</v>
      </c>
      <c r="J2369" t="s">
        <v>145</v>
      </c>
      <c r="K2369" t="s">
        <v>27</v>
      </c>
      <c r="L2369" s="127">
        <v>0.34861111111111115</v>
      </c>
      <c r="M2369" t="s">
        <v>28</v>
      </c>
      <c r="N2369" t="s">
        <v>49</v>
      </c>
      <c r="P2369" t="s">
        <v>31</v>
      </c>
      <c r="Q2369" t="s">
        <v>41</v>
      </c>
      <c r="R2369" t="s">
        <v>33</v>
      </c>
      <c r="S2369" t="s">
        <v>42</v>
      </c>
      <c r="T2369" t="s">
        <v>35</v>
      </c>
      <c r="U2369" s="1" t="s">
        <v>36</v>
      </c>
      <c r="V2369">
        <v>2</v>
      </c>
      <c r="W2369">
        <v>0</v>
      </c>
      <c r="X2369">
        <v>0</v>
      </c>
      <c r="Y2369">
        <v>0</v>
      </c>
      <c r="Z2369">
        <v>0</v>
      </c>
    </row>
    <row r="2370" spans="1:26" x14ac:dyDescent="0.25">
      <c r="A2370">
        <v>106979995</v>
      </c>
      <c r="B2370" t="s">
        <v>81</v>
      </c>
      <c r="C2370" t="s">
        <v>45</v>
      </c>
      <c r="D2370">
        <v>50015564</v>
      </c>
      <c r="E2370">
        <v>40001010</v>
      </c>
      <c r="F2370">
        <v>1.05</v>
      </c>
      <c r="G2370">
        <v>10000485</v>
      </c>
      <c r="H2370">
        <v>0</v>
      </c>
      <c r="I2370">
        <v>2022</v>
      </c>
      <c r="J2370" t="s">
        <v>145</v>
      </c>
      <c r="K2370" t="s">
        <v>39</v>
      </c>
      <c r="L2370" s="127">
        <v>0.81111111111111101</v>
      </c>
      <c r="M2370" t="s">
        <v>28</v>
      </c>
      <c r="N2370" t="s">
        <v>29</v>
      </c>
      <c r="O2370" t="s">
        <v>30</v>
      </c>
      <c r="P2370" t="s">
        <v>31</v>
      </c>
      <c r="Q2370" t="s">
        <v>41</v>
      </c>
      <c r="R2370" t="s">
        <v>61</v>
      </c>
      <c r="S2370" t="s">
        <v>42</v>
      </c>
      <c r="T2370" t="s">
        <v>35</v>
      </c>
      <c r="U2370" s="1" t="s">
        <v>43</v>
      </c>
      <c r="V2370">
        <v>2</v>
      </c>
      <c r="W2370">
        <v>0</v>
      </c>
      <c r="X2370">
        <v>0</v>
      </c>
      <c r="Y2370">
        <v>0</v>
      </c>
      <c r="Z2370">
        <v>1</v>
      </c>
    </row>
    <row r="2371" spans="1:26" x14ac:dyDescent="0.25">
      <c r="A2371">
        <v>106980002</v>
      </c>
      <c r="B2371" t="s">
        <v>81</v>
      </c>
      <c r="C2371" t="s">
        <v>45</v>
      </c>
      <c r="D2371">
        <v>50003933</v>
      </c>
      <c r="E2371">
        <v>10000277</v>
      </c>
      <c r="F2371">
        <v>2.7559999999999998</v>
      </c>
      <c r="G2371">
        <v>50030199</v>
      </c>
      <c r="H2371">
        <v>0</v>
      </c>
      <c r="I2371">
        <v>2022</v>
      </c>
      <c r="J2371" t="s">
        <v>145</v>
      </c>
      <c r="K2371" t="s">
        <v>27</v>
      </c>
      <c r="L2371" s="127">
        <v>0.97291666666666676</v>
      </c>
      <c r="M2371" t="s">
        <v>28</v>
      </c>
      <c r="N2371" t="s">
        <v>49</v>
      </c>
      <c r="O2371" t="s">
        <v>30</v>
      </c>
      <c r="P2371" t="s">
        <v>54</v>
      </c>
      <c r="Q2371" t="s">
        <v>41</v>
      </c>
      <c r="R2371" t="s">
        <v>33</v>
      </c>
      <c r="S2371" t="s">
        <v>42</v>
      </c>
      <c r="T2371" t="s">
        <v>47</v>
      </c>
      <c r="U2371" s="1" t="s">
        <v>36</v>
      </c>
      <c r="V2371">
        <v>3</v>
      </c>
      <c r="W2371">
        <v>0</v>
      </c>
      <c r="X2371">
        <v>0</v>
      </c>
      <c r="Y2371">
        <v>0</v>
      </c>
      <c r="Z2371">
        <v>0</v>
      </c>
    </row>
    <row r="2372" spans="1:26" x14ac:dyDescent="0.25">
      <c r="A2372">
        <v>106980253</v>
      </c>
      <c r="B2372" t="s">
        <v>44</v>
      </c>
      <c r="C2372" t="s">
        <v>67</v>
      </c>
      <c r="D2372">
        <v>31000070</v>
      </c>
      <c r="E2372">
        <v>31000070</v>
      </c>
      <c r="F2372">
        <v>999.99900000000002</v>
      </c>
      <c r="G2372">
        <v>50024421</v>
      </c>
      <c r="H2372">
        <v>5.7000000000000002E-2</v>
      </c>
      <c r="I2372">
        <v>2022</v>
      </c>
      <c r="J2372" t="s">
        <v>145</v>
      </c>
      <c r="K2372" t="s">
        <v>39</v>
      </c>
      <c r="L2372" s="127">
        <v>0.72361111111111109</v>
      </c>
      <c r="M2372" t="s">
        <v>28</v>
      </c>
      <c r="N2372" t="s">
        <v>29</v>
      </c>
      <c r="O2372" t="s">
        <v>30</v>
      </c>
      <c r="P2372" t="s">
        <v>31</v>
      </c>
      <c r="Q2372" t="s">
        <v>41</v>
      </c>
      <c r="R2372" t="s">
        <v>33</v>
      </c>
      <c r="S2372" t="s">
        <v>42</v>
      </c>
      <c r="T2372" t="s">
        <v>35</v>
      </c>
      <c r="U2372" s="1" t="s">
        <v>36</v>
      </c>
      <c r="V2372">
        <v>2</v>
      </c>
      <c r="W2372">
        <v>0</v>
      </c>
      <c r="X2372">
        <v>0</v>
      </c>
      <c r="Y2372">
        <v>0</v>
      </c>
      <c r="Z2372">
        <v>0</v>
      </c>
    </row>
    <row r="2373" spans="1:26" x14ac:dyDescent="0.25">
      <c r="A2373">
        <v>106980254</v>
      </c>
      <c r="B2373" t="s">
        <v>44</v>
      </c>
      <c r="C2373" t="s">
        <v>45</v>
      </c>
      <c r="F2373">
        <v>999.99900000000002</v>
      </c>
      <c r="H2373">
        <v>0.189</v>
      </c>
      <c r="I2373">
        <v>2022</v>
      </c>
      <c r="J2373" t="s">
        <v>145</v>
      </c>
      <c r="K2373" t="s">
        <v>53</v>
      </c>
      <c r="L2373" s="127">
        <v>0.3527777777777778</v>
      </c>
      <c r="M2373" t="s">
        <v>28</v>
      </c>
      <c r="N2373" t="s">
        <v>49</v>
      </c>
      <c r="O2373" t="s">
        <v>30</v>
      </c>
      <c r="P2373" t="s">
        <v>54</v>
      </c>
      <c r="Q2373" t="s">
        <v>41</v>
      </c>
      <c r="R2373" t="s">
        <v>33</v>
      </c>
      <c r="S2373" t="s">
        <v>42</v>
      </c>
      <c r="T2373" t="s">
        <v>35</v>
      </c>
      <c r="U2373" s="1" t="s">
        <v>36</v>
      </c>
      <c r="V2373">
        <v>2</v>
      </c>
      <c r="W2373">
        <v>0</v>
      </c>
      <c r="X2373">
        <v>0</v>
      </c>
      <c r="Y2373">
        <v>0</v>
      </c>
      <c r="Z2373">
        <v>0</v>
      </c>
    </row>
    <row r="2374" spans="1:26" x14ac:dyDescent="0.25">
      <c r="A2374">
        <v>106980289</v>
      </c>
      <c r="B2374" t="s">
        <v>25</v>
      </c>
      <c r="C2374" t="s">
        <v>65</v>
      </c>
      <c r="D2374">
        <v>10000440</v>
      </c>
      <c r="E2374">
        <v>10000440</v>
      </c>
      <c r="F2374">
        <v>2.734</v>
      </c>
      <c r="G2374">
        <v>50032558</v>
      </c>
      <c r="H2374">
        <v>0.36299999999999999</v>
      </c>
      <c r="I2374">
        <v>2022</v>
      </c>
      <c r="J2374" t="s">
        <v>145</v>
      </c>
      <c r="K2374" t="s">
        <v>39</v>
      </c>
      <c r="L2374" s="127">
        <v>0.50694444444444442</v>
      </c>
      <c r="M2374" t="s">
        <v>28</v>
      </c>
      <c r="N2374" t="s">
        <v>49</v>
      </c>
      <c r="O2374" t="s">
        <v>30</v>
      </c>
      <c r="P2374" t="s">
        <v>31</v>
      </c>
      <c r="Q2374" t="s">
        <v>41</v>
      </c>
      <c r="R2374" t="s">
        <v>33</v>
      </c>
      <c r="S2374" t="s">
        <v>42</v>
      </c>
      <c r="T2374" t="s">
        <v>35</v>
      </c>
      <c r="U2374" s="1" t="s">
        <v>36</v>
      </c>
      <c r="V2374">
        <v>3</v>
      </c>
      <c r="W2374">
        <v>0</v>
      </c>
      <c r="X2374">
        <v>0</v>
      </c>
      <c r="Y2374">
        <v>0</v>
      </c>
      <c r="Z2374">
        <v>0</v>
      </c>
    </row>
    <row r="2375" spans="1:26" x14ac:dyDescent="0.25">
      <c r="A2375">
        <v>106980355</v>
      </c>
      <c r="B2375" t="s">
        <v>104</v>
      </c>
      <c r="C2375" t="s">
        <v>65</v>
      </c>
      <c r="D2375">
        <v>10000026</v>
      </c>
      <c r="E2375">
        <v>10000026</v>
      </c>
      <c r="F2375">
        <v>6.819</v>
      </c>
      <c r="G2375">
        <v>200480</v>
      </c>
      <c r="H2375">
        <v>0.7</v>
      </c>
      <c r="I2375">
        <v>2022</v>
      </c>
      <c r="J2375" t="s">
        <v>135</v>
      </c>
      <c r="K2375" t="s">
        <v>27</v>
      </c>
      <c r="L2375" s="127">
        <v>0.58124999999999993</v>
      </c>
      <c r="M2375" t="s">
        <v>28</v>
      </c>
      <c r="N2375" t="s">
        <v>29</v>
      </c>
      <c r="O2375" t="s">
        <v>30</v>
      </c>
      <c r="P2375" t="s">
        <v>31</v>
      </c>
      <c r="Q2375" t="s">
        <v>62</v>
      </c>
      <c r="R2375" t="s">
        <v>33</v>
      </c>
      <c r="S2375" t="s">
        <v>34</v>
      </c>
      <c r="T2375" t="s">
        <v>35</v>
      </c>
      <c r="U2375" s="1" t="s">
        <v>36</v>
      </c>
      <c r="V2375">
        <v>1</v>
      </c>
      <c r="W2375">
        <v>0</v>
      </c>
      <c r="X2375">
        <v>0</v>
      </c>
      <c r="Y2375">
        <v>0</v>
      </c>
      <c r="Z2375">
        <v>0</v>
      </c>
    </row>
    <row r="2376" spans="1:26" x14ac:dyDescent="0.25">
      <c r="A2376">
        <v>106980356</v>
      </c>
      <c r="B2376" t="s">
        <v>104</v>
      </c>
      <c r="C2376" t="s">
        <v>65</v>
      </c>
      <c r="D2376">
        <v>10000026</v>
      </c>
      <c r="E2376">
        <v>10000026</v>
      </c>
      <c r="F2376">
        <v>6.6280000000000001</v>
      </c>
      <c r="G2376">
        <v>200490</v>
      </c>
      <c r="H2376">
        <v>1.9</v>
      </c>
      <c r="I2376">
        <v>2022</v>
      </c>
      <c r="J2376" t="s">
        <v>135</v>
      </c>
      <c r="K2376" t="s">
        <v>27</v>
      </c>
      <c r="L2376" s="127">
        <v>0.51180555555555551</v>
      </c>
      <c r="M2376" t="s">
        <v>28</v>
      </c>
      <c r="N2376" t="s">
        <v>29</v>
      </c>
      <c r="O2376" t="s">
        <v>30</v>
      </c>
      <c r="P2376" t="s">
        <v>31</v>
      </c>
      <c r="Q2376" t="s">
        <v>62</v>
      </c>
      <c r="R2376" t="s">
        <v>33</v>
      </c>
      <c r="S2376" t="s">
        <v>34</v>
      </c>
      <c r="T2376" t="s">
        <v>35</v>
      </c>
      <c r="U2376" s="1" t="s">
        <v>43</v>
      </c>
      <c r="V2376">
        <v>2</v>
      </c>
      <c r="W2376">
        <v>0</v>
      </c>
      <c r="X2376">
        <v>0</v>
      </c>
      <c r="Y2376">
        <v>0</v>
      </c>
      <c r="Z2376">
        <v>1</v>
      </c>
    </row>
    <row r="2377" spans="1:26" x14ac:dyDescent="0.25">
      <c r="A2377">
        <v>106980368</v>
      </c>
      <c r="B2377" t="s">
        <v>112</v>
      </c>
      <c r="C2377" t="s">
        <v>65</v>
      </c>
      <c r="D2377">
        <v>10000095</v>
      </c>
      <c r="E2377">
        <v>10000095</v>
      </c>
      <c r="F2377">
        <v>1.9470000000000001</v>
      </c>
      <c r="G2377">
        <v>40001002</v>
      </c>
      <c r="H2377">
        <v>0.2</v>
      </c>
      <c r="I2377">
        <v>2022</v>
      </c>
      <c r="J2377" t="s">
        <v>135</v>
      </c>
      <c r="K2377" t="s">
        <v>58</v>
      </c>
      <c r="L2377" s="127">
        <v>0.71458333333333324</v>
      </c>
      <c r="M2377" t="s">
        <v>28</v>
      </c>
      <c r="N2377" t="s">
        <v>29</v>
      </c>
      <c r="O2377" t="s">
        <v>30</v>
      </c>
      <c r="P2377" t="s">
        <v>54</v>
      </c>
      <c r="Q2377" t="s">
        <v>41</v>
      </c>
      <c r="R2377" t="s">
        <v>33</v>
      </c>
      <c r="S2377" t="s">
        <v>42</v>
      </c>
      <c r="T2377" t="s">
        <v>35</v>
      </c>
      <c r="U2377" s="1" t="s">
        <v>36</v>
      </c>
      <c r="V2377">
        <v>1</v>
      </c>
      <c r="W2377">
        <v>0</v>
      </c>
      <c r="X2377">
        <v>0</v>
      </c>
      <c r="Y2377">
        <v>0</v>
      </c>
      <c r="Z2377">
        <v>0</v>
      </c>
    </row>
    <row r="2378" spans="1:26" x14ac:dyDescent="0.25">
      <c r="A2378">
        <v>106980473</v>
      </c>
      <c r="B2378" t="s">
        <v>25</v>
      </c>
      <c r="C2378" t="s">
        <v>65</v>
      </c>
      <c r="D2378">
        <v>10000040</v>
      </c>
      <c r="E2378">
        <v>10000040</v>
      </c>
      <c r="F2378">
        <v>999.99900000000002</v>
      </c>
      <c r="G2378">
        <v>40006800</v>
      </c>
      <c r="H2378">
        <v>0.5</v>
      </c>
      <c r="I2378">
        <v>2022</v>
      </c>
      <c r="J2378" t="s">
        <v>145</v>
      </c>
      <c r="K2378" t="s">
        <v>58</v>
      </c>
      <c r="L2378" s="127">
        <v>0.59652777777777777</v>
      </c>
      <c r="M2378" t="s">
        <v>28</v>
      </c>
      <c r="N2378" t="s">
        <v>49</v>
      </c>
      <c r="O2378" t="s">
        <v>30</v>
      </c>
      <c r="P2378" t="s">
        <v>31</v>
      </c>
      <c r="Q2378" t="s">
        <v>41</v>
      </c>
      <c r="R2378" t="s">
        <v>33</v>
      </c>
      <c r="S2378" t="s">
        <v>42</v>
      </c>
      <c r="T2378" t="s">
        <v>35</v>
      </c>
      <c r="U2378" s="1" t="s">
        <v>36</v>
      </c>
      <c r="V2378">
        <v>2</v>
      </c>
      <c r="W2378">
        <v>0</v>
      </c>
      <c r="X2378">
        <v>0</v>
      </c>
      <c r="Y2378">
        <v>0</v>
      </c>
      <c r="Z2378">
        <v>0</v>
      </c>
    </row>
    <row r="2379" spans="1:26" x14ac:dyDescent="0.25">
      <c r="A2379">
        <v>106980481</v>
      </c>
      <c r="B2379" t="s">
        <v>104</v>
      </c>
      <c r="C2379" t="s">
        <v>65</v>
      </c>
      <c r="D2379">
        <v>10000026</v>
      </c>
      <c r="E2379">
        <v>10000026</v>
      </c>
      <c r="F2379">
        <v>9.0169999999999995</v>
      </c>
      <c r="G2379">
        <v>20000064</v>
      </c>
      <c r="H2379">
        <v>0</v>
      </c>
      <c r="I2379">
        <v>2022</v>
      </c>
      <c r="J2379" t="s">
        <v>145</v>
      </c>
      <c r="K2379" t="s">
        <v>60</v>
      </c>
      <c r="L2379" s="127">
        <v>0.68472222222222223</v>
      </c>
      <c r="M2379" t="s">
        <v>28</v>
      </c>
      <c r="N2379" t="s">
        <v>29</v>
      </c>
      <c r="O2379" t="s">
        <v>30</v>
      </c>
      <c r="P2379" t="s">
        <v>31</v>
      </c>
      <c r="Q2379" t="s">
        <v>41</v>
      </c>
      <c r="R2379" t="s">
        <v>33</v>
      </c>
      <c r="S2379" t="s">
        <v>42</v>
      </c>
      <c r="T2379" t="s">
        <v>35</v>
      </c>
      <c r="U2379" s="1" t="s">
        <v>36</v>
      </c>
      <c r="V2379">
        <v>3</v>
      </c>
      <c r="W2379">
        <v>0</v>
      </c>
      <c r="X2379">
        <v>0</v>
      </c>
      <c r="Y2379">
        <v>0</v>
      </c>
      <c r="Z2379">
        <v>0</v>
      </c>
    </row>
    <row r="2380" spans="1:26" x14ac:dyDescent="0.25">
      <c r="A2380">
        <v>106980530</v>
      </c>
      <c r="B2380" t="s">
        <v>25</v>
      </c>
      <c r="C2380" t="s">
        <v>65</v>
      </c>
      <c r="D2380">
        <v>10000040</v>
      </c>
      <c r="E2380">
        <v>10000040</v>
      </c>
      <c r="F2380">
        <v>20.855</v>
      </c>
      <c r="G2380">
        <v>40005220</v>
      </c>
      <c r="H2380">
        <v>5.7000000000000002E-2</v>
      </c>
      <c r="I2380">
        <v>2022</v>
      </c>
      <c r="J2380" t="s">
        <v>145</v>
      </c>
      <c r="K2380" t="s">
        <v>60</v>
      </c>
      <c r="L2380" s="127">
        <v>0.73125000000000007</v>
      </c>
      <c r="M2380" t="s">
        <v>28</v>
      </c>
      <c r="N2380" t="s">
        <v>49</v>
      </c>
      <c r="O2380" t="s">
        <v>30</v>
      </c>
      <c r="P2380" t="s">
        <v>54</v>
      </c>
      <c r="Q2380" t="s">
        <v>41</v>
      </c>
      <c r="R2380" t="s">
        <v>33</v>
      </c>
      <c r="S2380" t="s">
        <v>42</v>
      </c>
      <c r="T2380" t="s">
        <v>35</v>
      </c>
      <c r="U2380" s="1" t="s">
        <v>36</v>
      </c>
      <c r="V2380">
        <v>1</v>
      </c>
      <c r="W2380">
        <v>0</v>
      </c>
      <c r="X2380">
        <v>0</v>
      </c>
      <c r="Y2380">
        <v>0</v>
      </c>
      <c r="Z2380">
        <v>0</v>
      </c>
    </row>
    <row r="2381" spans="1:26" x14ac:dyDescent="0.25">
      <c r="A2381">
        <v>106980535</v>
      </c>
      <c r="B2381" t="s">
        <v>104</v>
      </c>
      <c r="C2381" t="s">
        <v>65</v>
      </c>
      <c r="D2381">
        <v>10000026</v>
      </c>
      <c r="E2381">
        <v>10000026</v>
      </c>
      <c r="F2381">
        <v>0</v>
      </c>
      <c r="G2381">
        <v>200400</v>
      </c>
      <c r="H2381">
        <v>0.1</v>
      </c>
      <c r="I2381">
        <v>2022</v>
      </c>
      <c r="J2381" t="s">
        <v>145</v>
      </c>
      <c r="K2381" t="s">
        <v>27</v>
      </c>
      <c r="L2381" s="127">
        <v>0.4604166666666667</v>
      </c>
      <c r="M2381" t="s">
        <v>28</v>
      </c>
      <c r="N2381" t="s">
        <v>49</v>
      </c>
      <c r="O2381" t="s">
        <v>30</v>
      </c>
      <c r="P2381" t="s">
        <v>31</v>
      </c>
      <c r="Q2381" t="s">
        <v>41</v>
      </c>
      <c r="R2381" t="s">
        <v>84</v>
      </c>
      <c r="S2381" t="s">
        <v>42</v>
      </c>
      <c r="T2381" t="s">
        <v>35</v>
      </c>
      <c r="U2381" s="1" t="s">
        <v>36</v>
      </c>
      <c r="V2381">
        <v>3</v>
      </c>
      <c r="W2381">
        <v>0</v>
      </c>
      <c r="X2381">
        <v>0</v>
      </c>
      <c r="Y2381">
        <v>0</v>
      </c>
      <c r="Z2381">
        <v>0</v>
      </c>
    </row>
    <row r="2382" spans="1:26" x14ac:dyDescent="0.25">
      <c r="A2382">
        <v>106980560</v>
      </c>
      <c r="B2382" t="s">
        <v>86</v>
      </c>
      <c r="C2382" t="s">
        <v>65</v>
      </c>
      <c r="D2382">
        <v>10000026</v>
      </c>
      <c r="E2382">
        <v>10000026</v>
      </c>
      <c r="F2382">
        <v>24.754999999999999</v>
      </c>
      <c r="G2382">
        <v>200360</v>
      </c>
      <c r="H2382">
        <v>1</v>
      </c>
      <c r="I2382">
        <v>2022</v>
      </c>
      <c r="J2382" t="s">
        <v>145</v>
      </c>
      <c r="K2382" t="s">
        <v>27</v>
      </c>
      <c r="L2382" s="127">
        <v>0.40208333333333335</v>
      </c>
      <c r="M2382" t="s">
        <v>28</v>
      </c>
      <c r="N2382" t="s">
        <v>49</v>
      </c>
      <c r="O2382" t="s">
        <v>30</v>
      </c>
      <c r="P2382" t="s">
        <v>31</v>
      </c>
      <c r="Q2382" t="s">
        <v>41</v>
      </c>
      <c r="R2382" t="s">
        <v>33</v>
      </c>
      <c r="S2382" t="s">
        <v>42</v>
      </c>
      <c r="T2382" t="s">
        <v>35</v>
      </c>
      <c r="U2382" s="1" t="s">
        <v>36</v>
      </c>
      <c r="V2382">
        <v>1</v>
      </c>
      <c r="W2382">
        <v>0</v>
      </c>
      <c r="X2382">
        <v>0</v>
      </c>
      <c r="Y2382">
        <v>0</v>
      </c>
      <c r="Z2382">
        <v>0</v>
      </c>
    </row>
    <row r="2383" spans="1:26" x14ac:dyDescent="0.25">
      <c r="A2383">
        <v>106980576</v>
      </c>
      <c r="B2383" t="s">
        <v>86</v>
      </c>
      <c r="C2383" t="s">
        <v>65</v>
      </c>
      <c r="D2383">
        <v>10000026</v>
      </c>
      <c r="E2383">
        <v>10000026</v>
      </c>
      <c r="F2383">
        <v>25.038</v>
      </c>
      <c r="G2383">
        <v>30000146</v>
      </c>
      <c r="H2383">
        <v>0.1</v>
      </c>
      <c r="I2383">
        <v>2022</v>
      </c>
      <c r="J2383" t="s">
        <v>145</v>
      </c>
      <c r="K2383" t="s">
        <v>27</v>
      </c>
      <c r="L2383" s="127">
        <v>0.77500000000000002</v>
      </c>
      <c r="M2383" t="s">
        <v>28</v>
      </c>
      <c r="N2383" t="s">
        <v>29</v>
      </c>
      <c r="O2383" t="s">
        <v>30</v>
      </c>
      <c r="P2383" t="s">
        <v>54</v>
      </c>
      <c r="Q2383" t="s">
        <v>41</v>
      </c>
      <c r="R2383" t="s">
        <v>151</v>
      </c>
      <c r="S2383" t="s">
        <v>42</v>
      </c>
      <c r="T2383" t="s">
        <v>35</v>
      </c>
      <c r="U2383" s="1" t="s">
        <v>36</v>
      </c>
      <c r="V2383">
        <v>2</v>
      </c>
      <c r="W2383">
        <v>0</v>
      </c>
      <c r="X2383">
        <v>0</v>
      </c>
      <c r="Y2383">
        <v>0</v>
      </c>
      <c r="Z2383">
        <v>0</v>
      </c>
    </row>
    <row r="2384" spans="1:26" x14ac:dyDescent="0.25">
      <c r="A2384">
        <v>106980585</v>
      </c>
      <c r="B2384" t="s">
        <v>114</v>
      </c>
      <c r="C2384" t="s">
        <v>65</v>
      </c>
      <c r="D2384">
        <v>10000095</v>
      </c>
      <c r="E2384">
        <v>10000095</v>
      </c>
      <c r="F2384">
        <v>0</v>
      </c>
      <c r="G2384">
        <v>200780</v>
      </c>
      <c r="H2384">
        <v>0.05</v>
      </c>
      <c r="I2384">
        <v>2022</v>
      </c>
      <c r="J2384" t="s">
        <v>145</v>
      </c>
      <c r="K2384" t="s">
        <v>55</v>
      </c>
      <c r="L2384" s="127">
        <v>0.99652777777777779</v>
      </c>
      <c r="M2384" t="s">
        <v>28</v>
      </c>
      <c r="N2384" t="s">
        <v>49</v>
      </c>
      <c r="O2384" t="s">
        <v>30</v>
      </c>
      <c r="P2384" t="s">
        <v>54</v>
      </c>
      <c r="Q2384" t="s">
        <v>41</v>
      </c>
      <c r="R2384" t="s">
        <v>33</v>
      </c>
      <c r="S2384" t="s">
        <v>42</v>
      </c>
      <c r="T2384" t="s">
        <v>35</v>
      </c>
      <c r="U2384" s="1" t="s">
        <v>36</v>
      </c>
      <c r="V2384">
        <v>3</v>
      </c>
      <c r="W2384">
        <v>0</v>
      </c>
      <c r="X2384">
        <v>0</v>
      </c>
      <c r="Y2384">
        <v>0</v>
      </c>
      <c r="Z2384">
        <v>0</v>
      </c>
    </row>
    <row r="2385" spans="1:26" x14ac:dyDescent="0.25">
      <c r="A2385">
        <v>106980586</v>
      </c>
      <c r="B2385" t="s">
        <v>114</v>
      </c>
      <c r="C2385" t="s">
        <v>65</v>
      </c>
      <c r="D2385">
        <v>10000095</v>
      </c>
      <c r="E2385">
        <v>10000095</v>
      </c>
      <c r="F2385">
        <v>0</v>
      </c>
      <c r="G2385">
        <v>200780</v>
      </c>
      <c r="H2385">
        <v>0.05</v>
      </c>
      <c r="I2385">
        <v>2022</v>
      </c>
      <c r="J2385" t="s">
        <v>145</v>
      </c>
      <c r="K2385" t="s">
        <v>55</v>
      </c>
      <c r="L2385" s="127">
        <v>0.49583333333333335</v>
      </c>
      <c r="M2385" t="s">
        <v>40</v>
      </c>
      <c r="N2385" t="s">
        <v>49</v>
      </c>
      <c r="O2385" t="s">
        <v>30</v>
      </c>
      <c r="P2385" t="s">
        <v>54</v>
      </c>
      <c r="Q2385" t="s">
        <v>41</v>
      </c>
      <c r="R2385" t="s">
        <v>33</v>
      </c>
      <c r="S2385" t="s">
        <v>42</v>
      </c>
      <c r="T2385" t="s">
        <v>35</v>
      </c>
      <c r="U2385" s="1" t="s">
        <v>36</v>
      </c>
      <c r="V2385">
        <v>3</v>
      </c>
      <c r="W2385">
        <v>0</v>
      </c>
      <c r="X2385">
        <v>0</v>
      </c>
      <c r="Y2385">
        <v>0</v>
      </c>
      <c r="Z2385">
        <v>0</v>
      </c>
    </row>
    <row r="2386" spans="1:26" x14ac:dyDescent="0.25">
      <c r="A2386">
        <v>106980603</v>
      </c>
      <c r="B2386" t="s">
        <v>106</v>
      </c>
      <c r="C2386" t="s">
        <v>38</v>
      </c>
      <c r="D2386">
        <v>20000013</v>
      </c>
      <c r="E2386">
        <v>20000013</v>
      </c>
      <c r="F2386">
        <v>0.33</v>
      </c>
      <c r="G2386">
        <v>40001863</v>
      </c>
      <c r="H2386">
        <v>0.1</v>
      </c>
      <c r="I2386">
        <v>2022</v>
      </c>
      <c r="J2386" t="s">
        <v>145</v>
      </c>
      <c r="K2386" t="s">
        <v>60</v>
      </c>
      <c r="L2386" s="127">
        <v>0.9291666666666667</v>
      </c>
      <c r="M2386" t="s">
        <v>28</v>
      </c>
      <c r="N2386" t="s">
        <v>49</v>
      </c>
      <c r="O2386" t="s">
        <v>30</v>
      </c>
      <c r="P2386" t="s">
        <v>54</v>
      </c>
      <c r="Q2386" t="s">
        <v>41</v>
      </c>
      <c r="R2386" t="s">
        <v>33</v>
      </c>
      <c r="S2386" t="s">
        <v>42</v>
      </c>
      <c r="T2386" t="s">
        <v>57</v>
      </c>
      <c r="U2386" s="1" t="s">
        <v>43</v>
      </c>
      <c r="V2386">
        <v>5</v>
      </c>
      <c r="W2386">
        <v>0</v>
      </c>
      <c r="X2386">
        <v>0</v>
      </c>
      <c r="Y2386">
        <v>0</v>
      </c>
      <c r="Z2386">
        <v>2</v>
      </c>
    </row>
    <row r="2387" spans="1:26" x14ac:dyDescent="0.25">
      <c r="A2387">
        <v>106980651</v>
      </c>
      <c r="B2387" t="s">
        <v>81</v>
      </c>
      <c r="C2387" t="s">
        <v>65</v>
      </c>
      <c r="D2387">
        <v>10000485</v>
      </c>
      <c r="E2387">
        <v>10800485</v>
      </c>
      <c r="F2387">
        <v>36.588999999999999</v>
      </c>
      <c r="G2387">
        <v>10000077</v>
      </c>
      <c r="H2387">
        <v>0.5</v>
      </c>
      <c r="I2387">
        <v>2022</v>
      </c>
      <c r="J2387" t="s">
        <v>145</v>
      </c>
      <c r="K2387" t="s">
        <v>39</v>
      </c>
      <c r="L2387" s="127">
        <v>0.2722222222222222</v>
      </c>
      <c r="M2387" t="s">
        <v>28</v>
      </c>
      <c r="N2387" t="s">
        <v>49</v>
      </c>
      <c r="O2387" t="s">
        <v>30</v>
      </c>
      <c r="P2387" t="s">
        <v>54</v>
      </c>
      <c r="Q2387" t="s">
        <v>41</v>
      </c>
      <c r="R2387" t="s">
        <v>33</v>
      </c>
      <c r="S2387" t="s">
        <v>42</v>
      </c>
      <c r="T2387" t="s">
        <v>74</v>
      </c>
      <c r="U2387" s="1" t="s">
        <v>36</v>
      </c>
      <c r="V2387">
        <v>2</v>
      </c>
      <c r="W2387">
        <v>0</v>
      </c>
      <c r="X2387">
        <v>0</v>
      </c>
      <c r="Y2387">
        <v>0</v>
      </c>
      <c r="Z2387">
        <v>0</v>
      </c>
    </row>
    <row r="2388" spans="1:26" x14ac:dyDescent="0.25">
      <c r="A2388">
        <v>106980654</v>
      </c>
      <c r="B2388" t="s">
        <v>25</v>
      </c>
      <c r="C2388" t="s">
        <v>65</v>
      </c>
      <c r="D2388">
        <v>10000040</v>
      </c>
      <c r="E2388">
        <v>10000040</v>
      </c>
      <c r="F2388">
        <v>21.161999999999999</v>
      </c>
      <c r="G2388">
        <v>40005220</v>
      </c>
      <c r="H2388">
        <v>0.25</v>
      </c>
      <c r="I2388">
        <v>2022</v>
      </c>
      <c r="J2388" t="s">
        <v>145</v>
      </c>
      <c r="K2388" t="s">
        <v>60</v>
      </c>
      <c r="L2388" s="127">
        <v>0.52083333333333337</v>
      </c>
      <c r="M2388" t="s">
        <v>28</v>
      </c>
      <c r="N2388" t="s">
        <v>49</v>
      </c>
      <c r="O2388" t="s">
        <v>30</v>
      </c>
      <c r="P2388" t="s">
        <v>31</v>
      </c>
      <c r="Q2388" t="s">
        <v>41</v>
      </c>
      <c r="R2388" t="s">
        <v>33</v>
      </c>
      <c r="S2388" t="s">
        <v>42</v>
      </c>
      <c r="T2388" t="s">
        <v>35</v>
      </c>
      <c r="U2388" s="1" t="s">
        <v>36</v>
      </c>
      <c r="V2388">
        <v>2</v>
      </c>
      <c r="W2388">
        <v>0</v>
      </c>
      <c r="X2388">
        <v>0</v>
      </c>
      <c r="Y2388">
        <v>0</v>
      </c>
      <c r="Z2388">
        <v>0</v>
      </c>
    </row>
    <row r="2389" spans="1:26" x14ac:dyDescent="0.25">
      <c r="A2389">
        <v>106980716</v>
      </c>
      <c r="B2389" t="s">
        <v>104</v>
      </c>
      <c r="C2389" t="s">
        <v>65</v>
      </c>
      <c r="D2389">
        <v>10000026</v>
      </c>
      <c r="E2389">
        <v>10000026</v>
      </c>
      <c r="F2389">
        <v>9.07</v>
      </c>
      <c r="G2389">
        <v>20000064</v>
      </c>
      <c r="H2389">
        <v>5.2999999999999999E-2</v>
      </c>
      <c r="I2389">
        <v>2022</v>
      </c>
      <c r="J2389" t="s">
        <v>145</v>
      </c>
      <c r="K2389" t="s">
        <v>39</v>
      </c>
      <c r="L2389" s="127">
        <v>0.51458333333333328</v>
      </c>
      <c r="M2389" t="s">
        <v>28</v>
      </c>
      <c r="N2389" t="s">
        <v>49</v>
      </c>
      <c r="O2389" t="s">
        <v>30</v>
      </c>
      <c r="P2389" t="s">
        <v>68</v>
      </c>
      <c r="Q2389" t="s">
        <v>32</v>
      </c>
      <c r="R2389" t="s">
        <v>33</v>
      </c>
      <c r="S2389" t="s">
        <v>42</v>
      </c>
      <c r="T2389" t="s">
        <v>35</v>
      </c>
      <c r="U2389" s="1" t="s">
        <v>43</v>
      </c>
      <c r="V2389">
        <v>3</v>
      </c>
      <c r="W2389">
        <v>0</v>
      </c>
      <c r="X2389">
        <v>0</v>
      </c>
      <c r="Y2389">
        <v>0</v>
      </c>
      <c r="Z2389">
        <v>1</v>
      </c>
    </row>
    <row r="2390" spans="1:26" x14ac:dyDescent="0.25">
      <c r="A2390">
        <v>106980726</v>
      </c>
      <c r="B2390" t="s">
        <v>149</v>
      </c>
      <c r="C2390" t="s">
        <v>67</v>
      </c>
      <c r="D2390">
        <v>30000904</v>
      </c>
      <c r="E2390">
        <v>30000904</v>
      </c>
      <c r="F2390">
        <v>24.324000000000002</v>
      </c>
      <c r="G2390">
        <v>40001138</v>
      </c>
      <c r="H2390">
        <v>0.1</v>
      </c>
      <c r="I2390">
        <v>2022</v>
      </c>
      <c r="J2390" t="s">
        <v>145</v>
      </c>
      <c r="K2390" t="s">
        <v>39</v>
      </c>
      <c r="L2390" s="127">
        <v>0.3888888888888889</v>
      </c>
      <c r="M2390" t="s">
        <v>28</v>
      </c>
      <c r="N2390" t="s">
        <v>49</v>
      </c>
      <c r="O2390" t="s">
        <v>30</v>
      </c>
      <c r="P2390" t="s">
        <v>54</v>
      </c>
      <c r="Q2390" t="s">
        <v>41</v>
      </c>
      <c r="R2390" t="s">
        <v>33</v>
      </c>
      <c r="S2390" t="s">
        <v>42</v>
      </c>
      <c r="T2390" t="s">
        <v>35</v>
      </c>
      <c r="U2390" s="1" t="s">
        <v>36</v>
      </c>
      <c r="V2390">
        <v>2</v>
      </c>
      <c r="W2390">
        <v>0</v>
      </c>
      <c r="X2390">
        <v>0</v>
      </c>
      <c r="Y2390">
        <v>0</v>
      </c>
      <c r="Z2390">
        <v>0</v>
      </c>
    </row>
    <row r="2391" spans="1:26" x14ac:dyDescent="0.25">
      <c r="A2391">
        <v>106980733</v>
      </c>
      <c r="B2391" t="s">
        <v>25</v>
      </c>
      <c r="C2391" t="s">
        <v>65</v>
      </c>
      <c r="D2391">
        <v>10000040</v>
      </c>
      <c r="E2391">
        <v>10000040</v>
      </c>
      <c r="F2391">
        <v>26.061</v>
      </c>
      <c r="G2391">
        <v>20000070</v>
      </c>
      <c r="H2391">
        <v>0.4</v>
      </c>
      <c r="I2391">
        <v>2022</v>
      </c>
      <c r="J2391" t="s">
        <v>145</v>
      </c>
      <c r="K2391" t="s">
        <v>39</v>
      </c>
      <c r="L2391" s="127">
        <v>0.29305555555555557</v>
      </c>
      <c r="M2391" t="s">
        <v>28</v>
      </c>
      <c r="N2391" t="s">
        <v>49</v>
      </c>
      <c r="O2391" t="s">
        <v>30</v>
      </c>
      <c r="P2391" t="s">
        <v>54</v>
      </c>
      <c r="Q2391" t="s">
        <v>41</v>
      </c>
      <c r="R2391" t="s">
        <v>33</v>
      </c>
      <c r="S2391" t="s">
        <v>42</v>
      </c>
      <c r="T2391" t="s">
        <v>35</v>
      </c>
      <c r="U2391" s="1" t="s">
        <v>36</v>
      </c>
      <c r="V2391">
        <v>1</v>
      </c>
      <c r="W2391">
        <v>0</v>
      </c>
      <c r="X2391">
        <v>0</v>
      </c>
      <c r="Y2391">
        <v>0</v>
      </c>
      <c r="Z2391">
        <v>0</v>
      </c>
    </row>
    <row r="2392" spans="1:26" x14ac:dyDescent="0.25">
      <c r="A2392">
        <v>106980764</v>
      </c>
      <c r="B2392" t="s">
        <v>25</v>
      </c>
      <c r="C2392" t="s">
        <v>38</v>
      </c>
      <c r="D2392">
        <v>20000401</v>
      </c>
      <c r="E2392">
        <v>20000401</v>
      </c>
      <c r="F2392">
        <v>11.705</v>
      </c>
      <c r="G2392">
        <v>40002721</v>
      </c>
      <c r="H2392">
        <v>0.2</v>
      </c>
      <c r="I2392">
        <v>2022</v>
      </c>
      <c r="J2392" t="s">
        <v>145</v>
      </c>
      <c r="K2392" t="s">
        <v>55</v>
      </c>
      <c r="L2392" s="127">
        <v>0.60625000000000007</v>
      </c>
      <c r="M2392" t="s">
        <v>28</v>
      </c>
      <c r="N2392" t="s">
        <v>49</v>
      </c>
      <c r="O2392" t="s">
        <v>30</v>
      </c>
      <c r="P2392" t="s">
        <v>31</v>
      </c>
      <c r="Q2392" t="s">
        <v>41</v>
      </c>
      <c r="R2392" t="s">
        <v>33</v>
      </c>
      <c r="S2392" t="s">
        <v>42</v>
      </c>
      <c r="T2392" t="s">
        <v>35</v>
      </c>
      <c r="U2392" s="1" t="s">
        <v>36</v>
      </c>
      <c r="V2392">
        <v>2</v>
      </c>
      <c r="W2392">
        <v>0</v>
      </c>
      <c r="X2392">
        <v>0</v>
      </c>
      <c r="Y2392">
        <v>0</v>
      </c>
      <c r="Z2392">
        <v>0</v>
      </c>
    </row>
    <row r="2393" spans="1:26" x14ac:dyDescent="0.25">
      <c r="A2393">
        <v>106980778</v>
      </c>
      <c r="B2393" t="s">
        <v>114</v>
      </c>
      <c r="C2393" t="s">
        <v>65</v>
      </c>
      <c r="D2393">
        <v>10000095</v>
      </c>
      <c r="E2393">
        <v>10000095</v>
      </c>
      <c r="F2393">
        <v>28.356999999999999</v>
      </c>
      <c r="G2393">
        <v>20000301</v>
      </c>
      <c r="H2393">
        <v>0.9</v>
      </c>
      <c r="I2393">
        <v>2022</v>
      </c>
      <c r="J2393" t="s">
        <v>145</v>
      </c>
      <c r="K2393" t="s">
        <v>27</v>
      </c>
      <c r="L2393" s="127">
        <v>0.63541666666666663</v>
      </c>
      <c r="M2393" t="s">
        <v>28</v>
      </c>
      <c r="N2393" t="s">
        <v>49</v>
      </c>
      <c r="O2393" t="s">
        <v>30</v>
      </c>
      <c r="P2393" t="s">
        <v>31</v>
      </c>
      <c r="Q2393" t="s">
        <v>41</v>
      </c>
      <c r="R2393" t="s">
        <v>33</v>
      </c>
      <c r="S2393" t="s">
        <v>42</v>
      </c>
      <c r="T2393" t="s">
        <v>35</v>
      </c>
      <c r="U2393" s="1" t="s">
        <v>36</v>
      </c>
      <c r="V2393">
        <v>2</v>
      </c>
      <c r="W2393">
        <v>0</v>
      </c>
      <c r="X2393">
        <v>0</v>
      </c>
      <c r="Y2393">
        <v>0</v>
      </c>
      <c r="Z2393">
        <v>0</v>
      </c>
    </row>
    <row r="2394" spans="1:26" x14ac:dyDescent="0.25">
      <c r="A2394">
        <v>106980846</v>
      </c>
      <c r="B2394" t="s">
        <v>131</v>
      </c>
      <c r="C2394" t="s">
        <v>38</v>
      </c>
      <c r="D2394">
        <v>22000221</v>
      </c>
      <c r="E2394">
        <v>20000221</v>
      </c>
      <c r="F2394">
        <v>13.048999999999999</v>
      </c>
      <c r="G2394">
        <v>50020715</v>
      </c>
      <c r="H2394">
        <v>0</v>
      </c>
      <c r="I2394">
        <v>2022</v>
      </c>
      <c r="J2394" t="s">
        <v>145</v>
      </c>
      <c r="K2394" t="s">
        <v>27</v>
      </c>
      <c r="L2394" s="127">
        <v>0.65625</v>
      </c>
      <c r="M2394" t="s">
        <v>28</v>
      </c>
      <c r="N2394" t="s">
        <v>49</v>
      </c>
      <c r="O2394" t="s">
        <v>30</v>
      </c>
      <c r="P2394" t="s">
        <v>31</v>
      </c>
      <c r="Q2394" t="s">
        <v>41</v>
      </c>
      <c r="R2394" t="s">
        <v>151</v>
      </c>
      <c r="S2394" t="s">
        <v>42</v>
      </c>
      <c r="T2394" t="s">
        <v>35</v>
      </c>
      <c r="U2394" s="1" t="s">
        <v>36</v>
      </c>
      <c r="V2394">
        <v>3</v>
      </c>
      <c r="W2394">
        <v>0</v>
      </c>
      <c r="X2394">
        <v>0</v>
      </c>
      <c r="Y2394">
        <v>0</v>
      </c>
      <c r="Z2394">
        <v>0</v>
      </c>
    </row>
    <row r="2395" spans="1:26" x14ac:dyDescent="0.25">
      <c r="A2395">
        <v>106980911</v>
      </c>
      <c r="B2395" t="s">
        <v>44</v>
      </c>
      <c r="C2395" t="s">
        <v>45</v>
      </c>
      <c r="D2395">
        <v>50014232</v>
      </c>
      <c r="E2395">
        <v>29000070</v>
      </c>
      <c r="F2395">
        <v>7.2859999999999996</v>
      </c>
      <c r="G2395">
        <v>50019939</v>
      </c>
      <c r="H2395">
        <v>0.5</v>
      </c>
      <c r="I2395">
        <v>2022</v>
      </c>
      <c r="J2395" t="s">
        <v>135</v>
      </c>
      <c r="K2395" t="s">
        <v>39</v>
      </c>
      <c r="L2395" s="127">
        <v>0.46666666666666662</v>
      </c>
      <c r="M2395" t="s">
        <v>77</v>
      </c>
      <c r="N2395" t="s">
        <v>49</v>
      </c>
      <c r="O2395" t="s">
        <v>30</v>
      </c>
      <c r="P2395" t="s">
        <v>31</v>
      </c>
      <c r="Q2395" t="s">
        <v>41</v>
      </c>
      <c r="R2395" t="s">
        <v>33</v>
      </c>
      <c r="S2395" t="s">
        <v>42</v>
      </c>
      <c r="T2395" t="s">
        <v>35</v>
      </c>
      <c r="U2395" s="1" t="s">
        <v>64</v>
      </c>
      <c r="V2395">
        <v>1</v>
      </c>
      <c r="W2395">
        <v>0</v>
      </c>
      <c r="X2395">
        <v>0</v>
      </c>
      <c r="Y2395">
        <v>1</v>
      </c>
      <c r="Z2395">
        <v>0</v>
      </c>
    </row>
    <row r="2396" spans="1:26" x14ac:dyDescent="0.25">
      <c r="A2396">
        <v>106981116</v>
      </c>
      <c r="B2396" t="s">
        <v>81</v>
      </c>
      <c r="C2396" t="s">
        <v>45</v>
      </c>
      <c r="D2396">
        <v>50012239</v>
      </c>
      <c r="E2396">
        <v>50012239</v>
      </c>
      <c r="F2396">
        <v>999.99900000000002</v>
      </c>
      <c r="H2396">
        <v>0</v>
      </c>
      <c r="I2396">
        <v>2022</v>
      </c>
      <c r="J2396" t="s">
        <v>145</v>
      </c>
      <c r="K2396" t="s">
        <v>53</v>
      </c>
      <c r="L2396" s="127">
        <v>0.48541666666666666</v>
      </c>
      <c r="M2396" t="s">
        <v>28</v>
      </c>
      <c r="N2396" t="s">
        <v>49</v>
      </c>
      <c r="O2396" t="s">
        <v>30</v>
      </c>
      <c r="P2396" t="s">
        <v>31</v>
      </c>
      <c r="Q2396" t="s">
        <v>41</v>
      </c>
      <c r="R2396" t="s">
        <v>33</v>
      </c>
      <c r="S2396" t="s">
        <v>42</v>
      </c>
      <c r="T2396" t="s">
        <v>35</v>
      </c>
      <c r="U2396" s="1" t="s">
        <v>43</v>
      </c>
      <c r="V2396">
        <v>2</v>
      </c>
      <c r="W2396">
        <v>0</v>
      </c>
      <c r="X2396">
        <v>0</v>
      </c>
      <c r="Y2396">
        <v>0</v>
      </c>
      <c r="Z2396">
        <v>1</v>
      </c>
    </row>
    <row r="2397" spans="1:26" x14ac:dyDescent="0.25">
      <c r="A2397">
        <v>106981279</v>
      </c>
      <c r="B2397" t="s">
        <v>81</v>
      </c>
      <c r="C2397" t="s">
        <v>45</v>
      </c>
      <c r="D2397">
        <v>50011776</v>
      </c>
      <c r="E2397">
        <v>40002136</v>
      </c>
      <c r="F2397">
        <v>0.83299999999999996</v>
      </c>
      <c r="G2397">
        <v>10000077</v>
      </c>
      <c r="H2397">
        <v>0</v>
      </c>
      <c r="I2397">
        <v>2022</v>
      </c>
      <c r="J2397" t="s">
        <v>145</v>
      </c>
      <c r="K2397" t="s">
        <v>48</v>
      </c>
      <c r="L2397" s="127">
        <v>3.1944444444444449E-2</v>
      </c>
      <c r="M2397" t="s">
        <v>28</v>
      </c>
      <c r="N2397" t="s">
        <v>49</v>
      </c>
      <c r="O2397" t="s">
        <v>30</v>
      </c>
      <c r="P2397" t="s">
        <v>54</v>
      </c>
      <c r="Q2397" t="s">
        <v>41</v>
      </c>
      <c r="R2397" t="s">
        <v>95</v>
      </c>
      <c r="S2397" t="s">
        <v>42</v>
      </c>
      <c r="T2397" t="s">
        <v>47</v>
      </c>
      <c r="U2397" s="1" t="s">
        <v>64</v>
      </c>
      <c r="V2397">
        <v>1</v>
      </c>
      <c r="W2397">
        <v>0</v>
      </c>
      <c r="X2397">
        <v>0</v>
      </c>
      <c r="Y2397">
        <v>1</v>
      </c>
      <c r="Z2397">
        <v>0</v>
      </c>
    </row>
    <row r="2398" spans="1:26" x14ac:dyDescent="0.25">
      <c r="A2398">
        <v>106981386</v>
      </c>
      <c r="B2398" t="s">
        <v>25</v>
      </c>
      <c r="C2398" t="s">
        <v>65</v>
      </c>
      <c r="D2398">
        <v>10000440</v>
      </c>
      <c r="E2398">
        <v>10000440</v>
      </c>
      <c r="F2398">
        <v>3.8220000000000001</v>
      </c>
      <c r="G2398">
        <v>50031853</v>
      </c>
      <c r="H2398">
        <v>8.9999999999999993E-3</v>
      </c>
      <c r="I2398">
        <v>2022</v>
      </c>
      <c r="J2398" t="s">
        <v>145</v>
      </c>
      <c r="K2398" t="s">
        <v>48</v>
      </c>
      <c r="L2398" s="127">
        <v>0.31736111111111115</v>
      </c>
      <c r="M2398" t="s">
        <v>28</v>
      </c>
      <c r="N2398" t="s">
        <v>49</v>
      </c>
      <c r="O2398" t="s">
        <v>30</v>
      </c>
      <c r="P2398" t="s">
        <v>31</v>
      </c>
      <c r="Q2398" t="s">
        <v>41</v>
      </c>
      <c r="R2398" t="s">
        <v>33</v>
      </c>
      <c r="S2398" t="s">
        <v>42</v>
      </c>
      <c r="T2398" t="s">
        <v>35</v>
      </c>
      <c r="U2398" s="1" t="s">
        <v>64</v>
      </c>
      <c r="V2398">
        <v>8</v>
      </c>
      <c r="W2398">
        <v>0</v>
      </c>
      <c r="X2398">
        <v>0</v>
      </c>
      <c r="Y2398">
        <v>1</v>
      </c>
      <c r="Z2398">
        <v>0</v>
      </c>
    </row>
    <row r="2399" spans="1:26" x14ac:dyDescent="0.25">
      <c r="A2399">
        <v>106981526</v>
      </c>
      <c r="B2399" t="s">
        <v>25</v>
      </c>
      <c r="C2399" t="s">
        <v>65</v>
      </c>
      <c r="D2399">
        <v>10000040</v>
      </c>
      <c r="E2399">
        <v>10000040</v>
      </c>
      <c r="F2399">
        <v>999.99900000000002</v>
      </c>
      <c r="G2399">
        <v>50026231</v>
      </c>
      <c r="H2399">
        <v>0.379</v>
      </c>
      <c r="I2399">
        <v>2022</v>
      </c>
      <c r="J2399" t="s">
        <v>145</v>
      </c>
      <c r="K2399" t="s">
        <v>53</v>
      </c>
      <c r="L2399" s="127">
        <v>0.90277777777777779</v>
      </c>
      <c r="M2399" t="s">
        <v>28</v>
      </c>
      <c r="N2399" t="s">
        <v>49</v>
      </c>
      <c r="O2399" t="s">
        <v>30</v>
      </c>
      <c r="P2399" t="s">
        <v>31</v>
      </c>
      <c r="Q2399" t="s">
        <v>32</v>
      </c>
      <c r="R2399" t="s">
        <v>33</v>
      </c>
      <c r="S2399" t="s">
        <v>34</v>
      </c>
      <c r="T2399" t="s">
        <v>57</v>
      </c>
      <c r="U2399" s="1" t="s">
        <v>36</v>
      </c>
      <c r="V2399">
        <v>5</v>
      </c>
      <c r="W2399">
        <v>0</v>
      </c>
      <c r="X2399">
        <v>0</v>
      </c>
      <c r="Y2399">
        <v>0</v>
      </c>
      <c r="Z2399">
        <v>0</v>
      </c>
    </row>
    <row r="2400" spans="1:26" x14ac:dyDescent="0.25">
      <c r="A2400">
        <v>106981560</v>
      </c>
      <c r="B2400" t="s">
        <v>100</v>
      </c>
      <c r="C2400" t="s">
        <v>67</v>
      </c>
      <c r="D2400">
        <v>30000016</v>
      </c>
      <c r="E2400">
        <v>30000016</v>
      </c>
      <c r="F2400">
        <v>5.1710000000000003</v>
      </c>
      <c r="G2400">
        <v>40001003</v>
      </c>
      <c r="H2400">
        <v>0.3</v>
      </c>
      <c r="I2400">
        <v>2022</v>
      </c>
      <c r="J2400" t="s">
        <v>145</v>
      </c>
      <c r="K2400" t="s">
        <v>55</v>
      </c>
      <c r="L2400" s="127">
        <v>0.73749999999999993</v>
      </c>
      <c r="M2400" t="s">
        <v>28</v>
      </c>
      <c r="N2400" t="s">
        <v>49</v>
      </c>
      <c r="O2400" t="s">
        <v>30</v>
      </c>
      <c r="P2400" t="s">
        <v>31</v>
      </c>
      <c r="Q2400" t="s">
        <v>41</v>
      </c>
      <c r="R2400" t="s">
        <v>33</v>
      </c>
      <c r="S2400" t="s">
        <v>42</v>
      </c>
      <c r="T2400" t="s">
        <v>35</v>
      </c>
      <c r="U2400" s="1" t="s">
        <v>64</v>
      </c>
      <c r="V2400">
        <v>3</v>
      </c>
      <c r="W2400">
        <v>0</v>
      </c>
      <c r="X2400">
        <v>0</v>
      </c>
      <c r="Y2400">
        <v>1</v>
      </c>
      <c r="Z2400">
        <v>1</v>
      </c>
    </row>
    <row r="2401" spans="1:26" x14ac:dyDescent="0.25">
      <c r="A2401">
        <v>106981577</v>
      </c>
      <c r="B2401" t="s">
        <v>106</v>
      </c>
      <c r="C2401" t="s">
        <v>65</v>
      </c>
      <c r="D2401">
        <v>10000095</v>
      </c>
      <c r="E2401">
        <v>10000095</v>
      </c>
      <c r="F2401">
        <v>22.414999999999999</v>
      </c>
      <c r="G2401">
        <v>40001815</v>
      </c>
      <c r="H2401">
        <v>0.1</v>
      </c>
      <c r="I2401">
        <v>2022</v>
      </c>
      <c r="J2401" t="s">
        <v>145</v>
      </c>
      <c r="K2401" t="s">
        <v>55</v>
      </c>
      <c r="L2401" s="127">
        <v>0.97430555555555554</v>
      </c>
      <c r="M2401" t="s">
        <v>28</v>
      </c>
      <c r="N2401" t="s">
        <v>29</v>
      </c>
      <c r="O2401" t="s">
        <v>30</v>
      </c>
      <c r="P2401" t="s">
        <v>54</v>
      </c>
      <c r="Q2401" t="s">
        <v>41</v>
      </c>
      <c r="R2401" t="s">
        <v>33</v>
      </c>
      <c r="S2401" t="s">
        <v>42</v>
      </c>
      <c r="T2401" t="s">
        <v>57</v>
      </c>
      <c r="U2401" s="1" t="s">
        <v>36</v>
      </c>
      <c r="V2401">
        <v>2</v>
      </c>
      <c r="W2401">
        <v>0</v>
      </c>
      <c r="X2401">
        <v>0</v>
      </c>
      <c r="Y2401">
        <v>0</v>
      </c>
      <c r="Z2401">
        <v>0</v>
      </c>
    </row>
    <row r="2402" spans="1:26" x14ac:dyDescent="0.25">
      <c r="A2402">
        <v>106981714</v>
      </c>
      <c r="B2402" t="s">
        <v>86</v>
      </c>
      <c r="C2402" t="s">
        <v>65</v>
      </c>
      <c r="D2402">
        <v>10000026</v>
      </c>
      <c r="E2402">
        <v>10000026</v>
      </c>
      <c r="F2402">
        <v>24.655000000000001</v>
      </c>
      <c r="G2402">
        <v>200360</v>
      </c>
      <c r="H2402">
        <v>0.9</v>
      </c>
      <c r="I2402">
        <v>2022</v>
      </c>
      <c r="J2402" t="s">
        <v>145</v>
      </c>
      <c r="K2402" t="s">
        <v>27</v>
      </c>
      <c r="L2402" s="127">
        <v>0.92291666666666661</v>
      </c>
      <c r="M2402" t="s">
        <v>28</v>
      </c>
      <c r="N2402" t="s">
        <v>49</v>
      </c>
      <c r="O2402" t="s">
        <v>30</v>
      </c>
      <c r="P2402" t="s">
        <v>31</v>
      </c>
      <c r="Q2402" t="s">
        <v>41</v>
      </c>
      <c r="R2402" t="s">
        <v>33</v>
      </c>
      <c r="S2402" t="s">
        <v>42</v>
      </c>
      <c r="T2402" t="s">
        <v>57</v>
      </c>
      <c r="U2402" s="1" t="s">
        <v>36</v>
      </c>
      <c r="V2402">
        <v>1</v>
      </c>
      <c r="W2402">
        <v>0</v>
      </c>
      <c r="X2402">
        <v>0</v>
      </c>
      <c r="Y2402">
        <v>0</v>
      </c>
      <c r="Z2402">
        <v>0</v>
      </c>
    </row>
    <row r="2403" spans="1:26" x14ac:dyDescent="0.25">
      <c r="A2403">
        <v>106981799</v>
      </c>
      <c r="B2403" t="s">
        <v>25</v>
      </c>
      <c r="C2403" t="s">
        <v>65</v>
      </c>
      <c r="D2403">
        <v>10000040</v>
      </c>
      <c r="E2403">
        <v>10000040</v>
      </c>
      <c r="F2403">
        <v>21.332000000000001</v>
      </c>
      <c r="G2403">
        <v>40005220</v>
      </c>
      <c r="H2403">
        <v>0.42</v>
      </c>
      <c r="I2403">
        <v>2022</v>
      </c>
      <c r="J2403" t="s">
        <v>145</v>
      </c>
      <c r="K2403" t="s">
        <v>60</v>
      </c>
      <c r="L2403" s="127">
        <v>0.52222222222222225</v>
      </c>
      <c r="M2403" t="s">
        <v>28</v>
      </c>
      <c r="N2403" t="s">
        <v>29</v>
      </c>
      <c r="O2403" t="s">
        <v>30</v>
      </c>
      <c r="P2403" t="s">
        <v>31</v>
      </c>
      <c r="Q2403" t="s">
        <v>41</v>
      </c>
      <c r="R2403" t="s">
        <v>33</v>
      </c>
      <c r="S2403" t="s">
        <v>42</v>
      </c>
      <c r="T2403" t="s">
        <v>35</v>
      </c>
      <c r="U2403" s="1" t="s">
        <v>36</v>
      </c>
      <c r="V2403">
        <v>9</v>
      </c>
      <c r="W2403">
        <v>0</v>
      </c>
      <c r="X2403">
        <v>0</v>
      </c>
      <c r="Y2403">
        <v>0</v>
      </c>
      <c r="Z2403">
        <v>0</v>
      </c>
    </row>
    <row r="2404" spans="1:26" x14ac:dyDescent="0.25">
      <c r="A2404">
        <v>106981811</v>
      </c>
      <c r="B2404" t="s">
        <v>117</v>
      </c>
      <c r="C2404" t="s">
        <v>65</v>
      </c>
      <c r="D2404">
        <v>10000040</v>
      </c>
      <c r="E2404">
        <v>10000040</v>
      </c>
      <c r="F2404">
        <v>12.815</v>
      </c>
      <c r="G2404">
        <v>10000077</v>
      </c>
      <c r="H2404">
        <v>9.0999999999999998E-2</v>
      </c>
      <c r="I2404">
        <v>2022</v>
      </c>
      <c r="J2404" t="s">
        <v>145</v>
      </c>
      <c r="K2404" t="s">
        <v>39</v>
      </c>
      <c r="L2404" s="127">
        <v>0.5854166666666667</v>
      </c>
      <c r="M2404" t="s">
        <v>28</v>
      </c>
      <c r="N2404" t="s">
        <v>49</v>
      </c>
      <c r="O2404" t="s">
        <v>30</v>
      </c>
      <c r="P2404" t="s">
        <v>54</v>
      </c>
      <c r="Q2404" t="s">
        <v>41</v>
      </c>
      <c r="R2404" t="s">
        <v>33</v>
      </c>
      <c r="S2404" t="s">
        <v>42</v>
      </c>
      <c r="T2404" t="s">
        <v>35</v>
      </c>
      <c r="U2404" s="1" t="s">
        <v>36</v>
      </c>
      <c r="V2404">
        <v>4</v>
      </c>
      <c r="W2404">
        <v>0</v>
      </c>
      <c r="X2404">
        <v>0</v>
      </c>
      <c r="Y2404">
        <v>0</v>
      </c>
      <c r="Z2404">
        <v>0</v>
      </c>
    </row>
    <row r="2405" spans="1:26" x14ac:dyDescent="0.25">
      <c r="A2405">
        <v>106981839</v>
      </c>
      <c r="B2405" t="s">
        <v>25</v>
      </c>
      <c r="C2405" t="s">
        <v>65</v>
      </c>
      <c r="D2405">
        <v>10000040</v>
      </c>
      <c r="E2405">
        <v>10000040</v>
      </c>
      <c r="F2405">
        <v>21.202000000000002</v>
      </c>
      <c r="G2405">
        <v>40005220</v>
      </c>
      <c r="H2405">
        <v>0.28999999999999998</v>
      </c>
      <c r="I2405">
        <v>2022</v>
      </c>
      <c r="J2405" t="s">
        <v>145</v>
      </c>
      <c r="K2405" t="s">
        <v>60</v>
      </c>
      <c r="L2405" s="127">
        <v>0.5625</v>
      </c>
      <c r="M2405" t="s">
        <v>28</v>
      </c>
      <c r="N2405" t="s">
        <v>29</v>
      </c>
      <c r="O2405" t="s">
        <v>30</v>
      </c>
      <c r="P2405" t="s">
        <v>31</v>
      </c>
      <c r="Q2405" t="s">
        <v>41</v>
      </c>
      <c r="R2405" t="s">
        <v>33</v>
      </c>
      <c r="S2405" t="s">
        <v>42</v>
      </c>
      <c r="T2405" t="s">
        <v>35</v>
      </c>
      <c r="U2405" s="1" t="s">
        <v>36</v>
      </c>
      <c r="V2405">
        <v>4</v>
      </c>
      <c r="W2405">
        <v>0</v>
      </c>
      <c r="X2405">
        <v>0</v>
      </c>
      <c r="Y2405">
        <v>0</v>
      </c>
      <c r="Z2405">
        <v>0</v>
      </c>
    </row>
    <row r="2406" spans="1:26" x14ac:dyDescent="0.25">
      <c r="A2406">
        <v>106981848</v>
      </c>
      <c r="B2406" t="s">
        <v>110</v>
      </c>
      <c r="C2406" t="s">
        <v>67</v>
      </c>
      <c r="D2406">
        <v>30000107</v>
      </c>
      <c r="E2406">
        <v>30000107</v>
      </c>
      <c r="F2406">
        <v>26.376999999999999</v>
      </c>
      <c r="G2406">
        <v>40001737</v>
      </c>
      <c r="H2406">
        <v>0.4</v>
      </c>
      <c r="I2406">
        <v>2022</v>
      </c>
      <c r="J2406" t="s">
        <v>145</v>
      </c>
      <c r="K2406" t="s">
        <v>27</v>
      </c>
      <c r="L2406" s="127">
        <v>0.76597222222222217</v>
      </c>
      <c r="M2406" t="s">
        <v>28</v>
      </c>
      <c r="N2406" t="s">
        <v>49</v>
      </c>
      <c r="O2406" t="s">
        <v>30</v>
      </c>
      <c r="P2406" t="s">
        <v>68</v>
      </c>
      <c r="Q2406" t="s">
        <v>41</v>
      </c>
      <c r="R2406" t="s">
        <v>50</v>
      </c>
      <c r="S2406" t="s">
        <v>42</v>
      </c>
      <c r="T2406" t="s">
        <v>35</v>
      </c>
      <c r="U2406" s="1" t="s">
        <v>105</v>
      </c>
      <c r="V2406">
        <v>2</v>
      </c>
      <c r="W2406">
        <v>1</v>
      </c>
      <c r="X2406">
        <v>0</v>
      </c>
      <c r="Y2406">
        <v>0</v>
      </c>
      <c r="Z2406">
        <v>0</v>
      </c>
    </row>
    <row r="2407" spans="1:26" x14ac:dyDescent="0.25">
      <c r="A2407">
        <v>106981857</v>
      </c>
      <c r="B2407" t="s">
        <v>25</v>
      </c>
      <c r="C2407" t="s">
        <v>65</v>
      </c>
      <c r="D2407">
        <v>10000040</v>
      </c>
      <c r="E2407">
        <v>10000040</v>
      </c>
      <c r="F2407">
        <v>25.917999999999999</v>
      </c>
      <c r="G2407">
        <v>203090</v>
      </c>
      <c r="H2407">
        <v>0.5</v>
      </c>
      <c r="I2407">
        <v>2022</v>
      </c>
      <c r="J2407" t="s">
        <v>145</v>
      </c>
      <c r="K2407" t="s">
        <v>39</v>
      </c>
      <c r="L2407" s="127">
        <v>0.86319444444444438</v>
      </c>
      <c r="M2407" t="s">
        <v>28</v>
      </c>
      <c r="N2407" t="s">
        <v>49</v>
      </c>
      <c r="O2407" t="s">
        <v>30</v>
      </c>
      <c r="P2407" t="s">
        <v>31</v>
      </c>
      <c r="Q2407" t="s">
        <v>41</v>
      </c>
      <c r="R2407" t="s">
        <v>33</v>
      </c>
      <c r="S2407" t="s">
        <v>42</v>
      </c>
      <c r="T2407" t="s">
        <v>57</v>
      </c>
      <c r="U2407" s="1" t="s">
        <v>36</v>
      </c>
      <c r="V2407">
        <v>1</v>
      </c>
      <c r="W2407">
        <v>0</v>
      </c>
      <c r="X2407">
        <v>0</v>
      </c>
      <c r="Y2407">
        <v>0</v>
      </c>
      <c r="Z2407">
        <v>0</v>
      </c>
    </row>
    <row r="2408" spans="1:26" x14ac:dyDescent="0.25">
      <c r="A2408">
        <v>106982108</v>
      </c>
      <c r="B2408" t="s">
        <v>107</v>
      </c>
      <c r="C2408" t="s">
        <v>38</v>
      </c>
      <c r="D2408">
        <v>20000321</v>
      </c>
      <c r="E2408">
        <v>20000321</v>
      </c>
      <c r="F2408">
        <v>14.44</v>
      </c>
      <c r="G2408">
        <v>200140</v>
      </c>
      <c r="H2408">
        <v>1</v>
      </c>
      <c r="I2408">
        <v>2022</v>
      </c>
      <c r="J2408" t="s">
        <v>145</v>
      </c>
      <c r="K2408" t="s">
        <v>27</v>
      </c>
      <c r="L2408" s="127">
        <v>0.42708333333333331</v>
      </c>
      <c r="M2408" t="s">
        <v>40</v>
      </c>
      <c r="N2408" t="s">
        <v>49</v>
      </c>
      <c r="O2408" t="s">
        <v>30</v>
      </c>
      <c r="P2408" t="s">
        <v>54</v>
      </c>
      <c r="Q2408" t="s">
        <v>41</v>
      </c>
      <c r="R2408" t="s">
        <v>128</v>
      </c>
      <c r="S2408" t="s">
        <v>42</v>
      </c>
      <c r="T2408" t="s">
        <v>35</v>
      </c>
      <c r="U2408" s="1" t="s">
        <v>85</v>
      </c>
      <c r="V2408">
        <v>1</v>
      </c>
      <c r="W2408">
        <v>0</v>
      </c>
      <c r="X2408">
        <v>1</v>
      </c>
      <c r="Y2408">
        <v>0</v>
      </c>
      <c r="Z2408">
        <v>0</v>
      </c>
    </row>
    <row r="2409" spans="1:26" x14ac:dyDescent="0.25">
      <c r="A2409">
        <v>106982124</v>
      </c>
      <c r="B2409" t="s">
        <v>104</v>
      </c>
      <c r="C2409" t="s">
        <v>65</v>
      </c>
      <c r="D2409">
        <v>10000026</v>
      </c>
      <c r="E2409">
        <v>10000026</v>
      </c>
      <c r="F2409">
        <v>4.5250000000000004</v>
      </c>
      <c r="G2409">
        <v>200440</v>
      </c>
      <c r="H2409">
        <v>1</v>
      </c>
      <c r="I2409">
        <v>2022</v>
      </c>
      <c r="J2409" t="s">
        <v>145</v>
      </c>
      <c r="K2409" t="s">
        <v>27</v>
      </c>
      <c r="L2409" s="127">
        <v>0.70763888888888893</v>
      </c>
      <c r="M2409" t="s">
        <v>28</v>
      </c>
      <c r="N2409" t="s">
        <v>29</v>
      </c>
      <c r="O2409" t="s">
        <v>30</v>
      </c>
      <c r="P2409" t="s">
        <v>54</v>
      </c>
      <c r="Q2409" t="s">
        <v>41</v>
      </c>
      <c r="R2409" t="s">
        <v>33</v>
      </c>
      <c r="S2409" t="s">
        <v>42</v>
      </c>
      <c r="T2409" t="s">
        <v>35</v>
      </c>
      <c r="U2409" s="1" t="s">
        <v>36</v>
      </c>
      <c r="V2409">
        <v>2</v>
      </c>
      <c r="W2409">
        <v>0</v>
      </c>
      <c r="X2409">
        <v>0</v>
      </c>
      <c r="Y2409">
        <v>0</v>
      </c>
      <c r="Z2409">
        <v>0</v>
      </c>
    </row>
    <row r="2410" spans="1:26" x14ac:dyDescent="0.25">
      <c r="A2410">
        <v>106982177</v>
      </c>
      <c r="B2410" t="s">
        <v>104</v>
      </c>
      <c r="C2410" t="s">
        <v>65</v>
      </c>
      <c r="D2410">
        <v>10000026</v>
      </c>
      <c r="E2410">
        <v>10000026</v>
      </c>
      <c r="F2410">
        <v>4.4509999999999996</v>
      </c>
      <c r="G2410">
        <v>40001534</v>
      </c>
      <c r="H2410">
        <v>0.5</v>
      </c>
      <c r="I2410">
        <v>2022</v>
      </c>
      <c r="J2410" t="s">
        <v>145</v>
      </c>
      <c r="K2410" t="s">
        <v>53</v>
      </c>
      <c r="L2410" s="127">
        <v>0.90902777777777777</v>
      </c>
      <c r="M2410" t="s">
        <v>28</v>
      </c>
      <c r="N2410" t="s">
        <v>49</v>
      </c>
      <c r="O2410" t="s">
        <v>30</v>
      </c>
      <c r="P2410" t="s">
        <v>31</v>
      </c>
      <c r="Q2410" t="s">
        <v>41</v>
      </c>
      <c r="R2410" t="s">
        <v>33</v>
      </c>
      <c r="S2410" t="s">
        <v>42</v>
      </c>
      <c r="T2410" t="s">
        <v>57</v>
      </c>
      <c r="U2410" s="1" t="s">
        <v>36</v>
      </c>
      <c r="V2410">
        <v>1</v>
      </c>
      <c r="W2410">
        <v>0</v>
      </c>
      <c r="X2410">
        <v>0</v>
      </c>
      <c r="Y2410">
        <v>0</v>
      </c>
      <c r="Z2410">
        <v>0</v>
      </c>
    </row>
    <row r="2411" spans="1:26" x14ac:dyDescent="0.25">
      <c r="A2411">
        <v>106982238</v>
      </c>
      <c r="B2411" t="s">
        <v>44</v>
      </c>
      <c r="C2411" t="s">
        <v>45</v>
      </c>
      <c r="D2411">
        <v>50029592</v>
      </c>
      <c r="E2411">
        <v>50029592</v>
      </c>
      <c r="F2411">
        <v>0.38100000000000001</v>
      </c>
      <c r="G2411">
        <v>50031347</v>
      </c>
      <c r="H2411">
        <v>1.9E-2</v>
      </c>
      <c r="I2411">
        <v>2022</v>
      </c>
      <c r="J2411" t="s">
        <v>145</v>
      </c>
      <c r="K2411" t="s">
        <v>48</v>
      </c>
      <c r="L2411" s="127">
        <v>0.5854166666666667</v>
      </c>
      <c r="M2411" t="s">
        <v>28</v>
      </c>
      <c r="N2411" t="s">
        <v>49</v>
      </c>
      <c r="O2411" t="s">
        <v>30</v>
      </c>
      <c r="P2411" t="s">
        <v>54</v>
      </c>
      <c r="Q2411" t="s">
        <v>41</v>
      </c>
      <c r="R2411" t="s">
        <v>33</v>
      </c>
      <c r="S2411" t="s">
        <v>42</v>
      </c>
      <c r="T2411" t="s">
        <v>35</v>
      </c>
      <c r="U2411" s="1" t="s">
        <v>36</v>
      </c>
      <c r="V2411">
        <v>1</v>
      </c>
      <c r="W2411">
        <v>0</v>
      </c>
      <c r="X2411">
        <v>0</v>
      </c>
      <c r="Y2411">
        <v>0</v>
      </c>
      <c r="Z2411">
        <v>0</v>
      </c>
    </row>
    <row r="2412" spans="1:26" x14ac:dyDescent="0.25">
      <c r="A2412">
        <v>106982412</v>
      </c>
      <c r="B2412" t="s">
        <v>25</v>
      </c>
      <c r="C2412" t="s">
        <v>122</v>
      </c>
      <c r="D2412">
        <v>40003014</v>
      </c>
      <c r="E2412">
        <v>40003014</v>
      </c>
      <c r="F2412">
        <v>8.4000000000000005E-2</v>
      </c>
      <c r="G2412">
        <v>50006074</v>
      </c>
      <c r="H2412">
        <v>0</v>
      </c>
      <c r="I2412">
        <v>2022</v>
      </c>
      <c r="J2412" t="s">
        <v>145</v>
      </c>
      <c r="K2412" t="s">
        <v>58</v>
      </c>
      <c r="L2412" s="127">
        <v>0.99097222222222225</v>
      </c>
      <c r="M2412" t="s">
        <v>28</v>
      </c>
      <c r="N2412" t="s">
        <v>29</v>
      </c>
      <c r="O2412" t="s">
        <v>30</v>
      </c>
      <c r="P2412" t="s">
        <v>54</v>
      </c>
      <c r="Q2412" t="s">
        <v>41</v>
      </c>
      <c r="R2412" t="s">
        <v>33</v>
      </c>
      <c r="S2412" t="s">
        <v>42</v>
      </c>
      <c r="T2412" t="s">
        <v>47</v>
      </c>
      <c r="U2412" s="1" t="s">
        <v>36</v>
      </c>
      <c r="V2412">
        <v>1</v>
      </c>
      <c r="W2412">
        <v>0</v>
      </c>
      <c r="X2412">
        <v>0</v>
      </c>
      <c r="Y2412">
        <v>0</v>
      </c>
      <c r="Z2412">
        <v>0</v>
      </c>
    </row>
    <row r="2413" spans="1:26" x14ac:dyDescent="0.25">
      <c r="A2413">
        <v>106982474</v>
      </c>
      <c r="B2413" t="s">
        <v>106</v>
      </c>
      <c r="C2413" t="s">
        <v>45</v>
      </c>
      <c r="D2413">
        <v>50025193</v>
      </c>
      <c r="E2413">
        <v>29000401</v>
      </c>
      <c r="F2413">
        <v>0.69</v>
      </c>
      <c r="G2413">
        <v>50027074</v>
      </c>
      <c r="H2413">
        <v>0</v>
      </c>
      <c r="I2413">
        <v>2022</v>
      </c>
      <c r="J2413" t="s">
        <v>135</v>
      </c>
      <c r="K2413" t="s">
        <v>55</v>
      </c>
      <c r="L2413" s="127">
        <v>0.92569444444444438</v>
      </c>
      <c r="M2413" t="s">
        <v>92</v>
      </c>
      <c r="Q2413" t="s">
        <v>41</v>
      </c>
      <c r="R2413" t="s">
        <v>61</v>
      </c>
      <c r="S2413" t="s">
        <v>42</v>
      </c>
      <c r="T2413" t="s">
        <v>47</v>
      </c>
      <c r="U2413" s="1" t="s">
        <v>85</v>
      </c>
      <c r="V2413">
        <v>3</v>
      </c>
      <c r="W2413">
        <v>0</v>
      </c>
      <c r="X2413">
        <v>1</v>
      </c>
      <c r="Y2413">
        <v>0</v>
      </c>
      <c r="Z2413">
        <v>1</v>
      </c>
    </row>
    <row r="2414" spans="1:26" x14ac:dyDescent="0.25">
      <c r="A2414">
        <v>106982607</v>
      </c>
      <c r="B2414" t="s">
        <v>37</v>
      </c>
      <c r="C2414" t="s">
        <v>38</v>
      </c>
      <c r="D2414">
        <v>20000070</v>
      </c>
      <c r="E2414">
        <v>20000070</v>
      </c>
      <c r="F2414">
        <v>11.58</v>
      </c>
      <c r="G2414">
        <v>50025238</v>
      </c>
      <c r="H2414">
        <v>4.4999999999999998E-2</v>
      </c>
      <c r="I2414">
        <v>2022</v>
      </c>
      <c r="J2414" t="s">
        <v>145</v>
      </c>
      <c r="K2414" t="s">
        <v>48</v>
      </c>
      <c r="L2414" s="127">
        <v>0.3833333333333333</v>
      </c>
      <c r="M2414" t="s">
        <v>77</v>
      </c>
      <c r="N2414" t="s">
        <v>49</v>
      </c>
      <c r="O2414" t="s">
        <v>30</v>
      </c>
      <c r="P2414" t="s">
        <v>54</v>
      </c>
      <c r="Q2414" t="s">
        <v>41</v>
      </c>
      <c r="R2414" t="s">
        <v>33</v>
      </c>
      <c r="S2414" t="s">
        <v>42</v>
      </c>
      <c r="T2414" t="s">
        <v>35</v>
      </c>
      <c r="U2414" s="1" t="s">
        <v>36</v>
      </c>
      <c r="V2414">
        <v>2</v>
      </c>
      <c r="W2414">
        <v>0</v>
      </c>
      <c r="X2414">
        <v>0</v>
      </c>
      <c r="Y2414">
        <v>0</v>
      </c>
      <c r="Z2414">
        <v>0</v>
      </c>
    </row>
    <row r="2415" spans="1:26" x14ac:dyDescent="0.25">
      <c r="A2415">
        <v>106982670</v>
      </c>
      <c r="B2415" t="s">
        <v>114</v>
      </c>
      <c r="C2415" t="s">
        <v>67</v>
      </c>
      <c r="D2415">
        <v>30000042</v>
      </c>
      <c r="E2415">
        <v>30000042</v>
      </c>
      <c r="F2415">
        <v>15.695</v>
      </c>
      <c r="G2415">
        <v>40001704</v>
      </c>
      <c r="H2415">
        <v>0.1</v>
      </c>
      <c r="I2415">
        <v>2022</v>
      </c>
      <c r="J2415" t="s">
        <v>145</v>
      </c>
      <c r="K2415" t="s">
        <v>55</v>
      </c>
      <c r="L2415" s="127">
        <v>0.56944444444444442</v>
      </c>
      <c r="M2415" t="s">
        <v>28</v>
      </c>
      <c r="N2415" t="s">
        <v>49</v>
      </c>
      <c r="O2415" t="s">
        <v>30</v>
      </c>
      <c r="P2415" t="s">
        <v>31</v>
      </c>
      <c r="Q2415" t="s">
        <v>41</v>
      </c>
      <c r="R2415" t="s">
        <v>99</v>
      </c>
      <c r="S2415" t="s">
        <v>42</v>
      </c>
      <c r="T2415" t="s">
        <v>35</v>
      </c>
      <c r="U2415" s="1" t="s">
        <v>36</v>
      </c>
      <c r="V2415">
        <v>2</v>
      </c>
      <c r="W2415">
        <v>0</v>
      </c>
      <c r="X2415">
        <v>0</v>
      </c>
      <c r="Y2415">
        <v>0</v>
      </c>
      <c r="Z2415">
        <v>0</v>
      </c>
    </row>
    <row r="2416" spans="1:26" x14ac:dyDescent="0.25">
      <c r="A2416">
        <v>106982689</v>
      </c>
      <c r="B2416" t="s">
        <v>81</v>
      </c>
      <c r="C2416" t="s">
        <v>65</v>
      </c>
      <c r="D2416">
        <v>10000485</v>
      </c>
      <c r="E2416">
        <v>10800485</v>
      </c>
      <c r="F2416">
        <v>29.384</v>
      </c>
      <c r="G2416">
        <v>30000016</v>
      </c>
      <c r="H2416">
        <v>3</v>
      </c>
      <c r="I2416">
        <v>2022</v>
      </c>
      <c r="J2416" t="s">
        <v>145</v>
      </c>
      <c r="K2416" t="s">
        <v>53</v>
      </c>
      <c r="L2416" s="127">
        <v>0.84305555555555556</v>
      </c>
      <c r="M2416" t="s">
        <v>28</v>
      </c>
      <c r="N2416" t="s">
        <v>49</v>
      </c>
      <c r="O2416" t="s">
        <v>30</v>
      </c>
      <c r="P2416" t="s">
        <v>31</v>
      </c>
      <c r="Q2416" t="s">
        <v>41</v>
      </c>
      <c r="R2416" t="s">
        <v>33</v>
      </c>
      <c r="S2416" t="s">
        <v>42</v>
      </c>
      <c r="T2416" t="s">
        <v>57</v>
      </c>
      <c r="U2416" s="1" t="s">
        <v>36</v>
      </c>
      <c r="V2416">
        <v>1</v>
      </c>
      <c r="W2416">
        <v>0</v>
      </c>
      <c r="X2416">
        <v>0</v>
      </c>
      <c r="Y2416">
        <v>0</v>
      </c>
      <c r="Z2416">
        <v>0</v>
      </c>
    </row>
    <row r="2417" spans="1:26" x14ac:dyDescent="0.25">
      <c r="A2417">
        <v>106982690</v>
      </c>
      <c r="B2417" t="s">
        <v>81</v>
      </c>
      <c r="C2417" t="s">
        <v>65</v>
      </c>
      <c r="D2417">
        <v>10000485</v>
      </c>
      <c r="E2417">
        <v>10800485</v>
      </c>
      <c r="F2417">
        <v>29.384</v>
      </c>
      <c r="G2417">
        <v>30000016</v>
      </c>
      <c r="H2417">
        <v>3</v>
      </c>
      <c r="I2417">
        <v>2022</v>
      </c>
      <c r="J2417" t="s">
        <v>145</v>
      </c>
      <c r="K2417" t="s">
        <v>53</v>
      </c>
      <c r="L2417" s="127">
        <v>0.84236111111111101</v>
      </c>
      <c r="M2417" t="s">
        <v>28</v>
      </c>
      <c r="N2417" t="s">
        <v>49</v>
      </c>
      <c r="O2417" t="s">
        <v>30</v>
      </c>
      <c r="P2417" t="s">
        <v>31</v>
      </c>
      <c r="Q2417" t="s">
        <v>41</v>
      </c>
      <c r="R2417" t="s">
        <v>33</v>
      </c>
      <c r="S2417" t="s">
        <v>42</v>
      </c>
      <c r="T2417" t="s">
        <v>57</v>
      </c>
      <c r="U2417" s="1" t="s">
        <v>36</v>
      </c>
      <c r="V2417">
        <v>5</v>
      </c>
      <c r="W2417">
        <v>0</v>
      </c>
      <c r="X2417">
        <v>0</v>
      </c>
      <c r="Y2417">
        <v>0</v>
      </c>
      <c r="Z2417">
        <v>0</v>
      </c>
    </row>
    <row r="2418" spans="1:26" x14ac:dyDescent="0.25">
      <c r="A2418">
        <v>106982702</v>
      </c>
      <c r="B2418" t="s">
        <v>117</v>
      </c>
      <c r="C2418" t="s">
        <v>65</v>
      </c>
      <c r="D2418">
        <v>10000040</v>
      </c>
      <c r="E2418">
        <v>10000040</v>
      </c>
      <c r="F2418">
        <v>12.901</v>
      </c>
      <c r="G2418">
        <v>10000077</v>
      </c>
      <c r="H2418">
        <v>5.0000000000000001E-3</v>
      </c>
      <c r="I2418">
        <v>2022</v>
      </c>
      <c r="J2418" t="s">
        <v>145</v>
      </c>
      <c r="K2418" t="s">
        <v>48</v>
      </c>
      <c r="L2418" s="127">
        <v>0.39305555555555555</v>
      </c>
      <c r="M2418" t="s">
        <v>28</v>
      </c>
      <c r="N2418" t="s">
        <v>29</v>
      </c>
      <c r="O2418" t="s">
        <v>30</v>
      </c>
      <c r="P2418" t="s">
        <v>31</v>
      </c>
      <c r="Q2418" t="s">
        <v>41</v>
      </c>
      <c r="R2418" t="s">
        <v>56</v>
      </c>
      <c r="S2418" t="s">
        <v>42</v>
      </c>
      <c r="T2418" t="s">
        <v>35</v>
      </c>
      <c r="U2418" s="1" t="s">
        <v>36</v>
      </c>
      <c r="V2418">
        <v>1</v>
      </c>
      <c r="W2418">
        <v>0</v>
      </c>
      <c r="X2418">
        <v>0</v>
      </c>
      <c r="Y2418">
        <v>0</v>
      </c>
      <c r="Z2418">
        <v>0</v>
      </c>
    </row>
    <row r="2419" spans="1:26" x14ac:dyDescent="0.25">
      <c r="A2419">
        <v>106982732</v>
      </c>
      <c r="B2419" t="s">
        <v>88</v>
      </c>
      <c r="C2419" t="s">
        <v>122</v>
      </c>
      <c r="D2419">
        <v>40001310</v>
      </c>
      <c r="E2419">
        <v>40001310</v>
      </c>
      <c r="F2419">
        <v>0</v>
      </c>
      <c r="G2419">
        <v>40001307</v>
      </c>
      <c r="H2419">
        <v>0</v>
      </c>
      <c r="I2419">
        <v>2022</v>
      </c>
      <c r="J2419" t="s">
        <v>145</v>
      </c>
      <c r="K2419" t="s">
        <v>48</v>
      </c>
      <c r="L2419" s="127">
        <v>0.58472222222222225</v>
      </c>
      <c r="M2419" t="s">
        <v>28</v>
      </c>
      <c r="N2419" t="s">
        <v>49</v>
      </c>
      <c r="O2419" t="s">
        <v>30</v>
      </c>
      <c r="P2419" t="s">
        <v>68</v>
      </c>
      <c r="Q2419" t="s">
        <v>41</v>
      </c>
      <c r="R2419" t="s">
        <v>50</v>
      </c>
      <c r="S2419" t="s">
        <v>42</v>
      </c>
      <c r="T2419" t="s">
        <v>35</v>
      </c>
      <c r="U2419" s="1" t="s">
        <v>36</v>
      </c>
      <c r="V2419">
        <v>2</v>
      </c>
      <c r="W2419">
        <v>0</v>
      </c>
      <c r="X2419">
        <v>0</v>
      </c>
      <c r="Y2419">
        <v>0</v>
      </c>
      <c r="Z2419">
        <v>0</v>
      </c>
    </row>
    <row r="2420" spans="1:26" x14ac:dyDescent="0.25">
      <c r="A2420">
        <v>106982765</v>
      </c>
      <c r="B2420" t="s">
        <v>106</v>
      </c>
      <c r="C2420" t="s">
        <v>65</v>
      </c>
      <c r="D2420">
        <v>10000095</v>
      </c>
      <c r="E2420">
        <v>10000095</v>
      </c>
      <c r="F2420">
        <v>999.99900000000002</v>
      </c>
      <c r="G2420">
        <v>40001714</v>
      </c>
      <c r="H2420">
        <v>1.5</v>
      </c>
      <c r="I2420">
        <v>2022</v>
      </c>
      <c r="J2420" t="s">
        <v>135</v>
      </c>
      <c r="K2420" t="s">
        <v>39</v>
      </c>
      <c r="L2420" s="127">
        <v>0.7944444444444444</v>
      </c>
      <c r="M2420" t="s">
        <v>28</v>
      </c>
      <c r="N2420" t="s">
        <v>49</v>
      </c>
      <c r="O2420" t="s">
        <v>30</v>
      </c>
      <c r="P2420" t="s">
        <v>54</v>
      </c>
      <c r="Q2420" t="s">
        <v>41</v>
      </c>
      <c r="R2420" t="s">
        <v>33</v>
      </c>
      <c r="S2420" t="s">
        <v>42</v>
      </c>
      <c r="T2420" t="s">
        <v>35</v>
      </c>
      <c r="U2420" s="1" t="s">
        <v>43</v>
      </c>
      <c r="V2420">
        <v>2</v>
      </c>
      <c r="W2420">
        <v>0</v>
      </c>
      <c r="X2420">
        <v>0</v>
      </c>
      <c r="Y2420">
        <v>0</v>
      </c>
      <c r="Z2420">
        <v>2</v>
      </c>
    </row>
    <row r="2421" spans="1:26" x14ac:dyDescent="0.25">
      <c r="A2421">
        <v>106983028</v>
      </c>
      <c r="B2421" t="s">
        <v>108</v>
      </c>
      <c r="C2421" t="s">
        <v>45</v>
      </c>
      <c r="D2421">
        <v>50022930</v>
      </c>
      <c r="E2421">
        <v>50022930</v>
      </c>
      <c r="F2421">
        <v>999.99900000000002</v>
      </c>
      <c r="G2421">
        <v>50007998</v>
      </c>
      <c r="H2421">
        <v>0.01</v>
      </c>
      <c r="I2421">
        <v>2022</v>
      </c>
      <c r="J2421" t="s">
        <v>145</v>
      </c>
      <c r="K2421" t="s">
        <v>48</v>
      </c>
      <c r="L2421" s="127">
        <v>0.53263888888888888</v>
      </c>
      <c r="M2421" t="s">
        <v>77</v>
      </c>
      <c r="N2421" t="s">
        <v>49</v>
      </c>
      <c r="O2421" t="s">
        <v>30</v>
      </c>
      <c r="P2421" t="s">
        <v>68</v>
      </c>
      <c r="Q2421" t="s">
        <v>41</v>
      </c>
      <c r="R2421" t="s">
        <v>33</v>
      </c>
      <c r="S2421" t="s">
        <v>42</v>
      </c>
      <c r="T2421" t="s">
        <v>35</v>
      </c>
      <c r="U2421" s="1" t="s">
        <v>36</v>
      </c>
      <c r="V2421">
        <v>2</v>
      </c>
      <c r="W2421">
        <v>0</v>
      </c>
      <c r="X2421">
        <v>0</v>
      </c>
      <c r="Y2421">
        <v>0</v>
      </c>
      <c r="Z2421">
        <v>0</v>
      </c>
    </row>
    <row r="2422" spans="1:26" x14ac:dyDescent="0.25">
      <c r="A2422">
        <v>106983075</v>
      </c>
      <c r="B2422" t="s">
        <v>44</v>
      </c>
      <c r="C2422" t="s">
        <v>67</v>
      </c>
      <c r="D2422">
        <v>30000147</v>
      </c>
      <c r="E2422">
        <v>30000147</v>
      </c>
      <c r="F2422">
        <v>9.8840000000000003</v>
      </c>
      <c r="G2422">
        <v>50026600</v>
      </c>
      <c r="H2422">
        <v>0</v>
      </c>
      <c r="I2422">
        <v>2022</v>
      </c>
      <c r="J2422" t="s">
        <v>145</v>
      </c>
      <c r="K2422" t="s">
        <v>55</v>
      </c>
      <c r="L2422" s="127">
        <v>0.43263888888888885</v>
      </c>
      <c r="M2422" t="s">
        <v>28</v>
      </c>
      <c r="N2422" t="s">
        <v>49</v>
      </c>
      <c r="O2422" t="s">
        <v>30</v>
      </c>
      <c r="P2422" t="s">
        <v>54</v>
      </c>
      <c r="Q2422" t="s">
        <v>41</v>
      </c>
      <c r="R2422" t="s">
        <v>75</v>
      </c>
      <c r="S2422" t="s">
        <v>42</v>
      </c>
      <c r="T2422" t="s">
        <v>35</v>
      </c>
      <c r="U2422" s="1" t="s">
        <v>36</v>
      </c>
      <c r="V2422">
        <v>3</v>
      </c>
      <c r="W2422">
        <v>0</v>
      </c>
      <c r="X2422">
        <v>0</v>
      </c>
      <c r="Y2422">
        <v>0</v>
      </c>
      <c r="Z2422">
        <v>0</v>
      </c>
    </row>
    <row r="2423" spans="1:26" x14ac:dyDescent="0.25">
      <c r="A2423">
        <v>106983171</v>
      </c>
      <c r="B2423" t="s">
        <v>44</v>
      </c>
      <c r="C2423" t="s">
        <v>38</v>
      </c>
      <c r="D2423">
        <v>20000070</v>
      </c>
      <c r="E2423">
        <v>20000070</v>
      </c>
      <c r="F2423">
        <v>8.6920000000000002</v>
      </c>
      <c r="G2423">
        <v>50014232</v>
      </c>
      <c r="H2423">
        <v>0</v>
      </c>
      <c r="I2423">
        <v>2022</v>
      </c>
      <c r="J2423" t="s">
        <v>145</v>
      </c>
      <c r="K2423" t="s">
        <v>55</v>
      </c>
      <c r="L2423" s="127">
        <v>0.57847222222222217</v>
      </c>
      <c r="M2423" t="s">
        <v>28</v>
      </c>
      <c r="N2423" t="s">
        <v>49</v>
      </c>
      <c r="O2423" t="s">
        <v>30</v>
      </c>
      <c r="P2423" t="s">
        <v>68</v>
      </c>
      <c r="Q2423" t="s">
        <v>41</v>
      </c>
      <c r="R2423" t="s">
        <v>33</v>
      </c>
      <c r="S2423" t="s">
        <v>42</v>
      </c>
      <c r="T2423" t="s">
        <v>35</v>
      </c>
      <c r="U2423" s="1" t="s">
        <v>36</v>
      </c>
      <c r="V2423">
        <v>2</v>
      </c>
      <c r="W2423">
        <v>0</v>
      </c>
      <c r="X2423">
        <v>0</v>
      </c>
      <c r="Y2423">
        <v>0</v>
      </c>
      <c r="Z2423">
        <v>0</v>
      </c>
    </row>
    <row r="2424" spans="1:26" x14ac:dyDescent="0.25">
      <c r="A2424">
        <v>106983240</v>
      </c>
      <c r="B2424" t="s">
        <v>112</v>
      </c>
      <c r="C2424" t="s">
        <v>65</v>
      </c>
      <c r="D2424">
        <v>10000095</v>
      </c>
      <c r="E2424">
        <v>10000095</v>
      </c>
      <c r="F2424">
        <v>0.433</v>
      </c>
      <c r="G2424">
        <v>40001811</v>
      </c>
      <c r="H2424">
        <v>0.1</v>
      </c>
      <c r="I2424">
        <v>2022</v>
      </c>
      <c r="J2424" t="s">
        <v>145</v>
      </c>
      <c r="K2424" t="s">
        <v>48</v>
      </c>
      <c r="L2424" s="127">
        <v>0.56666666666666665</v>
      </c>
      <c r="M2424" t="s">
        <v>28</v>
      </c>
      <c r="N2424" t="s">
        <v>49</v>
      </c>
      <c r="O2424" t="s">
        <v>30</v>
      </c>
      <c r="P2424" t="s">
        <v>54</v>
      </c>
      <c r="Q2424" t="s">
        <v>41</v>
      </c>
      <c r="R2424" t="s">
        <v>33</v>
      </c>
      <c r="S2424" t="s">
        <v>42</v>
      </c>
      <c r="T2424" t="s">
        <v>35</v>
      </c>
      <c r="U2424" s="1" t="s">
        <v>36</v>
      </c>
      <c r="V2424">
        <v>7</v>
      </c>
      <c r="W2424">
        <v>0</v>
      </c>
      <c r="X2424">
        <v>0</v>
      </c>
      <c r="Y2424">
        <v>0</v>
      </c>
      <c r="Z2424">
        <v>0</v>
      </c>
    </row>
    <row r="2425" spans="1:26" x14ac:dyDescent="0.25">
      <c r="A2425">
        <v>106983400</v>
      </c>
      <c r="B2425" t="s">
        <v>114</v>
      </c>
      <c r="C2425" t="s">
        <v>38</v>
      </c>
      <c r="D2425">
        <v>20000070</v>
      </c>
      <c r="E2425">
        <v>20000070</v>
      </c>
      <c r="F2425">
        <v>9.6760000000000002</v>
      </c>
      <c r="G2425">
        <v>40002565</v>
      </c>
      <c r="H2425">
        <v>6.8000000000000005E-2</v>
      </c>
      <c r="I2425">
        <v>2022</v>
      </c>
      <c r="J2425" t="s">
        <v>145</v>
      </c>
      <c r="K2425" t="s">
        <v>53</v>
      </c>
      <c r="L2425" s="127">
        <v>0.58402777777777781</v>
      </c>
      <c r="M2425" t="s">
        <v>28</v>
      </c>
      <c r="N2425" t="s">
        <v>29</v>
      </c>
      <c r="O2425" t="s">
        <v>30</v>
      </c>
      <c r="P2425" t="s">
        <v>31</v>
      </c>
      <c r="Q2425" t="s">
        <v>62</v>
      </c>
      <c r="R2425" t="s">
        <v>33</v>
      </c>
      <c r="S2425" t="s">
        <v>42</v>
      </c>
      <c r="T2425" t="s">
        <v>35</v>
      </c>
      <c r="U2425" s="1" t="s">
        <v>36</v>
      </c>
      <c r="V2425">
        <v>1</v>
      </c>
      <c r="W2425">
        <v>0</v>
      </c>
      <c r="X2425">
        <v>0</v>
      </c>
      <c r="Y2425">
        <v>0</v>
      </c>
      <c r="Z2425">
        <v>0</v>
      </c>
    </row>
    <row r="2426" spans="1:26" x14ac:dyDescent="0.25">
      <c r="A2426">
        <v>106983423</v>
      </c>
      <c r="B2426" t="s">
        <v>63</v>
      </c>
      <c r="C2426" t="s">
        <v>65</v>
      </c>
      <c r="D2426">
        <v>10000085</v>
      </c>
      <c r="E2426">
        <v>10000085</v>
      </c>
      <c r="F2426">
        <v>9.1920000000000002</v>
      </c>
      <c r="G2426">
        <v>200720</v>
      </c>
      <c r="H2426">
        <v>0.1</v>
      </c>
      <c r="I2426">
        <v>2022</v>
      </c>
      <c r="J2426" t="s">
        <v>145</v>
      </c>
      <c r="K2426" t="s">
        <v>48</v>
      </c>
      <c r="L2426" s="127">
        <v>0.96666666666666667</v>
      </c>
      <c r="M2426" t="s">
        <v>40</v>
      </c>
      <c r="N2426" t="s">
        <v>49</v>
      </c>
      <c r="O2426" t="s">
        <v>30</v>
      </c>
      <c r="P2426" t="s">
        <v>54</v>
      </c>
      <c r="Q2426" t="s">
        <v>41</v>
      </c>
      <c r="R2426" t="s">
        <v>33</v>
      </c>
      <c r="S2426" t="s">
        <v>42</v>
      </c>
      <c r="T2426" t="s">
        <v>57</v>
      </c>
      <c r="U2426" s="1" t="s">
        <v>36</v>
      </c>
      <c r="V2426">
        <v>2</v>
      </c>
      <c r="W2426">
        <v>0</v>
      </c>
      <c r="X2426">
        <v>0</v>
      </c>
      <c r="Y2426">
        <v>0</v>
      </c>
      <c r="Z2426">
        <v>0</v>
      </c>
    </row>
    <row r="2427" spans="1:26" x14ac:dyDescent="0.25">
      <c r="A2427">
        <v>106983443</v>
      </c>
      <c r="B2427" t="s">
        <v>25</v>
      </c>
      <c r="C2427" t="s">
        <v>65</v>
      </c>
      <c r="D2427">
        <v>10000040</v>
      </c>
      <c r="E2427">
        <v>10000040</v>
      </c>
      <c r="F2427">
        <v>18.628</v>
      </c>
      <c r="G2427">
        <v>10000440</v>
      </c>
      <c r="H2427">
        <v>0.15</v>
      </c>
      <c r="I2427">
        <v>2022</v>
      </c>
      <c r="J2427" t="s">
        <v>145</v>
      </c>
      <c r="K2427" t="s">
        <v>48</v>
      </c>
      <c r="L2427" s="127">
        <v>0.55277777777777781</v>
      </c>
      <c r="M2427" t="s">
        <v>28</v>
      </c>
      <c r="N2427" t="s">
        <v>49</v>
      </c>
      <c r="O2427" t="s">
        <v>30</v>
      </c>
      <c r="P2427" t="s">
        <v>54</v>
      </c>
      <c r="Q2427" t="s">
        <v>41</v>
      </c>
      <c r="R2427" t="s">
        <v>33</v>
      </c>
      <c r="S2427" t="s">
        <v>42</v>
      </c>
      <c r="T2427" t="s">
        <v>35</v>
      </c>
      <c r="U2427" s="1" t="s">
        <v>64</v>
      </c>
      <c r="V2427">
        <v>3</v>
      </c>
      <c r="W2427">
        <v>0</v>
      </c>
      <c r="X2427">
        <v>0</v>
      </c>
      <c r="Y2427">
        <v>2</v>
      </c>
      <c r="Z2427">
        <v>0</v>
      </c>
    </row>
    <row r="2428" spans="1:26" x14ac:dyDescent="0.25">
      <c r="A2428">
        <v>106983458</v>
      </c>
      <c r="B2428" t="s">
        <v>114</v>
      </c>
      <c r="C2428" t="s">
        <v>122</v>
      </c>
      <c r="D2428">
        <v>40001010</v>
      </c>
      <c r="E2428">
        <v>40001010</v>
      </c>
      <c r="F2428">
        <v>3.4159999999999999</v>
      </c>
      <c r="G2428">
        <v>40003306</v>
      </c>
      <c r="H2428">
        <v>0</v>
      </c>
      <c r="I2428">
        <v>2022</v>
      </c>
      <c r="J2428" t="s">
        <v>145</v>
      </c>
      <c r="K2428" t="s">
        <v>55</v>
      </c>
      <c r="L2428" s="127">
        <v>0.3611111111111111</v>
      </c>
      <c r="M2428" t="s">
        <v>77</v>
      </c>
      <c r="N2428" t="s">
        <v>49</v>
      </c>
      <c r="O2428" t="s">
        <v>30</v>
      </c>
      <c r="P2428" t="s">
        <v>31</v>
      </c>
      <c r="Q2428" t="s">
        <v>41</v>
      </c>
      <c r="R2428" t="s">
        <v>50</v>
      </c>
      <c r="S2428" t="s">
        <v>42</v>
      </c>
      <c r="T2428" t="s">
        <v>35</v>
      </c>
      <c r="U2428" s="1" t="s">
        <v>64</v>
      </c>
      <c r="V2428">
        <v>3</v>
      </c>
      <c r="W2428">
        <v>0</v>
      </c>
      <c r="X2428">
        <v>0</v>
      </c>
      <c r="Y2428">
        <v>1</v>
      </c>
      <c r="Z2428">
        <v>1</v>
      </c>
    </row>
    <row r="2429" spans="1:26" x14ac:dyDescent="0.25">
      <c r="A2429">
        <v>106983488</v>
      </c>
      <c r="B2429" t="s">
        <v>81</v>
      </c>
      <c r="C2429" t="s">
        <v>65</v>
      </c>
      <c r="D2429">
        <v>10000485</v>
      </c>
      <c r="E2429">
        <v>10800485</v>
      </c>
      <c r="F2429">
        <v>30.509</v>
      </c>
      <c r="G2429">
        <v>50025426</v>
      </c>
      <c r="H2429">
        <v>1.5</v>
      </c>
      <c r="I2429">
        <v>2022</v>
      </c>
      <c r="J2429" t="s">
        <v>135</v>
      </c>
      <c r="K2429" t="s">
        <v>55</v>
      </c>
      <c r="L2429" s="127">
        <v>0.95486111111111116</v>
      </c>
      <c r="M2429" t="s">
        <v>28</v>
      </c>
      <c r="N2429" t="s">
        <v>49</v>
      </c>
      <c r="O2429" t="s">
        <v>30</v>
      </c>
      <c r="P2429" t="s">
        <v>31</v>
      </c>
      <c r="Q2429" t="s">
        <v>62</v>
      </c>
      <c r="R2429" t="s">
        <v>33</v>
      </c>
      <c r="S2429" t="s">
        <v>34</v>
      </c>
      <c r="T2429" t="s">
        <v>57</v>
      </c>
      <c r="U2429" s="1" t="s">
        <v>36</v>
      </c>
      <c r="V2429">
        <v>2</v>
      </c>
      <c r="W2429">
        <v>0</v>
      </c>
      <c r="X2429">
        <v>0</v>
      </c>
      <c r="Y2429">
        <v>0</v>
      </c>
      <c r="Z2429">
        <v>0</v>
      </c>
    </row>
    <row r="2430" spans="1:26" x14ac:dyDescent="0.25">
      <c r="A2430">
        <v>106983512</v>
      </c>
      <c r="B2430" t="s">
        <v>104</v>
      </c>
      <c r="C2430" t="s">
        <v>122</v>
      </c>
      <c r="D2430">
        <v>40001534</v>
      </c>
      <c r="E2430">
        <v>40001534</v>
      </c>
      <c r="F2430">
        <v>4.0000000000000001E-3</v>
      </c>
      <c r="G2430">
        <v>20000025</v>
      </c>
      <c r="H2430">
        <v>4.0000000000000001E-3</v>
      </c>
      <c r="I2430">
        <v>2022</v>
      </c>
      <c r="J2430" t="s">
        <v>145</v>
      </c>
      <c r="K2430" t="s">
        <v>55</v>
      </c>
      <c r="L2430" s="127">
        <v>0.5083333333333333</v>
      </c>
      <c r="M2430" t="s">
        <v>28</v>
      </c>
      <c r="N2430" t="s">
        <v>49</v>
      </c>
      <c r="O2430" t="s">
        <v>30</v>
      </c>
      <c r="P2430" t="s">
        <v>31</v>
      </c>
      <c r="Q2430" t="s">
        <v>41</v>
      </c>
      <c r="R2430" t="s">
        <v>61</v>
      </c>
      <c r="S2430" t="s">
        <v>42</v>
      </c>
      <c r="T2430" t="s">
        <v>35</v>
      </c>
      <c r="U2430" s="1" t="s">
        <v>36</v>
      </c>
      <c r="V2430">
        <v>3</v>
      </c>
      <c r="W2430">
        <v>0</v>
      </c>
      <c r="X2430">
        <v>0</v>
      </c>
      <c r="Y2430">
        <v>0</v>
      </c>
      <c r="Z2430">
        <v>0</v>
      </c>
    </row>
    <row r="2431" spans="1:26" x14ac:dyDescent="0.25">
      <c r="A2431">
        <v>106983526</v>
      </c>
      <c r="B2431" t="s">
        <v>25</v>
      </c>
      <c r="C2431" t="s">
        <v>65</v>
      </c>
      <c r="D2431">
        <v>10000040</v>
      </c>
      <c r="E2431">
        <v>10000040</v>
      </c>
      <c r="F2431">
        <v>20.661999999999999</v>
      </c>
      <c r="G2431">
        <v>40005220</v>
      </c>
      <c r="H2431">
        <v>0.25</v>
      </c>
      <c r="I2431">
        <v>2022</v>
      </c>
      <c r="J2431" t="s">
        <v>145</v>
      </c>
      <c r="K2431" t="s">
        <v>53</v>
      </c>
      <c r="L2431" s="127">
        <v>0.81527777777777777</v>
      </c>
      <c r="M2431" t="s">
        <v>28</v>
      </c>
      <c r="N2431" t="s">
        <v>29</v>
      </c>
      <c r="O2431" t="s">
        <v>30</v>
      </c>
      <c r="P2431" t="s">
        <v>54</v>
      </c>
      <c r="Q2431" t="s">
        <v>62</v>
      </c>
      <c r="R2431" t="s">
        <v>33</v>
      </c>
      <c r="S2431" t="s">
        <v>34</v>
      </c>
      <c r="T2431" t="s">
        <v>35</v>
      </c>
      <c r="U2431" s="1" t="s">
        <v>36</v>
      </c>
      <c r="V2431">
        <v>1</v>
      </c>
      <c r="W2431">
        <v>0</v>
      </c>
      <c r="X2431">
        <v>0</v>
      </c>
      <c r="Y2431">
        <v>0</v>
      </c>
      <c r="Z2431">
        <v>0</v>
      </c>
    </row>
    <row r="2432" spans="1:26" x14ac:dyDescent="0.25">
      <c r="A2432">
        <v>106983668</v>
      </c>
      <c r="B2432" t="s">
        <v>81</v>
      </c>
      <c r="C2432" t="s">
        <v>45</v>
      </c>
      <c r="D2432">
        <v>50000943</v>
      </c>
      <c r="E2432">
        <v>40003632</v>
      </c>
      <c r="F2432">
        <v>2.948</v>
      </c>
      <c r="G2432">
        <v>50030637</v>
      </c>
      <c r="H2432">
        <v>2.8000000000000001E-2</v>
      </c>
      <c r="I2432">
        <v>2022</v>
      </c>
      <c r="J2432" t="s">
        <v>145</v>
      </c>
      <c r="K2432" t="s">
        <v>55</v>
      </c>
      <c r="L2432" s="127">
        <v>0.54791666666666672</v>
      </c>
      <c r="M2432" t="s">
        <v>28</v>
      </c>
      <c r="N2432" t="s">
        <v>49</v>
      </c>
      <c r="O2432" t="s">
        <v>30</v>
      </c>
      <c r="P2432" t="s">
        <v>31</v>
      </c>
      <c r="Q2432" t="s">
        <v>41</v>
      </c>
      <c r="R2432" t="s">
        <v>33</v>
      </c>
      <c r="S2432" t="s">
        <v>42</v>
      </c>
      <c r="T2432" t="s">
        <v>35</v>
      </c>
      <c r="U2432" s="1" t="s">
        <v>36</v>
      </c>
      <c r="V2432">
        <v>2</v>
      </c>
      <c r="W2432">
        <v>0</v>
      </c>
      <c r="X2432">
        <v>0</v>
      </c>
      <c r="Y2432">
        <v>0</v>
      </c>
      <c r="Z2432">
        <v>0</v>
      </c>
    </row>
    <row r="2433" spans="1:26" x14ac:dyDescent="0.25">
      <c r="A2433">
        <v>106983755</v>
      </c>
      <c r="B2433" t="s">
        <v>86</v>
      </c>
      <c r="C2433" t="s">
        <v>67</v>
      </c>
      <c r="D2433">
        <v>30000063</v>
      </c>
      <c r="E2433">
        <v>30000063</v>
      </c>
      <c r="F2433">
        <v>4.6550000000000002</v>
      </c>
      <c r="G2433">
        <v>40001004</v>
      </c>
      <c r="H2433">
        <v>0.2</v>
      </c>
      <c r="I2433">
        <v>2022</v>
      </c>
      <c r="J2433" t="s">
        <v>145</v>
      </c>
      <c r="K2433" t="s">
        <v>53</v>
      </c>
      <c r="L2433" s="127">
        <v>0.51527777777777783</v>
      </c>
      <c r="M2433" t="s">
        <v>28</v>
      </c>
      <c r="N2433" t="s">
        <v>49</v>
      </c>
      <c r="O2433" t="s">
        <v>30</v>
      </c>
      <c r="P2433" t="s">
        <v>31</v>
      </c>
      <c r="Q2433" t="s">
        <v>41</v>
      </c>
      <c r="R2433" t="s">
        <v>33</v>
      </c>
      <c r="S2433" t="s">
        <v>42</v>
      </c>
      <c r="T2433" t="s">
        <v>35</v>
      </c>
      <c r="U2433" s="1" t="s">
        <v>36</v>
      </c>
      <c r="V2433">
        <v>1</v>
      </c>
      <c r="W2433">
        <v>0</v>
      </c>
      <c r="X2433">
        <v>0</v>
      </c>
      <c r="Y2433">
        <v>0</v>
      </c>
      <c r="Z2433">
        <v>0</v>
      </c>
    </row>
    <row r="2434" spans="1:26" x14ac:dyDescent="0.25">
      <c r="A2434">
        <v>106983819</v>
      </c>
      <c r="B2434" t="s">
        <v>103</v>
      </c>
      <c r="C2434" t="s">
        <v>38</v>
      </c>
      <c r="D2434">
        <v>20000074</v>
      </c>
      <c r="E2434">
        <v>20000074</v>
      </c>
      <c r="F2434">
        <v>20.024000000000001</v>
      </c>
      <c r="G2434">
        <v>29000074</v>
      </c>
      <c r="H2434">
        <v>0.5</v>
      </c>
      <c r="I2434">
        <v>2022</v>
      </c>
      <c r="J2434" t="s">
        <v>145</v>
      </c>
      <c r="K2434" t="s">
        <v>55</v>
      </c>
      <c r="L2434" s="127">
        <v>0.45833333333333331</v>
      </c>
      <c r="M2434" t="s">
        <v>51</v>
      </c>
      <c r="N2434" t="s">
        <v>49</v>
      </c>
      <c r="O2434" t="s">
        <v>30</v>
      </c>
      <c r="P2434" t="s">
        <v>31</v>
      </c>
      <c r="Q2434" t="s">
        <v>41</v>
      </c>
      <c r="R2434" t="s">
        <v>33</v>
      </c>
      <c r="S2434" t="s">
        <v>42</v>
      </c>
      <c r="T2434" t="s">
        <v>35</v>
      </c>
      <c r="U2434" s="1" t="s">
        <v>64</v>
      </c>
      <c r="V2434">
        <v>5</v>
      </c>
      <c r="W2434">
        <v>0</v>
      </c>
      <c r="X2434">
        <v>0</v>
      </c>
      <c r="Y2434">
        <v>2</v>
      </c>
      <c r="Z2434">
        <v>0</v>
      </c>
    </row>
    <row r="2435" spans="1:26" x14ac:dyDescent="0.25">
      <c r="A2435">
        <v>106983874</v>
      </c>
      <c r="B2435" t="s">
        <v>110</v>
      </c>
      <c r="C2435" t="s">
        <v>67</v>
      </c>
      <c r="D2435">
        <v>30000116</v>
      </c>
      <c r="E2435">
        <v>30000116</v>
      </c>
      <c r="F2435">
        <v>3.17</v>
      </c>
      <c r="G2435">
        <v>40001509</v>
      </c>
      <c r="H2435">
        <v>0.5</v>
      </c>
      <c r="I2435">
        <v>2022</v>
      </c>
      <c r="J2435" t="s">
        <v>145</v>
      </c>
      <c r="K2435" t="s">
        <v>55</v>
      </c>
      <c r="L2435" s="127">
        <v>0.62152777777777779</v>
      </c>
      <c r="M2435" t="s">
        <v>40</v>
      </c>
      <c r="N2435" t="s">
        <v>49</v>
      </c>
      <c r="O2435" t="s">
        <v>30</v>
      </c>
      <c r="P2435" t="s">
        <v>31</v>
      </c>
      <c r="Q2435" t="s">
        <v>41</v>
      </c>
      <c r="R2435" t="s">
        <v>33</v>
      </c>
      <c r="S2435" t="s">
        <v>42</v>
      </c>
      <c r="T2435" t="s">
        <v>35</v>
      </c>
      <c r="U2435" s="1" t="s">
        <v>64</v>
      </c>
      <c r="V2435">
        <v>5</v>
      </c>
      <c r="W2435">
        <v>0</v>
      </c>
      <c r="X2435">
        <v>0</v>
      </c>
      <c r="Y2435">
        <v>1</v>
      </c>
      <c r="Z2435">
        <v>0</v>
      </c>
    </row>
    <row r="2436" spans="1:26" x14ac:dyDescent="0.25">
      <c r="A2436">
        <v>106983907</v>
      </c>
      <c r="B2436" t="s">
        <v>110</v>
      </c>
      <c r="C2436" t="s">
        <v>38</v>
      </c>
      <c r="D2436">
        <v>20000074</v>
      </c>
      <c r="E2436">
        <v>20000074</v>
      </c>
      <c r="F2436">
        <v>1.958</v>
      </c>
      <c r="G2436">
        <v>20000441</v>
      </c>
      <c r="H2436">
        <v>0.2</v>
      </c>
      <c r="I2436">
        <v>2022</v>
      </c>
      <c r="J2436" t="s">
        <v>145</v>
      </c>
      <c r="K2436" t="s">
        <v>55</v>
      </c>
      <c r="L2436" s="127">
        <v>0.37152777777777773</v>
      </c>
      <c r="M2436" t="s">
        <v>28</v>
      </c>
      <c r="N2436" t="s">
        <v>49</v>
      </c>
      <c r="O2436" t="s">
        <v>30</v>
      </c>
      <c r="P2436" t="s">
        <v>31</v>
      </c>
      <c r="Q2436" t="s">
        <v>41</v>
      </c>
      <c r="R2436" t="s">
        <v>56</v>
      </c>
      <c r="S2436" t="s">
        <v>42</v>
      </c>
      <c r="T2436" t="s">
        <v>35</v>
      </c>
      <c r="U2436" s="1" t="s">
        <v>36</v>
      </c>
      <c r="V2436">
        <v>2</v>
      </c>
      <c r="W2436">
        <v>0</v>
      </c>
      <c r="X2436">
        <v>0</v>
      </c>
      <c r="Y2436">
        <v>0</v>
      </c>
      <c r="Z2436">
        <v>0</v>
      </c>
    </row>
    <row r="2437" spans="1:26" x14ac:dyDescent="0.25">
      <c r="A2437">
        <v>106983917</v>
      </c>
      <c r="B2437" t="s">
        <v>86</v>
      </c>
      <c r="C2437" t="s">
        <v>65</v>
      </c>
      <c r="D2437">
        <v>10000026</v>
      </c>
      <c r="E2437">
        <v>10000026</v>
      </c>
      <c r="F2437">
        <v>26.259</v>
      </c>
      <c r="G2437">
        <v>200380</v>
      </c>
      <c r="H2437">
        <v>0.5</v>
      </c>
      <c r="I2437">
        <v>2022</v>
      </c>
      <c r="J2437" t="s">
        <v>145</v>
      </c>
      <c r="K2437" t="s">
        <v>58</v>
      </c>
      <c r="L2437" s="127">
        <v>0.40277777777777773</v>
      </c>
      <c r="M2437" t="s">
        <v>28</v>
      </c>
      <c r="N2437" t="s">
        <v>29</v>
      </c>
      <c r="O2437" t="s">
        <v>30</v>
      </c>
      <c r="P2437" t="s">
        <v>54</v>
      </c>
      <c r="Q2437" t="s">
        <v>41</v>
      </c>
      <c r="R2437" t="s">
        <v>33</v>
      </c>
      <c r="S2437" t="s">
        <v>42</v>
      </c>
      <c r="T2437" t="s">
        <v>35</v>
      </c>
      <c r="U2437" s="1" t="s">
        <v>43</v>
      </c>
      <c r="V2437">
        <v>4</v>
      </c>
      <c r="W2437">
        <v>0</v>
      </c>
      <c r="X2437">
        <v>0</v>
      </c>
      <c r="Y2437">
        <v>0</v>
      </c>
      <c r="Z2437">
        <v>2</v>
      </c>
    </row>
    <row r="2438" spans="1:26" x14ac:dyDescent="0.25">
      <c r="A2438">
        <v>106983945</v>
      </c>
      <c r="B2438" t="s">
        <v>81</v>
      </c>
      <c r="C2438" t="s">
        <v>65</v>
      </c>
      <c r="D2438">
        <v>10000485</v>
      </c>
      <c r="E2438">
        <v>10800485</v>
      </c>
      <c r="F2438">
        <v>27.884</v>
      </c>
      <c r="G2438">
        <v>30000016</v>
      </c>
      <c r="H2438">
        <v>1.5</v>
      </c>
      <c r="I2438">
        <v>2022</v>
      </c>
      <c r="J2438" t="s">
        <v>145</v>
      </c>
      <c r="K2438" t="s">
        <v>58</v>
      </c>
      <c r="L2438" s="127">
        <v>0.15</v>
      </c>
      <c r="M2438" t="s">
        <v>28</v>
      </c>
      <c r="N2438" t="s">
        <v>29</v>
      </c>
      <c r="O2438" t="s">
        <v>30</v>
      </c>
      <c r="P2438" t="s">
        <v>31</v>
      </c>
      <c r="Q2438" t="s">
        <v>41</v>
      </c>
      <c r="R2438" t="s">
        <v>33</v>
      </c>
      <c r="S2438" t="s">
        <v>42</v>
      </c>
      <c r="T2438" t="s">
        <v>57</v>
      </c>
      <c r="U2438" s="1" t="s">
        <v>36</v>
      </c>
      <c r="V2438">
        <v>1</v>
      </c>
      <c r="W2438">
        <v>0</v>
      </c>
      <c r="X2438">
        <v>0</v>
      </c>
      <c r="Y2438">
        <v>0</v>
      </c>
      <c r="Z2438">
        <v>0</v>
      </c>
    </row>
    <row r="2439" spans="1:26" x14ac:dyDescent="0.25">
      <c r="A2439">
        <v>106984074</v>
      </c>
      <c r="B2439" t="s">
        <v>44</v>
      </c>
      <c r="C2439" t="s">
        <v>38</v>
      </c>
      <c r="D2439">
        <v>20000070</v>
      </c>
      <c r="E2439">
        <v>20000070</v>
      </c>
      <c r="F2439">
        <v>8.9420000000000002</v>
      </c>
      <c r="G2439">
        <v>50014232</v>
      </c>
      <c r="H2439">
        <v>0.25</v>
      </c>
      <c r="I2439">
        <v>2022</v>
      </c>
      <c r="J2439" t="s">
        <v>145</v>
      </c>
      <c r="K2439" t="s">
        <v>27</v>
      </c>
      <c r="L2439" s="127">
        <v>2.2222222222222223E-2</v>
      </c>
      <c r="M2439" t="s">
        <v>40</v>
      </c>
      <c r="N2439" t="s">
        <v>29</v>
      </c>
      <c r="O2439" t="s">
        <v>30</v>
      </c>
      <c r="P2439" t="s">
        <v>54</v>
      </c>
      <c r="Q2439" t="s">
        <v>41</v>
      </c>
      <c r="R2439" t="s">
        <v>33</v>
      </c>
      <c r="S2439" t="s">
        <v>42</v>
      </c>
      <c r="T2439" t="s">
        <v>47</v>
      </c>
      <c r="U2439" s="1" t="s">
        <v>36</v>
      </c>
      <c r="V2439">
        <v>1</v>
      </c>
      <c r="W2439">
        <v>0</v>
      </c>
      <c r="X2439">
        <v>0</v>
      </c>
      <c r="Y2439">
        <v>0</v>
      </c>
      <c r="Z2439">
        <v>0</v>
      </c>
    </row>
    <row r="2440" spans="1:26" x14ac:dyDescent="0.25">
      <c r="A2440">
        <v>106984248</v>
      </c>
      <c r="B2440" t="s">
        <v>238</v>
      </c>
      <c r="C2440" t="s">
        <v>38</v>
      </c>
      <c r="D2440">
        <v>20000052</v>
      </c>
      <c r="E2440">
        <v>20000052</v>
      </c>
      <c r="F2440">
        <v>1.669</v>
      </c>
      <c r="G2440">
        <v>50023842</v>
      </c>
      <c r="H2440">
        <v>4</v>
      </c>
      <c r="I2440">
        <v>2022</v>
      </c>
      <c r="J2440" t="s">
        <v>145</v>
      </c>
      <c r="K2440" t="s">
        <v>53</v>
      </c>
      <c r="L2440" s="127">
        <v>0.5180555555555556</v>
      </c>
      <c r="M2440" t="s">
        <v>28</v>
      </c>
      <c r="N2440" t="s">
        <v>49</v>
      </c>
      <c r="O2440" t="s">
        <v>30</v>
      </c>
      <c r="P2440" t="s">
        <v>68</v>
      </c>
      <c r="Q2440" t="s">
        <v>41</v>
      </c>
      <c r="R2440" t="s">
        <v>33</v>
      </c>
      <c r="S2440" t="s">
        <v>42</v>
      </c>
      <c r="T2440" t="s">
        <v>35</v>
      </c>
      <c r="U2440" s="1" t="s">
        <v>36</v>
      </c>
      <c r="V2440">
        <v>2</v>
      </c>
      <c r="W2440">
        <v>0</v>
      </c>
      <c r="X2440">
        <v>0</v>
      </c>
      <c r="Y2440">
        <v>0</v>
      </c>
      <c r="Z2440">
        <v>0</v>
      </c>
    </row>
    <row r="2441" spans="1:26" x14ac:dyDescent="0.25">
      <c r="A2441">
        <v>106984276</v>
      </c>
      <c r="B2441" t="s">
        <v>96</v>
      </c>
      <c r="C2441" t="s">
        <v>45</v>
      </c>
      <c r="D2441">
        <v>50030343</v>
      </c>
      <c r="E2441">
        <v>30000109</v>
      </c>
      <c r="F2441">
        <v>3.2040000000000002</v>
      </c>
      <c r="G2441">
        <v>50025585</v>
      </c>
      <c r="H2441">
        <v>5.0999999999999997E-2</v>
      </c>
      <c r="I2441">
        <v>2022</v>
      </c>
      <c r="J2441" t="s">
        <v>118</v>
      </c>
      <c r="K2441" t="s">
        <v>53</v>
      </c>
      <c r="L2441" s="127">
        <v>0.42083333333333334</v>
      </c>
      <c r="M2441" t="s">
        <v>28</v>
      </c>
      <c r="N2441" t="s">
        <v>49</v>
      </c>
      <c r="O2441" t="s">
        <v>30</v>
      </c>
      <c r="P2441" t="s">
        <v>54</v>
      </c>
      <c r="Q2441" t="s">
        <v>32</v>
      </c>
      <c r="R2441" t="s">
        <v>33</v>
      </c>
      <c r="S2441" t="s">
        <v>42</v>
      </c>
      <c r="T2441" t="s">
        <v>35</v>
      </c>
      <c r="U2441" s="1" t="s">
        <v>36</v>
      </c>
      <c r="V2441">
        <v>1</v>
      </c>
      <c r="W2441">
        <v>0</v>
      </c>
      <c r="X2441">
        <v>0</v>
      </c>
      <c r="Y2441">
        <v>0</v>
      </c>
      <c r="Z2441">
        <v>0</v>
      </c>
    </row>
    <row r="2442" spans="1:26" x14ac:dyDescent="0.25">
      <c r="A2442">
        <v>106984303</v>
      </c>
      <c r="B2442" t="s">
        <v>96</v>
      </c>
      <c r="C2442" t="s">
        <v>45</v>
      </c>
      <c r="D2442">
        <v>50029041</v>
      </c>
      <c r="E2442">
        <v>40001920</v>
      </c>
      <c r="F2442">
        <v>0.36099999999999999</v>
      </c>
      <c r="G2442">
        <v>50022246</v>
      </c>
      <c r="H2442">
        <v>0</v>
      </c>
      <c r="I2442">
        <v>2022</v>
      </c>
      <c r="J2442" t="s">
        <v>145</v>
      </c>
      <c r="K2442" t="s">
        <v>55</v>
      </c>
      <c r="L2442" s="127">
        <v>0.47569444444444442</v>
      </c>
      <c r="M2442" t="s">
        <v>40</v>
      </c>
      <c r="N2442" t="s">
        <v>49</v>
      </c>
      <c r="O2442" t="s">
        <v>30</v>
      </c>
      <c r="P2442" t="s">
        <v>31</v>
      </c>
      <c r="Q2442" t="s">
        <v>41</v>
      </c>
      <c r="R2442" t="s">
        <v>61</v>
      </c>
      <c r="S2442" t="s">
        <v>42</v>
      </c>
      <c r="T2442" t="s">
        <v>35</v>
      </c>
      <c r="U2442" s="1" t="s">
        <v>43</v>
      </c>
      <c r="V2442">
        <v>3</v>
      </c>
      <c r="W2442">
        <v>0</v>
      </c>
      <c r="X2442">
        <v>0</v>
      </c>
      <c r="Y2442">
        <v>0</v>
      </c>
      <c r="Z2442">
        <v>3</v>
      </c>
    </row>
    <row r="2443" spans="1:26" x14ac:dyDescent="0.25">
      <c r="A2443">
        <v>106984403</v>
      </c>
      <c r="B2443" t="s">
        <v>96</v>
      </c>
      <c r="C2443" t="s">
        <v>45</v>
      </c>
      <c r="D2443">
        <v>50019687</v>
      </c>
      <c r="E2443">
        <v>50019687</v>
      </c>
      <c r="F2443">
        <v>2.0030000000000001</v>
      </c>
      <c r="G2443">
        <v>50002040</v>
      </c>
      <c r="H2443">
        <v>0</v>
      </c>
      <c r="I2443">
        <v>2022</v>
      </c>
      <c r="J2443" t="s">
        <v>145</v>
      </c>
      <c r="K2443" t="s">
        <v>53</v>
      </c>
      <c r="L2443" s="127">
        <v>0.64930555555555558</v>
      </c>
      <c r="M2443" t="s">
        <v>28</v>
      </c>
      <c r="N2443" t="s">
        <v>49</v>
      </c>
      <c r="O2443" t="s">
        <v>30</v>
      </c>
      <c r="P2443" t="s">
        <v>68</v>
      </c>
      <c r="Q2443" t="s">
        <v>41</v>
      </c>
      <c r="R2443" t="s">
        <v>61</v>
      </c>
      <c r="S2443" t="s">
        <v>34</v>
      </c>
      <c r="T2443" t="s">
        <v>35</v>
      </c>
      <c r="U2443" s="1" t="s">
        <v>36</v>
      </c>
      <c r="V2443">
        <v>3</v>
      </c>
      <c r="W2443">
        <v>0</v>
      </c>
      <c r="X2443">
        <v>0</v>
      </c>
      <c r="Y2443">
        <v>0</v>
      </c>
      <c r="Z2443">
        <v>0</v>
      </c>
    </row>
    <row r="2444" spans="1:26" x14ac:dyDescent="0.25">
      <c r="A2444">
        <v>106984521</v>
      </c>
      <c r="B2444" t="s">
        <v>25</v>
      </c>
      <c r="C2444" t="s">
        <v>45</v>
      </c>
      <c r="D2444">
        <v>50042018</v>
      </c>
      <c r="E2444">
        <v>50042018</v>
      </c>
      <c r="F2444">
        <v>1.0780000000000001</v>
      </c>
      <c r="G2444">
        <v>50014979</v>
      </c>
      <c r="H2444">
        <v>0</v>
      </c>
      <c r="I2444">
        <v>2022</v>
      </c>
      <c r="J2444" t="s">
        <v>145</v>
      </c>
      <c r="K2444" t="s">
        <v>55</v>
      </c>
      <c r="L2444" s="127">
        <v>0.8930555555555556</v>
      </c>
      <c r="M2444" t="s">
        <v>28</v>
      </c>
      <c r="N2444" t="s">
        <v>49</v>
      </c>
      <c r="O2444" t="s">
        <v>30</v>
      </c>
      <c r="P2444" t="s">
        <v>54</v>
      </c>
      <c r="Q2444" t="s">
        <v>41</v>
      </c>
      <c r="R2444" t="s">
        <v>50</v>
      </c>
      <c r="S2444" t="s">
        <v>42</v>
      </c>
      <c r="T2444" t="s">
        <v>47</v>
      </c>
      <c r="U2444" s="1" t="s">
        <v>36</v>
      </c>
      <c r="V2444">
        <v>2</v>
      </c>
      <c r="W2444">
        <v>0</v>
      </c>
      <c r="X2444">
        <v>0</v>
      </c>
      <c r="Y2444">
        <v>0</v>
      </c>
      <c r="Z2444">
        <v>0</v>
      </c>
    </row>
    <row r="2445" spans="1:26" x14ac:dyDescent="0.25">
      <c r="A2445">
        <v>106984713</v>
      </c>
      <c r="B2445" t="s">
        <v>25</v>
      </c>
      <c r="C2445" t="s">
        <v>65</v>
      </c>
      <c r="D2445">
        <v>10000440</v>
      </c>
      <c r="E2445">
        <v>10000440</v>
      </c>
      <c r="F2445">
        <v>3.1549999999999998</v>
      </c>
      <c r="G2445">
        <v>50014055</v>
      </c>
      <c r="H2445">
        <v>7.5999999999999998E-2</v>
      </c>
      <c r="I2445">
        <v>2022</v>
      </c>
      <c r="J2445" t="s">
        <v>145</v>
      </c>
      <c r="K2445" t="s">
        <v>39</v>
      </c>
      <c r="L2445" s="127">
        <v>0.33333333333333331</v>
      </c>
      <c r="M2445" t="s">
        <v>28</v>
      </c>
      <c r="N2445" t="s">
        <v>49</v>
      </c>
      <c r="O2445" t="s">
        <v>30</v>
      </c>
      <c r="P2445" t="s">
        <v>31</v>
      </c>
      <c r="Q2445" t="s">
        <v>41</v>
      </c>
      <c r="R2445" t="s">
        <v>33</v>
      </c>
      <c r="S2445" t="s">
        <v>42</v>
      </c>
      <c r="T2445" t="s">
        <v>35</v>
      </c>
      <c r="U2445" s="1" t="s">
        <v>36</v>
      </c>
      <c r="V2445">
        <v>1</v>
      </c>
      <c r="W2445">
        <v>0</v>
      </c>
      <c r="X2445">
        <v>0</v>
      </c>
      <c r="Y2445">
        <v>0</v>
      </c>
      <c r="Z2445">
        <v>0</v>
      </c>
    </row>
    <row r="2446" spans="1:26" x14ac:dyDescent="0.25">
      <c r="A2446">
        <v>106984738</v>
      </c>
      <c r="B2446" t="s">
        <v>25</v>
      </c>
      <c r="C2446" t="s">
        <v>65</v>
      </c>
      <c r="D2446">
        <v>10000440</v>
      </c>
      <c r="E2446">
        <v>10000440</v>
      </c>
      <c r="F2446">
        <v>999.99900000000002</v>
      </c>
      <c r="G2446">
        <v>50015732</v>
      </c>
      <c r="H2446">
        <v>8.2000000000000003E-2</v>
      </c>
      <c r="I2446">
        <v>2022</v>
      </c>
      <c r="J2446" t="s">
        <v>145</v>
      </c>
      <c r="K2446" t="s">
        <v>60</v>
      </c>
      <c r="L2446" s="127">
        <v>0.51041666666666663</v>
      </c>
      <c r="M2446" t="s">
        <v>28</v>
      </c>
      <c r="N2446" t="s">
        <v>29</v>
      </c>
      <c r="O2446" t="s">
        <v>30</v>
      </c>
      <c r="P2446" t="s">
        <v>31</v>
      </c>
      <c r="Q2446" t="s">
        <v>41</v>
      </c>
      <c r="R2446" t="s">
        <v>33</v>
      </c>
      <c r="S2446" t="s">
        <v>42</v>
      </c>
      <c r="T2446" t="s">
        <v>35</v>
      </c>
      <c r="U2446" s="1" t="s">
        <v>36</v>
      </c>
      <c r="V2446">
        <v>2</v>
      </c>
      <c r="W2446">
        <v>0</v>
      </c>
      <c r="X2446">
        <v>0</v>
      </c>
      <c r="Y2446">
        <v>0</v>
      </c>
      <c r="Z2446">
        <v>0</v>
      </c>
    </row>
    <row r="2447" spans="1:26" x14ac:dyDescent="0.25">
      <c r="A2447">
        <v>106984886</v>
      </c>
      <c r="B2447" t="s">
        <v>25</v>
      </c>
      <c r="C2447" t="s">
        <v>45</v>
      </c>
      <c r="D2447">
        <v>50025238</v>
      </c>
      <c r="E2447">
        <v>40002204</v>
      </c>
      <c r="F2447">
        <v>0.93600000000000005</v>
      </c>
      <c r="G2447">
        <v>50003625</v>
      </c>
      <c r="H2447">
        <v>0</v>
      </c>
      <c r="I2447">
        <v>2022</v>
      </c>
      <c r="J2447" t="s">
        <v>145</v>
      </c>
      <c r="K2447" t="s">
        <v>55</v>
      </c>
      <c r="L2447" s="127">
        <v>0.92152777777777783</v>
      </c>
      <c r="M2447" t="s">
        <v>28</v>
      </c>
      <c r="N2447" t="s">
        <v>29</v>
      </c>
      <c r="O2447" t="s">
        <v>30</v>
      </c>
      <c r="P2447" t="s">
        <v>31</v>
      </c>
      <c r="Q2447" t="s">
        <v>41</v>
      </c>
      <c r="R2447" t="s">
        <v>33</v>
      </c>
      <c r="S2447" t="s">
        <v>42</v>
      </c>
      <c r="T2447" t="s">
        <v>47</v>
      </c>
      <c r="U2447" s="1" t="s">
        <v>36</v>
      </c>
      <c r="V2447">
        <v>2</v>
      </c>
      <c r="W2447">
        <v>0</v>
      </c>
      <c r="X2447">
        <v>0</v>
      </c>
      <c r="Y2447">
        <v>0</v>
      </c>
      <c r="Z2447">
        <v>0</v>
      </c>
    </row>
    <row r="2448" spans="1:26" x14ac:dyDescent="0.25">
      <c r="A2448">
        <v>106985002</v>
      </c>
      <c r="B2448" t="s">
        <v>81</v>
      </c>
      <c r="C2448" t="s">
        <v>65</v>
      </c>
      <c r="D2448">
        <v>10000085</v>
      </c>
      <c r="E2448">
        <v>10000085</v>
      </c>
      <c r="F2448">
        <v>16.715</v>
      </c>
      <c r="G2448">
        <v>50031836</v>
      </c>
      <c r="H2448">
        <v>0.25</v>
      </c>
      <c r="I2448">
        <v>2022</v>
      </c>
      <c r="J2448" t="s">
        <v>145</v>
      </c>
      <c r="K2448" t="s">
        <v>48</v>
      </c>
      <c r="L2448" s="127">
        <v>0.9277777777777777</v>
      </c>
      <c r="M2448" t="s">
        <v>28</v>
      </c>
      <c r="N2448" t="s">
        <v>49</v>
      </c>
      <c r="O2448" t="s">
        <v>30</v>
      </c>
      <c r="P2448" t="s">
        <v>54</v>
      </c>
      <c r="Q2448" t="s">
        <v>41</v>
      </c>
      <c r="R2448" t="s">
        <v>33</v>
      </c>
      <c r="S2448" t="s">
        <v>42</v>
      </c>
      <c r="T2448" t="s">
        <v>47</v>
      </c>
      <c r="U2448" s="1" t="s">
        <v>36</v>
      </c>
      <c r="V2448">
        <v>2</v>
      </c>
      <c r="W2448">
        <v>0</v>
      </c>
      <c r="X2448">
        <v>0</v>
      </c>
      <c r="Y2448">
        <v>0</v>
      </c>
      <c r="Z2448">
        <v>0</v>
      </c>
    </row>
    <row r="2449" spans="1:26" x14ac:dyDescent="0.25">
      <c r="A2449">
        <v>106985003</v>
      </c>
      <c r="B2449" t="s">
        <v>117</v>
      </c>
      <c r="C2449" t="s">
        <v>65</v>
      </c>
      <c r="D2449">
        <v>10000040</v>
      </c>
      <c r="E2449">
        <v>10000040</v>
      </c>
      <c r="F2449">
        <v>12.646000000000001</v>
      </c>
      <c r="G2449">
        <v>10000077</v>
      </c>
      <c r="H2449">
        <v>0.26</v>
      </c>
      <c r="I2449">
        <v>2022</v>
      </c>
      <c r="J2449" t="s">
        <v>145</v>
      </c>
      <c r="K2449" t="s">
        <v>48</v>
      </c>
      <c r="L2449" s="127">
        <v>0.65555555555555556</v>
      </c>
      <c r="M2449" t="s">
        <v>28</v>
      </c>
      <c r="N2449" t="s">
        <v>49</v>
      </c>
      <c r="O2449" t="s">
        <v>30</v>
      </c>
      <c r="P2449" t="s">
        <v>54</v>
      </c>
      <c r="Q2449" t="s">
        <v>41</v>
      </c>
      <c r="R2449" t="s">
        <v>56</v>
      </c>
      <c r="S2449" t="s">
        <v>42</v>
      </c>
      <c r="T2449" t="s">
        <v>35</v>
      </c>
      <c r="U2449" s="1" t="s">
        <v>64</v>
      </c>
      <c r="V2449">
        <v>3</v>
      </c>
      <c r="W2449">
        <v>0</v>
      </c>
      <c r="X2449">
        <v>0</v>
      </c>
      <c r="Y2449">
        <v>1</v>
      </c>
      <c r="Z2449">
        <v>0</v>
      </c>
    </row>
    <row r="2450" spans="1:26" x14ac:dyDescent="0.25">
      <c r="A2450">
        <v>106985006</v>
      </c>
      <c r="B2450" t="s">
        <v>25</v>
      </c>
      <c r="C2450" t="s">
        <v>65</v>
      </c>
      <c r="D2450">
        <v>10000040</v>
      </c>
      <c r="E2450">
        <v>10000040</v>
      </c>
      <c r="F2450">
        <v>24.951000000000001</v>
      </c>
      <c r="G2450">
        <v>20000070</v>
      </c>
      <c r="H2450">
        <v>1.51</v>
      </c>
      <c r="I2450">
        <v>2022</v>
      </c>
      <c r="J2450" t="s">
        <v>145</v>
      </c>
      <c r="K2450" t="s">
        <v>55</v>
      </c>
      <c r="L2450" s="127">
        <v>0.95347222222222217</v>
      </c>
      <c r="M2450" t="s">
        <v>28</v>
      </c>
      <c r="N2450" t="s">
        <v>49</v>
      </c>
      <c r="O2450" t="s">
        <v>30</v>
      </c>
      <c r="P2450" t="s">
        <v>54</v>
      </c>
      <c r="Q2450" t="s">
        <v>41</v>
      </c>
      <c r="R2450" t="s">
        <v>33</v>
      </c>
      <c r="S2450" t="s">
        <v>42</v>
      </c>
      <c r="T2450" t="s">
        <v>47</v>
      </c>
      <c r="U2450" s="1" t="s">
        <v>36</v>
      </c>
      <c r="V2450">
        <v>3</v>
      </c>
      <c r="W2450">
        <v>0</v>
      </c>
      <c r="X2450">
        <v>0</v>
      </c>
      <c r="Y2450">
        <v>0</v>
      </c>
      <c r="Z2450">
        <v>0</v>
      </c>
    </row>
    <row r="2451" spans="1:26" x14ac:dyDescent="0.25">
      <c r="A2451">
        <v>106985010</v>
      </c>
      <c r="B2451" t="s">
        <v>104</v>
      </c>
      <c r="C2451" t="s">
        <v>65</v>
      </c>
      <c r="D2451">
        <v>10000026</v>
      </c>
      <c r="E2451">
        <v>10000026</v>
      </c>
      <c r="F2451">
        <v>0</v>
      </c>
      <c r="G2451">
        <v>200400</v>
      </c>
      <c r="H2451">
        <v>0.1</v>
      </c>
      <c r="I2451">
        <v>2022</v>
      </c>
      <c r="J2451" t="s">
        <v>145</v>
      </c>
      <c r="K2451" t="s">
        <v>55</v>
      </c>
      <c r="L2451" s="127">
        <v>0.40972222222222227</v>
      </c>
      <c r="M2451" t="s">
        <v>28</v>
      </c>
      <c r="N2451" t="s">
        <v>49</v>
      </c>
      <c r="O2451" t="s">
        <v>30</v>
      </c>
      <c r="P2451" t="s">
        <v>31</v>
      </c>
      <c r="Q2451" t="s">
        <v>41</v>
      </c>
      <c r="R2451" t="s">
        <v>84</v>
      </c>
      <c r="S2451" t="s">
        <v>42</v>
      </c>
      <c r="T2451" t="s">
        <v>35</v>
      </c>
      <c r="U2451" s="1" t="s">
        <v>36</v>
      </c>
      <c r="V2451">
        <v>20</v>
      </c>
      <c r="W2451">
        <v>0</v>
      </c>
      <c r="X2451">
        <v>0</v>
      </c>
      <c r="Y2451">
        <v>0</v>
      </c>
      <c r="Z2451">
        <v>0</v>
      </c>
    </row>
    <row r="2452" spans="1:26" x14ac:dyDescent="0.25">
      <c r="A2452">
        <v>106985015</v>
      </c>
      <c r="B2452" t="s">
        <v>104</v>
      </c>
      <c r="C2452" t="s">
        <v>65</v>
      </c>
      <c r="D2452">
        <v>10000026</v>
      </c>
      <c r="E2452">
        <v>10000026</v>
      </c>
      <c r="F2452">
        <v>8.6280000000000001</v>
      </c>
      <c r="G2452">
        <v>200490</v>
      </c>
      <c r="H2452">
        <v>0.1</v>
      </c>
      <c r="I2452">
        <v>2022</v>
      </c>
      <c r="J2452" t="s">
        <v>145</v>
      </c>
      <c r="K2452" t="s">
        <v>55</v>
      </c>
      <c r="L2452" s="127">
        <v>0.47916666666666669</v>
      </c>
      <c r="M2452" t="s">
        <v>28</v>
      </c>
      <c r="N2452" t="s">
        <v>49</v>
      </c>
      <c r="O2452" t="s">
        <v>30</v>
      </c>
      <c r="P2452" t="s">
        <v>31</v>
      </c>
      <c r="Q2452" t="s">
        <v>41</v>
      </c>
      <c r="R2452" t="s">
        <v>84</v>
      </c>
      <c r="S2452" t="s">
        <v>42</v>
      </c>
      <c r="T2452" t="s">
        <v>35</v>
      </c>
      <c r="U2452" s="1" t="s">
        <v>36</v>
      </c>
      <c r="V2452">
        <v>5</v>
      </c>
      <c r="W2452">
        <v>0</v>
      </c>
      <c r="X2452">
        <v>0</v>
      </c>
      <c r="Y2452">
        <v>0</v>
      </c>
      <c r="Z2452">
        <v>0</v>
      </c>
    </row>
    <row r="2453" spans="1:26" x14ac:dyDescent="0.25">
      <c r="A2453">
        <v>106985024</v>
      </c>
      <c r="B2453" t="s">
        <v>104</v>
      </c>
      <c r="C2453" t="s">
        <v>65</v>
      </c>
      <c r="D2453">
        <v>10000026</v>
      </c>
      <c r="E2453">
        <v>10000026</v>
      </c>
      <c r="F2453">
        <v>3.391</v>
      </c>
      <c r="G2453">
        <v>20000025</v>
      </c>
      <c r="H2453">
        <v>0.1</v>
      </c>
      <c r="I2453">
        <v>2022</v>
      </c>
      <c r="J2453" t="s">
        <v>145</v>
      </c>
      <c r="K2453" t="s">
        <v>55</v>
      </c>
      <c r="L2453" s="127">
        <v>0.5756944444444444</v>
      </c>
      <c r="M2453" t="s">
        <v>28</v>
      </c>
      <c r="N2453" t="s">
        <v>49</v>
      </c>
      <c r="O2453" t="s">
        <v>30</v>
      </c>
      <c r="P2453" t="s">
        <v>31</v>
      </c>
      <c r="Q2453" t="s">
        <v>41</v>
      </c>
      <c r="R2453" t="s">
        <v>33</v>
      </c>
      <c r="S2453" t="s">
        <v>42</v>
      </c>
      <c r="T2453" t="s">
        <v>35</v>
      </c>
      <c r="U2453" s="1" t="s">
        <v>36</v>
      </c>
      <c r="V2453">
        <v>4</v>
      </c>
      <c r="W2453">
        <v>0</v>
      </c>
      <c r="X2453">
        <v>0</v>
      </c>
      <c r="Y2453">
        <v>0</v>
      </c>
      <c r="Z2453">
        <v>0</v>
      </c>
    </row>
    <row r="2454" spans="1:26" x14ac:dyDescent="0.25">
      <c r="A2454">
        <v>106985034</v>
      </c>
      <c r="B2454" t="s">
        <v>86</v>
      </c>
      <c r="C2454" t="s">
        <v>65</v>
      </c>
      <c r="D2454">
        <v>10000026</v>
      </c>
      <c r="E2454">
        <v>10000026</v>
      </c>
      <c r="F2454">
        <v>25.338000000000001</v>
      </c>
      <c r="G2454">
        <v>30000146</v>
      </c>
      <c r="H2454">
        <v>0.2</v>
      </c>
      <c r="I2454">
        <v>2022</v>
      </c>
      <c r="J2454" t="s">
        <v>145</v>
      </c>
      <c r="K2454" t="s">
        <v>55</v>
      </c>
      <c r="L2454" s="127">
        <v>0.67291666666666661</v>
      </c>
      <c r="M2454" t="s">
        <v>28</v>
      </c>
      <c r="N2454" t="s">
        <v>49</v>
      </c>
      <c r="O2454" t="s">
        <v>30</v>
      </c>
      <c r="P2454" t="s">
        <v>31</v>
      </c>
      <c r="Q2454" t="s">
        <v>41</v>
      </c>
      <c r="R2454" t="s">
        <v>33</v>
      </c>
      <c r="S2454" t="s">
        <v>42</v>
      </c>
      <c r="T2454" t="s">
        <v>35</v>
      </c>
      <c r="U2454" s="1" t="s">
        <v>36</v>
      </c>
      <c r="V2454">
        <v>4</v>
      </c>
      <c r="W2454">
        <v>0</v>
      </c>
      <c r="X2454">
        <v>0</v>
      </c>
      <c r="Y2454">
        <v>0</v>
      </c>
      <c r="Z2454">
        <v>0</v>
      </c>
    </row>
    <row r="2455" spans="1:26" x14ac:dyDescent="0.25">
      <c r="A2455">
        <v>106985035</v>
      </c>
      <c r="B2455" t="s">
        <v>86</v>
      </c>
      <c r="C2455" t="s">
        <v>65</v>
      </c>
      <c r="D2455">
        <v>10000026</v>
      </c>
      <c r="E2455">
        <v>10000026</v>
      </c>
      <c r="F2455">
        <v>23.238</v>
      </c>
      <c r="G2455">
        <v>30000146</v>
      </c>
      <c r="H2455">
        <v>1.9</v>
      </c>
      <c r="I2455">
        <v>2022</v>
      </c>
      <c r="J2455" t="s">
        <v>145</v>
      </c>
      <c r="K2455" t="s">
        <v>55</v>
      </c>
      <c r="L2455" s="127">
        <v>0.60486111111111118</v>
      </c>
      <c r="M2455" t="s">
        <v>28</v>
      </c>
      <c r="N2455" t="s">
        <v>49</v>
      </c>
      <c r="O2455" t="s">
        <v>30</v>
      </c>
      <c r="P2455" t="s">
        <v>31</v>
      </c>
      <c r="Q2455" t="s">
        <v>41</v>
      </c>
      <c r="R2455" t="s">
        <v>33</v>
      </c>
      <c r="S2455" t="s">
        <v>42</v>
      </c>
      <c r="T2455" t="s">
        <v>35</v>
      </c>
      <c r="U2455" s="1" t="s">
        <v>43</v>
      </c>
      <c r="V2455">
        <v>2</v>
      </c>
      <c r="W2455">
        <v>0</v>
      </c>
      <c r="X2455">
        <v>0</v>
      </c>
      <c r="Y2455">
        <v>0</v>
      </c>
      <c r="Z2455">
        <v>1</v>
      </c>
    </row>
    <row r="2456" spans="1:26" x14ac:dyDescent="0.25">
      <c r="A2456">
        <v>106985036</v>
      </c>
      <c r="B2456" t="s">
        <v>86</v>
      </c>
      <c r="C2456" t="s">
        <v>65</v>
      </c>
      <c r="D2456">
        <v>10000026</v>
      </c>
      <c r="E2456">
        <v>10000026</v>
      </c>
      <c r="F2456">
        <v>26.759</v>
      </c>
      <c r="G2456">
        <v>30000280</v>
      </c>
      <c r="H2456">
        <v>1.5</v>
      </c>
      <c r="I2456">
        <v>2022</v>
      </c>
      <c r="J2456" t="s">
        <v>145</v>
      </c>
      <c r="K2456" t="s">
        <v>55</v>
      </c>
      <c r="L2456" s="127">
        <v>0.58472222222222225</v>
      </c>
      <c r="M2456" t="s">
        <v>28</v>
      </c>
      <c r="N2456" t="s">
        <v>49</v>
      </c>
      <c r="O2456" t="s">
        <v>30</v>
      </c>
      <c r="P2456" t="s">
        <v>31</v>
      </c>
      <c r="Q2456" t="s">
        <v>41</v>
      </c>
      <c r="R2456" t="s">
        <v>33</v>
      </c>
      <c r="S2456" t="s">
        <v>42</v>
      </c>
      <c r="T2456" t="s">
        <v>35</v>
      </c>
      <c r="U2456" s="1" t="s">
        <v>36</v>
      </c>
      <c r="V2456">
        <v>4</v>
      </c>
      <c r="W2456">
        <v>0</v>
      </c>
      <c r="X2456">
        <v>0</v>
      </c>
      <c r="Y2456">
        <v>0</v>
      </c>
      <c r="Z2456">
        <v>0</v>
      </c>
    </row>
    <row r="2457" spans="1:26" x14ac:dyDescent="0.25">
      <c r="A2457">
        <v>106985037</v>
      </c>
      <c r="B2457" t="s">
        <v>86</v>
      </c>
      <c r="C2457" t="s">
        <v>65</v>
      </c>
      <c r="D2457">
        <v>10000026</v>
      </c>
      <c r="E2457">
        <v>10000026</v>
      </c>
      <c r="F2457">
        <v>25.338000000000001</v>
      </c>
      <c r="G2457">
        <v>30000146</v>
      </c>
      <c r="H2457">
        <v>0.2</v>
      </c>
      <c r="I2457">
        <v>2022</v>
      </c>
      <c r="J2457" t="s">
        <v>145</v>
      </c>
      <c r="K2457" t="s">
        <v>55</v>
      </c>
      <c r="L2457" s="127">
        <v>0.55555555555555558</v>
      </c>
      <c r="M2457" t="s">
        <v>28</v>
      </c>
      <c r="N2457" t="s">
        <v>49</v>
      </c>
      <c r="O2457" t="s">
        <v>30</v>
      </c>
      <c r="P2457" t="s">
        <v>31</v>
      </c>
      <c r="Q2457" t="s">
        <v>41</v>
      </c>
      <c r="R2457" t="s">
        <v>33</v>
      </c>
      <c r="S2457" t="s">
        <v>42</v>
      </c>
      <c r="T2457" t="s">
        <v>35</v>
      </c>
      <c r="U2457" s="1" t="s">
        <v>36</v>
      </c>
      <c r="V2457">
        <v>4</v>
      </c>
      <c r="W2457">
        <v>0</v>
      </c>
      <c r="X2457">
        <v>0</v>
      </c>
      <c r="Y2457">
        <v>0</v>
      </c>
      <c r="Z2457">
        <v>0</v>
      </c>
    </row>
    <row r="2458" spans="1:26" x14ac:dyDescent="0.25">
      <c r="A2458">
        <v>106985138</v>
      </c>
      <c r="B2458" t="s">
        <v>114</v>
      </c>
      <c r="C2458" t="s">
        <v>65</v>
      </c>
      <c r="D2458">
        <v>10000040</v>
      </c>
      <c r="E2458">
        <v>10000040</v>
      </c>
      <c r="F2458">
        <v>3.6850000000000001</v>
      </c>
      <c r="G2458">
        <v>40001010</v>
      </c>
      <c r="H2458">
        <v>1.5</v>
      </c>
      <c r="I2458">
        <v>2022</v>
      </c>
      <c r="J2458" t="s">
        <v>145</v>
      </c>
      <c r="K2458" t="s">
        <v>58</v>
      </c>
      <c r="L2458" s="127">
        <v>0.48333333333333334</v>
      </c>
      <c r="M2458" t="s">
        <v>28</v>
      </c>
      <c r="N2458" t="s">
        <v>29</v>
      </c>
      <c r="O2458" t="s">
        <v>30</v>
      </c>
      <c r="P2458" t="s">
        <v>31</v>
      </c>
      <c r="Q2458" t="s">
        <v>41</v>
      </c>
      <c r="R2458" t="s">
        <v>33</v>
      </c>
      <c r="S2458" t="s">
        <v>42</v>
      </c>
      <c r="T2458" t="s">
        <v>35</v>
      </c>
      <c r="U2458" s="1" t="s">
        <v>36</v>
      </c>
      <c r="V2458">
        <v>1</v>
      </c>
      <c r="W2458">
        <v>0</v>
      </c>
      <c r="X2458">
        <v>0</v>
      </c>
      <c r="Y2458">
        <v>0</v>
      </c>
      <c r="Z2458">
        <v>0</v>
      </c>
    </row>
    <row r="2459" spans="1:26" x14ac:dyDescent="0.25">
      <c r="A2459">
        <v>106985202</v>
      </c>
      <c r="B2459" t="s">
        <v>114</v>
      </c>
      <c r="C2459" t="s">
        <v>65</v>
      </c>
      <c r="D2459">
        <v>10000040</v>
      </c>
      <c r="E2459">
        <v>10000040</v>
      </c>
      <c r="F2459">
        <v>1.5449999999999999</v>
      </c>
      <c r="G2459">
        <v>30000042</v>
      </c>
      <c r="H2459">
        <v>0</v>
      </c>
      <c r="I2459">
        <v>2022</v>
      </c>
      <c r="J2459" t="s">
        <v>145</v>
      </c>
      <c r="K2459" t="s">
        <v>60</v>
      </c>
      <c r="L2459" s="127">
        <v>0.4069444444444445</v>
      </c>
      <c r="M2459" t="s">
        <v>28</v>
      </c>
      <c r="N2459" t="s">
        <v>49</v>
      </c>
      <c r="O2459" t="s">
        <v>30</v>
      </c>
      <c r="P2459" t="s">
        <v>31</v>
      </c>
      <c r="Q2459" t="s">
        <v>41</v>
      </c>
      <c r="R2459" t="s">
        <v>56</v>
      </c>
      <c r="S2459" t="s">
        <v>42</v>
      </c>
      <c r="T2459" t="s">
        <v>35</v>
      </c>
      <c r="U2459" s="1" t="s">
        <v>36</v>
      </c>
      <c r="V2459">
        <v>3</v>
      </c>
      <c r="W2459">
        <v>0</v>
      </c>
      <c r="X2459">
        <v>0</v>
      </c>
      <c r="Y2459">
        <v>0</v>
      </c>
      <c r="Z2459">
        <v>0</v>
      </c>
    </row>
    <row r="2460" spans="1:26" x14ac:dyDescent="0.25">
      <c r="A2460">
        <v>106985220</v>
      </c>
      <c r="B2460" t="s">
        <v>25</v>
      </c>
      <c r="C2460" t="s">
        <v>65</v>
      </c>
      <c r="D2460">
        <v>10000040</v>
      </c>
      <c r="E2460">
        <v>10000040</v>
      </c>
      <c r="F2460">
        <v>19.207000000000001</v>
      </c>
      <c r="G2460">
        <v>40002542</v>
      </c>
      <c r="H2460">
        <v>0.1</v>
      </c>
      <c r="I2460">
        <v>2022</v>
      </c>
      <c r="J2460" t="s">
        <v>145</v>
      </c>
      <c r="K2460" t="s">
        <v>60</v>
      </c>
      <c r="L2460" s="127">
        <v>0.29236111111111113</v>
      </c>
      <c r="M2460" t="s">
        <v>28</v>
      </c>
      <c r="N2460" t="s">
        <v>49</v>
      </c>
      <c r="O2460" t="s">
        <v>30</v>
      </c>
      <c r="P2460" t="s">
        <v>54</v>
      </c>
      <c r="Q2460" t="s">
        <v>41</v>
      </c>
      <c r="R2460" t="s">
        <v>33</v>
      </c>
      <c r="S2460" t="s">
        <v>42</v>
      </c>
      <c r="T2460" t="s">
        <v>35</v>
      </c>
      <c r="U2460" s="1" t="s">
        <v>36</v>
      </c>
      <c r="V2460">
        <v>1</v>
      </c>
      <c r="W2460">
        <v>0</v>
      </c>
      <c r="X2460">
        <v>0</v>
      </c>
      <c r="Y2460">
        <v>0</v>
      </c>
      <c r="Z2460">
        <v>0</v>
      </c>
    </row>
    <row r="2461" spans="1:26" x14ac:dyDescent="0.25">
      <c r="A2461">
        <v>106985223</v>
      </c>
      <c r="B2461" t="s">
        <v>25</v>
      </c>
      <c r="C2461" t="s">
        <v>65</v>
      </c>
      <c r="D2461">
        <v>10000040</v>
      </c>
      <c r="E2461">
        <v>10000040</v>
      </c>
      <c r="F2461">
        <v>27.66</v>
      </c>
      <c r="G2461">
        <v>30000042</v>
      </c>
      <c r="H2461">
        <v>0.28000000000000003</v>
      </c>
      <c r="I2461">
        <v>2022</v>
      </c>
      <c r="J2461" t="s">
        <v>145</v>
      </c>
      <c r="K2461" t="s">
        <v>60</v>
      </c>
      <c r="L2461" s="127">
        <v>0.52152777777777781</v>
      </c>
      <c r="M2461" t="s">
        <v>28</v>
      </c>
      <c r="N2461" t="s">
        <v>29</v>
      </c>
      <c r="O2461" t="s">
        <v>30</v>
      </c>
      <c r="P2461" t="s">
        <v>31</v>
      </c>
      <c r="Q2461" t="s">
        <v>41</v>
      </c>
      <c r="R2461" t="s">
        <v>33</v>
      </c>
      <c r="S2461" t="s">
        <v>42</v>
      </c>
      <c r="T2461" t="s">
        <v>35</v>
      </c>
      <c r="U2461" s="1" t="s">
        <v>43</v>
      </c>
      <c r="V2461">
        <v>5</v>
      </c>
      <c r="W2461">
        <v>0</v>
      </c>
      <c r="X2461">
        <v>0</v>
      </c>
      <c r="Y2461">
        <v>0</v>
      </c>
      <c r="Z2461">
        <v>3</v>
      </c>
    </row>
    <row r="2462" spans="1:26" x14ac:dyDescent="0.25">
      <c r="A2462">
        <v>106985277</v>
      </c>
      <c r="B2462" t="s">
        <v>86</v>
      </c>
      <c r="C2462" t="s">
        <v>65</v>
      </c>
      <c r="D2462">
        <v>10000026</v>
      </c>
      <c r="E2462">
        <v>10000026</v>
      </c>
      <c r="F2462">
        <v>25.754999999999999</v>
      </c>
      <c r="G2462">
        <v>200370</v>
      </c>
      <c r="H2462">
        <v>1</v>
      </c>
      <c r="I2462">
        <v>2022</v>
      </c>
      <c r="J2462" t="s">
        <v>145</v>
      </c>
      <c r="K2462" t="s">
        <v>58</v>
      </c>
      <c r="L2462" s="127">
        <v>0.54861111111111105</v>
      </c>
      <c r="M2462" t="s">
        <v>28</v>
      </c>
      <c r="N2462" t="s">
        <v>49</v>
      </c>
      <c r="O2462" t="s">
        <v>30</v>
      </c>
      <c r="P2462" t="s">
        <v>54</v>
      </c>
      <c r="Q2462" t="s">
        <v>41</v>
      </c>
      <c r="R2462" t="s">
        <v>33</v>
      </c>
      <c r="S2462" t="s">
        <v>42</v>
      </c>
      <c r="T2462" t="s">
        <v>35</v>
      </c>
      <c r="U2462" s="1" t="s">
        <v>36</v>
      </c>
      <c r="V2462">
        <v>2</v>
      </c>
      <c r="W2462">
        <v>0</v>
      </c>
      <c r="X2462">
        <v>0</v>
      </c>
      <c r="Y2462">
        <v>0</v>
      </c>
      <c r="Z2462">
        <v>0</v>
      </c>
    </row>
    <row r="2463" spans="1:26" x14ac:dyDescent="0.25">
      <c r="A2463">
        <v>106985303</v>
      </c>
      <c r="B2463" t="s">
        <v>44</v>
      </c>
      <c r="C2463" t="s">
        <v>38</v>
      </c>
      <c r="D2463">
        <v>20000070</v>
      </c>
      <c r="E2463">
        <v>20000070</v>
      </c>
      <c r="F2463">
        <v>999.99900000000002</v>
      </c>
      <c r="G2463">
        <v>20000070</v>
      </c>
      <c r="H2463">
        <v>0</v>
      </c>
      <c r="I2463">
        <v>2022</v>
      </c>
      <c r="J2463" t="s">
        <v>145</v>
      </c>
      <c r="K2463" t="s">
        <v>60</v>
      </c>
      <c r="L2463" s="127">
        <v>0.92083333333333339</v>
      </c>
      <c r="M2463" t="s">
        <v>28</v>
      </c>
      <c r="N2463" t="s">
        <v>29</v>
      </c>
      <c r="O2463" t="s">
        <v>30</v>
      </c>
      <c r="P2463" t="s">
        <v>31</v>
      </c>
      <c r="Q2463" t="s">
        <v>41</v>
      </c>
      <c r="R2463" t="s">
        <v>33</v>
      </c>
      <c r="S2463" t="s">
        <v>42</v>
      </c>
      <c r="T2463" t="s">
        <v>57</v>
      </c>
      <c r="U2463" s="1" t="s">
        <v>36</v>
      </c>
      <c r="V2463">
        <v>1</v>
      </c>
      <c r="W2463">
        <v>0</v>
      </c>
      <c r="X2463">
        <v>0</v>
      </c>
      <c r="Y2463">
        <v>0</v>
      </c>
      <c r="Z2463">
        <v>0</v>
      </c>
    </row>
    <row r="2464" spans="1:26" x14ac:dyDescent="0.25">
      <c r="A2464">
        <v>106985322</v>
      </c>
      <c r="B2464" t="s">
        <v>81</v>
      </c>
      <c r="C2464" t="s">
        <v>65</v>
      </c>
      <c r="D2464">
        <v>10000085</v>
      </c>
      <c r="E2464">
        <v>10000085</v>
      </c>
      <c r="F2464">
        <v>17.965</v>
      </c>
      <c r="G2464">
        <v>50031836</v>
      </c>
      <c r="H2464">
        <v>1</v>
      </c>
      <c r="I2464">
        <v>2022</v>
      </c>
      <c r="J2464" t="s">
        <v>145</v>
      </c>
      <c r="K2464" t="s">
        <v>55</v>
      </c>
      <c r="L2464" s="127">
        <v>0.95833333333333337</v>
      </c>
      <c r="M2464" t="s">
        <v>28</v>
      </c>
      <c r="N2464" t="s">
        <v>49</v>
      </c>
      <c r="O2464" t="s">
        <v>30</v>
      </c>
      <c r="P2464" t="s">
        <v>68</v>
      </c>
      <c r="Q2464" t="s">
        <v>41</v>
      </c>
      <c r="R2464" t="s">
        <v>33</v>
      </c>
      <c r="S2464" t="s">
        <v>42</v>
      </c>
      <c r="T2464" t="s">
        <v>47</v>
      </c>
      <c r="U2464" s="1" t="s">
        <v>36</v>
      </c>
      <c r="V2464">
        <v>2</v>
      </c>
      <c r="W2464">
        <v>0</v>
      </c>
      <c r="X2464">
        <v>0</v>
      </c>
      <c r="Y2464">
        <v>0</v>
      </c>
      <c r="Z2464">
        <v>0</v>
      </c>
    </row>
    <row r="2465" spans="1:26" x14ac:dyDescent="0.25">
      <c r="A2465">
        <v>106985340</v>
      </c>
      <c r="B2465" t="s">
        <v>25</v>
      </c>
      <c r="C2465" t="s">
        <v>45</v>
      </c>
      <c r="D2465">
        <v>50017028</v>
      </c>
      <c r="E2465">
        <v>50017028</v>
      </c>
      <c r="F2465">
        <v>10.042</v>
      </c>
      <c r="G2465">
        <v>50003400</v>
      </c>
      <c r="H2465">
        <v>3.7999999999999999E-2</v>
      </c>
      <c r="I2465">
        <v>2022</v>
      </c>
      <c r="J2465" t="s">
        <v>145</v>
      </c>
      <c r="K2465" t="s">
        <v>27</v>
      </c>
      <c r="L2465" s="127">
        <v>0.47152777777777777</v>
      </c>
      <c r="M2465" t="s">
        <v>28</v>
      </c>
      <c r="N2465" t="s">
        <v>49</v>
      </c>
      <c r="O2465" t="s">
        <v>30</v>
      </c>
      <c r="P2465" t="s">
        <v>68</v>
      </c>
      <c r="Q2465" t="s">
        <v>41</v>
      </c>
      <c r="R2465" t="s">
        <v>33</v>
      </c>
      <c r="S2465" t="s">
        <v>42</v>
      </c>
      <c r="T2465" t="s">
        <v>35</v>
      </c>
      <c r="U2465" s="1" t="s">
        <v>36</v>
      </c>
      <c r="V2465">
        <v>2</v>
      </c>
      <c r="W2465">
        <v>0</v>
      </c>
      <c r="X2465">
        <v>0</v>
      </c>
      <c r="Y2465">
        <v>0</v>
      </c>
      <c r="Z2465">
        <v>0</v>
      </c>
    </row>
    <row r="2466" spans="1:26" x14ac:dyDescent="0.25">
      <c r="A2466">
        <v>106985363</v>
      </c>
      <c r="B2466" t="s">
        <v>117</v>
      </c>
      <c r="C2466" t="s">
        <v>45</v>
      </c>
      <c r="D2466">
        <v>50003816</v>
      </c>
      <c r="E2466">
        <v>40002321</v>
      </c>
      <c r="F2466">
        <v>1.5840000000000001</v>
      </c>
      <c r="G2466">
        <v>50029113</v>
      </c>
      <c r="H2466">
        <v>0</v>
      </c>
      <c r="I2466">
        <v>2022</v>
      </c>
      <c r="J2466" t="s">
        <v>135</v>
      </c>
      <c r="K2466" t="s">
        <v>53</v>
      </c>
      <c r="L2466" s="127">
        <v>0.66597222222222219</v>
      </c>
      <c r="M2466" t="s">
        <v>28</v>
      </c>
      <c r="N2466" t="s">
        <v>49</v>
      </c>
      <c r="O2466" t="s">
        <v>30</v>
      </c>
      <c r="P2466" t="s">
        <v>31</v>
      </c>
      <c r="Q2466" t="s">
        <v>41</v>
      </c>
      <c r="R2466" t="s">
        <v>50</v>
      </c>
      <c r="S2466" t="s">
        <v>42</v>
      </c>
      <c r="T2466" t="s">
        <v>35</v>
      </c>
      <c r="U2466" s="1" t="s">
        <v>43</v>
      </c>
      <c r="V2466">
        <v>2</v>
      </c>
      <c r="W2466">
        <v>0</v>
      </c>
      <c r="X2466">
        <v>0</v>
      </c>
      <c r="Y2466">
        <v>0</v>
      </c>
      <c r="Z2466">
        <v>1</v>
      </c>
    </row>
    <row r="2467" spans="1:26" x14ac:dyDescent="0.25">
      <c r="A2467">
        <v>106985383</v>
      </c>
      <c r="B2467" t="s">
        <v>25</v>
      </c>
      <c r="C2467" t="s">
        <v>45</v>
      </c>
      <c r="D2467">
        <v>50028288</v>
      </c>
      <c r="E2467">
        <v>40001005</v>
      </c>
      <c r="F2467">
        <v>10.615</v>
      </c>
      <c r="G2467">
        <v>50026588</v>
      </c>
      <c r="H2467">
        <v>1E-3</v>
      </c>
      <c r="I2467">
        <v>2022</v>
      </c>
      <c r="J2467" t="s">
        <v>145</v>
      </c>
      <c r="K2467" t="s">
        <v>27</v>
      </c>
      <c r="L2467" s="127">
        <v>0.46388888888888885</v>
      </c>
      <c r="M2467" t="s">
        <v>77</v>
      </c>
      <c r="N2467" t="s">
        <v>49</v>
      </c>
      <c r="O2467" t="s">
        <v>30</v>
      </c>
      <c r="P2467" t="s">
        <v>31</v>
      </c>
      <c r="Q2467" t="s">
        <v>41</v>
      </c>
      <c r="R2467" t="s">
        <v>61</v>
      </c>
      <c r="S2467" t="s">
        <v>42</v>
      </c>
      <c r="T2467" t="s">
        <v>35</v>
      </c>
      <c r="U2467" s="1" t="s">
        <v>36</v>
      </c>
      <c r="V2467">
        <v>2</v>
      </c>
      <c r="W2467">
        <v>0</v>
      </c>
      <c r="X2467">
        <v>0</v>
      </c>
      <c r="Y2467">
        <v>0</v>
      </c>
      <c r="Z2467">
        <v>0</v>
      </c>
    </row>
    <row r="2468" spans="1:26" x14ac:dyDescent="0.25">
      <c r="A2468">
        <v>106985408</v>
      </c>
      <c r="B2468" t="s">
        <v>25</v>
      </c>
      <c r="C2468" t="s">
        <v>38</v>
      </c>
      <c r="D2468">
        <v>20000001</v>
      </c>
      <c r="E2468">
        <v>20000001</v>
      </c>
      <c r="F2468">
        <v>999.99900000000002</v>
      </c>
      <c r="G2468">
        <v>40003799</v>
      </c>
      <c r="H2468">
        <v>0.02</v>
      </c>
      <c r="I2468">
        <v>2022</v>
      </c>
      <c r="J2468" t="s">
        <v>135</v>
      </c>
      <c r="K2468" t="s">
        <v>39</v>
      </c>
      <c r="L2468" s="127">
        <v>0.72569444444444453</v>
      </c>
      <c r="M2468" t="s">
        <v>28</v>
      </c>
      <c r="N2468" t="s">
        <v>29</v>
      </c>
      <c r="O2468" t="s">
        <v>30</v>
      </c>
      <c r="P2468" t="s">
        <v>68</v>
      </c>
      <c r="Q2468" t="s">
        <v>41</v>
      </c>
      <c r="R2468" t="s">
        <v>33</v>
      </c>
      <c r="S2468" t="s">
        <v>42</v>
      </c>
      <c r="T2468" t="s">
        <v>35</v>
      </c>
      <c r="U2468" s="1" t="s">
        <v>36</v>
      </c>
      <c r="V2468">
        <v>3</v>
      </c>
      <c r="W2468">
        <v>0</v>
      </c>
      <c r="X2468">
        <v>0</v>
      </c>
      <c r="Y2468">
        <v>0</v>
      </c>
      <c r="Z2468">
        <v>0</v>
      </c>
    </row>
    <row r="2469" spans="1:26" x14ac:dyDescent="0.25">
      <c r="A2469">
        <v>106985466</v>
      </c>
      <c r="B2469" t="s">
        <v>97</v>
      </c>
      <c r="C2469" t="s">
        <v>45</v>
      </c>
      <c r="D2469">
        <v>50018945</v>
      </c>
      <c r="E2469">
        <v>50018945</v>
      </c>
      <c r="F2469">
        <v>999.99900000000002</v>
      </c>
      <c r="H2469">
        <v>0</v>
      </c>
      <c r="I2469">
        <v>2022</v>
      </c>
      <c r="J2469" t="s">
        <v>89</v>
      </c>
      <c r="K2469" t="s">
        <v>39</v>
      </c>
      <c r="L2469" s="127">
        <v>8.3333333333333329E-2</v>
      </c>
      <c r="M2469" t="s">
        <v>28</v>
      </c>
      <c r="N2469" t="s">
        <v>29</v>
      </c>
      <c r="O2469" t="s">
        <v>30</v>
      </c>
      <c r="P2469" t="s">
        <v>31</v>
      </c>
      <c r="Q2469" t="s">
        <v>41</v>
      </c>
      <c r="R2469" t="s">
        <v>33</v>
      </c>
      <c r="S2469" t="s">
        <v>42</v>
      </c>
      <c r="T2469" t="s">
        <v>47</v>
      </c>
      <c r="U2469" s="1" t="s">
        <v>116</v>
      </c>
      <c r="V2469">
        <v>0</v>
      </c>
      <c r="W2469">
        <v>0</v>
      </c>
      <c r="X2469">
        <v>0</v>
      </c>
      <c r="Y2469">
        <v>0</v>
      </c>
      <c r="Z2469">
        <v>0</v>
      </c>
    </row>
    <row r="2470" spans="1:26" x14ac:dyDescent="0.25">
      <c r="A2470">
        <v>106985490</v>
      </c>
      <c r="B2470" t="s">
        <v>44</v>
      </c>
      <c r="C2470" t="s">
        <v>38</v>
      </c>
      <c r="D2470">
        <v>20000070</v>
      </c>
      <c r="E2470">
        <v>20000070</v>
      </c>
      <c r="F2470">
        <v>10.657</v>
      </c>
      <c r="G2470">
        <v>50024421</v>
      </c>
      <c r="H2470">
        <v>5.7000000000000002E-2</v>
      </c>
      <c r="I2470">
        <v>2022</v>
      </c>
      <c r="J2470" t="s">
        <v>145</v>
      </c>
      <c r="K2470" t="s">
        <v>27</v>
      </c>
      <c r="L2470" s="127">
        <v>0.46875</v>
      </c>
      <c r="M2470" t="s">
        <v>28</v>
      </c>
      <c r="N2470" t="s">
        <v>49</v>
      </c>
      <c r="O2470" t="s">
        <v>30</v>
      </c>
      <c r="P2470" t="s">
        <v>68</v>
      </c>
      <c r="Q2470" t="s">
        <v>41</v>
      </c>
      <c r="R2470" t="s">
        <v>33</v>
      </c>
      <c r="S2470" t="s">
        <v>42</v>
      </c>
      <c r="T2470" t="s">
        <v>35</v>
      </c>
      <c r="U2470" s="1" t="s">
        <v>36</v>
      </c>
      <c r="V2470">
        <v>2</v>
      </c>
      <c r="W2470">
        <v>0</v>
      </c>
      <c r="X2470">
        <v>0</v>
      </c>
      <c r="Y2470">
        <v>0</v>
      </c>
      <c r="Z2470">
        <v>0</v>
      </c>
    </row>
    <row r="2471" spans="1:26" x14ac:dyDescent="0.25">
      <c r="A2471">
        <v>106985565</v>
      </c>
      <c r="B2471" t="s">
        <v>100</v>
      </c>
      <c r="C2471" t="s">
        <v>45</v>
      </c>
      <c r="D2471">
        <v>50013772</v>
      </c>
      <c r="E2471">
        <v>40001490</v>
      </c>
      <c r="F2471">
        <v>0.121</v>
      </c>
      <c r="G2471">
        <v>50010540</v>
      </c>
      <c r="H2471">
        <v>0.121</v>
      </c>
      <c r="I2471">
        <v>2022</v>
      </c>
      <c r="J2471" t="s">
        <v>145</v>
      </c>
      <c r="K2471" t="s">
        <v>27</v>
      </c>
      <c r="L2471" s="127">
        <v>0.35347222222222219</v>
      </c>
      <c r="M2471" t="s">
        <v>51</v>
      </c>
      <c r="N2471" t="s">
        <v>49</v>
      </c>
      <c r="P2471" t="s">
        <v>31</v>
      </c>
      <c r="Q2471" t="s">
        <v>41</v>
      </c>
      <c r="R2471" t="s">
        <v>33</v>
      </c>
      <c r="S2471" t="s">
        <v>42</v>
      </c>
      <c r="T2471" t="s">
        <v>35</v>
      </c>
      <c r="U2471" s="1" t="s">
        <v>85</v>
      </c>
      <c r="V2471">
        <v>1</v>
      </c>
      <c r="W2471">
        <v>0</v>
      </c>
      <c r="X2471">
        <v>1</v>
      </c>
      <c r="Y2471">
        <v>0</v>
      </c>
      <c r="Z2471">
        <v>0</v>
      </c>
    </row>
    <row r="2472" spans="1:26" x14ac:dyDescent="0.25">
      <c r="A2472">
        <v>106985591</v>
      </c>
      <c r="B2472" t="s">
        <v>81</v>
      </c>
      <c r="C2472" t="s">
        <v>45</v>
      </c>
      <c r="D2472">
        <v>50029513</v>
      </c>
      <c r="E2472">
        <v>50029513</v>
      </c>
      <c r="F2472">
        <v>999.99900000000002</v>
      </c>
      <c r="G2472">
        <v>50036100</v>
      </c>
      <c r="H2472">
        <v>5.7000000000000002E-2</v>
      </c>
      <c r="I2472">
        <v>2022</v>
      </c>
      <c r="J2472" t="s">
        <v>145</v>
      </c>
      <c r="K2472" t="s">
        <v>27</v>
      </c>
      <c r="L2472" s="127">
        <v>0.29930555555555555</v>
      </c>
      <c r="M2472" t="s">
        <v>28</v>
      </c>
      <c r="N2472" t="s">
        <v>49</v>
      </c>
      <c r="O2472" t="s">
        <v>30</v>
      </c>
      <c r="P2472" t="s">
        <v>31</v>
      </c>
      <c r="Q2472" t="s">
        <v>41</v>
      </c>
      <c r="R2472" t="s">
        <v>61</v>
      </c>
      <c r="S2472" t="s">
        <v>42</v>
      </c>
      <c r="T2472" t="s">
        <v>35</v>
      </c>
      <c r="U2472" s="1" t="s">
        <v>36</v>
      </c>
      <c r="V2472">
        <v>2</v>
      </c>
      <c r="W2472">
        <v>0</v>
      </c>
      <c r="X2472">
        <v>0</v>
      </c>
      <c r="Y2472">
        <v>0</v>
      </c>
      <c r="Z2472">
        <v>0</v>
      </c>
    </row>
    <row r="2473" spans="1:26" x14ac:dyDescent="0.25">
      <c r="A2473">
        <v>106985773</v>
      </c>
      <c r="B2473" t="s">
        <v>114</v>
      </c>
      <c r="C2473" t="s">
        <v>65</v>
      </c>
      <c r="D2473">
        <v>10000040</v>
      </c>
      <c r="E2473">
        <v>10000040</v>
      </c>
      <c r="F2473">
        <v>4.7640000000000002</v>
      </c>
      <c r="G2473">
        <v>203140</v>
      </c>
      <c r="H2473">
        <v>0.6</v>
      </c>
      <c r="I2473">
        <v>2022</v>
      </c>
      <c r="J2473" t="s">
        <v>118</v>
      </c>
      <c r="K2473" t="s">
        <v>53</v>
      </c>
      <c r="L2473" s="127">
        <v>0.5493055555555556</v>
      </c>
      <c r="M2473" t="s">
        <v>28</v>
      </c>
      <c r="N2473" t="s">
        <v>49</v>
      </c>
      <c r="O2473" t="s">
        <v>30</v>
      </c>
      <c r="P2473" t="s">
        <v>31</v>
      </c>
      <c r="Q2473" t="s">
        <v>41</v>
      </c>
      <c r="S2473" t="s">
        <v>42</v>
      </c>
      <c r="T2473" t="s">
        <v>35</v>
      </c>
      <c r="U2473" s="1" t="s">
        <v>43</v>
      </c>
      <c r="V2473">
        <v>1</v>
      </c>
      <c r="W2473">
        <v>0</v>
      </c>
      <c r="X2473">
        <v>0</v>
      </c>
      <c r="Y2473">
        <v>0</v>
      </c>
      <c r="Z2473">
        <v>1</v>
      </c>
    </row>
    <row r="2474" spans="1:26" x14ac:dyDescent="0.25">
      <c r="A2474">
        <v>106985783</v>
      </c>
      <c r="B2474" t="s">
        <v>81</v>
      </c>
      <c r="C2474" t="s">
        <v>45</v>
      </c>
      <c r="F2474">
        <v>999.99900000000002</v>
      </c>
      <c r="H2474">
        <v>0.1</v>
      </c>
      <c r="I2474">
        <v>2022</v>
      </c>
      <c r="J2474" t="s">
        <v>145</v>
      </c>
      <c r="K2474" t="s">
        <v>27</v>
      </c>
      <c r="L2474" s="127">
        <v>0.84097222222222223</v>
      </c>
      <c r="M2474" t="s">
        <v>77</v>
      </c>
      <c r="N2474" t="s">
        <v>49</v>
      </c>
      <c r="O2474" t="s">
        <v>30</v>
      </c>
      <c r="P2474" t="s">
        <v>31</v>
      </c>
      <c r="Q2474" t="s">
        <v>41</v>
      </c>
      <c r="R2474" t="s">
        <v>33</v>
      </c>
      <c r="S2474" t="s">
        <v>42</v>
      </c>
      <c r="T2474" t="s">
        <v>35</v>
      </c>
      <c r="U2474" s="1" t="s">
        <v>43</v>
      </c>
      <c r="V2474">
        <v>1</v>
      </c>
      <c r="W2474">
        <v>0</v>
      </c>
      <c r="X2474">
        <v>0</v>
      </c>
      <c r="Y2474">
        <v>0</v>
      </c>
      <c r="Z2474">
        <v>1</v>
      </c>
    </row>
    <row r="2475" spans="1:26" x14ac:dyDescent="0.25">
      <c r="A2475">
        <v>106985791</v>
      </c>
      <c r="B2475" t="s">
        <v>25</v>
      </c>
      <c r="C2475" t="s">
        <v>67</v>
      </c>
      <c r="D2475">
        <v>30000055</v>
      </c>
      <c r="E2475">
        <v>30000055</v>
      </c>
      <c r="F2475">
        <v>999.99900000000002</v>
      </c>
      <c r="G2475">
        <v>30000540</v>
      </c>
      <c r="H2475">
        <v>0</v>
      </c>
      <c r="I2475">
        <v>2022</v>
      </c>
      <c r="J2475" t="s">
        <v>135</v>
      </c>
      <c r="K2475" t="s">
        <v>27</v>
      </c>
      <c r="L2475" s="127">
        <v>0.67847222222222225</v>
      </c>
      <c r="M2475" t="s">
        <v>28</v>
      </c>
      <c r="N2475" t="s">
        <v>29</v>
      </c>
      <c r="O2475" t="s">
        <v>30</v>
      </c>
      <c r="P2475" t="s">
        <v>31</v>
      </c>
      <c r="Q2475" t="s">
        <v>62</v>
      </c>
      <c r="R2475" t="s">
        <v>33</v>
      </c>
      <c r="S2475" t="s">
        <v>139</v>
      </c>
      <c r="T2475" t="s">
        <v>35</v>
      </c>
      <c r="U2475" s="1" t="s">
        <v>36</v>
      </c>
      <c r="V2475">
        <v>1</v>
      </c>
      <c r="W2475">
        <v>0</v>
      </c>
      <c r="X2475">
        <v>0</v>
      </c>
      <c r="Y2475">
        <v>0</v>
      </c>
      <c r="Z2475">
        <v>0</v>
      </c>
    </row>
    <row r="2476" spans="1:26" x14ac:dyDescent="0.25">
      <c r="A2476">
        <v>106985804</v>
      </c>
      <c r="B2476" t="s">
        <v>81</v>
      </c>
      <c r="C2476" t="s">
        <v>122</v>
      </c>
      <c r="D2476">
        <v>40003128</v>
      </c>
      <c r="E2476">
        <v>40003128</v>
      </c>
      <c r="F2476">
        <v>3.1480000000000001</v>
      </c>
      <c r="G2476">
        <v>50022506</v>
      </c>
      <c r="H2476">
        <v>1.4E-2</v>
      </c>
      <c r="I2476">
        <v>2022</v>
      </c>
      <c r="J2476" t="s">
        <v>145</v>
      </c>
      <c r="K2476" t="s">
        <v>27</v>
      </c>
      <c r="L2476" s="127">
        <v>0.4458333333333333</v>
      </c>
      <c r="M2476" t="s">
        <v>40</v>
      </c>
      <c r="N2476" t="s">
        <v>49</v>
      </c>
      <c r="O2476" t="s">
        <v>30</v>
      </c>
      <c r="P2476" t="s">
        <v>68</v>
      </c>
      <c r="Q2476" t="s">
        <v>41</v>
      </c>
      <c r="R2476" t="s">
        <v>33</v>
      </c>
      <c r="S2476" t="s">
        <v>42</v>
      </c>
      <c r="T2476" t="s">
        <v>35</v>
      </c>
      <c r="U2476" s="1" t="s">
        <v>36</v>
      </c>
      <c r="V2476">
        <v>2</v>
      </c>
      <c r="W2476">
        <v>0</v>
      </c>
      <c r="X2476">
        <v>0</v>
      </c>
      <c r="Y2476">
        <v>0</v>
      </c>
      <c r="Z2476">
        <v>0</v>
      </c>
    </row>
    <row r="2477" spans="1:26" x14ac:dyDescent="0.25">
      <c r="A2477">
        <v>106985826</v>
      </c>
      <c r="B2477" t="s">
        <v>110</v>
      </c>
      <c r="C2477" t="s">
        <v>38</v>
      </c>
      <c r="D2477">
        <v>20000074</v>
      </c>
      <c r="E2477">
        <v>20000074</v>
      </c>
      <c r="F2477">
        <v>0.13400000000000001</v>
      </c>
      <c r="G2477">
        <v>200720</v>
      </c>
      <c r="H2477">
        <v>0</v>
      </c>
      <c r="I2477">
        <v>2022</v>
      </c>
      <c r="J2477" t="s">
        <v>135</v>
      </c>
      <c r="K2477" t="s">
        <v>39</v>
      </c>
      <c r="L2477" s="127">
        <v>0.54999999999999993</v>
      </c>
      <c r="M2477" t="s">
        <v>28</v>
      </c>
      <c r="N2477" t="s">
        <v>49</v>
      </c>
      <c r="O2477" t="s">
        <v>30</v>
      </c>
      <c r="P2477" t="s">
        <v>31</v>
      </c>
      <c r="Q2477" t="s">
        <v>41</v>
      </c>
      <c r="R2477" t="s">
        <v>33</v>
      </c>
      <c r="S2477" t="s">
        <v>42</v>
      </c>
      <c r="T2477" t="s">
        <v>35</v>
      </c>
      <c r="U2477" s="1" t="s">
        <v>85</v>
      </c>
      <c r="V2477">
        <v>2</v>
      </c>
      <c r="W2477">
        <v>0</v>
      </c>
      <c r="X2477">
        <v>2</v>
      </c>
      <c r="Y2477">
        <v>1</v>
      </c>
      <c r="Z2477">
        <v>0</v>
      </c>
    </row>
    <row r="2478" spans="1:26" x14ac:dyDescent="0.25">
      <c r="A2478">
        <v>106985889</v>
      </c>
      <c r="B2478" t="s">
        <v>25</v>
      </c>
      <c r="C2478" t="s">
        <v>45</v>
      </c>
      <c r="D2478">
        <v>50031853</v>
      </c>
      <c r="E2478">
        <v>40001728</v>
      </c>
      <c r="F2478">
        <v>2.766</v>
      </c>
      <c r="G2478">
        <v>10000440</v>
      </c>
      <c r="H2478">
        <v>9.5000000000000001E-2</v>
      </c>
      <c r="I2478">
        <v>2022</v>
      </c>
      <c r="J2478" t="s">
        <v>145</v>
      </c>
      <c r="K2478" t="s">
        <v>27</v>
      </c>
      <c r="L2478" s="127">
        <v>0.64444444444444449</v>
      </c>
      <c r="M2478" t="s">
        <v>28</v>
      </c>
      <c r="N2478" t="s">
        <v>49</v>
      </c>
      <c r="O2478" t="s">
        <v>30</v>
      </c>
      <c r="P2478" t="s">
        <v>31</v>
      </c>
      <c r="Q2478" t="s">
        <v>41</v>
      </c>
      <c r="R2478" t="s">
        <v>50</v>
      </c>
      <c r="S2478" t="s">
        <v>42</v>
      </c>
      <c r="T2478" t="s">
        <v>35</v>
      </c>
      <c r="U2478" s="1" t="s">
        <v>36</v>
      </c>
      <c r="V2478">
        <v>2</v>
      </c>
      <c r="W2478">
        <v>0</v>
      </c>
      <c r="X2478">
        <v>0</v>
      </c>
      <c r="Y2478">
        <v>0</v>
      </c>
      <c r="Z2478">
        <v>0</v>
      </c>
    </row>
    <row r="2479" spans="1:26" x14ac:dyDescent="0.25">
      <c r="A2479">
        <v>106985901</v>
      </c>
      <c r="B2479" t="s">
        <v>37</v>
      </c>
      <c r="C2479" t="s">
        <v>38</v>
      </c>
      <c r="D2479">
        <v>20000070</v>
      </c>
      <c r="E2479">
        <v>20000070</v>
      </c>
      <c r="F2479">
        <v>11.239000000000001</v>
      </c>
      <c r="G2479">
        <v>50001946</v>
      </c>
      <c r="H2479">
        <v>4.2000000000000003E-2</v>
      </c>
      <c r="I2479">
        <v>2022</v>
      </c>
      <c r="J2479" t="s">
        <v>145</v>
      </c>
      <c r="K2479" t="s">
        <v>27</v>
      </c>
      <c r="L2479" s="127">
        <v>0.62638888888888888</v>
      </c>
      <c r="M2479" t="s">
        <v>77</v>
      </c>
      <c r="N2479" t="s">
        <v>49</v>
      </c>
      <c r="O2479" t="s">
        <v>30</v>
      </c>
      <c r="P2479" t="s">
        <v>54</v>
      </c>
      <c r="Q2479" t="s">
        <v>41</v>
      </c>
      <c r="R2479" t="s">
        <v>33</v>
      </c>
      <c r="S2479" t="s">
        <v>42</v>
      </c>
      <c r="T2479" t="s">
        <v>35</v>
      </c>
      <c r="U2479" s="1" t="s">
        <v>36</v>
      </c>
      <c r="V2479">
        <v>2</v>
      </c>
      <c r="W2479">
        <v>0</v>
      </c>
      <c r="X2479">
        <v>0</v>
      </c>
      <c r="Y2479">
        <v>0</v>
      </c>
      <c r="Z2479">
        <v>0</v>
      </c>
    </row>
    <row r="2480" spans="1:26" x14ac:dyDescent="0.25">
      <c r="A2480">
        <v>106985962</v>
      </c>
      <c r="B2480" t="s">
        <v>37</v>
      </c>
      <c r="C2480" t="s">
        <v>38</v>
      </c>
      <c r="D2480">
        <v>20000070</v>
      </c>
      <c r="E2480">
        <v>20000070</v>
      </c>
      <c r="F2480">
        <v>10.861000000000001</v>
      </c>
      <c r="G2480">
        <v>50018805</v>
      </c>
      <c r="H2480">
        <v>8.1000000000000003E-2</v>
      </c>
      <c r="I2480">
        <v>2022</v>
      </c>
      <c r="J2480" t="s">
        <v>145</v>
      </c>
      <c r="K2480" t="s">
        <v>27</v>
      </c>
      <c r="L2480" s="127">
        <v>0.68819444444444444</v>
      </c>
      <c r="M2480" t="s">
        <v>77</v>
      </c>
      <c r="N2480" t="s">
        <v>49</v>
      </c>
      <c r="O2480" t="s">
        <v>30</v>
      </c>
      <c r="P2480" t="s">
        <v>68</v>
      </c>
      <c r="Q2480" t="s">
        <v>41</v>
      </c>
      <c r="R2480" t="s">
        <v>33</v>
      </c>
      <c r="S2480" t="s">
        <v>42</v>
      </c>
      <c r="T2480" t="s">
        <v>35</v>
      </c>
      <c r="U2480" s="1" t="s">
        <v>36</v>
      </c>
      <c r="V2480">
        <v>4</v>
      </c>
      <c r="W2480">
        <v>0</v>
      </c>
      <c r="X2480">
        <v>0</v>
      </c>
      <c r="Y2480">
        <v>0</v>
      </c>
      <c r="Z2480">
        <v>0</v>
      </c>
    </row>
    <row r="2481" spans="1:26" x14ac:dyDescent="0.25">
      <c r="A2481">
        <v>106986017</v>
      </c>
      <c r="B2481" t="s">
        <v>127</v>
      </c>
      <c r="C2481" t="s">
        <v>38</v>
      </c>
      <c r="D2481">
        <v>20000001</v>
      </c>
      <c r="E2481">
        <v>20000001</v>
      </c>
      <c r="F2481">
        <v>3.5529999999999999</v>
      </c>
      <c r="G2481">
        <v>40001133</v>
      </c>
      <c r="H2481">
        <v>0.2</v>
      </c>
      <c r="I2481">
        <v>2022</v>
      </c>
      <c r="J2481" t="s">
        <v>145</v>
      </c>
      <c r="K2481" t="s">
        <v>48</v>
      </c>
      <c r="L2481" s="127">
        <v>0.57222222222222219</v>
      </c>
      <c r="M2481" t="s">
        <v>28</v>
      </c>
      <c r="N2481" t="s">
        <v>49</v>
      </c>
      <c r="O2481" t="s">
        <v>30</v>
      </c>
      <c r="P2481" t="s">
        <v>54</v>
      </c>
      <c r="Q2481" t="s">
        <v>41</v>
      </c>
      <c r="R2481" t="s">
        <v>33</v>
      </c>
      <c r="S2481" t="s">
        <v>42</v>
      </c>
      <c r="T2481" t="s">
        <v>35</v>
      </c>
      <c r="U2481" s="1" t="s">
        <v>36</v>
      </c>
      <c r="V2481">
        <v>2</v>
      </c>
      <c r="W2481">
        <v>0</v>
      </c>
      <c r="X2481">
        <v>0</v>
      </c>
      <c r="Y2481">
        <v>0</v>
      </c>
      <c r="Z2481">
        <v>0</v>
      </c>
    </row>
    <row r="2482" spans="1:26" x14ac:dyDescent="0.25">
      <c r="A2482">
        <v>106986057</v>
      </c>
      <c r="B2482" t="s">
        <v>106</v>
      </c>
      <c r="C2482" t="s">
        <v>65</v>
      </c>
      <c r="D2482">
        <v>10000095</v>
      </c>
      <c r="E2482">
        <v>10000095</v>
      </c>
      <c r="F2482">
        <v>21.082000000000001</v>
      </c>
      <c r="G2482">
        <v>200610</v>
      </c>
      <c r="H2482">
        <v>1</v>
      </c>
      <c r="I2482">
        <v>2022</v>
      </c>
      <c r="J2482" t="s">
        <v>135</v>
      </c>
      <c r="K2482" t="s">
        <v>27</v>
      </c>
      <c r="L2482" s="127">
        <v>0.93611111111111101</v>
      </c>
      <c r="M2482" t="s">
        <v>28</v>
      </c>
      <c r="N2482" t="s">
        <v>29</v>
      </c>
      <c r="O2482" t="s">
        <v>30</v>
      </c>
      <c r="P2482" t="s">
        <v>31</v>
      </c>
      <c r="Q2482" t="s">
        <v>41</v>
      </c>
      <c r="R2482" t="s">
        <v>33</v>
      </c>
      <c r="S2482" t="s">
        <v>42</v>
      </c>
      <c r="T2482" t="s">
        <v>57</v>
      </c>
      <c r="U2482" s="1" t="s">
        <v>36</v>
      </c>
      <c r="V2482">
        <v>1</v>
      </c>
      <c r="W2482">
        <v>0</v>
      </c>
      <c r="X2482">
        <v>0</v>
      </c>
      <c r="Y2482">
        <v>0</v>
      </c>
      <c r="Z2482">
        <v>0</v>
      </c>
    </row>
    <row r="2483" spans="1:26" x14ac:dyDescent="0.25">
      <c r="A2483">
        <v>106986154</v>
      </c>
      <c r="B2483" t="s">
        <v>86</v>
      </c>
      <c r="C2483" t="s">
        <v>65</v>
      </c>
      <c r="D2483">
        <v>10000026</v>
      </c>
      <c r="E2483">
        <v>10000026</v>
      </c>
      <c r="F2483">
        <v>24.855</v>
      </c>
      <c r="G2483">
        <v>200370</v>
      </c>
      <c r="H2483">
        <v>0.1</v>
      </c>
      <c r="I2483">
        <v>2022</v>
      </c>
      <c r="J2483" t="s">
        <v>145</v>
      </c>
      <c r="K2483" t="s">
        <v>60</v>
      </c>
      <c r="L2483" s="127">
        <v>0.5854166666666667</v>
      </c>
      <c r="M2483" t="s">
        <v>28</v>
      </c>
      <c r="N2483" t="s">
        <v>29</v>
      </c>
      <c r="O2483" t="s">
        <v>30</v>
      </c>
      <c r="P2483" t="s">
        <v>31</v>
      </c>
      <c r="Q2483" t="s">
        <v>41</v>
      </c>
      <c r="R2483" t="s">
        <v>33</v>
      </c>
      <c r="S2483" t="s">
        <v>42</v>
      </c>
      <c r="T2483" t="s">
        <v>35</v>
      </c>
      <c r="U2483" s="1" t="s">
        <v>36</v>
      </c>
      <c r="V2483">
        <v>3</v>
      </c>
      <c r="W2483">
        <v>0</v>
      </c>
      <c r="X2483">
        <v>0</v>
      </c>
      <c r="Y2483">
        <v>0</v>
      </c>
      <c r="Z2483">
        <v>0</v>
      </c>
    </row>
    <row r="2484" spans="1:26" x14ac:dyDescent="0.25">
      <c r="A2484">
        <v>106986157</v>
      </c>
      <c r="B2484" t="s">
        <v>86</v>
      </c>
      <c r="C2484" t="s">
        <v>65</v>
      </c>
      <c r="D2484">
        <v>10000026</v>
      </c>
      <c r="E2484">
        <v>10000026</v>
      </c>
      <c r="F2484">
        <v>24.855</v>
      </c>
      <c r="G2484">
        <v>200370</v>
      </c>
      <c r="H2484">
        <v>0.1</v>
      </c>
      <c r="I2484">
        <v>2022</v>
      </c>
      <c r="J2484" t="s">
        <v>145</v>
      </c>
      <c r="K2484" t="s">
        <v>60</v>
      </c>
      <c r="L2484" s="127">
        <v>0.58611111111111114</v>
      </c>
      <c r="M2484" t="s">
        <v>28</v>
      </c>
      <c r="N2484" t="s">
        <v>29</v>
      </c>
      <c r="O2484" t="s">
        <v>30</v>
      </c>
      <c r="P2484" t="s">
        <v>31</v>
      </c>
      <c r="Q2484" t="s">
        <v>41</v>
      </c>
      <c r="R2484" t="s">
        <v>33</v>
      </c>
      <c r="S2484" t="s">
        <v>42</v>
      </c>
      <c r="T2484" t="s">
        <v>35</v>
      </c>
      <c r="U2484" s="1" t="s">
        <v>36</v>
      </c>
      <c r="V2484">
        <v>2</v>
      </c>
      <c r="W2484">
        <v>0</v>
      </c>
      <c r="X2484">
        <v>0</v>
      </c>
      <c r="Y2484">
        <v>0</v>
      </c>
      <c r="Z2484">
        <v>0</v>
      </c>
    </row>
    <row r="2485" spans="1:26" x14ac:dyDescent="0.25">
      <c r="A2485">
        <v>106986167</v>
      </c>
      <c r="B2485" t="s">
        <v>106</v>
      </c>
      <c r="C2485" t="s">
        <v>65</v>
      </c>
      <c r="D2485">
        <v>10000095</v>
      </c>
      <c r="E2485">
        <v>10000095</v>
      </c>
      <c r="F2485">
        <v>26.068000000000001</v>
      </c>
      <c r="G2485">
        <v>30000082</v>
      </c>
      <c r="H2485">
        <v>0.5</v>
      </c>
      <c r="I2485">
        <v>2022</v>
      </c>
      <c r="J2485" t="s">
        <v>145</v>
      </c>
      <c r="K2485" t="s">
        <v>60</v>
      </c>
      <c r="L2485" s="127">
        <v>3.4722222222222224E-2</v>
      </c>
      <c r="M2485" t="s">
        <v>28</v>
      </c>
      <c r="N2485" t="s">
        <v>29</v>
      </c>
      <c r="O2485" t="s">
        <v>30</v>
      </c>
      <c r="P2485" t="s">
        <v>54</v>
      </c>
      <c r="Q2485" t="s">
        <v>41</v>
      </c>
      <c r="R2485" t="s">
        <v>33</v>
      </c>
      <c r="S2485" t="s">
        <v>42</v>
      </c>
      <c r="T2485" t="s">
        <v>57</v>
      </c>
      <c r="U2485" s="1" t="s">
        <v>64</v>
      </c>
      <c r="V2485">
        <v>1</v>
      </c>
      <c r="W2485">
        <v>0</v>
      </c>
      <c r="X2485">
        <v>0</v>
      </c>
      <c r="Y2485">
        <v>1</v>
      </c>
      <c r="Z2485">
        <v>0</v>
      </c>
    </row>
    <row r="2486" spans="1:26" x14ac:dyDescent="0.25">
      <c r="A2486">
        <v>106986175</v>
      </c>
      <c r="B2486" t="s">
        <v>86</v>
      </c>
      <c r="C2486" t="s">
        <v>65</v>
      </c>
      <c r="D2486">
        <v>10000026</v>
      </c>
      <c r="E2486">
        <v>10000026</v>
      </c>
      <c r="F2486">
        <v>23.263000000000002</v>
      </c>
      <c r="G2486">
        <v>200350</v>
      </c>
      <c r="H2486">
        <v>0.5</v>
      </c>
      <c r="I2486">
        <v>2022</v>
      </c>
      <c r="J2486" t="s">
        <v>145</v>
      </c>
      <c r="K2486" t="s">
        <v>60</v>
      </c>
      <c r="L2486" s="127">
        <v>0.60763888888888895</v>
      </c>
      <c r="M2486" t="s">
        <v>28</v>
      </c>
      <c r="N2486" t="s">
        <v>29</v>
      </c>
      <c r="O2486" t="s">
        <v>30</v>
      </c>
      <c r="P2486" t="s">
        <v>31</v>
      </c>
      <c r="Q2486" t="s">
        <v>41</v>
      </c>
      <c r="R2486" t="s">
        <v>33</v>
      </c>
      <c r="S2486" t="s">
        <v>42</v>
      </c>
      <c r="T2486" t="s">
        <v>35</v>
      </c>
      <c r="U2486" s="1" t="s">
        <v>36</v>
      </c>
      <c r="V2486">
        <v>7</v>
      </c>
      <c r="W2486">
        <v>0</v>
      </c>
      <c r="X2486">
        <v>0</v>
      </c>
      <c r="Y2486">
        <v>0</v>
      </c>
      <c r="Z2486">
        <v>0</v>
      </c>
    </row>
    <row r="2487" spans="1:26" x14ac:dyDescent="0.25">
      <c r="A2487">
        <v>106986185</v>
      </c>
      <c r="B2487" t="s">
        <v>86</v>
      </c>
      <c r="C2487" t="s">
        <v>65</v>
      </c>
      <c r="D2487">
        <v>10000026</v>
      </c>
      <c r="E2487">
        <v>10000026</v>
      </c>
      <c r="F2487">
        <v>23.263000000000002</v>
      </c>
      <c r="G2487">
        <v>200350</v>
      </c>
      <c r="H2487">
        <v>0.5</v>
      </c>
      <c r="I2487">
        <v>2022</v>
      </c>
      <c r="J2487" t="s">
        <v>145</v>
      </c>
      <c r="K2487" t="s">
        <v>60</v>
      </c>
      <c r="L2487" s="127">
        <v>0.53680555555555554</v>
      </c>
      <c r="M2487" t="s">
        <v>28</v>
      </c>
      <c r="N2487" t="s">
        <v>29</v>
      </c>
      <c r="O2487" t="s">
        <v>30</v>
      </c>
      <c r="P2487" t="s">
        <v>31</v>
      </c>
      <c r="Q2487" t="s">
        <v>41</v>
      </c>
      <c r="R2487" t="s">
        <v>33</v>
      </c>
      <c r="S2487" t="s">
        <v>42</v>
      </c>
      <c r="T2487" t="s">
        <v>35</v>
      </c>
      <c r="U2487" s="1" t="s">
        <v>64</v>
      </c>
      <c r="V2487">
        <v>1</v>
      </c>
      <c r="W2487">
        <v>0</v>
      </c>
      <c r="X2487">
        <v>0</v>
      </c>
      <c r="Y2487">
        <v>1</v>
      </c>
      <c r="Z2487">
        <v>0</v>
      </c>
    </row>
    <row r="2488" spans="1:26" x14ac:dyDescent="0.25">
      <c r="A2488">
        <v>106986217</v>
      </c>
      <c r="B2488" t="s">
        <v>81</v>
      </c>
      <c r="C2488" t="s">
        <v>65</v>
      </c>
      <c r="D2488">
        <v>10000085</v>
      </c>
      <c r="E2488">
        <v>10000085</v>
      </c>
      <c r="F2488">
        <v>9.64</v>
      </c>
      <c r="G2488">
        <v>50003933</v>
      </c>
      <c r="H2488">
        <v>1</v>
      </c>
      <c r="I2488">
        <v>2022</v>
      </c>
      <c r="J2488" t="s">
        <v>145</v>
      </c>
      <c r="K2488" t="s">
        <v>60</v>
      </c>
      <c r="L2488" s="127">
        <v>0.9555555555555556</v>
      </c>
      <c r="M2488" t="s">
        <v>28</v>
      </c>
      <c r="N2488" t="s">
        <v>49</v>
      </c>
      <c r="O2488" t="s">
        <v>30</v>
      </c>
      <c r="P2488" t="s">
        <v>68</v>
      </c>
      <c r="Q2488" t="s">
        <v>41</v>
      </c>
      <c r="R2488" t="s">
        <v>33</v>
      </c>
      <c r="S2488" t="s">
        <v>42</v>
      </c>
      <c r="T2488" t="s">
        <v>47</v>
      </c>
      <c r="U2488" s="1" t="s">
        <v>64</v>
      </c>
      <c r="V2488">
        <v>1</v>
      </c>
      <c r="W2488">
        <v>0</v>
      </c>
      <c r="X2488">
        <v>0</v>
      </c>
      <c r="Y2488">
        <v>1</v>
      </c>
      <c r="Z2488">
        <v>0</v>
      </c>
    </row>
    <row r="2489" spans="1:26" x14ac:dyDescent="0.25">
      <c r="A2489">
        <v>106986273</v>
      </c>
      <c r="B2489" t="s">
        <v>25</v>
      </c>
      <c r="C2489" t="s">
        <v>65</v>
      </c>
      <c r="D2489">
        <v>10000040</v>
      </c>
      <c r="E2489">
        <v>10000040</v>
      </c>
      <c r="F2489">
        <v>20.988</v>
      </c>
      <c r="G2489">
        <v>20000070</v>
      </c>
      <c r="H2489">
        <v>2</v>
      </c>
      <c r="I2489">
        <v>2022</v>
      </c>
      <c r="J2489" t="s">
        <v>145</v>
      </c>
      <c r="K2489" t="s">
        <v>60</v>
      </c>
      <c r="L2489" s="127">
        <v>0.66388888888888886</v>
      </c>
      <c r="M2489" t="s">
        <v>28</v>
      </c>
      <c r="N2489" t="s">
        <v>49</v>
      </c>
      <c r="O2489" t="s">
        <v>30</v>
      </c>
      <c r="P2489" t="s">
        <v>31</v>
      </c>
      <c r="Q2489" t="s">
        <v>41</v>
      </c>
      <c r="R2489" t="s">
        <v>33</v>
      </c>
      <c r="S2489" t="s">
        <v>42</v>
      </c>
      <c r="T2489" t="s">
        <v>35</v>
      </c>
      <c r="U2489" s="1" t="s">
        <v>43</v>
      </c>
      <c r="V2489">
        <v>1</v>
      </c>
      <c r="W2489">
        <v>0</v>
      </c>
      <c r="X2489">
        <v>0</v>
      </c>
      <c r="Y2489">
        <v>0</v>
      </c>
      <c r="Z2489">
        <v>1</v>
      </c>
    </row>
    <row r="2490" spans="1:26" x14ac:dyDescent="0.25">
      <c r="A2490">
        <v>106986275</v>
      </c>
      <c r="B2490" t="s">
        <v>25</v>
      </c>
      <c r="C2490" t="s">
        <v>65</v>
      </c>
      <c r="D2490">
        <v>10000040</v>
      </c>
      <c r="E2490">
        <v>10000040</v>
      </c>
      <c r="F2490">
        <v>20.988</v>
      </c>
      <c r="G2490">
        <v>29000070</v>
      </c>
      <c r="H2490">
        <v>2</v>
      </c>
      <c r="I2490">
        <v>2022</v>
      </c>
      <c r="J2490" t="s">
        <v>145</v>
      </c>
      <c r="K2490" t="s">
        <v>60</v>
      </c>
      <c r="L2490" s="127">
        <v>0.68194444444444446</v>
      </c>
      <c r="M2490" t="s">
        <v>28</v>
      </c>
      <c r="N2490" t="s">
        <v>49</v>
      </c>
      <c r="O2490" t="s">
        <v>30</v>
      </c>
      <c r="P2490" t="s">
        <v>31</v>
      </c>
      <c r="Q2490" t="s">
        <v>41</v>
      </c>
      <c r="R2490" t="s">
        <v>33</v>
      </c>
      <c r="S2490" t="s">
        <v>42</v>
      </c>
      <c r="T2490" t="s">
        <v>35</v>
      </c>
      <c r="U2490" s="1" t="s">
        <v>36</v>
      </c>
      <c r="V2490">
        <v>3</v>
      </c>
      <c r="W2490">
        <v>0</v>
      </c>
      <c r="X2490">
        <v>0</v>
      </c>
      <c r="Y2490">
        <v>0</v>
      </c>
      <c r="Z2490">
        <v>0</v>
      </c>
    </row>
    <row r="2491" spans="1:26" x14ac:dyDescent="0.25">
      <c r="A2491">
        <v>106986276</v>
      </c>
      <c r="B2491" t="s">
        <v>106</v>
      </c>
      <c r="C2491" t="s">
        <v>65</v>
      </c>
      <c r="D2491">
        <v>10000095</v>
      </c>
      <c r="E2491">
        <v>10000095</v>
      </c>
      <c r="F2491">
        <v>999.99900000000002</v>
      </c>
      <c r="G2491">
        <v>200655</v>
      </c>
      <c r="H2491">
        <v>0</v>
      </c>
      <c r="I2491">
        <v>2022</v>
      </c>
      <c r="J2491" t="s">
        <v>145</v>
      </c>
      <c r="K2491" t="s">
        <v>27</v>
      </c>
      <c r="L2491" s="127">
        <v>0.51597222222222217</v>
      </c>
      <c r="M2491" t="s">
        <v>28</v>
      </c>
      <c r="N2491" t="s">
        <v>49</v>
      </c>
      <c r="O2491" t="s">
        <v>30</v>
      </c>
      <c r="P2491" t="s">
        <v>31</v>
      </c>
      <c r="Q2491" t="s">
        <v>41</v>
      </c>
      <c r="R2491" t="s">
        <v>33</v>
      </c>
      <c r="S2491" t="s">
        <v>42</v>
      </c>
      <c r="T2491" t="s">
        <v>35</v>
      </c>
      <c r="U2491" s="1" t="s">
        <v>43</v>
      </c>
      <c r="V2491">
        <v>2</v>
      </c>
      <c r="W2491">
        <v>0</v>
      </c>
      <c r="X2491">
        <v>0</v>
      </c>
      <c r="Y2491">
        <v>0</v>
      </c>
      <c r="Z2491">
        <v>1</v>
      </c>
    </row>
    <row r="2492" spans="1:26" x14ac:dyDescent="0.25">
      <c r="A2492">
        <v>106986292</v>
      </c>
      <c r="B2492" t="s">
        <v>81</v>
      </c>
      <c r="C2492" t="s">
        <v>65</v>
      </c>
      <c r="D2492">
        <v>10000485</v>
      </c>
      <c r="E2492">
        <v>10800485</v>
      </c>
      <c r="F2492">
        <v>21.317</v>
      </c>
      <c r="G2492">
        <v>50015564</v>
      </c>
      <c r="H2492">
        <v>0.4</v>
      </c>
      <c r="I2492">
        <v>2022</v>
      </c>
      <c r="J2492" t="s">
        <v>145</v>
      </c>
      <c r="K2492" t="s">
        <v>27</v>
      </c>
      <c r="L2492" s="127">
        <v>0.34722222222222227</v>
      </c>
      <c r="M2492" t="s">
        <v>28</v>
      </c>
      <c r="N2492" t="s">
        <v>49</v>
      </c>
      <c r="O2492" t="s">
        <v>30</v>
      </c>
      <c r="P2492" t="s">
        <v>31</v>
      </c>
      <c r="Q2492" t="s">
        <v>41</v>
      </c>
      <c r="R2492" t="s">
        <v>33</v>
      </c>
      <c r="S2492" t="s">
        <v>42</v>
      </c>
      <c r="T2492" t="s">
        <v>35</v>
      </c>
      <c r="U2492" s="1" t="s">
        <v>36</v>
      </c>
      <c r="V2492">
        <v>2</v>
      </c>
      <c r="W2492">
        <v>0</v>
      </c>
      <c r="X2492">
        <v>0</v>
      </c>
      <c r="Y2492">
        <v>0</v>
      </c>
      <c r="Z2492">
        <v>0</v>
      </c>
    </row>
    <row r="2493" spans="1:26" x14ac:dyDescent="0.25">
      <c r="A2493">
        <v>106986505</v>
      </c>
      <c r="B2493" t="s">
        <v>81</v>
      </c>
      <c r="C2493" t="s">
        <v>45</v>
      </c>
      <c r="D2493">
        <v>50031836</v>
      </c>
      <c r="E2493">
        <v>30000024</v>
      </c>
      <c r="F2493">
        <v>2.7679999999999998</v>
      </c>
      <c r="G2493">
        <v>50022757</v>
      </c>
      <c r="H2493">
        <v>0</v>
      </c>
      <c r="I2493">
        <v>2022</v>
      </c>
      <c r="J2493" t="s">
        <v>145</v>
      </c>
      <c r="K2493" t="s">
        <v>58</v>
      </c>
      <c r="L2493" s="127">
        <v>0.48819444444444443</v>
      </c>
      <c r="M2493" t="s">
        <v>28</v>
      </c>
      <c r="N2493" t="s">
        <v>49</v>
      </c>
      <c r="O2493" t="s">
        <v>30</v>
      </c>
      <c r="P2493" t="s">
        <v>54</v>
      </c>
      <c r="Q2493" t="s">
        <v>41</v>
      </c>
      <c r="R2493" t="s">
        <v>33</v>
      </c>
      <c r="S2493" t="s">
        <v>42</v>
      </c>
      <c r="T2493" t="s">
        <v>35</v>
      </c>
      <c r="U2493" s="1" t="s">
        <v>36</v>
      </c>
      <c r="V2493">
        <v>2</v>
      </c>
      <c r="W2493">
        <v>0</v>
      </c>
      <c r="X2493">
        <v>0</v>
      </c>
      <c r="Y2493">
        <v>0</v>
      </c>
      <c r="Z2493">
        <v>0</v>
      </c>
    </row>
    <row r="2494" spans="1:26" x14ac:dyDescent="0.25">
      <c r="A2494">
        <v>106986526</v>
      </c>
      <c r="B2494" t="s">
        <v>114</v>
      </c>
      <c r="C2494" t="s">
        <v>38</v>
      </c>
      <c r="D2494">
        <v>22000070</v>
      </c>
      <c r="E2494">
        <v>20000070</v>
      </c>
      <c r="F2494">
        <v>12.048</v>
      </c>
      <c r="G2494">
        <v>50029816</v>
      </c>
      <c r="H2494">
        <v>0.05</v>
      </c>
      <c r="I2494">
        <v>2022</v>
      </c>
      <c r="J2494" t="s">
        <v>145</v>
      </c>
      <c r="K2494" t="s">
        <v>39</v>
      </c>
      <c r="L2494" s="127">
        <v>0.44305555555555554</v>
      </c>
      <c r="M2494" t="s">
        <v>28</v>
      </c>
      <c r="N2494" t="s">
        <v>49</v>
      </c>
      <c r="O2494" t="s">
        <v>30</v>
      </c>
      <c r="P2494" t="s">
        <v>68</v>
      </c>
      <c r="Q2494" t="s">
        <v>41</v>
      </c>
      <c r="R2494" t="s">
        <v>33</v>
      </c>
      <c r="S2494" t="s">
        <v>42</v>
      </c>
      <c r="T2494" t="s">
        <v>35</v>
      </c>
      <c r="U2494" s="1" t="s">
        <v>36</v>
      </c>
      <c r="V2494">
        <v>4</v>
      </c>
      <c r="W2494">
        <v>0</v>
      </c>
      <c r="X2494">
        <v>0</v>
      </c>
      <c r="Y2494">
        <v>0</v>
      </c>
      <c r="Z2494">
        <v>0</v>
      </c>
    </row>
    <row r="2495" spans="1:26" x14ac:dyDescent="0.25">
      <c r="A2495">
        <v>106986902</v>
      </c>
      <c r="B2495" t="s">
        <v>106</v>
      </c>
      <c r="C2495" t="s">
        <v>45</v>
      </c>
      <c r="D2495">
        <v>50025193</v>
      </c>
      <c r="E2495">
        <v>29000401</v>
      </c>
      <c r="F2495">
        <v>1.593</v>
      </c>
      <c r="G2495">
        <v>50015012</v>
      </c>
      <c r="H2495">
        <v>5.7000000000000002E-2</v>
      </c>
      <c r="I2495">
        <v>2022</v>
      </c>
      <c r="J2495" t="s">
        <v>135</v>
      </c>
      <c r="K2495" t="s">
        <v>39</v>
      </c>
      <c r="L2495" s="127">
        <v>0.28888888888888892</v>
      </c>
      <c r="M2495" t="s">
        <v>28</v>
      </c>
      <c r="N2495" t="s">
        <v>49</v>
      </c>
      <c r="O2495" t="s">
        <v>30</v>
      </c>
      <c r="P2495" t="s">
        <v>31</v>
      </c>
      <c r="Q2495" t="s">
        <v>41</v>
      </c>
      <c r="R2495" t="s">
        <v>33</v>
      </c>
      <c r="S2495" t="s">
        <v>42</v>
      </c>
      <c r="T2495" t="s">
        <v>35</v>
      </c>
      <c r="U2495" s="1" t="s">
        <v>43</v>
      </c>
      <c r="V2495">
        <v>2</v>
      </c>
      <c r="W2495">
        <v>0</v>
      </c>
      <c r="X2495">
        <v>0</v>
      </c>
      <c r="Y2495">
        <v>0</v>
      </c>
      <c r="Z2495">
        <v>1</v>
      </c>
    </row>
    <row r="2496" spans="1:26" x14ac:dyDescent="0.25">
      <c r="A2496">
        <v>106987051</v>
      </c>
      <c r="B2496" t="s">
        <v>25</v>
      </c>
      <c r="C2496" t="s">
        <v>45</v>
      </c>
      <c r="D2496">
        <v>50032558</v>
      </c>
      <c r="E2496">
        <v>40001012</v>
      </c>
      <c r="F2496">
        <v>2.5489999999999999</v>
      </c>
      <c r="G2496">
        <v>50021080</v>
      </c>
      <c r="H2496">
        <v>0.13300000000000001</v>
      </c>
      <c r="I2496">
        <v>2022</v>
      </c>
      <c r="J2496" t="s">
        <v>145</v>
      </c>
      <c r="K2496" t="s">
        <v>39</v>
      </c>
      <c r="L2496" s="127">
        <v>0.75</v>
      </c>
      <c r="M2496" t="s">
        <v>92</v>
      </c>
      <c r="Q2496" t="s">
        <v>41</v>
      </c>
      <c r="R2496" t="s">
        <v>33</v>
      </c>
      <c r="S2496" t="s">
        <v>42</v>
      </c>
      <c r="T2496" t="s">
        <v>35</v>
      </c>
      <c r="U2496" s="1" t="s">
        <v>36</v>
      </c>
      <c r="V2496">
        <v>2</v>
      </c>
      <c r="W2496">
        <v>0</v>
      </c>
      <c r="X2496">
        <v>0</v>
      </c>
      <c r="Y2496">
        <v>0</v>
      </c>
      <c r="Z2496">
        <v>0</v>
      </c>
    </row>
    <row r="2497" spans="1:26" x14ac:dyDescent="0.25">
      <c r="A2497">
        <v>106987096</v>
      </c>
      <c r="B2497" t="s">
        <v>248</v>
      </c>
      <c r="C2497" t="s">
        <v>38</v>
      </c>
      <c r="D2497">
        <v>20000064</v>
      </c>
      <c r="E2497">
        <v>20000019</v>
      </c>
      <c r="F2497">
        <v>9.3629999999999995</v>
      </c>
      <c r="G2497">
        <v>50023633</v>
      </c>
      <c r="H2497">
        <v>0</v>
      </c>
      <c r="I2497">
        <v>2022</v>
      </c>
      <c r="J2497" t="s">
        <v>145</v>
      </c>
      <c r="K2497" t="s">
        <v>53</v>
      </c>
      <c r="L2497" s="127">
        <v>0.73958333333333337</v>
      </c>
      <c r="M2497" t="s">
        <v>28</v>
      </c>
      <c r="N2497" t="s">
        <v>29</v>
      </c>
      <c r="O2497" t="s">
        <v>30</v>
      </c>
      <c r="P2497" t="s">
        <v>68</v>
      </c>
      <c r="Q2497" t="s">
        <v>41</v>
      </c>
      <c r="R2497" t="s">
        <v>61</v>
      </c>
      <c r="S2497" t="s">
        <v>42</v>
      </c>
      <c r="T2497" t="s">
        <v>35</v>
      </c>
      <c r="U2497" s="1" t="s">
        <v>36</v>
      </c>
      <c r="V2497">
        <v>2</v>
      </c>
      <c r="W2497">
        <v>0</v>
      </c>
      <c r="X2497">
        <v>0</v>
      </c>
      <c r="Y2497">
        <v>0</v>
      </c>
      <c r="Z2497">
        <v>0</v>
      </c>
    </row>
    <row r="2498" spans="1:26" x14ac:dyDescent="0.25">
      <c r="A2498">
        <v>106987111</v>
      </c>
      <c r="B2498" t="s">
        <v>81</v>
      </c>
      <c r="C2498" t="s">
        <v>45</v>
      </c>
      <c r="D2498">
        <v>50003933</v>
      </c>
      <c r="E2498">
        <v>10000277</v>
      </c>
      <c r="F2498">
        <v>3.22</v>
      </c>
      <c r="G2498">
        <v>50003633</v>
      </c>
      <c r="H2498">
        <v>0</v>
      </c>
      <c r="I2498">
        <v>2022</v>
      </c>
      <c r="J2498" t="s">
        <v>145</v>
      </c>
      <c r="K2498" t="s">
        <v>58</v>
      </c>
      <c r="L2498" s="127">
        <v>0.87291666666666667</v>
      </c>
      <c r="M2498" t="s">
        <v>28</v>
      </c>
      <c r="N2498" t="s">
        <v>49</v>
      </c>
      <c r="O2498" t="s">
        <v>30</v>
      </c>
      <c r="P2498" t="s">
        <v>31</v>
      </c>
      <c r="Q2498" t="s">
        <v>41</v>
      </c>
      <c r="R2498" t="s">
        <v>33</v>
      </c>
      <c r="S2498" t="s">
        <v>42</v>
      </c>
      <c r="T2498" t="s">
        <v>47</v>
      </c>
      <c r="U2498" s="1" t="s">
        <v>43</v>
      </c>
      <c r="V2498">
        <v>3</v>
      </c>
      <c r="W2498">
        <v>0</v>
      </c>
      <c r="X2498">
        <v>0</v>
      </c>
      <c r="Y2498">
        <v>0</v>
      </c>
      <c r="Z2498">
        <v>1</v>
      </c>
    </row>
    <row r="2499" spans="1:26" x14ac:dyDescent="0.25">
      <c r="A2499">
        <v>106987145</v>
      </c>
      <c r="B2499" t="s">
        <v>114</v>
      </c>
      <c r="C2499" t="s">
        <v>65</v>
      </c>
      <c r="D2499">
        <v>10000040</v>
      </c>
      <c r="E2499">
        <v>10000040</v>
      </c>
      <c r="F2499">
        <v>0</v>
      </c>
      <c r="G2499">
        <v>203090</v>
      </c>
      <c r="H2499">
        <v>1</v>
      </c>
      <c r="I2499">
        <v>2022</v>
      </c>
      <c r="J2499" t="s">
        <v>145</v>
      </c>
      <c r="K2499" t="s">
        <v>27</v>
      </c>
      <c r="L2499" s="127">
        <v>0.65902777777777777</v>
      </c>
      <c r="M2499" t="s">
        <v>28</v>
      </c>
      <c r="N2499" t="s">
        <v>49</v>
      </c>
      <c r="O2499" t="s">
        <v>30</v>
      </c>
      <c r="P2499" t="s">
        <v>31</v>
      </c>
      <c r="Q2499" t="s">
        <v>41</v>
      </c>
      <c r="R2499" t="s">
        <v>33</v>
      </c>
      <c r="S2499" t="s">
        <v>42</v>
      </c>
      <c r="T2499" t="s">
        <v>35</v>
      </c>
      <c r="U2499" s="1" t="s">
        <v>36</v>
      </c>
      <c r="V2499">
        <v>4</v>
      </c>
      <c r="W2499">
        <v>0</v>
      </c>
      <c r="X2499">
        <v>0</v>
      </c>
      <c r="Y2499">
        <v>0</v>
      </c>
      <c r="Z2499">
        <v>0</v>
      </c>
    </row>
    <row r="2500" spans="1:26" x14ac:dyDescent="0.25">
      <c r="A2500">
        <v>106987209</v>
      </c>
      <c r="B2500" t="s">
        <v>25</v>
      </c>
      <c r="C2500" t="s">
        <v>65</v>
      </c>
      <c r="D2500">
        <v>10000040</v>
      </c>
      <c r="E2500">
        <v>10000040</v>
      </c>
      <c r="F2500">
        <v>19.856999999999999</v>
      </c>
      <c r="G2500">
        <v>40002542</v>
      </c>
      <c r="H2500">
        <v>0.75</v>
      </c>
      <c r="I2500">
        <v>2022</v>
      </c>
      <c r="J2500" t="s">
        <v>145</v>
      </c>
      <c r="K2500" t="s">
        <v>58</v>
      </c>
      <c r="L2500" s="127">
        <v>0.52430555555555558</v>
      </c>
      <c r="M2500" t="s">
        <v>28</v>
      </c>
      <c r="N2500" t="s">
        <v>29</v>
      </c>
      <c r="O2500" t="s">
        <v>30</v>
      </c>
      <c r="P2500" t="s">
        <v>31</v>
      </c>
      <c r="Q2500" t="s">
        <v>41</v>
      </c>
      <c r="R2500" t="s">
        <v>33</v>
      </c>
      <c r="S2500" t="s">
        <v>42</v>
      </c>
      <c r="T2500" t="s">
        <v>35</v>
      </c>
      <c r="U2500" s="1" t="s">
        <v>36</v>
      </c>
      <c r="V2500">
        <v>3</v>
      </c>
      <c r="W2500">
        <v>0</v>
      </c>
      <c r="X2500">
        <v>0</v>
      </c>
      <c r="Y2500">
        <v>0</v>
      </c>
      <c r="Z2500">
        <v>0</v>
      </c>
    </row>
    <row r="2501" spans="1:26" x14ac:dyDescent="0.25">
      <c r="A2501">
        <v>106987216</v>
      </c>
      <c r="B2501" t="s">
        <v>106</v>
      </c>
      <c r="C2501" t="s">
        <v>65</v>
      </c>
      <c r="D2501">
        <v>10000095</v>
      </c>
      <c r="E2501">
        <v>10000095</v>
      </c>
      <c r="F2501">
        <v>28.696999999999999</v>
      </c>
      <c r="G2501">
        <v>40001804</v>
      </c>
      <c r="H2501">
        <v>0.1</v>
      </c>
      <c r="I2501">
        <v>2022</v>
      </c>
      <c r="J2501" t="s">
        <v>145</v>
      </c>
      <c r="K2501" t="s">
        <v>55</v>
      </c>
      <c r="L2501" s="127">
        <v>0.73611111111111116</v>
      </c>
      <c r="M2501" t="s">
        <v>28</v>
      </c>
      <c r="N2501" t="s">
        <v>49</v>
      </c>
      <c r="O2501" t="s">
        <v>30</v>
      </c>
      <c r="P2501" t="s">
        <v>54</v>
      </c>
      <c r="Q2501" t="s">
        <v>41</v>
      </c>
      <c r="R2501" t="s">
        <v>33</v>
      </c>
      <c r="S2501" t="s">
        <v>42</v>
      </c>
      <c r="T2501" t="s">
        <v>35</v>
      </c>
      <c r="U2501" s="1" t="s">
        <v>36</v>
      </c>
      <c r="V2501">
        <v>3</v>
      </c>
      <c r="W2501">
        <v>0</v>
      </c>
      <c r="X2501">
        <v>0</v>
      </c>
      <c r="Y2501">
        <v>0</v>
      </c>
      <c r="Z2501">
        <v>0</v>
      </c>
    </row>
    <row r="2502" spans="1:26" x14ac:dyDescent="0.25">
      <c r="A2502">
        <v>106987245</v>
      </c>
      <c r="B2502" t="s">
        <v>25</v>
      </c>
      <c r="C2502" t="s">
        <v>65</v>
      </c>
      <c r="D2502">
        <v>10000040</v>
      </c>
      <c r="E2502">
        <v>10000040</v>
      </c>
      <c r="F2502">
        <v>27.66</v>
      </c>
      <c r="G2502">
        <v>30000042</v>
      </c>
      <c r="H2502">
        <v>0.28999999999999998</v>
      </c>
      <c r="I2502">
        <v>2022</v>
      </c>
      <c r="J2502" t="s">
        <v>145</v>
      </c>
      <c r="K2502" t="s">
        <v>60</v>
      </c>
      <c r="L2502" s="127">
        <v>0.52222222222222225</v>
      </c>
      <c r="M2502" t="s">
        <v>28</v>
      </c>
      <c r="N2502" t="s">
        <v>29</v>
      </c>
      <c r="O2502" t="s">
        <v>30</v>
      </c>
      <c r="P2502" t="s">
        <v>31</v>
      </c>
      <c r="Q2502" t="s">
        <v>41</v>
      </c>
      <c r="R2502" t="s">
        <v>33</v>
      </c>
      <c r="S2502" t="s">
        <v>42</v>
      </c>
      <c r="T2502" t="s">
        <v>35</v>
      </c>
      <c r="U2502" s="1" t="s">
        <v>36</v>
      </c>
      <c r="V2502">
        <v>2</v>
      </c>
      <c r="W2502">
        <v>0</v>
      </c>
      <c r="X2502">
        <v>0</v>
      </c>
      <c r="Y2502">
        <v>0</v>
      </c>
      <c r="Z2502">
        <v>0</v>
      </c>
    </row>
    <row r="2503" spans="1:26" x14ac:dyDescent="0.25">
      <c r="A2503">
        <v>106987258</v>
      </c>
      <c r="B2503" t="s">
        <v>86</v>
      </c>
      <c r="C2503" t="s">
        <v>65</v>
      </c>
      <c r="D2503">
        <v>10000026</v>
      </c>
      <c r="E2503">
        <v>10000026</v>
      </c>
      <c r="F2503">
        <v>24.155000000000001</v>
      </c>
      <c r="G2503">
        <v>200360</v>
      </c>
      <c r="H2503">
        <v>0.4</v>
      </c>
      <c r="I2503">
        <v>2022</v>
      </c>
      <c r="J2503" t="s">
        <v>145</v>
      </c>
      <c r="K2503" t="s">
        <v>58</v>
      </c>
      <c r="L2503" s="127">
        <v>0.12847222222222224</v>
      </c>
      <c r="M2503" t="s">
        <v>28</v>
      </c>
      <c r="N2503" t="s">
        <v>49</v>
      </c>
      <c r="O2503" t="s">
        <v>30</v>
      </c>
      <c r="P2503" t="s">
        <v>31</v>
      </c>
      <c r="Q2503" t="s">
        <v>41</v>
      </c>
      <c r="R2503" t="s">
        <v>33</v>
      </c>
      <c r="S2503" t="s">
        <v>42</v>
      </c>
      <c r="T2503" t="s">
        <v>57</v>
      </c>
      <c r="U2503" s="1" t="s">
        <v>36</v>
      </c>
      <c r="V2503">
        <v>1</v>
      </c>
      <c r="W2503">
        <v>0</v>
      </c>
      <c r="X2503">
        <v>0</v>
      </c>
      <c r="Y2503">
        <v>0</v>
      </c>
      <c r="Z2503">
        <v>0</v>
      </c>
    </row>
    <row r="2504" spans="1:26" x14ac:dyDescent="0.25">
      <c r="A2504">
        <v>106987355</v>
      </c>
      <c r="B2504" t="s">
        <v>86</v>
      </c>
      <c r="C2504" t="s">
        <v>65</v>
      </c>
      <c r="D2504">
        <v>10000026</v>
      </c>
      <c r="E2504">
        <v>10000026</v>
      </c>
      <c r="F2504">
        <v>22.81</v>
      </c>
      <c r="G2504">
        <v>30000191</v>
      </c>
      <c r="H2504">
        <v>2.2999999999999998</v>
      </c>
      <c r="I2504">
        <v>2022</v>
      </c>
      <c r="J2504" t="s">
        <v>145</v>
      </c>
      <c r="K2504" t="s">
        <v>27</v>
      </c>
      <c r="L2504" s="127">
        <v>0.6381944444444444</v>
      </c>
      <c r="M2504" t="s">
        <v>28</v>
      </c>
      <c r="N2504" t="s">
        <v>29</v>
      </c>
      <c r="O2504" t="s">
        <v>30</v>
      </c>
      <c r="P2504" t="s">
        <v>31</v>
      </c>
      <c r="Q2504" t="s">
        <v>41</v>
      </c>
      <c r="R2504" t="s">
        <v>33</v>
      </c>
      <c r="S2504" t="s">
        <v>42</v>
      </c>
      <c r="T2504" t="s">
        <v>35</v>
      </c>
      <c r="U2504" s="1" t="s">
        <v>36</v>
      </c>
      <c r="V2504">
        <v>3</v>
      </c>
      <c r="W2504">
        <v>0</v>
      </c>
      <c r="X2504">
        <v>0</v>
      </c>
      <c r="Y2504">
        <v>0</v>
      </c>
      <c r="Z2504">
        <v>0</v>
      </c>
    </row>
    <row r="2505" spans="1:26" x14ac:dyDescent="0.25">
      <c r="A2505">
        <v>106987378</v>
      </c>
      <c r="B2505" t="s">
        <v>114</v>
      </c>
      <c r="C2505" t="s">
        <v>65</v>
      </c>
      <c r="D2505">
        <v>10000095</v>
      </c>
      <c r="E2505">
        <v>10000095</v>
      </c>
      <c r="F2505">
        <v>1.31</v>
      </c>
      <c r="G2505">
        <v>30000242</v>
      </c>
      <c r="H2505">
        <v>0.25</v>
      </c>
      <c r="I2505">
        <v>2022</v>
      </c>
      <c r="J2505" t="s">
        <v>145</v>
      </c>
      <c r="K2505" t="s">
        <v>27</v>
      </c>
      <c r="L2505" s="127">
        <v>0.69097222222222221</v>
      </c>
      <c r="M2505" t="s">
        <v>28</v>
      </c>
      <c r="N2505" t="s">
        <v>49</v>
      </c>
      <c r="O2505" t="s">
        <v>30</v>
      </c>
      <c r="P2505" t="s">
        <v>31</v>
      </c>
      <c r="Q2505" t="s">
        <v>41</v>
      </c>
      <c r="R2505" t="s">
        <v>33</v>
      </c>
      <c r="S2505" t="s">
        <v>42</v>
      </c>
      <c r="T2505" t="s">
        <v>35</v>
      </c>
      <c r="U2505" s="1" t="s">
        <v>36</v>
      </c>
      <c r="V2505">
        <v>2</v>
      </c>
      <c r="W2505">
        <v>0</v>
      </c>
      <c r="X2505">
        <v>0</v>
      </c>
      <c r="Y2505">
        <v>0</v>
      </c>
      <c r="Z2505">
        <v>0</v>
      </c>
    </row>
    <row r="2506" spans="1:26" x14ac:dyDescent="0.25">
      <c r="A2506">
        <v>106987421</v>
      </c>
      <c r="B2506" t="s">
        <v>90</v>
      </c>
      <c r="C2506" t="s">
        <v>65</v>
      </c>
      <c r="D2506">
        <v>10000040</v>
      </c>
      <c r="E2506">
        <v>10000040</v>
      </c>
      <c r="F2506">
        <v>7.33</v>
      </c>
      <c r="G2506">
        <v>203670</v>
      </c>
      <c r="H2506">
        <v>0.02</v>
      </c>
      <c r="I2506">
        <v>2022</v>
      </c>
      <c r="J2506" t="s">
        <v>145</v>
      </c>
      <c r="K2506" t="s">
        <v>60</v>
      </c>
      <c r="L2506" s="127">
        <v>0.85555555555555562</v>
      </c>
      <c r="M2506" t="s">
        <v>28</v>
      </c>
      <c r="N2506" t="s">
        <v>29</v>
      </c>
      <c r="O2506" t="s">
        <v>30</v>
      </c>
      <c r="P2506" t="s">
        <v>31</v>
      </c>
      <c r="Q2506" t="s">
        <v>62</v>
      </c>
      <c r="R2506" t="s">
        <v>33</v>
      </c>
      <c r="S2506" t="s">
        <v>34</v>
      </c>
      <c r="T2506" t="s">
        <v>52</v>
      </c>
      <c r="U2506" s="1" t="s">
        <v>64</v>
      </c>
      <c r="V2506">
        <v>2</v>
      </c>
      <c r="W2506">
        <v>0</v>
      </c>
      <c r="X2506">
        <v>0</v>
      </c>
      <c r="Y2506">
        <v>1</v>
      </c>
      <c r="Z2506">
        <v>1</v>
      </c>
    </row>
    <row r="2507" spans="1:26" x14ac:dyDescent="0.25">
      <c r="A2507">
        <v>106987641</v>
      </c>
      <c r="B2507" t="s">
        <v>134</v>
      </c>
      <c r="C2507" t="s">
        <v>38</v>
      </c>
      <c r="D2507">
        <v>20000321</v>
      </c>
      <c r="E2507">
        <v>20000321</v>
      </c>
      <c r="F2507">
        <v>999.99900000000002</v>
      </c>
      <c r="G2507">
        <v>40001935</v>
      </c>
      <c r="H2507">
        <v>0.75</v>
      </c>
      <c r="I2507">
        <v>2022</v>
      </c>
      <c r="J2507" t="s">
        <v>135</v>
      </c>
      <c r="K2507" t="s">
        <v>39</v>
      </c>
      <c r="L2507" s="127">
        <v>0.80625000000000002</v>
      </c>
      <c r="M2507" t="s">
        <v>28</v>
      </c>
      <c r="N2507" t="s">
        <v>49</v>
      </c>
      <c r="O2507" t="s">
        <v>30</v>
      </c>
      <c r="P2507" t="s">
        <v>31</v>
      </c>
      <c r="Q2507" t="s">
        <v>41</v>
      </c>
      <c r="R2507" t="s">
        <v>75</v>
      </c>
      <c r="S2507" t="s">
        <v>42</v>
      </c>
      <c r="T2507" t="s">
        <v>35</v>
      </c>
      <c r="U2507" s="1" t="s">
        <v>105</v>
      </c>
      <c r="V2507">
        <v>2</v>
      </c>
      <c r="W2507">
        <v>1</v>
      </c>
      <c r="X2507">
        <v>0</v>
      </c>
      <c r="Y2507">
        <v>0</v>
      </c>
      <c r="Z2507">
        <v>0</v>
      </c>
    </row>
    <row r="2508" spans="1:26" x14ac:dyDescent="0.25">
      <c r="A2508">
        <v>106987782</v>
      </c>
      <c r="B2508" t="s">
        <v>97</v>
      </c>
      <c r="C2508" t="s">
        <v>45</v>
      </c>
      <c r="D2508">
        <v>50002838</v>
      </c>
      <c r="E2508">
        <v>50002838</v>
      </c>
      <c r="F2508">
        <v>999.99900000000002</v>
      </c>
      <c r="G2508">
        <v>50018637</v>
      </c>
      <c r="H2508">
        <v>0.1</v>
      </c>
      <c r="I2508">
        <v>2022</v>
      </c>
      <c r="J2508" t="s">
        <v>26</v>
      </c>
      <c r="K2508" t="s">
        <v>48</v>
      </c>
      <c r="L2508" s="127">
        <v>0.69930555555555562</v>
      </c>
      <c r="M2508" t="s">
        <v>77</v>
      </c>
      <c r="N2508" t="s">
        <v>49</v>
      </c>
      <c r="O2508" t="s">
        <v>30</v>
      </c>
      <c r="P2508" t="s">
        <v>31</v>
      </c>
      <c r="Q2508" t="s">
        <v>41</v>
      </c>
      <c r="R2508" t="s">
        <v>33</v>
      </c>
      <c r="S2508" t="s">
        <v>42</v>
      </c>
      <c r="T2508" t="s">
        <v>35</v>
      </c>
      <c r="U2508" s="1" t="s">
        <v>36</v>
      </c>
      <c r="V2508">
        <v>19</v>
      </c>
      <c r="W2508">
        <v>0</v>
      </c>
      <c r="X2508">
        <v>0</v>
      </c>
      <c r="Y2508">
        <v>0</v>
      </c>
      <c r="Z2508">
        <v>0</v>
      </c>
    </row>
    <row r="2509" spans="1:26" x14ac:dyDescent="0.25">
      <c r="A2509">
        <v>106987957</v>
      </c>
      <c r="B2509" t="s">
        <v>81</v>
      </c>
      <c r="C2509" t="s">
        <v>45</v>
      </c>
      <c r="F2509">
        <v>999.99900000000002</v>
      </c>
      <c r="G2509">
        <v>50002208</v>
      </c>
      <c r="H2509">
        <v>0.25</v>
      </c>
      <c r="I2509">
        <v>2022</v>
      </c>
      <c r="J2509" t="s">
        <v>145</v>
      </c>
      <c r="K2509" t="s">
        <v>48</v>
      </c>
      <c r="L2509" s="127">
        <v>8.3333333333333332E-3</v>
      </c>
      <c r="M2509" t="s">
        <v>28</v>
      </c>
      <c r="N2509" t="s">
        <v>49</v>
      </c>
      <c r="O2509" t="s">
        <v>30</v>
      </c>
      <c r="P2509" t="s">
        <v>54</v>
      </c>
      <c r="Q2509" t="s">
        <v>41</v>
      </c>
      <c r="R2509" t="s">
        <v>33</v>
      </c>
      <c r="S2509" t="s">
        <v>42</v>
      </c>
      <c r="T2509" t="s">
        <v>47</v>
      </c>
      <c r="U2509" s="1" t="s">
        <v>43</v>
      </c>
      <c r="V2509">
        <v>5</v>
      </c>
      <c r="W2509">
        <v>0</v>
      </c>
      <c r="X2509">
        <v>0</v>
      </c>
      <c r="Y2509">
        <v>0</v>
      </c>
      <c r="Z2509">
        <v>2</v>
      </c>
    </row>
    <row r="2510" spans="1:26" x14ac:dyDescent="0.25">
      <c r="A2510">
        <v>106988035</v>
      </c>
      <c r="B2510" t="s">
        <v>25</v>
      </c>
      <c r="C2510" t="s">
        <v>45</v>
      </c>
      <c r="D2510">
        <v>50001196</v>
      </c>
      <c r="E2510">
        <v>50001196</v>
      </c>
      <c r="F2510">
        <v>0.629</v>
      </c>
      <c r="G2510">
        <v>50032881</v>
      </c>
      <c r="H2510">
        <v>5.0999999999999997E-2</v>
      </c>
      <c r="I2510">
        <v>2022</v>
      </c>
      <c r="J2510" t="s">
        <v>145</v>
      </c>
      <c r="K2510" t="s">
        <v>53</v>
      </c>
      <c r="L2510" s="127">
        <v>0.51597222222222217</v>
      </c>
      <c r="M2510" t="s">
        <v>51</v>
      </c>
      <c r="N2510" t="s">
        <v>49</v>
      </c>
      <c r="O2510" t="s">
        <v>30</v>
      </c>
      <c r="P2510" t="s">
        <v>54</v>
      </c>
      <c r="Q2510" t="s">
        <v>41</v>
      </c>
      <c r="R2510" t="s">
        <v>33</v>
      </c>
      <c r="S2510" t="s">
        <v>42</v>
      </c>
      <c r="T2510" t="s">
        <v>35</v>
      </c>
      <c r="U2510" s="1" t="s">
        <v>85</v>
      </c>
      <c r="V2510">
        <v>1</v>
      </c>
      <c r="W2510">
        <v>0</v>
      </c>
      <c r="X2510">
        <v>1</v>
      </c>
      <c r="Y2510">
        <v>0</v>
      </c>
      <c r="Z2510">
        <v>0</v>
      </c>
    </row>
    <row r="2511" spans="1:26" x14ac:dyDescent="0.25">
      <c r="A2511">
        <v>106988120</v>
      </c>
      <c r="B2511" t="s">
        <v>106</v>
      </c>
      <c r="C2511" t="s">
        <v>45</v>
      </c>
      <c r="D2511">
        <v>50006310</v>
      </c>
      <c r="E2511">
        <v>40001400</v>
      </c>
      <c r="F2511">
        <v>7.2229999999999999</v>
      </c>
      <c r="G2511">
        <v>50028309</v>
      </c>
      <c r="H2511">
        <v>0</v>
      </c>
      <c r="I2511">
        <v>2022</v>
      </c>
      <c r="J2511" t="s">
        <v>135</v>
      </c>
      <c r="K2511" t="s">
        <v>48</v>
      </c>
      <c r="L2511" s="127">
        <v>0.62291666666666667</v>
      </c>
      <c r="M2511" t="s">
        <v>92</v>
      </c>
      <c r="Q2511" t="s">
        <v>41</v>
      </c>
      <c r="R2511" t="s">
        <v>33</v>
      </c>
      <c r="S2511" t="s">
        <v>42</v>
      </c>
      <c r="T2511" t="s">
        <v>35</v>
      </c>
      <c r="U2511" s="1" t="s">
        <v>36</v>
      </c>
      <c r="V2511">
        <v>1</v>
      </c>
      <c r="W2511">
        <v>0</v>
      </c>
      <c r="X2511">
        <v>0</v>
      </c>
      <c r="Y2511">
        <v>0</v>
      </c>
      <c r="Z2511">
        <v>0</v>
      </c>
    </row>
    <row r="2512" spans="1:26" x14ac:dyDescent="0.25">
      <c r="A2512">
        <v>106988198</v>
      </c>
      <c r="B2512" t="s">
        <v>112</v>
      </c>
      <c r="C2512" t="s">
        <v>38</v>
      </c>
      <c r="D2512">
        <v>20000421</v>
      </c>
      <c r="E2512">
        <v>20000421</v>
      </c>
      <c r="F2512">
        <v>13.683</v>
      </c>
      <c r="G2512">
        <v>40002084</v>
      </c>
      <c r="H2512">
        <v>0.08</v>
      </c>
      <c r="I2512">
        <v>2022</v>
      </c>
      <c r="J2512" t="s">
        <v>145</v>
      </c>
      <c r="K2512" t="s">
        <v>58</v>
      </c>
      <c r="L2512" s="127">
        <v>0.78055555555555556</v>
      </c>
      <c r="M2512" t="s">
        <v>28</v>
      </c>
      <c r="N2512" t="s">
        <v>29</v>
      </c>
      <c r="O2512" t="s">
        <v>30</v>
      </c>
      <c r="P2512" t="s">
        <v>54</v>
      </c>
      <c r="Q2512" t="s">
        <v>62</v>
      </c>
      <c r="R2512" t="s">
        <v>33</v>
      </c>
      <c r="S2512" t="s">
        <v>34</v>
      </c>
      <c r="T2512" t="s">
        <v>35</v>
      </c>
      <c r="U2512" s="1" t="s">
        <v>64</v>
      </c>
      <c r="V2512">
        <v>11</v>
      </c>
      <c r="W2512">
        <v>0</v>
      </c>
      <c r="X2512">
        <v>0</v>
      </c>
      <c r="Y2512">
        <v>5</v>
      </c>
      <c r="Z2512">
        <v>5</v>
      </c>
    </row>
    <row r="2513" spans="1:26" x14ac:dyDescent="0.25">
      <c r="A2513">
        <v>106988236</v>
      </c>
      <c r="B2513" t="s">
        <v>106</v>
      </c>
      <c r="C2513" t="s">
        <v>65</v>
      </c>
      <c r="D2513">
        <v>10000095</v>
      </c>
      <c r="E2513">
        <v>10000095</v>
      </c>
      <c r="F2513">
        <v>999.99900000000002</v>
      </c>
      <c r="G2513">
        <v>40001002</v>
      </c>
      <c r="H2513">
        <v>1.5</v>
      </c>
      <c r="I2513">
        <v>2022</v>
      </c>
      <c r="J2513" t="s">
        <v>145</v>
      </c>
      <c r="K2513" t="s">
        <v>55</v>
      </c>
      <c r="L2513" s="127">
        <v>0.3034722222222222</v>
      </c>
      <c r="M2513" t="s">
        <v>28</v>
      </c>
      <c r="N2513" t="s">
        <v>49</v>
      </c>
      <c r="O2513" t="s">
        <v>30</v>
      </c>
      <c r="P2513" t="s">
        <v>54</v>
      </c>
      <c r="Q2513" t="s">
        <v>41</v>
      </c>
      <c r="R2513" t="s">
        <v>33</v>
      </c>
      <c r="S2513" t="s">
        <v>42</v>
      </c>
      <c r="T2513" t="s">
        <v>35</v>
      </c>
      <c r="U2513" s="1" t="s">
        <v>43</v>
      </c>
      <c r="V2513">
        <v>3</v>
      </c>
      <c r="W2513">
        <v>0</v>
      </c>
      <c r="X2513">
        <v>0</v>
      </c>
      <c r="Y2513">
        <v>0</v>
      </c>
      <c r="Z2513">
        <v>1</v>
      </c>
    </row>
    <row r="2514" spans="1:26" x14ac:dyDescent="0.25">
      <c r="A2514">
        <v>106988264</v>
      </c>
      <c r="B2514" t="s">
        <v>112</v>
      </c>
      <c r="C2514" t="s">
        <v>65</v>
      </c>
      <c r="D2514">
        <v>10000095</v>
      </c>
      <c r="E2514">
        <v>10000095</v>
      </c>
      <c r="F2514">
        <v>1.4970000000000001</v>
      </c>
      <c r="G2514">
        <v>40001002</v>
      </c>
      <c r="H2514">
        <v>0.25</v>
      </c>
      <c r="I2514">
        <v>2022</v>
      </c>
      <c r="J2514" t="s">
        <v>145</v>
      </c>
      <c r="K2514" t="s">
        <v>55</v>
      </c>
      <c r="L2514" s="127">
        <v>0.36874999999999997</v>
      </c>
      <c r="M2514" t="s">
        <v>28</v>
      </c>
      <c r="N2514" t="s">
        <v>49</v>
      </c>
      <c r="O2514" t="s">
        <v>30</v>
      </c>
      <c r="P2514" t="s">
        <v>31</v>
      </c>
      <c r="Q2514" t="s">
        <v>41</v>
      </c>
      <c r="R2514" t="s">
        <v>33</v>
      </c>
      <c r="S2514" t="s">
        <v>42</v>
      </c>
      <c r="T2514" t="s">
        <v>35</v>
      </c>
      <c r="U2514" s="1" t="s">
        <v>36</v>
      </c>
      <c r="V2514">
        <v>4</v>
      </c>
      <c r="W2514">
        <v>0</v>
      </c>
      <c r="X2514">
        <v>0</v>
      </c>
      <c r="Y2514">
        <v>0</v>
      </c>
      <c r="Z2514">
        <v>0</v>
      </c>
    </row>
    <row r="2515" spans="1:26" x14ac:dyDescent="0.25">
      <c r="A2515">
        <v>106988304</v>
      </c>
      <c r="B2515" t="s">
        <v>86</v>
      </c>
      <c r="C2515" t="s">
        <v>65</v>
      </c>
      <c r="D2515">
        <v>10000026</v>
      </c>
      <c r="E2515">
        <v>10000026</v>
      </c>
      <c r="F2515">
        <v>27.757000000000001</v>
      </c>
      <c r="G2515">
        <v>200405</v>
      </c>
      <c r="H2515">
        <v>0.5</v>
      </c>
      <c r="I2515">
        <v>2022</v>
      </c>
      <c r="J2515" t="s">
        <v>145</v>
      </c>
      <c r="K2515" t="s">
        <v>27</v>
      </c>
      <c r="L2515" s="127">
        <v>0.33819444444444446</v>
      </c>
      <c r="M2515" t="s">
        <v>28</v>
      </c>
      <c r="N2515" t="s">
        <v>49</v>
      </c>
      <c r="O2515" t="s">
        <v>30</v>
      </c>
      <c r="P2515" t="s">
        <v>31</v>
      </c>
      <c r="Q2515" t="s">
        <v>41</v>
      </c>
      <c r="R2515" t="s">
        <v>33</v>
      </c>
      <c r="S2515" t="s">
        <v>42</v>
      </c>
      <c r="T2515" t="s">
        <v>35</v>
      </c>
      <c r="U2515" s="1" t="s">
        <v>36</v>
      </c>
      <c r="V2515">
        <v>2</v>
      </c>
      <c r="W2515">
        <v>0</v>
      </c>
      <c r="X2515">
        <v>0</v>
      </c>
      <c r="Y2515">
        <v>0</v>
      </c>
      <c r="Z2515">
        <v>0</v>
      </c>
    </row>
    <row r="2516" spans="1:26" x14ac:dyDescent="0.25">
      <c r="A2516">
        <v>106988310</v>
      </c>
      <c r="B2516" t="s">
        <v>25</v>
      </c>
      <c r="C2516" t="s">
        <v>65</v>
      </c>
      <c r="D2516">
        <v>10000040</v>
      </c>
      <c r="E2516">
        <v>10000040</v>
      </c>
      <c r="F2516">
        <v>999.99900000000002</v>
      </c>
      <c r="G2516">
        <v>10000440</v>
      </c>
      <c r="H2516">
        <v>1.9E-2</v>
      </c>
      <c r="I2516">
        <v>2022</v>
      </c>
      <c r="J2516" t="s">
        <v>145</v>
      </c>
      <c r="K2516" t="s">
        <v>39</v>
      </c>
      <c r="L2516" s="127">
        <v>0.33124999999999999</v>
      </c>
      <c r="M2516" t="s">
        <v>28</v>
      </c>
      <c r="N2516" t="s">
        <v>29</v>
      </c>
      <c r="O2516" t="s">
        <v>30</v>
      </c>
      <c r="P2516" t="s">
        <v>31</v>
      </c>
      <c r="Q2516" t="s">
        <v>41</v>
      </c>
      <c r="R2516" t="s">
        <v>33</v>
      </c>
      <c r="S2516" t="s">
        <v>42</v>
      </c>
      <c r="T2516" t="s">
        <v>35</v>
      </c>
      <c r="U2516" s="1" t="s">
        <v>36</v>
      </c>
      <c r="V2516">
        <v>1</v>
      </c>
      <c r="W2516">
        <v>0</v>
      </c>
      <c r="X2516">
        <v>0</v>
      </c>
      <c r="Y2516">
        <v>0</v>
      </c>
      <c r="Z2516">
        <v>0</v>
      </c>
    </row>
    <row r="2517" spans="1:26" x14ac:dyDescent="0.25">
      <c r="A2517">
        <v>106988323</v>
      </c>
      <c r="B2517" t="s">
        <v>119</v>
      </c>
      <c r="C2517" t="s">
        <v>38</v>
      </c>
      <c r="D2517">
        <v>20000070</v>
      </c>
      <c r="E2517">
        <v>20000070</v>
      </c>
      <c r="F2517">
        <v>7.7869999999999999</v>
      </c>
      <c r="G2517">
        <v>40001330</v>
      </c>
      <c r="H2517">
        <v>0.3</v>
      </c>
      <c r="I2517">
        <v>2022</v>
      </c>
      <c r="J2517" t="s">
        <v>145</v>
      </c>
      <c r="K2517" t="s">
        <v>39</v>
      </c>
      <c r="L2517" s="127">
        <v>0.30277777777777776</v>
      </c>
      <c r="M2517" t="s">
        <v>28</v>
      </c>
      <c r="N2517" t="s">
        <v>49</v>
      </c>
      <c r="O2517" t="s">
        <v>30</v>
      </c>
      <c r="P2517" t="s">
        <v>68</v>
      </c>
      <c r="Q2517" t="s">
        <v>41</v>
      </c>
      <c r="R2517" t="s">
        <v>33</v>
      </c>
      <c r="S2517" t="s">
        <v>42</v>
      </c>
      <c r="T2517" t="s">
        <v>35</v>
      </c>
      <c r="U2517" s="1" t="s">
        <v>43</v>
      </c>
      <c r="V2517">
        <v>2</v>
      </c>
      <c r="W2517">
        <v>0</v>
      </c>
      <c r="X2517">
        <v>0</v>
      </c>
      <c r="Y2517">
        <v>0</v>
      </c>
      <c r="Z2517">
        <v>1</v>
      </c>
    </row>
    <row r="2518" spans="1:26" x14ac:dyDescent="0.25">
      <c r="A2518">
        <v>106988421</v>
      </c>
      <c r="B2518" t="s">
        <v>104</v>
      </c>
      <c r="C2518" t="s">
        <v>65</v>
      </c>
      <c r="D2518">
        <v>10000026</v>
      </c>
      <c r="E2518">
        <v>10000026</v>
      </c>
      <c r="F2518">
        <v>4.423</v>
      </c>
      <c r="G2518">
        <v>200460</v>
      </c>
      <c r="H2518">
        <v>1.1000000000000001</v>
      </c>
      <c r="I2518">
        <v>2022</v>
      </c>
      <c r="J2518" t="s">
        <v>145</v>
      </c>
      <c r="K2518" t="s">
        <v>39</v>
      </c>
      <c r="L2518" s="127">
        <v>0.48888888888888887</v>
      </c>
      <c r="M2518" t="s">
        <v>28</v>
      </c>
      <c r="N2518" t="s">
        <v>49</v>
      </c>
      <c r="O2518" t="s">
        <v>30</v>
      </c>
      <c r="P2518" t="s">
        <v>31</v>
      </c>
      <c r="Q2518" t="s">
        <v>32</v>
      </c>
      <c r="R2518" t="s">
        <v>33</v>
      </c>
      <c r="S2518" t="s">
        <v>34</v>
      </c>
      <c r="T2518" t="s">
        <v>35</v>
      </c>
      <c r="U2518" s="1" t="s">
        <v>36</v>
      </c>
      <c r="V2518">
        <v>2</v>
      </c>
      <c r="W2518">
        <v>0</v>
      </c>
      <c r="X2518">
        <v>0</v>
      </c>
      <c r="Y2518">
        <v>0</v>
      </c>
      <c r="Z2518">
        <v>0</v>
      </c>
    </row>
    <row r="2519" spans="1:26" x14ac:dyDescent="0.25">
      <c r="A2519">
        <v>106988446</v>
      </c>
      <c r="B2519" t="s">
        <v>104</v>
      </c>
      <c r="C2519" t="s">
        <v>122</v>
      </c>
      <c r="D2519">
        <v>40001309</v>
      </c>
      <c r="E2519">
        <v>40001309</v>
      </c>
      <c r="F2519">
        <v>0.89600000000000002</v>
      </c>
      <c r="G2519">
        <v>40001448</v>
      </c>
      <c r="H2519">
        <v>0.4</v>
      </c>
      <c r="I2519">
        <v>2022</v>
      </c>
      <c r="J2519" t="s">
        <v>145</v>
      </c>
      <c r="K2519" t="s">
        <v>53</v>
      </c>
      <c r="L2519" s="127">
        <v>0.39166666666666666</v>
      </c>
      <c r="M2519" t="s">
        <v>77</v>
      </c>
      <c r="N2519" t="s">
        <v>49</v>
      </c>
      <c r="O2519" t="s">
        <v>30</v>
      </c>
      <c r="P2519" t="s">
        <v>68</v>
      </c>
      <c r="Q2519" t="s">
        <v>41</v>
      </c>
      <c r="R2519" t="s">
        <v>33</v>
      </c>
      <c r="S2519" t="s">
        <v>42</v>
      </c>
      <c r="T2519" t="s">
        <v>35</v>
      </c>
      <c r="U2519" s="1" t="s">
        <v>36</v>
      </c>
      <c r="V2519">
        <v>4</v>
      </c>
      <c r="W2519">
        <v>0</v>
      </c>
      <c r="X2519">
        <v>0</v>
      </c>
      <c r="Y2519">
        <v>0</v>
      </c>
      <c r="Z2519">
        <v>0</v>
      </c>
    </row>
    <row r="2520" spans="1:26" x14ac:dyDescent="0.25">
      <c r="A2520">
        <v>106988450</v>
      </c>
      <c r="B2520" t="s">
        <v>104</v>
      </c>
      <c r="C2520" t="s">
        <v>65</v>
      </c>
      <c r="D2520">
        <v>10000026</v>
      </c>
      <c r="E2520">
        <v>10000026</v>
      </c>
      <c r="F2520">
        <v>3.625</v>
      </c>
      <c r="G2520">
        <v>200440</v>
      </c>
      <c r="H2520">
        <v>0.1</v>
      </c>
      <c r="I2520">
        <v>2022</v>
      </c>
      <c r="J2520" t="s">
        <v>145</v>
      </c>
      <c r="K2520" t="s">
        <v>39</v>
      </c>
      <c r="L2520" s="127">
        <v>0.48888888888888887</v>
      </c>
      <c r="M2520" t="s">
        <v>28</v>
      </c>
      <c r="N2520" t="s">
        <v>49</v>
      </c>
      <c r="O2520" t="s">
        <v>30</v>
      </c>
      <c r="P2520" t="s">
        <v>54</v>
      </c>
      <c r="Q2520" t="s">
        <v>32</v>
      </c>
      <c r="R2520" t="s">
        <v>33</v>
      </c>
      <c r="S2520" t="s">
        <v>34</v>
      </c>
      <c r="T2520" t="s">
        <v>35</v>
      </c>
      <c r="U2520" s="1" t="s">
        <v>36</v>
      </c>
      <c r="V2520">
        <v>3</v>
      </c>
      <c r="W2520">
        <v>0</v>
      </c>
      <c r="X2520">
        <v>0</v>
      </c>
      <c r="Y2520">
        <v>0</v>
      </c>
      <c r="Z2520">
        <v>0</v>
      </c>
    </row>
    <row r="2521" spans="1:26" x14ac:dyDescent="0.25">
      <c r="A2521">
        <v>106988451</v>
      </c>
      <c r="B2521" t="s">
        <v>104</v>
      </c>
      <c r="C2521" t="s">
        <v>65</v>
      </c>
      <c r="D2521">
        <v>10000026</v>
      </c>
      <c r="E2521">
        <v>10000026</v>
      </c>
      <c r="F2521">
        <v>8.3279999999999994</v>
      </c>
      <c r="G2521">
        <v>200490</v>
      </c>
      <c r="H2521">
        <v>0.2</v>
      </c>
      <c r="I2521">
        <v>2022</v>
      </c>
      <c r="J2521" t="s">
        <v>145</v>
      </c>
      <c r="K2521" t="s">
        <v>39</v>
      </c>
      <c r="L2521" s="127">
        <v>0.55277777777777781</v>
      </c>
      <c r="M2521" t="s">
        <v>28</v>
      </c>
      <c r="N2521" t="s">
        <v>49</v>
      </c>
      <c r="O2521" t="s">
        <v>30</v>
      </c>
      <c r="P2521" t="s">
        <v>54</v>
      </c>
      <c r="Q2521" t="s">
        <v>41</v>
      </c>
      <c r="R2521" t="s">
        <v>33</v>
      </c>
      <c r="S2521" t="s">
        <v>42</v>
      </c>
      <c r="T2521" t="s">
        <v>35</v>
      </c>
      <c r="U2521" s="1" t="s">
        <v>36</v>
      </c>
      <c r="V2521">
        <v>1</v>
      </c>
      <c r="W2521">
        <v>0</v>
      </c>
      <c r="X2521">
        <v>0</v>
      </c>
      <c r="Y2521">
        <v>0</v>
      </c>
      <c r="Z2521">
        <v>0</v>
      </c>
    </row>
    <row r="2522" spans="1:26" x14ac:dyDescent="0.25">
      <c r="A2522">
        <v>106988524</v>
      </c>
      <c r="B2522" t="s">
        <v>81</v>
      </c>
      <c r="C2522" t="s">
        <v>65</v>
      </c>
      <c r="D2522">
        <v>10000485</v>
      </c>
      <c r="E2522">
        <v>10800485</v>
      </c>
      <c r="F2522">
        <v>27.259</v>
      </c>
      <c r="G2522">
        <v>50025426</v>
      </c>
      <c r="H2522">
        <v>1.75</v>
      </c>
      <c r="I2522">
        <v>2022</v>
      </c>
      <c r="J2522" t="s">
        <v>145</v>
      </c>
      <c r="K2522" t="s">
        <v>53</v>
      </c>
      <c r="L2522" s="127">
        <v>0.7909722222222223</v>
      </c>
      <c r="M2522" t="s">
        <v>28</v>
      </c>
      <c r="N2522" t="s">
        <v>49</v>
      </c>
      <c r="O2522" t="s">
        <v>30</v>
      </c>
      <c r="P2522" t="s">
        <v>31</v>
      </c>
      <c r="Q2522" t="s">
        <v>41</v>
      </c>
      <c r="R2522" t="s">
        <v>33</v>
      </c>
      <c r="S2522" t="s">
        <v>42</v>
      </c>
      <c r="T2522" t="s">
        <v>35</v>
      </c>
      <c r="U2522" s="1" t="s">
        <v>36</v>
      </c>
      <c r="V2522">
        <v>1</v>
      </c>
      <c r="W2522">
        <v>0</v>
      </c>
      <c r="X2522">
        <v>0</v>
      </c>
      <c r="Y2522">
        <v>0</v>
      </c>
      <c r="Z2522">
        <v>0</v>
      </c>
    </row>
    <row r="2523" spans="1:26" x14ac:dyDescent="0.25">
      <c r="A2523">
        <v>106988562</v>
      </c>
      <c r="B2523" t="s">
        <v>112</v>
      </c>
      <c r="C2523" t="s">
        <v>65</v>
      </c>
      <c r="D2523">
        <v>10000095</v>
      </c>
      <c r="E2523">
        <v>10000095</v>
      </c>
      <c r="F2523">
        <v>5.282</v>
      </c>
      <c r="G2523">
        <v>40001808</v>
      </c>
      <c r="H2523">
        <v>0.6</v>
      </c>
      <c r="I2523">
        <v>2022</v>
      </c>
      <c r="J2523" t="s">
        <v>145</v>
      </c>
      <c r="K2523" t="s">
        <v>60</v>
      </c>
      <c r="L2523" s="127">
        <v>8.7500000000000008E-2</v>
      </c>
      <c r="M2523" t="s">
        <v>28</v>
      </c>
      <c r="N2523" t="s">
        <v>49</v>
      </c>
      <c r="O2523" t="s">
        <v>30</v>
      </c>
      <c r="P2523" t="s">
        <v>31</v>
      </c>
      <c r="Q2523" t="s">
        <v>41</v>
      </c>
      <c r="R2523" t="s">
        <v>33</v>
      </c>
      <c r="S2523" t="s">
        <v>42</v>
      </c>
      <c r="T2523" t="s">
        <v>57</v>
      </c>
      <c r="U2523" s="1" t="s">
        <v>36</v>
      </c>
      <c r="V2523">
        <v>1</v>
      </c>
      <c r="W2523">
        <v>0</v>
      </c>
      <c r="X2523">
        <v>0</v>
      </c>
      <c r="Y2523">
        <v>0</v>
      </c>
      <c r="Z2523">
        <v>0</v>
      </c>
    </row>
    <row r="2524" spans="1:26" x14ac:dyDescent="0.25">
      <c r="A2524">
        <v>106988637</v>
      </c>
      <c r="B2524" t="s">
        <v>146</v>
      </c>
      <c r="C2524" t="s">
        <v>45</v>
      </c>
      <c r="D2524">
        <v>50014082</v>
      </c>
      <c r="E2524">
        <v>40001192</v>
      </c>
      <c r="F2524">
        <v>1.6</v>
      </c>
      <c r="G2524">
        <v>50008742</v>
      </c>
      <c r="H2524">
        <v>0.1</v>
      </c>
      <c r="I2524">
        <v>2022</v>
      </c>
      <c r="J2524" t="s">
        <v>135</v>
      </c>
      <c r="K2524" t="s">
        <v>53</v>
      </c>
      <c r="L2524" s="127">
        <v>0.48055555555555557</v>
      </c>
      <c r="M2524" t="s">
        <v>40</v>
      </c>
      <c r="N2524" t="s">
        <v>29</v>
      </c>
      <c r="O2524" t="s">
        <v>30</v>
      </c>
      <c r="P2524" t="s">
        <v>31</v>
      </c>
      <c r="Q2524" t="s">
        <v>41</v>
      </c>
      <c r="S2524" t="s">
        <v>42</v>
      </c>
      <c r="T2524" t="s">
        <v>35</v>
      </c>
      <c r="U2524" s="1" t="s">
        <v>36</v>
      </c>
      <c r="V2524">
        <v>3</v>
      </c>
      <c r="W2524">
        <v>0</v>
      </c>
      <c r="X2524">
        <v>0</v>
      </c>
      <c r="Y2524">
        <v>0</v>
      </c>
      <c r="Z2524">
        <v>0</v>
      </c>
    </row>
    <row r="2525" spans="1:26" x14ac:dyDescent="0.25">
      <c r="A2525">
        <v>106988661</v>
      </c>
      <c r="B2525" t="s">
        <v>146</v>
      </c>
      <c r="C2525" t="s">
        <v>45</v>
      </c>
      <c r="D2525">
        <v>50014082</v>
      </c>
      <c r="E2525">
        <v>40001192</v>
      </c>
      <c r="F2525">
        <v>1.62</v>
      </c>
      <c r="G2525">
        <v>50012091</v>
      </c>
      <c r="H2525">
        <v>0</v>
      </c>
      <c r="I2525">
        <v>2022</v>
      </c>
      <c r="J2525" t="s">
        <v>135</v>
      </c>
      <c r="K2525" t="s">
        <v>39</v>
      </c>
      <c r="L2525" s="127">
        <v>0.69444444444444453</v>
      </c>
      <c r="M2525" t="s">
        <v>28</v>
      </c>
      <c r="N2525" t="s">
        <v>49</v>
      </c>
      <c r="O2525" t="s">
        <v>30</v>
      </c>
      <c r="P2525" t="s">
        <v>68</v>
      </c>
      <c r="Q2525" t="s">
        <v>41</v>
      </c>
      <c r="R2525" t="s">
        <v>61</v>
      </c>
      <c r="S2525" t="s">
        <v>42</v>
      </c>
      <c r="T2525" t="s">
        <v>35</v>
      </c>
      <c r="U2525" s="1" t="s">
        <v>36</v>
      </c>
      <c r="V2525">
        <v>2</v>
      </c>
      <c r="W2525">
        <v>0</v>
      </c>
      <c r="X2525">
        <v>0</v>
      </c>
      <c r="Y2525">
        <v>0</v>
      </c>
      <c r="Z2525">
        <v>0</v>
      </c>
    </row>
    <row r="2526" spans="1:26" x14ac:dyDescent="0.25">
      <c r="A2526">
        <v>106988701</v>
      </c>
      <c r="B2526" t="s">
        <v>81</v>
      </c>
      <c r="C2526" t="s">
        <v>45</v>
      </c>
      <c r="D2526">
        <v>50003933</v>
      </c>
      <c r="E2526">
        <v>50003933</v>
      </c>
      <c r="F2526">
        <v>999.99900000000002</v>
      </c>
      <c r="G2526">
        <v>50031200</v>
      </c>
      <c r="H2526">
        <v>0</v>
      </c>
      <c r="I2526">
        <v>2022</v>
      </c>
      <c r="J2526" t="s">
        <v>145</v>
      </c>
      <c r="K2526" t="s">
        <v>53</v>
      </c>
      <c r="L2526" s="127">
        <v>0.93611111111111101</v>
      </c>
      <c r="M2526" t="s">
        <v>28</v>
      </c>
      <c r="N2526" t="s">
        <v>49</v>
      </c>
      <c r="O2526" t="s">
        <v>30</v>
      </c>
      <c r="P2526" t="s">
        <v>68</v>
      </c>
      <c r="Q2526" t="s">
        <v>41</v>
      </c>
      <c r="R2526" t="s">
        <v>33</v>
      </c>
      <c r="S2526" t="s">
        <v>42</v>
      </c>
      <c r="T2526" t="s">
        <v>47</v>
      </c>
      <c r="U2526" s="1" t="s">
        <v>36</v>
      </c>
      <c r="V2526">
        <v>2</v>
      </c>
      <c r="W2526">
        <v>0</v>
      </c>
      <c r="X2526">
        <v>0</v>
      </c>
      <c r="Y2526">
        <v>0</v>
      </c>
      <c r="Z2526">
        <v>0</v>
      </c>
    </row>
    <row r="2527" spans="1:26" x14ac:dyDescent="0.25">
      <c r="A2527">
        <v>106988711</v>
      </c>
      <c r="B2527" t="s">
        <v>81</v>
      </c>
      <c r="C2527" t="s">
        <v>45</v>
      </c>
      <c r="F2527">
        <v>999.99900000000002</v>
      </c>
      <c r="G2527">
        <v>50017168</v>
      </c>
      <c r="H2527">
        <v>8.9999999999999993E-3</v>
      </c>
      <c r="I2527">
        <v>2022</v>
      </c>
      <c r="J2527" t="s">
        <v>145</v>
      </c>
      <c r="K2527" t="s">
        <v>48</v>
      </c>
      <c r="L2527" s="127">
        <v>0.43541666666666662</v>
      </c>
      <c r="M2527" t="s">
        <v>28</v>
      </c>
      <c r="N2527" t="s">
        <v>49</v>
      </c>
      <c r="O2527" t="s">
        <v>30</v>
      </c>
      <c r="P2527" t="s">
        <v>54</v>
      </c>
      <c r="Q2527" t="s">
        <v>41</v>
      </c>
      <c r="R2527" t="s">
        <v>33</v>
      </c>
      <c r="S2527" t="s">
        <v>42</v>
      </c>
      <c r="T2527" t="s">
        <v>35</v>
      </c>
      <c r="U2527" s="1" t="s">
        <v>36</v>
      </c>
      <c r="V2527">
        <v>4</v>
      </c>
      <c r="W2527">
        <v>0</v>
      </c>
      <c r="X2527">
        <v>0</v>
      </c>
      <c r="Y2527">
        <v>0</v>
      </c>
      <c r="Z2527">
        <v>0</v>
      </c>
    </row>
    <row r="2528" spans="1:26" x14ac:dyDescent="0.25">
      <c r="A2528">
        <v>106988832</v>
      </c>
      <c r="B2528" t="s">
        <v>81</v>
      </c>
      <c r="C2528" t="s">
        <v>45</v>
      </c>
      <c r="D2528">
        <v>50024887</v>
      </c>
      <c r="E2528">
        <v>30000016</v>
      </c>
      <c r="F2528">
        <v>9.1999999999999993</v>
      </c>
      <c r="G2528">
        <v>50005385</v>
      </c>
      <c r="H2528">
        <v>0.01</v>
      </c>
      <c r="I2528">
        <v>2022</v>
      </c>
      <c r="J2528" t="s">
        <v>145</v>
      </c>
      <c r="K2528" t="s">
        <v>53</v>
      </c>
      <c r="L2528" s="127">
        <v>0.59097222222222223</v>
      </c>
      <c r="M2528" t="s">
        <v>40</v>
      </c>
      <c r="N2528" t="s">
        <v>29</v>
      </c>
      <c r="O2528" t="s">
        <v>30</v>
      </c>
      <c r="P2528" t="s">
        <v>68</v>
      </c>
      <c r="Q2528" t="s">
        <v>41</v>
      </c>
      <c r="R2528" t="s">
        <v>33</v>
      </c>
      <c r="S2528" t="s">
        <v>42</v>
      </c>
      <c r="T2528" t="s">
        <v>35</v>
      </c>
      <c r="U2528" s="1" t="s">
        <v>43</v>
      </c>
      <c r="V2528">
        <v>4</v>
      </c>
      <c r="W2528">
        <v>0</v>
      </c>
      <c r="X2528">
        <v>0</v>
      </c>
      <c r="Y2528">
        <v>0</v>
      </c>
      <c r="Z2528">
        <v>1</v>
      </c>
    </row>
    <row r="2529" spans="1:26" x14ac:dyDescent="0.25">
      <c r="A2529">
        <v>106988905</v>
      </c>
      <c r="B2529" t="s">
        <v>81</v>
      </c>
      <c r="C2529" t="s">
        <v>45</v>
      </c>
      <c r="D2529">
        <v>50020581</v>
      </c>
      <c r="E2529">
        <v>50020581</v>
      </c>
      <c r="F2529">
        <v>999.99900000000002</v>
      </c>
      <c r="H2529">
        <v>0</v>
      </c>
      <c r="I2529">
        <v>2022</v>
      </c>
      <c r="J2529" t="s">
        <v>145</v>
      </c>
      <c r="K2529" t="s">
        <v>48</v>
      </c>
      <c r="L2529" s="127">
        <v>0.59097222222222223</v>
      </c>
      <c r="M2529" t="s">
        <v>28</v>
      </c>
      <c r="N2529" t="s">
        <v>49</v>
      </c>
      <c r="P2529" t="s">
        <v>68</v>
      </c>
      <c r="Q2529" t="s">
        <v>32</v>
      </c>
      <c r="R2529" t="s">
        <v>33</v>
      </c>
      <c r="S2529" t="s">
        <v>42</v>
      </c>
      <c r="T2529" t="s">
        <v>35</v>
      </c>
      <c r="U2529" s="1" t="s">
        <v>36</v>
      </c>
      <c r="V2529">
        <v>2</v>
      </c>
      <c r="W2529">
        <v>0</v>
      </c>
      <c r="X2529">
        <v>0</v>
      </c>
      <c r="Y2529">
        <v>0</v>
      </c>
      <c r="Z2529">
        <v>0</v>
      </c>
    </row>
    <row r="2530" spans="1:26" x14ac:dyDescent="0.25">
      <c r="A2530">
        <v>106988943</v>
      </c>
      <c r="B2530" t="s">
        <v>106</v>
      </c>
      <c r="C2530" t="s">
        <v>45</v>
      </c>
      <c r="D2530">
        <v>50000440</v>
      </c>
      <c r="E2530">
        <v>50000440</v>
      </c>
      <c r="F2530">
        <v>999.99900000000002</v>
      </c>
      <c r="G2530">
        <v>50000440</v>
      </c>
      <c r="H2530">
        <v>1.1200000000000001</v>
      </c>
      <c r="I2530">
        <v>2022</v>
      </c>
      <c r="J2530" t="s">
        <v>135</v>
      </c>
      <c r="K2530" t="s">
        <v>53</v>
      </c>
      <c r="L2530" s="127">
        <v>0.46527777777777773</v>
      </c>
      <c r="M2530" t="s">
        <v>40</v>
      </c>
      <c r="N2530" t="s">
        <v>29</v>
      </c>
      <c r="O2530" t="s">
        <v>30</v>
      </c>
      <c r="P2530" t="s">
        <v>68</v>
      </c>
      <c r="Q2530" t="s">
        <v>41</v>
      </c>
      <c r="R2530" t="s">
        <v>33</v>
      </c>
      <c r="S2530" t="s">
        <v>42</v>
      </c>
      <c r="T2530" t="s">
        <v>35</v>
      </c>
      <c r="U2530" s="1" t="s">
        <v>43</v>
      </c>
      <c r="V2530">
        <v>3</v>
      </c>
      <c r="W2530">
        <v>0</v>
      </c>
      <c r="X2530">
        <v>0</v>
      </c>
      <c r="Y2530">
        <v>0</v>
      </c>
      <c r="Z2530">
        <v>1</v>
      </c>
    </row>
    <row r="2531" spans="1:26" x14ac:dyDescent="0.25">
      <c r="A2531">
        <v>106988982</v>
      </c>
      <c r="B2531" t="s">
        <v>146</v>
      </c>
      <c r="C2531" t="s">
        <v>45</v>
      </c>
      <c r="D2531">
        <v>50030027</v>
      </c>
      <c r="E2531">
        <v>40001184</v>
      </c>
      <c r="F2531">
        <v>1.06</v>
      </c>
      <c r="G2531">
        <v>50014082</v>
      </c>
      <c r="H2531">
        <v>0</v>
      </c>
      <c r="I2531">
        <v>2022</v>
      </c>
      <c r="J2531" t="s">
        <v>135</v>
      </c>
      <c r="K2531" t="s">
        <v>39</v>
      </c>
      <c r="L2531" s="127">
        <v>0.49305555555555558</v>
      </c>
      <c r="M2531" t="s">
        <v>40</v>
      </c>
      <c r="N2531" t="s">
        <v>49</v>
      </c>
      <c r="O2531" t="s">
        <v>30</v>
      </c>
      <c r="P2531" t="s">
        <v>68</v>
      </c>
      <c r="Q2531" t="s">
        <v>41</v>
      </c>
      <c r="R2531" t="s">
        <v>33</v>
      </c>
      <c r="S2531" t="s">
        <v>42</v>
      </c>
      <c r="T2531" t="s">
        <v>35</v>
      </c>
      <c r="U2531" s="1" t="s">
        <v>36</v>
      </c>
      <c r="V2531">
        <v>2</v>
      </c>
      <c r="W2531">
        <v>0</v>
      </c>
      <c r="X2531">
        <v>0</v>
      </c>
      <c r="Y2531">
        <v>0</v>
      </c>
      <c r="Z2531">
        <v>0</v>
      </c>
    </row>
    <row r="2532" spans="1:26" x14ac:dyDescent="0.25">
      <c r="A2532">
        <v>106989177</v>
      </c>
      <c r="B2532" t="s">
        <v>25</v>
      </c>
      <c r="C2532" t="s">
        <v>65</v>
      </c>
      <c r="D2532">
        <v>10000440</v>
      </c>
      <c r="E2532">
        <v>10000440</v>
      </c>
      <c r="F2532">
        <v>2.61</v>
      </c>
      <c r="G2532">
        <v>50032558</v>
      </c>
      <c r="H2532">
        <v>0.23899999999999999</v>
      </c>
      <c r="I2532">
        <v>2022</v>
      </c>
      <c r="J2532" t="s">
        <v>145</v>
      </c>
      <c r="K2532" t="s">
        <v>55</v>
      </c>
      <c r="L2532" s="127">
        <v>0.1875</v>
      </c>
      <c r="M2532" t="s">
        <v>28</v>
      </c>
      <c r="N2532" t="s">
        <v>49</v>
      </c>
      <c r="O2532" t="s">
        <v>30</v>
      </c>
      <c r="P2532" t="s">
        <v>31</v>
      </c>
      <c r="Q2532" t="s">
        <v>41</v>
      </c>
      <c r="R2532" t="s">
        <v>56</v>
      </c>
      <c r="S2532" t="s">
        <v>42</v>
      </c>
      <c r="T2532" t="s">
        <v>57</v>
      </c>
      <c r="U2532" s="1" t="s">
        <v>36</v>
      </c>
      <c r="V2532">
        <v>1</v>
      </c>
      <c r="W2532">
        <v>0</v>
      </c>
      <c r="X2532">
        <v>0</v>
      </c>
      <c r="Y2532">
        <v>0</v>
      </c>
      <c r="Z2532">
        <v>0</v>
      </c>
    </row>
    <row r="2533" spans="1:26" x14ac:dyDescent="0.25">
      <c r="A2533">
        <v>106989178</v>
      </c>
      <c r="B2533" t="s">
        <v>25</v>
      </c>
      <c r="C2533" t="s">
        <v>65</v>
      </c>
      <c r="D2533">
        <v>10000440</v>
      </c>
      <c r="E2533">
        <v>10000440</v>
      </c>
      <c r="F2533">
        <v>2.61</v>
      </c>
      <c r="G2533">
        <v>50032558</v>
      </c>
      <c r="H2533">
        <v>0.23899999999999999</v>
      </c>
      <c r="I2533">
        <v>2022</v>
      </c>
      <c r="J2533" t="s">
        <v>145</v>
      </c>
      <c r="K2533" t="s">
        <v>55</v>
      </c>
      <c r="L2533" s="127">
        <v>0.18819444444444444</v>
      </c>
      <c r="M2533" t="s">
        <v>28</v>
      </c>
      <c r="N2533" t="s">
        <v>49</v>
      </c>
      <c r="O2533" t="s">
        <v>30</v>
      </c>
      <c r="P2533" t="s">
        <v>31</v>
      </c>
      <c r="Q2533" t="s">
        <v>41</v>
      </c>
      <c r="R2533" t="s">
        <v>56</v>
      </c>
      <c r="S2533" t="s">
        <v>42</v>
      </c>
      <c r="T2533" t="s">
        <v>57</v>
      </c>
      <c r="U2533" s="1" t="s">
        <v>36</v>
      </c>
      <c r="V2533">
        <v>1</v>
      </c>
      <c r="W2533">
        <v>0</v>
      </c>
      <c r="X2533">
        <v>0</v>
      </c>
      <c r="Y2533">
        <v>0</v>
      </c>
      <c r="Z2533">
        <v>0</v>
      </c>
    </row>
    <row r="2534" spans="1:26" x14ac:dyDescent="0.25">
      <c r="A2534">
        <v>106989269</v>
      </c>
      <c r="B2534" t="s">
        <v>101</v>
      </c>
      <c r="C2534" t="s">
        <v>67</v>
      </c>
      <c r="D2534">
        <v>30000024</v>
      </c>
      <c r="E2534">
        <v>30000024</v>
      </c>
      <c r="F2534">
        <v>24.795999999999999</v>
      </c>
      <c r="G2534">
        <v>40001803</v>
      </c>
      <c r="H2534">
        <v>3.5999999999999997E-2</v>
      </c>
      <c r="I2534">
        <v>2022</v>
      </c>
      <c r="J2534" t="s">
        <v>145</v>
      </c>
      <c r="K2534" t="s">
        <v>53</v>
      </c>
      <c r="L2534" s="127">
        <v>0.39652777777777781</v>
      </c>
      <c r="M2534" t="s">
        <v>28</v>
      </c>
      <c r="N2534" t="s">
        <v>49</v>
      </c>
      <c r="O2534" t="s">
        <v>30</v>
      </c>
      <c r="P2534" t="s">
        <v>31</v>
      </c>
      <c r="Q2534" t="s">
        <v>41</v>
      </c>
      <c r="R2534" t="s">
        <v>33</v>
      </c>
      <c r="S2534" t="s">
        <v>42</v>
      </c>
      <c r="T2534" t="s">
        <v>35</v>
      </c>
      <c r="U2534" s="1" t="s">
        <v>43</v>
      </c>
      <c r="V2534">
        <v>7</v>
      </c>
      <c r="W2534">
        <v>0</v>
      </c>
      <c r="X2534">
        <v>0</v>
      </c>
      <c r="Y2534">
        <v>0</v>
      </c>
      <c r="Z2534">
        <v>2</v>
      </c>
    </row>
    <row r="2535" spans="1:26" x14ac:dyDescent="0.25">
      <c r="A2535">
        <v>106989293</v>
      </c>
      <c r="B2535" t="s">
        <v>86</v>
      </c>
      <c r="C2535" t="s">
        <v>65</v>
      </c>
      <c r="D2535">
        <v>10000026</v>
      </c>
      <c r="E2535">
        <v>10000026</v>
      </c>
      <c r="F2535">
        <v>27.265999999999998</v>
      </c>
      <c r="G2535">
        <v>200400</v>
      </c>
      <c r="H2535">
        <v>0.5</v>
      </c>
      <c r="I2535">
        <v>2022</v>
      </c>
      <c r="J2535" t="s">
        <v>145</v>
      </c>
      <c r="K2535" t="s">
        <v>53</v>
      </c>
      <c r="L2535" s="127">
        <v>0.66666666666666663</v>
      </c>
      <c r="M2535" t="s">
        <v>28</v>
      </c>
      <c r="N2535" t="s">
        <v>49</v>
      </c>
      <c r="O2535" t="s">
        <v>30</v>
      </c>
      <c r="P2535" t="s">
        <v>31</v>
      </c>
      <c r="Q2535" t="s">
        <v>41</v>
      </c>
      <c r="R2535" t="s">
        <v>33</v>
      </c>
      <c r="S2535" t="s">
        <v>34</v>
      </c>
      <c r="T2535" t="s">
        <v>35</v>
      </c>
      <c r="U2535" s="1" t="s">
        <v>36</v>
      </c>
      <c r="V2535">
        <v>2</v>
      </c>
      <c r="W2535">
        <v>0</v>
      </c>
      <c r="X2535">
        <v>0</v>
      </c>
      <c r="Y2535">
        <v>0</v>
      </c>
      <c r="Z2535">
        <v>0</v>
      </c>
    </row>
    <row r="2536" spans="1:26" x14ac:dyDescent="0.25">
      <c r="A2536">
        <v>106989304</v>
      </c>
      <c r="B2536" t="s">
        <v>25</v>
      </c>
      <c r="C2536" t="s">
        <v>38</v>
      </c>
      <c r="D2536">
        <v>20000070</v>
      </c>
      <c r="E2536">
        <v>20000070</v>
      </c>
      <c r="F2536">
        <v>26.513000000000002</v>
      </c>
      <c r="G2536">
        <v>10000040</v>
      </c>
      <c r="H2536">
        <v>0</v>
      </c>
      <c r="I2536">
        <v>2022</v>
      </c>
      <c r="J2536" t="s">
        <v>145</v>
      </c>
      <c r="K2536" t="s">
        <v>53</v>
      </c>
      <c r="L2536" s="127">
        <v>0.67499999999999993</v>
      </c>
      <c r="M2536" t="s">
        <v>28</v>
      </c>
      <c r="N2536" t="s">
        <v>49</v>
      </c>
      <c r="O2536" t="s">
        <v>30</v>
      </c>
      <c r="P2536" t="s">
        <v>68</v>
      </c>
      <c r="Q2536" t="s">
        <v>41</v>
      </c>
      <c r="R2536" t="s">
        <v>66</v>
      </c>
      <c r="S2536" t="s">
        <v>42</v>
      </c>
      <c r="T2536" t="s">
        <v>35</v>
      </c>
      <c r="U2536" s="1" t="s">
        <v>36</v>
      </c>
      <c r="V2536">
        <v>1</v>
      </c>
      <c r="W2536">
        <v>0</v>
      </c>
      <c r="X2536">
        <v>0</v>
      </c>
      <c r="Y2536">
        <v>0</v>
      </c>
      <c r="Z2536">
        <v>0</v>
      </c>
    </row>
    <row r="2537" spans="1:26" x14ac:dyDescent="0.25">
      <c r="A2537">
        <v>106989305</v>
      </c>
      <c r="B2537" t="s">
        <v>25</v>
      </c>
      <c r="C2537" t="s">
        <v>38</v>
      </c>
      <c r="D2537">
        <v>20000070</v>
      </c>
      <c r="E2537">
        <v>20000070</v>
      </c>
      <c r="F2537">
        <v>999.99900000000002</v>
      </c>
      <c r="G2537">
        <v>10000040</v>
      </c>
      <c r="H2537">
        <v>0.1</v>
      </c>
      <c r="I2537">
        <v>2022</v>
      </c>
      <c r="J2537" t="s">
        <v>145</v>
      </c>
      <c r="K2537" t="s">
        <v>53</v>
      </c>
      <c r="L2537" s="127">
        <v>0.68194444444444446</v>
      </c>
      <c r="M2537" t="s">
        <v>28</v>
      </c>
      <c r="N2537" t="s">
        <v>49</v>
      </c>
      <c r="O2537" t="s">
        <v>30</v>
      </c>
      <c r="P2537" t="s">
        <v>68</v>
      </c>
      <c r="Q2537" t="s">
        <v>41</v>
      </c>
      <c r="R2537" t="s">
        <v>66</v>
      </c>
      <c r="S2537" t="s">
        <v>42</v>
      </c>
      <c r="T2537" t="s">
        <v>35</v>
      </c>
      <c r="U2537" s="1" t="s">
        <v>36</v>
      </c>
      <c r="V2537">
        <v>2</v>
      </c>
      <c r="W2537">
        <v>0</v>
      </c>
      <c r="X2537">
        <v>0</v>
      </c>
      <c r="Y2537">
        <v>0</v>
      </c>
      <c r="Z2537">
        <v>0</v>
      </c>
    </row>
    <row r="2538" spans="1:26" x14ac:dyDescent="0.25">
      <c r="A2538">
        <v>106989330</v>
      </c>
      <c r="B2538" t="s">
        <v>86</v>
      </c>
      <c r="C2538" t="s">
        <v>65</v>
      </c>
      <c r="D2538">
        <v>10000026</v>
      </c>
      <c r="E2538">
        <v>10000026</v>
      </c>
      <c r="F2538">
        <v>27.265999999999998</v>
      </c>
      <c r="G2538">
        <v>200400</v>
      </c>
      <c r="H2538">
        <v>0.5</v>
      </c>
      <c r="I2538">
        <v>2022</v>
      </c>
      <c r="J2538" t="s">
        <v>145</v>
      </c>
      <c r="K2538" t="s">
        <v>53</v>
      </c>
      <c r="L2538" s="127">
        <v>0.70763888888888893</v>
      </c>
      <c r="M2538" t="s">
        <v>28</v>
      </c>
      <c r="N2538" t="s">
        <v>49</v>
      </c>
      <c r="O2538" t="s">
        <v>30</v>
      </c>
      <c r="P2538" t="s">
        <v>31</v>
      </c>
      <c r="Q2538" t="s">
        <v>41</v>
      </c>
      <c r="R2538" t="s">
        <v>33</v>
      </c>
      <c r="S2538" t="s">
        <v>42</v>
      </c>
      <c r="T2538" t="s">
        <v>35</v>
      </c>
      <c r="U2538" s="1" t="s">
        <v>36</v>
      </c>
      <c r="V2538">
        <v>4</v>
      </c>
      <c r="W2538">
        <v>0</v>
      </c>
      <c r="X2538">
        <v>0</v>
      </c>
      <c r="Y2538">
        <v>0</v>
      </c>
      <c r="Z2538">
        <v>0</v>
      </c>
    </row>
    <row r="2539" spans="1:26" x14ac:dyDescent="0.25">
      <c r="A2539">
        <v>106989546</v>
      </c>
      <c r="B2539" t="s">
        <v>25</v>
      </c>
      <c r="C2539" t="s">
        <v>65</v>
      </c>
      <c r="D2539">
        <v>10000440</v>
      </c>
      <c r="E2539">
        <v>10000440</v>
      </c>
      <c r="F2539">
        <v>3.8239999999999998</v>
      </c>
      <c r="G2539">
        <v>50031853</v>
      </c>
      <c r="H2539">
        <v>1.0999999999999999E-2</v>
      </c>
      <c r="I2539">
        <v>2022</v>
      </c>
      <c r="J2539" t="s">
        <v>145</v>
      </c>
      <c r="K2539" t="s">
        <v>55</v>
      </c>
      <c r="L2539" s="127">
        <v>0.14166666666666666</v>
      </c>
      <c r="M2539" t="s">
        <v>28</v>
      </c>
      <c r="N2539" t="s">
        <v>49</v>
      </c>
      <c r="O2539" t="s">
        <v>30</v>
      </c>
      <c r="P2539" t="s">
        <v>31</v>
      </c>
      <c r="Q2539" t="s">
        <v>41</v>
      </c>
      <c r="R2539" t="s">
        <v>95</v>
      </c>
      <c r="S2539" t="s">
        <v>42</v>
      </c>
      <c r="T2539" t="s">
        <v>35</v>
      </c>
      <c r="U2539" s="1" t="s">
        <v>36</v>
      </c>
      <c r="V2539">
        <v>1</v>
      </c>
      <c r="W2539">
        <v>0</v>
      </c>
      <c r="X2539">
        <v>0</v>
      </c>
      <c r="Y2539">
        <v>0</v>
      </c>
      <c r="Z2539">
        <v>0</v>
      </c>
    </row>
    <row r="2540" spans="1:26" x14ac:dyDescent="0.25">
      <c r="A2540">
        <v>106989553</v>
      </c>
      <c r="B2540" t="s">
        <v>37</v>
      </c>
      <c r="C2540" t="s">
        <v>38</v>
      </c>
      <c r="D2540">
        <v>20000070</v>
      </c>
      <c r="E2540">
        <v>20000070</v>
      </c>
      <c r="F2540">
        <v>10.922000000000001</v>
      </c>
      <c r="G2540">
        <v>50019939</v>
      </c>
      <c r="H2540">
        <v>0</v>
      </c>
      <c r="I2540">
        <v>2022</v>
      </c>
      <c r="J2540" t="s">
        <v>145</v>
      </c>
      <c r="K2540" t="s">
        <v>48</v>
      </c>
      <c r="L2540" s="127">
        <v>0.47222222222222227</v>
      </c>
      <c r="M2540" t="s">
        <v>28</v>
      </c>
      <c r="N2540" t="s">
        <v>49</v>
      </c>
      <c r="O2540" t="s">
        <v>30</v>
      </c>
      <c r="P2540" t="s">
        <v>68</v>
      </c>
      <c r="Q2540" t="s">
        <v>32</v>
      </c>
      <c r="R2540" t="s">
        <v>50</v>
      </c>
      <c r="S2540" t="s">
        <v>42</v>
      </c>
      <c r="T2540" t="s">
        <v>35</v>
      </c>
      <c r="U2540" s="1" t="s">
        <v>36</v>
      </c>
      <c r="V2540">
        <v>3</v>
      </c>
      <c r="W2540">
        <v>0</v>
      </c>
      <c r="X2540">
        <v>0</v>
      </c>
      <c r="Y2540">
        <v>0</v>
      </c>
      <c r="Z2540">
        <v>0</v>
      </c>
    </row>
    <row r="2541" spans="1:26" x14ac:dyDescent="0.25">
      <c r="A2541">
        <v>106989595</v>
      </c>
      <c r="B2541" t="s">
        <v>108</v>
      </c>
      <c r="C2541" t="s">
        <v>45</v>
      </c>
      <c r="D2541">
        <v>50022930</v>
      </c>
      <c r="E2541">
        <v>20000017</v>
      </c>
      <c r="F2541">
        <v>2.0089999999999999</v>
      </c>
      <c r="G2541">
        <v>50007998</v>
      </c>
      <c r="H2541">
        <v>0</v>
      </c>
      <c r="I2541">
        <v>2022</v>
      </c>
      <c r="J2541" t="s">
        <v>145</v>
      </c>
      <c r="K2541" t="s">
        <v>48</v>
      </c>
      <c r="L2541" s="127">
        <v>0.47847222222222219</v>
      </c>
      <c r="M2541" t="s">
        <v>28</v>
      </c>
      <c r="N2541" t="s">
        <v>49</v>
      </c>
      <c r="O2541" t="s">
        <v>30</v>
      </c>
      <c r="P2541" t="s">
        <v>31</v>
      </c>
      <c r="Q2541" t="s">
        <v>41</v>
      </c>
      <c r="R2541" t="s">
        <v>61</v>
      </c>
      <c r="S2541" t="s">
        <v>42</v>
      </c>
      <c r="T2541" t="s">
        <v>35</v>
      </c>
      <c r="U2541" s="1" t="s">
        <v>36</v>
      </c>
      <c r="V2541">
        <v>2</v>
      </c>
      <c r="W2541">
        <v>0</v>
      </c>
      <c r="X2541">
        <v>0</v>
      </c>
      <c r="Y2541">
        <v>0</v>
      </c>
      <c r="Z2541">
        <v>0</v>
      </c>
    </row>
    <row r="2542" spans="1:26" x14ac:dyDescent="0.25">
      <c r="A2542">
        <v>106989662</v>
      </c>
      <c r="B2542" t="s">
        <v>119</v>
      </c>
      <c r="C2542" t="s">
        <v>45</v>
      </c>
      <c r="D2542">
        <v>50000279</v>
      </c>
      <c r="E2542">
        <v>40001578</v>
      </c>
      <c r="F2542">
        <v>0.28000000000000003</v>
      </c>
      <c r="G2542">
        <v>50013760</v>
      </c>
      <c r="H2542">
        <v>0</v>
      </c>
      <c r="I2542">
        <v>2022</v>
      </c>
      <c r="J2542" t="s">
        <v>145</v>
      </c>
      <c r="K2542" t="s">
        <v>39</v>
      </c>
      <c r="L2542" s="127">
        <v>0.3611111111111111</v>
      </c>
      <c r="M2542" t="s">
        <v>40</v>
      </c>
      <c r="N2542" t="s">
        <v>49</v>
      </c>
      <c r="O2542" t="s">
        <v>30</v>
      </c>
      <c r="P2542" t="s">
        <v>54</v>
      </c>
      <c r="Q2542" t="s">
        <v>41</v>
      </c>
      <c r="R2542" t="s">
        <v>33</v>
      </c>
      <c r="S2542" t="s">
        <v>42</v>
      </c>
      <c r="T2542" t="s">
        <v>35</v>
      </c>
      <c r="U2542" s="1" t="s">
        <v>36</v>
      </c>
      <c r="V2542">
        <v>3</v>
      </c>
      <c r="W2542">
        <v>0</v>
      </c>
      <c r="X2542">
        <v>0</v>
      </c>
      <c r="Y2542">
        <v>0</v>
      </c>
      <c r="Z2542">
        <v>0</v>
      </c>
    </row>
    <row r="2543" spans="1:26" x14ac:dyDescent="0.25">
      <c r="A2543">
        <v>106989700</v>
      </c>
      <c r="B2543" t="s">
        <v>81</v>
      </c>
      <c r="C2543" t="s">
        <v>38</v>
      </c>
      <c r="D2543">
        <v>20000074</v>
      </c>
      <c r="E2543">
        <v>20000074</v>
      </c>
      <c r="F2543">
        <v>11.529</v>
      </c>
      <c r="G2543">
        <v>50039993</v>
      </c>
      <c r="H2543">
        <v>1.9E-2</v>
      </c>
      <c r="I2543">
        <v>2022</v>
      </c>
      <c r="J2543" t="s">
        <v>145</v>
      </c>
      <c r="K2543" t="s">
        <v>55</v>
      </c>
      <c r="L2543" s="127">
        <v>0.39652777777777781</v>
      </c>
      <c r="M2543" t="s">
        <v>28</v>
      </c>
      <c r="N2543" t="s">
        <v>29</v>
      </c>
      <c r="O2543" t="s">
        <v>30</v>
      </c>
      <c r="P2543" t="s">
        <v>54</v>
      </c>
      <c r="Q2543" t="s">
        <v>41</v>
      </c>
      <c r="R2543" t="s">
        <v>33</v>
      </c>
      <c r="S2543" t="s">
        <v>42</v>
      </c>
      <c r="T2543" t="s">
        <v>35</v>
      </c>
      <c r="U2543" s="1" t="s">
        <v>64</v>
      </c>
      <c r="V2543">
        <v>1</v>
      </c>
      <c r="W2543">
        <v>0</v>
      </c>
      <c r="X2543">
        <v>0</v>
      </c>
      <c r="Y2543">
        <v>1</v>
      </c>
      <c r="Z2543">
        <v>0</v>
      </c>
    </row>
    <row r="2544" spans="1:26" x14ac:dyDescent="0.25">
      <c r="A2544">
        <v>106989703</v>
      </c>
      <c r="B2544" t="s">
        <v>81</v>
      </c>
      <c r="C2544" t="s">
        <v>45</v>
      </c>
      <c r="D2544">
        <v>50023681</v>
      </c>
      <c r="E2544">
        <v>50023681</v>
      </c>
      <c r="F2544">
        <v>0.80200000000000005</v>
      </c>
      <c r="G2544">
        <v>50005515</v>
      </c>
      <c r="H2544">
        <v>8.0000000000000002E-3</v>
      </c>
      <c r="I2544">
        <v>2022</v>
      </c>
      <c r="J2544" t="s">
        <v>145</v>
      </c>
      <c r="K2544" t="s">
        <v>55</v>
      </c>
      <c r="L2544" s="127">
        <v>0.4604166666666667</v>
      </c>
      <c r="M2544" t="s">
        <v>28</v>
      </c>
      <c r="N2544" t="s">
        <v>29</v>
      </c>
      <c r="O2544" t="s">
        <v>30</v>
      </c>
      <c r="P2544" t="s">
        <v>68</v>
      </c>
      <c r="Q2544" t="s">
        <v>41</v>
      </c>
      <c r="R2544" t="s">
        <v>61</v>
      </c>
      <c r="S2544" t="s">
        <v>42</v>
      </c>
      <c r="T2544" t="s">
        <v>35</v>
      </c>
      <c r="U2544" s="1" t="s">
        <v>43</v>
      </c>
      <c r="V2544">
        <v>1</v>
      </c>
      <c r="W2544">
        <v>0</v>
      </c>
      <c r="X2544">
        <v>0</v>
      </c>
      <c r="Y2544">
        <v>0</v>
      </c>
      <c r="Z2544">
        <v>1</v>
      </c>
    </row>
    <row r="2545" spans="1:26" x14ac:dyDescent="0.25">
      <c r="A2545">
        <v>106989706</v>
      </c>
      <c r="B2545" t="s">
        <v>81</v>
      </c>
      <c r="C2545" t="s">
        <v>45</v>
      </c>
      <c r="D2545">
        <v>50024887</v>
      </c>
      <c r="E2545">
        <v>30000016</v>
      </c>
      <c r="F2545">
        <v>9.8819999999999997</v>
      </c>
      <c r="G2545">
        <v>50027764</v>
      </c>
      <c r="H2545">
        <v>2E-3</v>
      </c>
      <c r="I2545">
        <v>2022</v>
      </c>
      <c r="J2545" t="s">
        <v>145</v>
      </c>
      <c r="K2545" t="s">
        <v>55</v>
      </c>
      <c r="L2545" s="127">
        <v>0.48888888888888887</v>
      </c>
      <c r="M2545" t="s">
        <v>77</v>
      </c>
      <c r="N2545" t="s">
        <v>49</v>
      </c>
      <c r="O2545" t="s">
        <v>30</v>
      </c>
      <c r="P2545" t="s">
        <v>54</v>
      </c>
      <c r="Q2545" t="s">
        <v>41</v>
      </c>
      <c r="R2545" t="s">
        <v>61</v>
      </c>
      <c r="S2545" t="s">
        <v>42</v>
      </c>
      <c r="T2545" t="s">
        <v>35</v>
      </c>
      <c r="U2545" s="1" t="s">
        <v>36</v>
      </c>
      <c r="V2545">
        <v>4</v>
      </c>
      <c r="W2545">
        <v>0</v>
      </c>
      <c r="X2545">
        <v>0</v>
      </c>
      <c r="Y2545">
        <v>0</v>
      </c>
      <c r="Z2545">
        <v>0</v>
      </c>
    </row>
    <row r="2546" spans="1:26" x14ac:dyDescent="0.25">
      <c r="A2546">
        <v>106989710</v>
      </c>
      <c r="B2546" t="s">
        <v>81</v>
      </c>
      <c r="C2546" t="s">
        <v>65</v>
      </c>
      <c r="D2546">
        <v>10000485</v>
      </c>
      <c r="E2546">
        <v>10800485</v>
      </c>
      <c r="F2546">
        <v>30.707999999999998</v>
      </c>
      <c r="G2546">
        <v>50015657</v>
      </c>
      <c r="H2546">
        <v>0</v>
      </c>
      <c r="I2546">
        <v>2022</v>
      </c>
      <c r="J2546" t="s">
        <v>145</v>
      </c>
      <c r="K2546" t="s">
        <v>55</v>
      </c>
      <c r="L2546" s="127">
        <v>0.35694444444444445</v>
      </c>
      <c r="M2546" t="s">
        <v>28</v>
      </c>
      <c r="N2546" t="s">
        <v>29</v>
      </c>
      <c r="O2546" t="s">
        <v>30</v>
      </c>
      <c r="P2546" t="s">
        <v>54</v>
      </c>
      <c r="Q2546" t="s">
        <v>41</v>
      </c>
      <c r="R2546" t="s">
        <v>33</v>
      </c>
      <c r="S2546" t="s">
        <v>42</v>
      </c>
      <c r="T2546" t="s">
        <v>35</v>
      </c>
      <c r="U2546" s="1" t="s">
        <v>64</v>
      </c>
      <c r="V2546">
        <v>1</v>
      </c>
      <c r="W2546">
        <v>0</v>
      </c>
      <c r="X2546">
        <v>0</v>
      </c>
      <c r="Y2546">
        <v>1</v>
      </c>
      <c r="Z2546">
        <v>0</v>
      </c>
    </row>
    <row r="2547" spans="1:26" x14ac:dyDescent="0.25">
      <c r="A2547">
        <v>106989805</v>
      </c>
      <c r="B2547" t="s">
        <v>44</v>
      </c>
      <c r="C2547" t="s">
        <v>67</v>
      </c>
      <c r="D2547">
        <v>30000147</v>
      </c>
      <c r="E2547">
        <v>30000147</v>
      </c>
      <c r="F2547">
        <v>999.99900000000002</v>
      </c>
      <c r="G2547">
        <v>30000147</v>
      </c>
      <c r="H2547">
        <v>0.16600000000000001</v>
      </c>
      <c r="I2547">
        <v>2022</v>
      </c>
      <c r="J2547" t="s">
        <v>145</v>
      </c>
      <c r="K2547" t="s">
        <v>48</v>
      </c>
      <c r="L2547" s="127">
        <v>0.7909722222222223</v>
      </c>
      <c r="M2547" t="s">
        <v>28</v>
      </c>
      <c r="N2547" t="s">
        <v>29</v>
      </c>
      <c r="O2547" t="s">
        <v>30</v>
      </c>
      <c r="P2547" t="s">
        <v>68</v>
      </c>
      <c r="Q2547" t="s">
        <v>62</v>
      </c>
      <c r="R2547" t="s">
        <v>33</v>
      </c>
      <c r="S2547" t="s">
        <v>34</v>
      </c>
      <c r="T2547" t="s">
        <v>35</v>
      </c>
      <c r="U2547" s="1" t="s">
        <v>36</v>
      </c>
      <c r="V2547">
        <v>3</v>
      </c>
      <c r="W2547">
        <v>0</v>
      </c>
      <c r="X2547">
        <v>0</v>
      </c>
      <c r="Y2547">
        <v>0</v>
      </c>
      <c r="Z2547">
        <v>0</v>
      </c>
    </row>
    <row r="2548" spans="1:26" x14ac:dyDescent="0.25">
      <c r="A2548">
        <v>106989879</v>
      </c>
      <c r="B2548" t="s">
        <v>81</v>
      </c>
      <c r="C2548" t="s">
        <v>45</v>
      </c>
      <c r="D2548">
        <v>50025711</v>
      </c>
      <c r="E2548">
        <v>50025711</v>
      </c>
      <c r="F2548">
        <v>0.52400000000000002</v>
      </c>
      <c r="G2548">
        <v>50007944</v>
      </c>
      <c r="H2548">
        <v>0</v>
      </c>
      <c r="I2548">
        <v>2022</v>
      </c>
      <c r="J2548" t="s">
        <v>145</v>
      </c>
      <c r="K2548" t="s">
        <v>55</v>
      </c>
      <c r="L2548" s="127">
        <v>0.6020833333333333</v>
      </c>
      <c r="M2548" t="s">
        <v>77</v>
      </c>
      <c r="N2548" t="s">
        <v>49</v>
      </c>
      <c r="O2548" t="s">
        <v>30</v>
      </c>
      <c r="P2548" t="s">
        <v>31</v>
      </c>
      <c r="Q2548" t="s">
        <v>41</v>
      </c>
      <c r="R2548" t="s">
        <v>33</v>
      </c>
      <c r="S2548" t="s">
        <v>42</v>
      </c>
      <c r="T2548" t="s">
        <v>35</v>
      </c>
      <c r="U2548" s="1" t="s">
        <v>43</v>
      </c>
      <c r="V2548">
        <v>3</v>
      </c>
      <c r="W2548">
        <v>0</v>
      </c>
      <c r="X2548">
        <v>0</v>
      </c>
      <c r="Y2548">
        <v>0</v>
      </c>
      <c r="Z2548">
        <v>1</v>
      </c>
    </row>
    <row r="2549" spans="1:26" x14ac:dyDescent="0.25">
      <c r="A2549">
        <v>106990062</v>
      </c>
      <c r="B2549" t="s">
        <v>81</v>
      </c>
      <c r="C2549" t="s">
        <v>45</v>
      </c>
      <c r="D2549">
        <v>50018714</v>
      </c>
      <c r="E2549">
        <v>40002467</v>
      </c>
      <c r="F2549">
        <v>0.65800000000000003</v>
      </c>
      <c r="G2549">
        <v>50001364</v>
      </c>
      <c r="H2549">
        <v>9.5000000000000001E-2</v>
      </c>
      <c r="I2549">
        <v>2022</v>
      </c>
      <c r="J2549" t="s">
        <v>145</v>
      </c>
      <c r="K2549" t="s">
        <v>58</v>
      </c>
      <c r="L2549" s="127">
        <v>0.59305555555555556</v>
      </c>
      <c r="M2549" t="s">
        <v>28</v>
      </c>
      <c r="N2549" t="s">
        <v>49</v>
      </c>
      <c r="O2549" t="s">
        <v>30</v>
      </c>
      <c r="P2549" t="s">
        <v>31</v>
      </c>
      <c r="Q2549" t="s">
        <v>41</v>
      </c>
      <c r="R2549" t="s">
        <v>33</v>
      </c>
      <c r="S2549" t="s">
        <v>42</v>
      </c>
      <c r="T2549" t="s">
        <v>35</v>
      </c>
      <c r="U2549" s="1" t="s">
        <v>64</v>
      </c>
      <c r="V2549">
        <v>2</v>
      </c>
      <c r="W2549">
        <v>0</v>
      </c>
      <c r="X2549">
        <v>0</v>
      </c>
      <c r="Y2549">
        <v>1</v>
      </c>
      <c r="Z2549">
        <v>1</v>
      </c>
    </row>
    <row r="2550" spans="1:26" x14ac:dyDescent="0.25">
      <c r="A2550">
        <v>106990157</v>
      </c>
      <c r="B2550" t="s">
        <v>96</v>
      </c>
      <c r="C2550" t="s">
        <v>45</v>
      </c>
      <c r="D2550">
        <v>50024586</v>
      </c>
      <c r="E2550">
        <v>50024586</v>
      </c>
      <c r="F2550">
        <v>0.214</v>
      </c>
      <c r="G2550">
        <v>50010970</v>
      </c>
      <c r="H2550">
        <v>4.0000000000000001E-3</v>
      </c>
      <c r="I2550">
        <v>2022</v>
      </c>
      <c r="J2550" t="s">
        <v>145</v>
      </c>
      <c r="K2550" t="s">
        <v>55</v>
      </c>
      <c r="L2550" s="127">
        <v>0.82291666666666663</v>
      </c>
      <c r="M2550" t="s">
        <v>28</v>
      </c>
      <c r="N2550" t="s">
        <v>29</v>
      </c>
      <c r="O2550" t="s">
        <v>30</v>
      </c>
      <c r="P2550" t="s">
        <v>31</v>
      </c>
      <c r="Q2550" t="s">
        <v>32</v>
      </c>
      <c r="R2550" t="s">
        <v>72</v>
      </c>
      <c r="S2550" t="s">
        <v>42</v>
      </c>
      <c r="T2550" t="s">
        <v>52</v>
      </c>
      <c r="U2550" s="1" t="s">
        <v>36</v>
      </c>
      <c r="V2550">
        <v>4</v>
      </c>
      <c r="W2550">
        <v>0</v>
      </c>
      <c r="X2550">
        <v>0</v>
      </c>
      <c r="Y2550">
        <v>0</v>
      </c>
      <c r="Z2550">
        <v>0</v>
      </c>
    </row>
    <row r="2551" spans="1:26" x14ac:dyDescent="0.25">
      <c r="A2551">
        <v>106990226</v>
      </c>
      <c r="B2551" t="s">
        <v>81</v>
      </c>
      <c r="C2551" t="s">
        <v>65</v>
      </c>
      <c r="D2551">
        <v>10000485</v>
      </c>
      <c r="E2551">
        <v>10800485</v>
      </c>
      <c r="F2551">
        <v>29.548999999999999</v>
      </c>
      <c r="G2551">
        <v>200602</v>
      </c>
      <c r="H2551">
        <v>0</v>
      </c>
      <c r="I2551">
        <v>2022</v>
      </c>
      <c r="J2551" t="s">
        <v>145</v>
      </c>
      <c r="K2551" t="s">
        <v>58</v>
      </c>
      <c r="L2551" s="127">
        <v>9.930555555555555E-2</v>
      </c>
      <c r="M2551" t="s">
        <v>28</v>
      </c>
      <c r="N2551" t="s">
        <v>29</v>
      </c>
      <c r="O2551" t="s">
        <v>30</v>
      </c>
      <c r="P2551" t="s">
        <v>68</v>
      </c>
      <c r="Q2551" t="s">
        <v>41</v>
      </c>
      <c r="R2551" t="s">
        <v>33</v>
      </c>
      <c r="S2551" t="s">
        <v>42</v>
      </c>
      <c r="T2551" t="s">
        <v>57</v>
      </c>
      <c r="U2551" s="1" t="s">
        <v>36</v>
      </c>
      <c r="V2551">
        <v>1</v>
      </c>
      <c r="W2551">
        <v>0</v>
      </c>
      <c r="X2551">
        <v>0</v>
      </c>
      <c r="Y2551">
        <v>0</v>
      </c>
      <c r="Z2551">
        <v>0</v>
      </c>
    </row>
    <row r="2552" spans="1:26" x14ac:dyDescent="0.25">
      <c r="A2552">
        <v>106990246</v>
      </c>
      <c r="B2552" t="s">
        <v>104</v>
      </c>
      <c r="C2552" t="s">
        <v>45</v>
      </c>
      <c r="D2552">
        <v>50020136</v>
      </c>
      <c r="E2552">
        <v>40001547</v>
      </c>
      <c r="F2552">
        <v>0.9</v>
      </c>
      <c r="G2552">
        <v>50021906</v>
      </c>
      <c r="H2552">
        <v>0</v>
      </c>
      <c r="I2552">
        <v>2022</v>
      </c>
      <c r="J2552" t="s">
        <v>145</v>
      </c>
      <c r="K2552" t="s">
        <v>53</v>
      </c>
      <c r="L2552" s="127">
        <v>0.9472222222222223</v>
      </c>
      <c r="M2552" t="s">
        <v>28</v>
      </c>
      <c r="N2552" t="s">
        <v>49</v>
      </c>
      <c r="P2552" t="s">
        <v>68</v>
      </c>
      <c r="Q2552" t="s">
        <v>41</v>
      </c>
      <c r="R2552" t="s">
        <v>50</v>
      </c>
      <c r="S2552" t="s">
        <v>34</v>
      </c>
      <c r="T2552" t="s">
        <v>57</v>
      </c>
      <c r="U2552" s="1" t="s">
        <v>43</v>
      </c>
      <c r="V2552">
        <v>7</v>
      </c>
      <c r="W2552">
        <v>0</v>
      </c>
      <c r="X2552">
        <v>0</v>
      </c>
      <c r="Y2552">
        <v>0</v>
      </c>
      <c r="Z2552">
        <v>4</v>
      </c>
    </row>
    <row r="2553" spans="1:26" x14ac:dyDescent="0.25">
      <c r="A2553">
        <v>106990253</v>
      </c>
      <c r="B2553" t="s">
        <v>86</v>
      </c>
      <c r="C2553" t="s">
        <v>65</v>
      </c>
      <c r="D2553">
        <v>10000026</v>
      </c>
      <c r="E2553">
        <v>10000026</v>
      </c>
      <c r="F2553">
        <v>26.866</v>
      </c>
      <c r="G2553">
        <v>200400</v>
      </c>
      <c r="H2553">
        <v>0.9</v>
      </c>
      <c r="I2553">
        <v>2022</v>
      </c>
      <c r="J2553" t="s">
        <v>145</v>
      </c>
      <c r="K2553" t="s">
        <v>58</v>
      </c>
      <c r="L2553" s="127">
        <v>0.44027777777777777</v>
      </c>
      <c r="M2553" t="s">
        <v>28</v>
      </c>
      <c r="N2553" t="s">
        <v>49</v>
      </c>
      <c r="O2553" t="s">
        <v>30</v>
      </c>
      <c r="P2553" t="s">
        <v>31</v>
      </c>
      <c r="Q2553" t="s">
        <v>41</v>
      </c>
      <c r="R2553" t="s">
        <v>33</v>
      </c>
      <c r="S2553" t="s">
        <v>42</v>
      </c>
      <c r="T2553" t="s">
        <v>35</v>
      </c>
      <c r="U2553" s="1" t="s">
        <v>64</v>
      </c>
      <c r="V2553">
        <v>21</v>
      </c>
      <c r="W2553">
        <v>0</v>
      </c>
      <c r="X2553">
        <v>0</v>
      </c>
      <c r="Y2553">
        <v>1</v>
      </c>
      <c r="Z2553">
        <v>0</v>
      </c>
    </row>
    <row r="2554" spans="1:26" x14ac:dyDescent="0.25">
      <c r="A2554">
        <v>106990274</v>
      </c>
      <c r="B2554" t="s">
        <v>86</v>
      </c>
      <c r="C2554" t="s">
        <v>67</v>
      </c>
      <c r="D2554">
        <v>30000191</v>
      </c>
      <c r="E2554">
        <v>30000191</v>
      </c>
      <c r="F2554">
        <v>999.99900000000002</v>
      </c>
      <c r="H2554">
        <v>0</v>
      </c>
      <c r="I2554">
        <v>2022</v>
      </c>
      <c r="J2554" t="s">
        <v>145</v>
      </c>
      <c r="K2554" t="s">
        <v>48</v>
      </c>
      <c r="L2554" s="127">
        <v>0.41111111111111115</v>
      </c>
      <c r="M2554" t="s">
        <v>28</v>
      </c>
      <c r="N2554" t="s">
        <v>29</v>
      </c>
      <c r="O2554" t="s">
        <v>30</v>
      </c>
      <c r="P2554" t="s">
        <v>31</v>
      </c>
      <c r="Q2554" t="s">
        <v>41</v>
      </c>
      <c r="R2554" t="s">
        <v>50</v>
      </c>
      <c r="S2554" t="s">
        <v>42</v>
      </c>
      <c r="T2554" t="s">
        <v>35</v>
      </c>
      <c r="U2554" s="1" t="s">
        <v>36</v>
      </c>
      <c r="V2554">
        <v>2</v>
      </c>
      <c r="W2554">
        <v>0</v>
      </c>
      <c r="X2554">
        <v>0</v>
      </c>
      <c r="Y2554">
        <v>0</v>
      </c>
      <c r="Z2554">
        <v>0</v>
      </c>
    </row>
    <row r="2555" spans="1:26" x14ac:dyDescent="0.25">
      <c r="A2555">
        <v>106990289</v>
      </c>
      <c r="B2555" t="s">
        <v>112</v>
      </c>
      <c r="C2555" t="s">
        <v>65</v>
      </c>
      <c r="D2555">
        <v>10000095</v>
      </c>
      <c r="E2555">
        <v>10000095</v>
      </c>
      <c r="F2555">
        <v>2.8889999999999998</v>
      </c>
      <c r="G2555">
        <v>40001793</v>
      </c>
      <c r="H2555">
        <v>0.5</v>
      </c>
      <c r="I2555">
        <v>2022</v>
      </c>
      <c r="J2555" t="s">
        <v>145</v>
      </c>
      <c r="K2555" t="s">
        <v>55</v>
      </c>
      <c r="L2555" s="127">
        <v>0.1763888888888889</v>
      </c>
      <c r="M2555" t="s">
        <v>28</v>
      </c>
      <c r="N2555" t="s">
        <v>29</v>
      </c>
      <c r="O2555" t="s">
        <v>30</v>
      </c>
      <c r="P2555" t="s">
        <v>31</v>
      </c>
      <c r="Q2555" t="s">
        <v>41</v>
      </c>
      <c r="R2555" t="s">
        <v>33</v>
      </c>
      <c r="S2555" t="s">
        <v>42</v>
      </c>
      <c r="T2555" t="s">
        <v>57</v>
      </c>
      <c r="U2555" s="1" t="s">
        <v>36</v>
      </c>
      <c r="V2555">
        <v>1</v>
      </c>
      <c r="W2555">
        <v>0</v>
      </c>
      <c r="X2555">
        <v>0</v>
      </c>
      <c r="Y2555">
        <v>0</v>
      </c>
      <c r="Z2555">
        <v>0</v>
      </c>
    </row>
    <row r="2556" spans="1:26" x14ac:dyDescent="0.25">
      <c r="A2556">
        <v>106990294</v>
      </c>
      <c r="B2556" t="s">
        <v>81</v>
      </c>
      <c r="C2556" t="s">
        <v>65</v>
      </c>
      <c r="D2556">
        <v>10000085</v>
      </c>
      <c r="E2556">
        <v>10000085</v>
      </c>
      <c r="F2556">
        <v>9.64</v>
      </c>
      <c r="G2556">
        <v>50003933</v>
      </c>
      <c r="H2556">
        <v>1</v>
      </c>
      <c r="I2556">
        <v>2022</v>
      </c>
      <c r="J2556" t="s">
        <v>145</v>
      </c>
      <c r="K2556" t="s">
        <v>60</v>
      </c>
      <c r="L2556" s="127">
        <v>0.95624999999999993</v>
      </c>
      <c r="M2556" t="s">
        <v>28</v>
      </c>
      <c r="N2556" t="s">
        <v>49</v>
      </c>
      <c r="O2556" t="s">
        <v>30</v>
      </c>
      <c r="P2556" t="s">
        <v>68</v>
      </c>
      <c r="Q2556" t="s">
        <v>41</v>
      </c>
      <c r="R2556" t="s">
        <v>33</v>
      </c>
      <c r="S2556" t="s">
        <v>42</v>
      </c>
      <c r="T2556" t="s">
        <v>47</v>
      </c>
      <c r="U2556" s="1" t="s">
        <v>64</v>
      </c>
      <c r="V2556">
        <v>1</v>
      </c>
      <c r="W2556">
        <v>0</v>
      </c>
      <c r="X2556">
        <v>0</v>
      </c>
      <c r="Y2556">
        <v>1</v>
      </c>
      <c r="Z2556">
        <v>0</v>
      </c>
    </row>
    <row r="2557" spans="1:26" x14ac:dyDescent="0.25">
      <c r="A2557">
        <v>106990296</v>
      </c>
      <c r="B2557" t="s">
        <v>81</v>
      </c>
      <c r="C2557" t="s">
        <v>65</v>
      </c>
      <c r="D2557">
        <v>10000085</v>
      </c>
      <c r="E2557">
        <v>10000085</v>
      </c>
      <c r="F2557">
        <v>9.64</v>
      </c>
      <c r="G2557">
        <v>50003933</v>
      </c>
      <c r="H2557">
        <v>1</v>
      </c>
      <c r="I2557">
        <v>2022</v>
      </c>
      <c r="J2557" t="s">
        <v>145</v>
      </c>
      <c r="K2557" t="s">
        <v>60</v>
      </c>
      <c r="L2557" s="127">
        <v>0.95694444444444438</v>
      </c>
      <c r="M2557" t="s">
        <v>28</v>
      </c>
      <c r="N2557" t="s">
        <v>49</v>
      </c>
      <c r="O2557" t="s">
        <v>30</v>
      </c>
      <c r="P2557" t="s">
        <v>68</v>
      </c>
      <c r="Q2557" t="s">
        <v>41</v>
      </c>
      <c r="R2557" t="s">
        <v>33</v>
      </c>
      <c r="S2557" t="s">
        <v>42</v>
      </c>
      <c r="T2557" t="s">
        <v>47</v>
      </c>
      <c r="U2557" s="1" t="s">
        <v>64</v>
      </c>
      <c r="V2557">
        <v>2</v>
      </c>
      <c r="W2557">
        <v>0</v>
      </c>
      <c r="X2557">
        <v>0</v>
      </c>
      <c r="Y2557">
        <v>2</v>
      </c>
      <c r="Z2557">
        <v>0</v>
      </c>
    </row>
    <row r="2558" spans="1:26" x14ac:dyDescent="0.25">
      <c r="A2558">
        <v>106990336</v>
      </c>
      <c r="B2558" t="s">
        <v>25</v>
      </c>
      <c r="C2558" t="s">
        <v>38</v>
      </c>
      <c r="D2558">
        <v>20000401</v>
      </c>
      <c r="E2558">
        <v>20000401</v>
      </c>
      <c r="F2558">
        <v>11.907</v>
      </c>
      <c r="G2558">
        <v>40002870</v>
      </c>
      <c r="H2558">
        <v>0.5</v>
      </c>
      <c r="I2558">
        <v>2022</v>
      </c>
      <c r="J2558" t="s">
        <v>145</v>
      </c>
      <c r="K2558" t="s">
        <v>58</v>
      </c>
      <c r="L2558" s="127">
        <v>0.72013888888888899</v>
      </c>
      <c r="M2558" t="s">
        <v>28</v>
      </c>
      <c r="N2558" t="s">
        <v>29</v>
      </c>
      <c r="O2558" t="s">
        <v>30</v>
      </c>
      <c r="P2558" t="s">
        <v>54</v>
      </c>
      <c r="Q2558" t="s">
        <v>41</v>
      </c>
      <c r="R2558" t="s">
        <v>33</v>
      </c>
      <c r="S2558" t="s">
        <v>42</v>
      </c>
      <c r="T2558" t="s">
        <v>35</v>
      </c>
      <c r="U2558" s="1" t="s">
        <v>36</v>
      </c>
      <c r="V2558">
        <v>1</v>
      </c>
      <c r="W2558">
        <v>0</v>
      </c>
      <c r="X2558">
        <v>0</v>
      </c>
      <c r="Y2558">
        <v>0</v>
      </c>
      <c r="Z2558">
        <v>0</v>
      </c>
    </row>
    <row r="2559" spans="1:26" x14ac:dyDescent="0.25">
      <c r="A2559">
        <v>106990360</v>
      </c>
      <c r="B2559" t="s">
        <v>25</v>
      </c>
      <c r="C2559" t="s">
        <v>65</v>
      </c>
      <c r="D2559">
        <v>10000040</v>
      </c>
      <c r="E2559">
        <v>10000040</v>
      </c>
      <c r="F2559">
        <v>19.606999999999999</v>
      </c>
      <c r="G2559">
        <v>40002542</v>
      </c>
      <c r="H2559">
        <v>0.5</v>
      </c>
      <c r="I2559">
        <v>2022</v>
      </c>
      <c r="J2559" t="s">
        <v>145</v>
      </c>
      <c r="K2559" t="s">
        <v>39</v>
      </c>
      <c r="L2559" s="127">
        <v>0.53541666666666665</v>
      </c>
      <c r="M2559" t="s">
        <v>28</v>
      </c>
      <c r="N2559" t="s">
        <v>49</v>
      </c>
      <c r="O2559" t="s">
        <v>30</v>
      </c>
      <c r="P2559" t="s">
        <v>31</v>
      </c>
      <c r="Q2559" t="s">
        <v>41</v>
      </c>
      <c r="R2559" t="s">
        <v>33</v>
      </c>
      <c r="S2559" t="s">
        <v>42</v>
      </c>
      <c r="T2559" t="s">
        <v>35</v>
      </c>
      <c r="U2559" s="1" t="s">
        <v>36</v>
      </c>
      <c r="V2559">
        <v>1</v>
      </c>
      <c r="W2559">
        <v>0</v>
      </c>
      <c r="X2559">
        <v>0</v>
      </c>
      <c r="Y2559">
        <v>0</v>
      </c>
      <c r="Z2559">
        <v>0</v>
      </c>
    </row>
    <row r="2560" spans="1:26" x14ac:dyDescent="0.25">
      <c r="A2560">
        <v>106990365</v>
      </c>
      <c r="B2560" t="s">
        <v>114</v>
      </c>
      <c r="C2560" t="s">
        <v>67</v>
      </c>
      <c r="D2560">
        <v>30000042</v>
      </c>
      <c r="E2560">
        <v>30000042</v>
      </c>
      <c r="F2560">
        <v>3.1989999999999998</v>
      </c>
      <c r="G2560">
        <v>10000040</v>
      </c>
      <c r="H2560">
        <v>0.1</v>
      </c>
      <c r="I2560">
        <v>2022</v>
      </c>
      <c r="J2560" t="s">
        <v>145</v>
      </c>
      <c r="K2560" t="s">
        <v>53</v>
      </c>
      <c r="L2560" s="127">
        <v>0.71458333333333324</v>
      </c>
      <c r="M2560" t="s">
        <v>28</v>
      </c>
      <c r="N2560" t="s">
        <v>49</v>
      </c>
      <c r="O2560" t="s">
        <v>30</v>
      </c>
      <c r="P2560" t="s">
        <v>31</v>
      </c>
      <c r="Q2560" t="s">
        <v>41</v>
      </c>
      <c r="R2560" t="s">
        <v>33</v>
      </c>
      <c r="S2560" t="s">
        <v>42</v>
      </c>
      <c r="T2560" t="s">
        <v>35</v>
      </c>
      <c r="U2560" s="1" t="s">
        <v>36</v>
      </c>
      <c r="V2560">
        <v>2</v>
      </c>
      <c r="W2560">
        <v>0</v>
      </c>
      <c r="X2560">
        <v>0</v>
      </c>
      <c r="Y2560">
        <v>0</v>
      </c>
      <c r="Z2560">
        <v>0</v>
      </c>
    </row>
    <row r="2561" spans="1:26" x14ac:dyDescent="0.25">
      <c r="A2561">
        <v>106990453</v>
      </c>
      <c r="B2561" t="s">
        <v>112</v>
      </c>
      <c r="C2561" t="s">
        <v>65</v>
      </c>
      <c r="D2561">
        <v>10000095</v>
      </c>
      <c r="E2561">
        <v>10000095</v>
      </c>
      <c r="F2561">
        <v>1.2470000000000001</v>
      </c>
      <c r="G2561">
        <v>40001002</v>
      </c>
      <c r="H2561">
        <v>0.5</v>
      </c>
      <c r="I2561">
        <v>2022</v>
      </c>
      <c r="J2561" t="s">
        <v>145</v>
      </c>
      <c r="K2561" t="s">
        <v>53</v>
      </c>
      <c r="L2561" s="127">
        <v>0.90486111111111101</v>
      </c>
      <c r="M2561" t="s">
        <v>28</v>
      </c>
      <c r="N2561" t="s">
        <v>49</v>
      </c>
      <c r="O2561" t="s">
        <v>30</v>
      </c>
      <c r="P2561" t="s">
        <v>54</v>
      </c>
      <c r="Q2561" t="s">
        <v>41</v>
      </c>
      <c r="R2561" t="s">
        <v>33</v>
      </c>
      <c r="S2561" t="s">
        <v>42</v>
      </c>
      <c r="T2561" t="s">
        <v>57</v>
      </c>
      <c r="U2561" s="1" t="s">
        <v>36</v>
      </c>
      <c r="V2561">
        <v>3</v>
      </c>
      <c r="W2561">
        <v>0</v>
      </c>
      <c r="X2561">
        <v>0</v>
      </c>
      <c r="Y2561">
        <v>0</v>
      </c>
      <c r="Z2561">
        <v>0</v>
      </c>
    </row>
    <row r="2562" spans="1:26" x14ac:dyDescent="0.25">
      <c r="A2562">
        <v>106990493</v>
      </c>
      <c r="B2562" t="s">
        <v>86</v>
      </c>
      <c r="C2562" t="s">
        <v>65</v>
      </c>
      <c r="D2562">
        <v>10000026</v>
      </c>
      <c r="E2562">
        <v>10000026</v>
      </c>
      <c r="F2562">
        <v>24.504999999999999</v>
      </c>
      <c r="G2562">
        <v>200370</v>
      </c>
      <c r="H2562">
        <v>0.25</v>
      </c>
      <c r="I2562">
        <v>2022</v>
      </c>
      <c r="J2562" t="s">
        <v>145</v>
      </c>
      <c r="K2562" t="s">
        <v>53</v>
      </c>
      <c r="L2562" s="127">
        <v>0.89722222222222225</v>
      </c>
      <c r="M2562" t="s">
        <v>28</v>
      </c>
      <c r="N2562" t="s">
        <v>49</v>
      </c>
      <c r="O2562" t="s">
        <v>30</v>
      </c>
      <c r="P2562" t="s">
        <v>31</v>
      </c>
      <c r="Q2562" t="s">
        <v>41</v>
      </c>
      <c r="R2562" t="s">
        <v>33</v>
      </c>
      <c r="S2562" t="s">
        <v>42</v>
      </c>
      <c r="T2562" t="s">
        <v>57</v>
      </c>
      <c r="U2562" s="1" t="s">
        <v>36</v>
      </c>
      <c r="V2562">
        <v>3</v>
      </c>
      <c r="W2562">
        <v>0</v>
      </c>
      <c r="X2562">
        <v>0</v>
      </c>
      <c r="Y2562">
        <v>0</v>
      </c>
      <c r="Z2562">
        <v>0</v>
      </c>
    </row>
    <row r="2563" spans="1:26" x14ac:dyDescent="0.25">
      <c r="A2563">
        <v>106990534</v>
      </c>
      <c r="B2563" t="s">
        <v>86</v>
      </c>
      <c r="C2563" t="s">
        <v>65</v>
      </c>
      <c r="D2563">
        <v>10000026</v>
      </c>
      <c r="E2563">
        <v>10000026</v>
      </c>
      <c r="F2563">
        <v>25.155000000000001</v>
      </c>
      <c r="G2563">
        <v>200370</v>
      </c>
      <c r="H2563">
        <v>0.4</v>
      </c>
      <c r="I2563">
        <v>2022</v>
      </c>
      <c r="J2563" t="s">
        <v>145</v>
      </c>
      <c r="K2563" t="s">
        <v>48</v>
      </c>
      <c r="L2563" s="127">
        <v>0.57361111111111118</v>
      </c>
      <c r="M2563" t="s">
        <v>28</v>
      </c>
      <c r="N2563" t="s">
        <v>49</v>
      </c>
      <c r="O2563" t="s">
        <v>30</v>
      </c>
      <c r="P2563" t="s">
        <v>31</v>
      </c>
      <c r="Q2563" t="s">
        <v>41</v>
      </c>
      <c r="R2563" t="s">
        <v>33</v>
      </c>
      <c r="S2563" t="s">
        <v>42</v>
      </c>
      <c r="T2563" t="s">
        <v>35</v>
      </c>
      <c r="U2563" s="1" t="s">
        <v>36</v>
      </c>
      <c r="V2563">
        <v>2</v>
      </c>
      <c r="W2563">
        <v>0</v>
      </c>
      <c r="X2563">
        <v>0</v>
      </c>
      <c r="Y2563">
        <v>0</v>
      </c>
      <c r="Z2563">
        <v>0</v>
      </c>
    </row>
    <row r="2564" spans="1:26" x14ac:dyDescent="0.25">
      <c r="A2564">
        <v>106990535</v>
      </c>
      <c r="B2564" t="s">
        <v>86</v>
      </c>
      <c r="C2564" t="s">
        <v>65</v>
      </c>
      <c r="D2564">
        <v>10000026</v>
      </c>
      <c r="E2564">
        <v>10000026</v>
      </c>
      <c r="F2564">
        <v>27.065999999999999</v>
      </c>
      <c r="G2564">
        <v>200390</v>
      </c>
      <c r="H2564">
        <v>0.3</v>
      </c>
      <c r="I2564">
        <v>2022</v>
      </c>
      <c r="J2564" t="s">
        <v>145</v>
      </c>
      <c r="K2564" t="s">
        <v>48</v>
      </c>
      <c r="L2564" s="127">
        <v>0.71875</v>
      </c>
      <c r="M2564" t="s">
        <v>28</v>
      </c>
      <c r="N2564" t="s">
        <v>49</v>
      </c>
      <c r="O2564" t="s">
        <v>30</v>
      </c>
      <c r="P2564" t="s">
        <v>31</v>
      </c>
      <c r="Q2564" t="s">
        <v>32</v>
      </c>
      <c r="R2564" t="s">
        <v>33</v>
      </c>
      <c r="S2564" t="s">
        <v>42</v>
      </c>
      <c r="T2564" t="s">
        <v>35</v>
      </c>
      <c r="U2564" s="1" t="s">
        <v>36</v>
      </c>
      <c r="V2564">
        <v>2</v>
      </c>
      <c r="W2564">
        <v>0</v>
      </c>
      <c r="X2564">
        <v>0</v>
      </c>
      <c r="Y2564">
        <v>0</v>
      </c>
      <c r="Z2564">
        <v>0</v>
      </c>
    </row>
    <row r="2565" spans="1:26" x14ac:dyDescent="0.25">
      <c r="A2565">
        <v>106990538</v>
      </c>
      <c r="B2565" t="s">
        <v>25</v>
      </c>
      <c r="C2565" t="s">
        <v>65</v>
      </c>
      <c r="D2565">
        <v>10000040</v>
      </c>
      <c r="E2565">
        <v>10000040</v>
      </c>
      <c r="F2565">
        <v>26.638999999999999</v>
      </c>
      <c r="G2565">
        <v>40002703</v>
      </c>
      <c r="H2565">
        <v>0.06</v>
      </c>
      <c r="I2565">
        <v>2022</v>
      </c>
      <c r="J2565" t="s">
        <v>145</v>
      </c>
      <c r="K2565" t="s">
        <v>55</v>
      </c>
      <c r="L2565" s="127">
        <v>0.35625000000000001</v>
      </c>
      <c r="M2565" t="s">
        <v>28</v>
      </c>
      <c r="N2565" t="s">
        <v>29</v>
      </c>
      <c r="O2565" t="s">
        <v>30</v>
      </c>
      <c r="P2565" t="s">
        <v>31</v>
      </c>
      <c r="Q2565" t="s">
        <v>41</v>
      </c>
      <c r="R2565" t="s">
        <v>33</v>
      </c>
      <c r="S2565" t="s">
        <v>42</v>
      </c>
      <c r="T2565" t="s">
        <v>35</v>
      </c>
      <c r="U2565" s="1" t="s">
        <v>64</v>
      </c>
      <c r="V2565">
        <v>1</v>
      </c>
      <c r="W2565">
        <v>0</v>
      </c>
      <c r="X2565">
        <v>0</v>
      </c>
      <c r="Y2565">
        <v>1</v>
      </c>
      <c r="Z2565">
        <v>0</v>
      </c>
    </row>
    <row r="2566" spans="1:26" x14ac:dyDescent="0.25">
      <c r="A2566">
        <v>106990553</v>
      </c>
      <c r="B2566" t="s">
        <v>86</v>
      </c>
      <c r="C2566" t="s">
        <v>65</v>
      </c>
      <c r="D2566">
        <v>10000026</v>
      </c>
      <c r="E2566">
        <v>10000026</v>
      </c>
      <c r="F2566">
        <v>24.757000000000001</v>
      </c>
      <c r="G2566">
        <v>200375</v>
      </c>
      <c r="H2566">
        <v>0.5</v>
      </c>
      <c r="I2566">
        <v>2022</v>
      </c>
      <c r="J2566" t="s">
        <v>145</v>
      </c>
      <c r="K2566" t="s">
        <v>55</v>
      </c>
      <c r="L2566" s="127">
        <v>0.46180555555555558</v>
      </c>
      <c r="M2566" t="s">
        <v>28</v>
      </c>
      <c r="N2566" t="s">
        <v>29</v>
      </c>
      <c r="O2566" t="s">
        <v>30</v>
      </c>
      <c r="P2566" t="s">
        <v>31</v>
      </c>
      <c r="Q2566" t="s">
        <v>41</v>
      </c>
      <c r="R2566" t="s">
        <v>33</v>
      </c>
      <c r="S2566" t="s">
        <v>42</v>
      </c>
      <c r="T2566" t="s">
        <v>35</v>
      </c>
      <c r="U2566" s="1" t="s">
        <v>43</v>
      </c>
      <c r="V2566">
        <v>5</v>
      </c>
      <c r="W2566">
        <v>0</v>
      </c>
      <c r="X2566">
        <v>0</v>
      </c>
      <c r="Y2566">
        <v>0</v>
      </c>
      <c r="Z2566">
        <v>2</v>
      </c>
    </row>
    <row r="2567" spans="1:26" x14ac:dyDescent="0.25">
      <c r="A2567">
        <v>106990561</v>
      </c>
      <c r="B2567" t="s">
        <v>112</v>
      </c>
      <c r="C2567" t="s">
        <v>65</v>
      </c>
      <c r="D2567">
        <v>10000095</v>
      </c>
      <c r="E2567">
        <v>10000095</v>
      </c>
      <c r="F2567">
        <v>3.7959999999999998</v>
      </c>
      <c r="G2567">
        <v>20000421</v>
      </c>
      <c r="H2567">
        <v>0.2</v>
      </c>
      <c r="I2567">
        <v>2022</v>
      </c>
      <c r="J2567" t="s">
        <v>145</v>
      </c>
      <c r="K2567" t="s">
        <v>58</v>
      </c>
      <c r="L2567" s="127">
        <v>0.77013888888888893</v>
      </c>
      <c r="M2567" t="s">
        <v>28</v>
      </c>
      <c r="N2567" t="s">
        <v>49</v>
      </c>
      <c r="O2567" t="s">
        <v>30</v>
      </c>
      <c r="P2567" t="s">
        <v>54</v>
      </c>
      <c r="Q2567" t="s">
        <v>41</v>
      </c>
      <c r="R2567" t="s">
        <v>33</v>
      </c>
      <c r="S2567" t="s">
        <v>42</v>
      </c>
      <c r="T2567" t="s">
        <v>35</v>
      </c>
      <c r="U2567" s="1" t="s">
        <v>43</v>
      </c>
      <c r="V2567">
        <v>3</v>
      </c>
      <c r="W2567">
        <v>0</v>
      </c>
      <c r="X2567">
        <v>0</v>
      </c>
      <c r="Y2567">
        <v>0</v>
      </c>
      <c r="Z2567">
        <v>2</v>
      </c>
    </row>
    <row r="2568" spans="1:26" x14ac:dyDescent="0.25">
      <c r="A2568">
        <v>106990567</v>
      </c>
      <c r="B2568" t="s">
        <v>104</v>
      </c>
      <c r="C2568" t="s">
        <v>65</v>
      </c>
      <c r="D2568">
        <v>10000026</v>
      </c>
      <c r="E2568">
        <v>10000026</v>
      </c>
      <c r="F2568">
        <v>6.319</v>
      </c>
      <c r="G2568">
        <v>200470</v>
      </c>
      <c r="H2568">
        <v>0.2</v>
      </c>
      <c r="I2568">
        <v>2022</v>
      </c>
      <c r="J2568" t="s">
        <v>145</v>
      </c>
      <c r="K2568" t="s">
        <v>55</v>
      </c>
      <c r="L2568" s="127">
        <v>0.53819444444444442</v>
      </c>
      <c r="M2568" t="s">
        <v>28</v>
      </c>
      <c r="N2568" t="s">
        <v>49</v>
      </c>
      <c r="O2568" t="s">
        <v>30</v>
      </c>
      <c r="P2568" t="s">
        <v>31</v>
      </c>
      <c r="Q2568" t="s">
        <v>41</v>
      </c>
      <c r="R2568" t="s">
        <v>33</v>
      </c>
      <c r="S2568" t="s">
        <v>42</v>
      </c>
      <c r="T2568" t="s">
        <v>35</v>
      </c>
      <c r="U2568" s="1" t="s">
        <v>36</v>
      </c>
      <c r="V2568">
        <v>3</v>
      </c>
      <c r="W2568">
        <v>0</v>
      </c>
      <c r="X2568">
        <v>0</v>
      </c>
      <c r="Y2568">
        <v>0</v>
      </c>
      <c r="Z2568">
        <v>0</v>
      </c>
    </row>
    <row r="2569" spans="1:26" x14ac:dyDescent="0.25">
      <c r="A2569">
        <v>106990607</v>
      </c>
      <c r="B2569" t="s">
        <v>229</v>
      </c>
      <c r="C2569" t="s">
        <v>65</v>
      </c>
      <c r="D2569">
        <v>10000026</v>
      </c>
      <c r="E2569">
        <v>10000026</v>
      </c>
      <c r="F2569">
        <v>2.093</v>
      </c>
      <c r="G2569">
        <v>200610</v>
      </c>
      <c r="H2569">
        <v>1</v>
      </c>
      <c r="I2569">
        <v>2022</v>
      </c>
      <c r="J2569" t="s">
        <v>145</v>
      </c>
      <c r="K2569" t="s">
        <v>53</v>
      </c>
      <c r="L2569" s="127">
        <v>0.58750000000000002</v>
      </c>
      <c r="M2569" t="s">
        <v>28</v>
      </c>
      <c r="N2569" t="s">
        <v>29</v>
      </c>
      <c r="O2569" t="s">
        <v>30</v>
      </c>
      <c r="P2569" t="s">
        <v>31</v>
      </c>
      <c r="Q2569" t="s">
        <v>41</v>
      </c>
      <c r="R2569" t="s">
        <v>33</v>
      </c>
      <c r="S2569" t="s">
        <v>42</v>
      </c>
      <c r="T2569" t="s">
        <v>35</v>
      </c>
      <c r="U2569" s="1" t="s">
        <v>36</v>
      </c>
      <c r="V2569">
        <v>2</v>
      </c>
      <c r="W2569">
        <v>0</v>
      </c>
      <c r="X2569">
        <v>0</v>
      </c>
      <c r="Y2569">
        <v>0</v>
      </c>
      <c r="Z2569">
        <v>0</v>
      </c>
    </row>
    <row r="2570" spans="1:26" x14ac:dyDescent="0.25">
      <c r="A2570">
        <v>106990609</v>
      </c>
      <c r="B2570" t="s">
        <v>104</v>
      </c>
      <c r="C2570" t="s">
        <v>65</v>
      </c>
      <c r="D2570">
        <v>10000026</v>
      </c>
      <c r="E2570">
        <v>10000026</v>
      </c>
      <c r="F2570">
        <v>3.5409999999999999</v>
      </c>
      <c r="G2570">
        <v>20000025</v>
      </c>
      <c r="H2570">
        <v>0.25</v>
      </c>
      <c r="I2570">
        <v>2022</v>
      </c>
      <c r="J2570" t="s">
        <v>145</v>
      </c>
      <c r="K2570" t="s">
        <v>53</v>
      </c>
      <c r="L2570" s="127">
        <v>0.72916666666666663</v>
      </c>
      <c r="M2570" t="s">
        <v>28</v>
      </c>
      <c r="N2570" t="s">
        <v>29</v>
      </c>
      <c r="O2570" t="s">
        <v>30</v>
      </c>
      <c r="P2570" t="s">
        <v>31</v>
      </c>
      <c r="Q2570" t="s">
        <v>41</v>
      </c>
      <c r="R2570" t="s">
        <v>33</v>
      </c>
      <c r="S2570" t="s">
        <v>42</v>
      </c>
      <c r="T2570" t="s">
        <v>35</v>
      </c>
      <c r="U2570" s="1" t="s">
        <v>43</v>
      </c>
      <c r="V2570">
        <v>2</v>
      </c>
      <c r="W2570">
        <v>0</v>
      </c>
      <c r="X2570">
        <v>0</v>
      </c>
      <c r="Y2570">
        <v>0</v>
      </c>
      <c r="Z2570">
        <v>1</v>
      </c>
    </row>
    <row r="2571" spans="1:26" x14ac:dyDescent="0.25">
      <c r="A2571">
        <v>106990617</v>
      </c>
      <c r="B2571" t="s">
        <v>114</v>
      </c>
      <c r="C2571" t="s">
        <v>65</v>
      </c>
      <c r="D2571">
        <v>10000040</v>
      </c>
      <c r="E2571">
        <v>10000040</v>
      </c>
      <c r="F2571">
        <v>0.47499999999999998</v>
      </c>
      <c r="G2571">
        <v>20000070</v>
      </c>
      <c r="H2571">
        <v>1</v>
      </c>
      <c r="I2571">
        <v>2022</v>
      </c>
      <c r="J2571" t="s">
        <v>145</v>
      </c>
      <c r="K2571" t="s">
        <v>55</v>
      </c>
      <c r="L2571" s="127">
        <v>0.56180555555555556</v>
      </c>
      <c r="M2571" t="s">
        <v>28</v>
      </c>
      <c r="N2571" t="s">
        <v>49</v>
      </c>
      <c r="O2571" t="s">
        <v>30</v>
      </c>
      <c r="P2571" t="s">
        <v>31</v>
      </c>
      <c r="Q2571" t="s">
        <v>41</v>
      </c>
      <c r="R2571" t="s">
        <v>56</v>
      </c>
      <c r="S2571" t="s">
        <v>42</v>
      </c>
      <c r="T2571" t="s">
        <v>35</v>
      </c>
      <c r="U2571" s="1" t="s">
        <v>36</v>
      </c>
      <c r="V2571">
        <v>3</v>
      </c>
      <c r="W2571">
        <v>0</v>
      </c>
      <c r="X2571">
        <v>0</v>
      </c>
      <c r="Y2571">
        <v>0</v>
      </c>
      <c r="Z2571">
        <v>0</v>
      </c>
    </row>
    <row r="2572" spans="1:26" x14ac:dyDescent="0.25">
      <c r="A2572">
        <v>106990618</v>
      </c>
      <c r="B2572" t="s">
        <v>114</v>
      </c>
      <c r="C2572" t="s">
        <v>65</v>
      </c>
      <c r="D2572">
        <v>10000040</v>
      </c>
      <c r="E2572">
        <v>10000040</v>
      </c>
      <c r="F2572">
        <v>2.1280000000000001</v>
      </c>
      <c r="G2572">
        <v>40001010</v>
      </c>
      <c r="H2572">
        <v>5.7000000000000002E-2</v>
      </c>
      <c r="I2572">
        <v>2022</v>
      </c>
      <c r="J2572" t="s">
        <v>145</v>
      </c>
      <c r="K2572" t="s">
        <v>55</v>
      </c>
      <c r="L2572" s="127">
        <v>0.4777777777777778</v>
      </c>
      <c r="M2572" t="s">
        <v>28</v>
      </c>
      <c r="N2572" t="s">
        <v>49</v>
      </c>
      <c r="O2572" t="s">
        <v>30</v>
      </c>
      <c r="P2572" t="s">
        <v>31</v>
      </c>
      <c r="Q2572" t="s">
        <v>41</v>
      </c>
      <c r="R2572" t="s">
        <v>33</v>
      </c>
      <c r="S2572" t="s">
        <v>42</v>
      </c>
      <c r="T2572" t="s">
        <v>35</v>
      </c>
      <c r="U2572" s="1" t="s">
        <v>36</v>
      </c>
      <c r="V2572">
        <v>2</v>
      </c>
      <c r="W2572">
        <v>0</v>
      </c>
      <c r="X2572">
        <v>0</v>
      </c>
      <c r="Y2572">
        <v>0</v>
      </c>
      <c r="Z2572">
        <v>0</v>
      </c>
    </row>
    <row r="2573" spans="1:26" x14ac:dyDescent="0.25">
      <c r="A2573">
        <v>106990637</v>
      </c>
      <c r="B2573" t="s">
        <v>25</v>
      </c>
      <c r="C2573" t="s">
        <v>65</v>
      </c>
      <c r="D2573">
        <v>10000040</v>
      </c>
      <c r="E2573">
        <v>10000040</v>
      </c>
      <c r="F2573">
        <v>21.161999999999999</v>
      </c>
      <c r="G2573">
        <v>40005220</v>
      </c>
      <c r="H2573">
        <v>0.25</v>
      </c>
      <c r="I2573">
        <v>2022</v>
      </c>
      <c r="J2573" t="s">
        <v>145</v>
      </c>
      <c r="K2573" t="s">
        <v>48</v>
      </c>
      <c r="L2573" s="127">
        <v>0.63958333333333328</v>
      </c>
      <c r="M2573" t="s">
        <v>28</v>
      </c>
      <c r="N2573" t="s">
        <v>49</v>
      </c>
      <c r="O2573" t="s">
        <v>30</v>
      </c>
      <c r="P2573" t="s">
        <v>31</v>
      </c>
      <c r="Q2573" t="s">
        <v>41</v>
      </c>
      <c r="R2573" t="s">
        <v>33</v>
      </c>
      <c r="S2573" t="s">
        <v>42</v>
      </c>
      <c r="T2573" t="s">
        <v>35</v>
      </c>
      <c r="U2573" s="1" t="s">
        <v>36</v>
      </c>
      <c r="V2573">
        <v>3</v>
      </c>
      <c r="W2573">
        <v>0</v>
      </c>
      <c r="X2573">
        <v>0</v>
      </c>
      <c r="Y2573">
        <v>0</v>
      </c>
      <c r="Z2573">
        <v>0</v>
      </c>
    </row>
    <row r="2574" spans="1:26" x14ac:dyDescent="0.25">
      <c r="A2574">
        <v>106990663</v>
      </c>
      <c r="B2574" t="s">
        <v>25</v>
      </c>
      <c r="C2574" t="s">
        <v>122</v>
      </c>
      <c r="D2574">
        <v>40001300</v>
      </c>
      <c r="E2574">
        <v>40001300</v>
      </c>
      <c r="F2574">
        <v>0.2</v>
      </c>
      <c r="G2574">
        <v>40001152</v>
      </c>
      <c r="H2574">
        <v>0.2</v>
      </c>
      <c r="I2574">
        <v>2022</v>
      </c>
      <c r="J2574" t="s">
        <v>145</v>
      </c>
      <c r="K2574" t="s">
        <v>55</v>
      </c>
      <c r="L2574" s="127">
        <v>0.90555555555555556</v>
      </c>
      <c r="M2574" t="s">
        <v>40</v>
      </c>
      <c r="N2574" t="s">
        <v>29</v>
      </c>
      <c r="O2574" t="s">
        <v>30</v>
      </c>
      <c r="P2574" t="s">
        <v>31</v>
      </c>
      <c r="Q2574" t="s">
        <v>41</v>
      </c>
      <c r="R2574" t="s">
        <v>33</v>
      </c>
      <c r="S2574" t="s">
        <v>42</v>
      </c>
      <c r="T2574" t="s">
        <v>57</v>
      </c>
      <c r="U2574" s="1" t="s">
        <v>36</v>
      </c>
      <c r="V2574">
        <v>1</v>
      </c>
      <c r="W2574">
        <v>0</v>
      </c>
      <c r="X2574">
        <v>0</v>
      </c>
      <c r="Y2574">
        <v>0</v>
      </c>
      <c r="Z2574">
        <v>0</v>
      </c>
    </row>
    <row r="2575" spans="1:26" x14ac:dyDescent="0.25">
      <c r="A2575">
        <v>106990670</v>
      </c>
      <c r="B2575" t="s">
        <v>25</v>
      </c>
      <c r="C2575" t="s">
        <v>65</v>
      </c>
      <c r="D2575">
        <v>10000040</v>
      </c>
      <c r="E2575">
        <v>10000040</v>
      </c>
      <c r="F2575">
        <v>27.196000000000002</v>
      </c>
      <c r="G2575">
        <v>20000070</v>
      </c>
      <c r="H2575">
        <v>5.7000000000000002E-2</v>
      </c>
      <c r="I2575">
        <v>2022</v>
      </c>
      <c r="J2575" t="s">
        <v>145</v>
      </c>
      <c r="K2575" t="s">
        <v>48</v>
      </c>
      <c r="L2575" s="127">
        <v>0.31319444444444444</v>
      </c>
      <c r="M2575" t="s">
        <v>28</v>
      </c>
      <c r="N2575" t="s">
        <v>29</v>
      </c>
      <c r="O2575" t="s">
        <v>30</v>
      </c>
      <c r="P2575" t="s">
        <v>54</v>
      </c>
      <c r="Q2575" t="s">
        <v>41</v>
      </c>
      <c r="R2575" t="s">
        <v>33</v>
      </c>
      <c r="S2575" t="s">
        <v>42</v>
      </c>
      <c r="T2575" t="s">
        <v>35</v>
      </c>
      <c r="U2575" s="1" t="s">
        <v>43</v>
      </c>
      <c r="V2575">
        <v>3</v>
      </c>
      <c r="W2575">
        <v>0</v>
      </c>
      <c r="X2575">
        <v>0</v>
      </c>
      <c r="Y2575">
        <v>0</v>
      </c>
      <c r="Z2575">
        <v>1</v>
      </c>
    </row>
    <row r="2576" spans="1:26" x14ac:dyDescent="0.25">
      <c r="A2576">
        <v>106990727</v>
      </c>
      <c r="B2576" t="s">
        <v>104</v>
      </c>
      <c r="C2576" t="s">
        <v>65</v>
      </c>
      <c r="D2576">
        <v>10000026</v>
      </c>
      <c r="E2576">
        <v>10000026</v>
      </c>
      <c r="F2576">
        <v>4.7009999999999996</v>
      </c>
      <c r="G2576">
        <v>40001534</v>
      </c>
      <c r="H2576">
        <v>0.75</v>
      </c>
      <c r="I2576">
        <v>2022</v>
      </c>
      <c r="J2576" t="s">
        <v>145</v>
      </c>
      <c r="K2576" t="s">
        <v>58</v>
      </c>
      <c r="L2576" s="127">
        <v>0.39166666666666666</v>
      </c>
      <c r="M2576" t="s">
        <v>28</v>
      </c>
      <c r="N2576" t="s">
        <v>49</v>
      </c>
      <c r="O2576" t="s">
        <v>30</v>
      </c>
      <c r="P2576" t="s">
        <v>31</v>
      </c>
      <c r="Q2576" t="s">
        <v>41</v>
      </c>
      <c r="R2576" t="s">
        <v>33</v>
      </c>
      <c r="S2576" t="s">
        <v>42</v>
      </c>
      <c r="T2576" t="s">
        <v>35</v>
      </c>
      <c r="U2576" s="1" t="s">
        <v>36</v>
      </c>
      <c r="V2576">
        <v>3</v>
      </c>
      <c r="W2576">
        <v>0</v>
      </c>
      <c r="X2576">
        <v>0</v>
      </c>
      <c r="Y2576">
        <v>0</v>
      </c>
      <c r="Z2576">
        <v>0</v>
      </c>
    </row>
    <row r="2577" spans="1:26" x14ac:dyDescent="0.25">
      <c r="A2577">
        <v>106990728</v>
      </c>
      <c r="B2577" t="s">
        <v>86</v>
      </c>
      <c r="C2577" t="s">
        <v>65</v>
      </c>
      <c r="D2577">
        <v>10000026</v>
      </c>
      <c r="E2577">
        <v>10000026</v>
      </c>
      <c r="F2577">
        <v>23.254999999999999</v>
      </c>
      <c r="G2577">
        <v>200360</v>
      </c>
      <c r="H2577">
        <v>0.5</v>
      </c>
      <c r="I2577">
        <v>2022</v>
      </c>
      <c r="J2577" t="s">
        <v>145</v>
      </c>
      <c r="K2577" t="s">
        <v>55</v>
      </c>
      <c r="L2577" s="127">
        <v>0.28402777777777777</v>
      </c>
      <c r="M2577" t="s">
        <v>28</v>
      </c>
      <c r="N2577" t="s">
        <v>49</v>
      </c>
      <c r="O2577" t="s">
        <v>30</v>
      </c>
      <c r="P2577" t="s">
        <v>31</v>
      </c>
      <c r="Q2577" t="s">
        <v>41</v>
      </c>
      <c r="R2577" t="s">
        <v>33</v>
      </c>
      <c r="S2577" t="s">
        <v>42</v>
      </c>
      <c r="T2577" t="s">
        <v>35</v>
      </c>
      <c r="U2577" s="1" t="s">
        <v>36</v>
      </c>
      <c r="V2577">
        <v>2</v>
      </c>
      <c r="W2577">
        <v>0</v>
      </c>
      <c r="X2577">
        <v>0</v>
      </c>
      <c r="Y2577">
        <v>0</v>
      </c>
      <c r="Z2577">
        <v>0</v>
      </c>
    </row>
    <row r="2578" spans="1:26" x14ac:dyDescent="0.25">
      <c r="A2578">
        <v>106990783</v>
      </c>
      <c r="B2578" t="s">
        <v>114</v>
      </c>
      <c r="C2578" t="s">
        <v>65</v>
      </c>
      <c r="D2578">
        <v>10000040</v>
      </c>
      <c r="E2578">
        <v>10000040</v>
      </c>
      <c r="F2578">
        <v>0.90500000000000003</v>
      </c>
      <c r="G2578">
        <v>30000042</v>
      </c>
      <c r="H2578">
        <v>0.64</v>
      </c>
      <c r="I2578">
        <v>2022</v>
      </c>
      <c r="J2578" t="s">
        <v>145</v>
      </c>
      <c r="K2578" t="s">
        <v>55</v>
      </c>
      <c r="L2578" s="127">
        <v>0.82152777777777775</v>
      </c>
      <c r="M2578" t="s">
        <v>28</v>
      </c>
      <c r="N2578" t="s">
        <v>29</v>
      </c>
      <c r="O2578" t="s">
        <v>30</v>
      </c>
      <c r="P2578" t="s">
        <v>54</v>
      </c>
      <c r="Q2578" t="s">
        <v>62</v>
      </c>
      <c r="R2578" t="s">
        <v>33</v>
      </c>
      <c r="S2578" t="s">
        <v>34</v>
      </c>
      <c r="T2578" t="s">
        <v>35</v>
      </c>
      <c r="U2578" s="1" t="s">
        <v>36</v>
      </c>
      <c r="V2578">
        <v>1</v>
      </c>
      <c r="W2578">
        <v>0</v>
      </c>
      <c r="X2578">
        <v>0</v>
      </c>
      <c r="Y2578">
        <v>0</v>
      </c>
      <c r="Z2578">
        <v>0</v>
      </c>
    </row>
    <row r="2579" spans="1:26" x14ac:dyDescent="0.25">
      <c r="A2579">
        <v>106990846</v>
      </c>
      <c r="B2579" t="s">
        <v>44</v>
      </c>
      <c r="C2579" t="s">
        <v>45</v>
      </c>
      <c r="D2579">
        <v>50014232</v>
      </c>
      <c r="E2579">
        <v>30000098</v>
      </c>
      <c r="F2579">
        <v>2.0169999999999999</v>
      </c>
      <c r="G2579">
        <v>50013109</v>
      </c>
      <c r="H2579">
        <v>0</v>
      </c>
      <c r="I2579">
        <v>2022</v>
      </c>
      <c r="J2579" t="s">
        <v>145</v>
      </c>
      <c r="K2579" t="s">
        <v>58</v>
      </c>
      <c r="L2579" s="127">
        <v>0.59513888888888888</v>
      </c>
      <c r="M2579" t="s">
        <v>28</v>
      </c>
      <c r="N2579" t="s">
        <v>29</v>
      </c>
      <c r="O2579" t="s">
        <v>30</v>
      </c>
      <c r="P2579" t="s">
        <v>54</v>
      </c>
      <c r="Q2579" t="s">
        <v>41</v>
      </c>
      <c r="R2579" t="s">
        <v>33</v>
      </c>
      <c r="S2579" t="s">
        <v>42</v>
      </c>
      <c r="T2579" t="s">
        <v>35</v>
      </c>
      <c r="U2579" s="1" t="s">
        <v>36</v>
      </c>
      <c r="V2579">
        <v>4</v>
      </c>
      <c r="W2579">
        <v>0</v>
      </c>
      <c r="X2579">
        <v>0</v>
      </c>
      <c r="Y2579">
        <v>0</v>
      </c>
      <c r="Z2579">
        <v>0</v>
      </c>
    </row>
    <row r="2580" spans="1:26" x14ac:dyDescent="0.25">
      <c r="A2580">
        <v>106991059</v>
      </c>
      <c r="B2580" t="s">
        <v>81</v>
      </c>
      <c r="C2580" t="s">
        <v>45</v>
      </c>
      <c r="D2580">
        <v>50027025</v>
      </c>
      <c r="E2580">
        <v>40001197</v>
      </c>
      <c r="F2580">
        <v>0</v>
      </c>
      <c r="G2580">
        <v>50033004</v>
      </c>
      <c r="H2580">
        <v>0</v>
      </c>
      <c r="I2580">
        <v>2022</v>
      </c>
      <c r="J2580" t="s">
        <v>145</v>
      </c>
      <c r="K2580" t="s">
        <v>60</v>
      </c>
      <c r="L2580" s="127">
        <v>0.97083333333333333</v>
      </c>
      <c r="M2580" t="s">
        <v>28</v>
      </c>
      <c r="N2580" t="s">
        <v>49</v>
      </c>
      <c r="O2580" t="s">
        <v>30</v>
      </c>
      <c r="P2580" t="s">
        <v>68</v>
      </c>
      <c r="Q2580" t="s">
        <v>41</v>
      </c>
      <c r="R2580" t="s">
        <v>33</v>
      </c>
      <c r="S2580" t="s">
        <v>42</v>
      </c>
      <c r="T2580" t="s">
        <v>57</v>
      </c>
      <c r="U2580" s="1" t="s">
        <v>36</v>
      </c>
      <c r="V2580">
        <v>1</v>
      </c>
      <c r="W2580">
        <v>0</v>
      </c>
      <c r="X2580">
        <v>0</v>
      </c>
      <c r="Y2580">
        <v>0</v>
      </c>
      <c r="Z2580">
        <v>0</v>
      </c>
    </row>
    <row r="2581" spans="1:26" x14ac:dyDescent="0.25">
      <c r="A2581">
        <v>106991199</v>
      </c>
      <c r="B2581" t="s">
        <v>81</v>
      </c>
      <c r="C2581" t="s">
        <v>67</v>
      </c>
      <c r="D2581">
        <v>30000115</v>
      </c>
      <c r="E2581">
        <v>30000115</v>
      </c>
      <c r="F2581">
        <v>6.9240000000000004</v>
      </c>
      <c r="G2581">
        <v>50018682</v>
      </c>
      <c r="H2581">
        <v>1.9E-2</v>
      </c>
      <c r="I2581">
        <v>2022</v>
      </c>
      <c r="J2581" t="s">
        <v>145</v>
      </c>
      <c r="K2581" t="s">
        <v>27</v>
      </c>
      <c r="L2581" s="127">
        <v>0.50902777777777775</v>
      </c>
      <c r="M2581" t="s">
        <v>28</v>
      </c>
      <c r="N2581" t="s">
        <v>49</v>
      </c>
      <c r="O2581" t="s">
        <v>30</v>
      </c>
      <c r="P2581" t="s">
        <v>68</v>
      </c>
      <c r="Q2581" t="s">
        <v>41</v>
      </c>
      <c r="R2581" t="s">
        <v>33</v>
      </c>
      <c r="S2581" t="s">
        <v>42</v>
      </c>
      <c r="T2581" t="s">
        <v>35</v>
      </c>
      <c r="U2581" s="1" t="s">
        <v>43</v>
      </c>
      <c r="V2581">
        <v>3</v>
      </c>
      <c r="W2581">
        <v>0</v>
      </c>
      <c r="X2581">
        <v>0</v>
      </c>
      <c r="Y2581">
        <v>0</v>
      </c>
      <c r="Z2581">
        <v>1</v>
      </c>
    </row>
    <row r="2582" spans="1:26" x14ac:dyDescent="0.25">
      <c r="A2582">
        <v>106991230</v>
      </c>
      <c r="B2582" t="s">
        <v>103</v>
      </c>
      <c r="C2582" t="s">
        <v>122</v>
      </c>
      <c r="D2582">
        <v>40001612</v>
      </c>
      <c r="E2582">
        <v>40001612</v>
      </c>
      <c r="F2582">
        <v>0.96099999999999997</v>
      </c>
      <c r="G2582">
        <v>40001611</v>
      </c>
      <c r="H2582">
        <v>0.4</v>
      </c>
      <c r="I2582">
        <v>2022</v>
      </c>
      <c r="J2582" t="s">
        <v>145</v>
      </c>
      <c r="K2582" t="s">
        <v>27</v>
      </c>
      <c r="L2582" s="127">
        <v>0.58124999999999993</v>
      </c>
      <c r="M2582" t="s">
        <v>28</v>
      </c>
      <c r="N2582" t="s">
        <v>49</v>
      </c>
      <c r="O2582" t="s">
        <v>30</v>
      </c>
      <c r="P2582" t="s">
        <v>54</v>
      </c>
      <c r="Q2582" t="s">
        <v>41</v>
      </c>
      <c r="R2582" t="s">
        <v>33</v>
      </c>
      <c r="S2582" t="s">
        <v>42</v>
      </c>
      <c r="T2582" t="s">
        <v>35</v>
      </c>
      <c r="U2582" s="1" t="s">
        <v>36</v>
      </c>
      <c r="V2582">
        <v>2</v>
      </c>
      <c r="W2582">
        <v>0</v>
      </c>
      <c r="X2582">
        <v>0</v>
      </c>
      <c r="Y2582">
        <v>0</v>
      </c>
      <c r="Z2582">
        <v>0</v>
      </c>
    </row>
    <row r="2583" spans="1:26" x14ac:dyDescent="0.25">
      <c r="A2583">
        <v>106991236</v>
      </c>
      <c r="B2583" t="s">
        <v>86</v>
      </c>
      <c r="C2583" t="s">
        <v>67</v>
      </c>
      <c r="D2583">
        <v>30000063</v>
      </c>
      <c r="E2583">
        <v>30000063</v>
      </c>
      <c r="F2583">
        <v>5.5650000000000004</v>
      </c>
      <c r="G2583">
        <v>40001302</v>
      </c>
      <c r="H2583">
        <v>0</v>
      </c>
      <c r="I2583">
        <v>2022</v>
      </c>
      <c r="J2583" t="s">
        <v>145</v>
      </c>
      <c r="K2583" t="s">
        <v>48</v>
      </c>
      <c r="L2583" s="127">
        <v>0.59652777777777777</v>
      </c>
      <c r="M2583" t="s">
        <v>28</v>
      </c>
      <c r="N2583" t="s">
        <v>49</v>
      </c>
      <c r="O2583" t="s">
        <v>30</v>
      </c>
      <c r="P2583" t="s">
        <v>54</v>
      </c>
      <c r="Q2583" t="s">
        <v>41</v>
      </c>
      <c r="R2583" t="s">
        <v>61</v>
      </c>
      <c r="S2583" t="s">
        <v>42</v>
      </c>
      <c r="T2583" t="s">
        <v>35</v>
      </c>
      <c r="U2583" s="1" t="s">
        <v>36</v>
      </c>
      <c r="V2583">
        <v>2</v>
      </c>
      <c r="W2583">
        <v>0</v>
      </c>
      <c r="X2583">
        <v>0</v>
      </c>
      <c r="Y2583">
        <v>0</v>
      </c>
      <c r="Z2583">
        <v>0</v>
      </c>
    </row>
    <row r="2584" spans="1:26" x14ac:dyDescent="0.25">
      <c r="A2584">
        <v>106991356</v>
      </c>
      <c r="B2584" t="s">
        <v>86</v>
      </c>
      <c r="C2584" t="s">
        <v>65</v>
      </c>
      <c r="D2584">
        <v>10000026</v>
      </c>
      <c r="E2584">
        <v>10000026</v>
      </c>
      <c r="F2584">
        <v>27.265999999999998</v>
      </c>
      <c r="G2584">
        <v>200390</v>
      </c>
      <c r="H2584">
        <v>0.5</v>
      </c>
      <c r="I2584">
        <v>2022</v>
      </c>
      <c r="J2584" t="s">
        <v>145</v>
      </c>
      <c r="K2584" t="s">
        <v>60</v>
      </c>
      <c r="L2584" s="127">
        <v>3.4722222222222224E-2</v>
      </c>
      <c r="M2584" t="s">
        <v>28</v>
      </c>
      <c r="N2584" t="s">
        <v>49</v>
      </c>
      <c r="O2584" t="s">
        <v>30</v>
      </c>
      <c r="P2584" t="s">
        <v>31</v>
      </c>
      <c r="Q2584" t="s">
        <v>41</v>
      </c>
      <c r="R2584" t="s">
        <v>33</v>
      </c>
      <c r="S2584" t="s">
        <v>42</v>
      </c>
      <c r="T2584" t="s">
        <v>57</v>
      </c>
      <c r="U2584" s="1" t="s">
        <v>36</v>
      </c>
      <c r="V2584">
        <v>1</v>
      </c>
      <c r="W2584">
        <v>0</v>
      </c>
      <c r="X2584">
        <v>0</v>
      </c>
      <c r="Y2584">
        <v>0</v>
      </c>
      <c r="Z2584">
        <v>0</v>
      </c>
    </row>
    <row r="2585" spans="1:26" x14ac:dyDescent="0.25">
      <c r="A2585">
        <v>106991357</v>
      </c>
      <c r="B2585" t="s">
        <v>86</v>
      </c>
      <c r="C2585" t="s">
        <v>65</v>
      </c>
      <c r="D2585">
        <v>10000026</v>
      </c>
      <c r="E2585">
        <v>10000026</v>
      </c>
      <c r="F2585">
        <v>23.855</v>
      </c>
      <c r="G2585">
        <v>200360</v>
      </c>
      <c r="H2585">
        <v>0.1</v>
      </c>
      <c r="I2585">
        <v>2022</v>
      </c>
      <c r="J2585" t="s">
        <v>145</v>
      </c>
      <c r="K2585" t="s">
        <v>58</v>
      </c>
      <c r="L2585" s="127">
        <v>7.9861111111111105E-2</v>
      </c>
      <c r="M2585" t="s">
        <v>28</v>
      </c>
      <c r="N2585" t="s">
        <v>49</v>
      </c>
      <c r="O2585" t="s">
        <v>30</v>
      </c>
      <c r="P2585" t="s">
        <v>31</v>
      </c>
      <c r="Q2585" t="s">
        <v>41</v>
      </c>
      <c r="R2585" t="s">
        <v>33</v>
      </c>
      <c r="S2585" t="s">
        <v>42</v>
      </c>
      <c r="T2585" t="s">
        <v>57</v>
      </c>
      <c r="U2585" s="1" t="s">
        <v>36</v>
      </c>
      <c r="V2585">
        <v>1</v>
      </c>
      <c r="W2585">
        <v>0</v>
      </c>
      <c r="X2585">
        <v>0</v>
      </c>
      <c r="Y2585">
        <v>0</v>
      </c>
      <c r="Z2585">
        <v>0</v>
      </c>
    </row>
    <row r="2586" spans="1:26" x14ac:dyDescent="0.25">
      <c r="A2586">
        <v>106992197</v>
      </c>
      <c r="B2586" t="s">
        <v>81</v>
      </c>
      <c r="C2586" t="s">
        <v>65</v>
      </c>
      <c r="D2586">
        <v>10000277</v>
      </c>
      <c r="E2586">
        <v>10000277</v>
      </c>
      <c r="F2586">
        <v>3.024</v>
      </c>
      <c r="G2586">
        <v>50007942</v>
      </c>
      <c r="H2586">
        <v>1.9E-2</v>
      </c>
      <c r="I2586">
        <v>2022</v>
      </c>
      <c r="J2586" t="s">
        <v>145</v>
      </c>
      <c r="K2586" t="s">
        <v>58</v>
      </c>
      <c r="L2586" s="127">
        <v>0.94097222222222221</v>
      </c>
      <c r="M2586" t="s">
        <v>77</v>
      </c>
      <c r="N2586" t="s">
        <v>49</v>
      </c>
      <c r="O2586" t="s">
        <v>30</v>
      </c>
      <c r="P2586" t="s">
        <v>54</v>
      </c>
      <c r="Q2586" t="s">
        <v>41</v>
      </c>
      <c r="R2586" t="s">
        <v>33</v>
      </c>
      <c r="S2586" t="s">
        <v>42</v>
      </c>
      <c r="T2586" t="s">
        <v>47</v>
      </c>
      <c r="U2586" s="1" t="s">
        <v>36</v>
      </c>
      <c r="V2586">
        <v>2</v>
      </c>
      <c r="W2586">
        <v>0</v>
      </c>
      <c r="X2586">
        <v>0</v>
      </c>
      <c r="Y2586">
        <v>0</v>
      </c>
      <c r="Z2586">
        <v>0</v>
      </c>
    </row>
    <row r="2587" spans="1:26" x14ac:dyDescent="0.25">
      <c r="A2587">
        <v>106992199</v>
      </c>
      <c r="B2587" t="s">
        <v>81</v>
      </c>
      <c r="C2587" t="s">
        <v>45</v>
      </c>
      <c r="D2587">
        <v>50028612</v>
      </c>
      <c r="E2587">
        <v>50028612</v>
      </c>
      <c r="F2587">
        <v>8.3369999999999997</v>
      </c>
      <c r="G2587">
        <v>50009213</v>
      </c>
      <c r="H2587">
        <v>0</v>
      </c>
      <c r="I2587">
        <v>2022</v>
      </c>
      <c r="J2587" t="s">
        <v>145</v>
      </c>
      <c r="K2587" t="s">
        <v>27</v>
      </c>
      <c r="L2587" s="127">
        <v>0.625</v>
      </c>
      <c r="M2587" t="s">
        <v>28</v>
      </c>
      <c r="N2587" t="s">
        <v>49</v>
      </c>
      <c r="O2587" t="s">
        <v>30</v>
      </c>
      <c r="P2587" t="s">
        <v>68</v>
      </c>
      <c r="Q2587" t="s">
        <v>41</v>
      </c>
      <c r="R2587" t="s">
        <v>33</v>
      </c>
      <c r="S2587" t="s">
        <v>42</v>
      </c>
      <c r="T2587" t="s">
        <v>35</v>
      </c>
      <c r="U2587" s="1" t="s">
        <v>43</v>
      </c>
      <c r="V2587">
        <v>3</v>
      </c>
      <c r="W2587">
        <v>0</v>
      </c>
      <c r="X2587">
        <v>0</v>
      </c>
      <c r="Y2587">
        <v>0</v>
      </c>
      <c r="Z2587">
        <v>3</v>
      </c>
    </row>
    <row r="2588" spans="1:26" x14ac:dyDescent="0.25">
      <c r="A2588">
        <v>106992243</v>
      </c>
      <c r="B2588" t="s">
        <v>120</v>
      </c>
      <c r="C2588" t="s">
        <v>38</v>
      </c>
      <c r="D2588">
        <v>20000117</v>
      </c>
      <c r="E2588">
        <v>20000117</v>
      </c>
      <c r="F2588">
        <v>999.99900000000002</v>
      </c>
      <c r="H2588">
        <v>0.19</v>
      </c>
      <c r="I2588">
        <v>2022</v>
      </c>
      <c r="J2588" t="s">
        <v>145</v>
      </c>
      <c r="K2588" t="s">
        <v>48</v>
      </c>
      <c r="L2588" s="127">
        <v>0.34861111111111115</v>
      </c>
      <c r="M2588" t="s">
        <v>28</v>
      </c>
      <c r="N2588" t="s">
        <v>49</v>
      </c>
      <c r="O2588" t="s">
        <v>30</v>
      </c>
      <c r="P2588" t="s">
        <v>31</v>
      </c>
      <c r="Q2588" t="s">
        <v>41</v>
      </c>
      <c r="R2588" t="s">
        <v>33</v>
      </c>
      <c r="S2588" t="s">
        <v>42</v>
      </c>
      <c r="T2588" t="s">
        <v>35</v>
      </c>
      <c r="U2588" s="1" t="s">
        <v>36</v>
      </c>
      <c r="V2588">
        <v>3</v>
      </c>
      <c r="W2588">
        <v>0</v>
      </c>
      <c r="X2588">
        <v>0</v>
      </c>
      <c r="Y2588">
        <v>0</v>
      </c>
      <c r="Z2588">
        <v>0</v>
      </c>
    </row>
    <row r="2589" spans="1:26" x14ac:dyDescent="0.25">
      <c r="A2589">
        <v>106992249</v>
      </c>
      <c r="B2589" t="s">
        <v>120</v>
      </c>
      <c r="C2589" t="s">
        <v>38</v>
      </c>
      <c r="D2589">
        <v>20000117</v>
      </c>
      <c r="E2589">
        <v>20000117</v>
      </c>
      <c r="F2589">
        <v>999.99900000000002</v>
      </c>
      <c r="H2589">
        <v>0.27</v>
      </c>
      <c r="I2589">
        <v>2022</v>
      </c>
      <c r="J2589" t="s">
        <v>145</v>
      </c>
      <c r="K2589" t="s">
        <v>55</v>
      </c>
      <c r="L2589" s="127">
        <v>0.4694444444444445</v>
      </c>
      <c r="M2589" t="s">
        <v>28</v>
      </c>
      <c r="N2589" t="s">
        <v>49</v>
      </c>
      <c r="O2589" t="s">
        <v>30</v>
      </c>
      <c r="P2589" t="s">
        <v>54</v>
      </c>
      <c r="Q2589" t="s">
        <v>41</v>
      </c>
      <c r="R2589" t="s">
        <v>33</v>
      </c>
      <c r="S2589" t="s">
        <v>42</v>
      </c>
      <c r="T2589" t="s">
        <v>35</v>
      </c>
      <c r="U2589" s="1" t="s">
        <v>36</v>
      </c>
      <c r="V2589">
        <v>2</v>
      </c>
      <c r="W2589">
        <v>0</v>
      </c>
      <c r="X2589">
        <v>0</v>
      </c>
      <c r="Y2589">
        <v>0</v>
      </c>
      <c r="Z2589">
        <v>0</v>
      </c>
    </row>
    <row r="2590" spans="1:26" x14ac:dyDescent="0.25">
      <c r="A2590">
        <v>106992255</v>
      </c>
      <c r="B2590" t="s">
        <v>120</v>
      </c>
      <c r="C2590" t="s">
        <v>45</v>
      </c>
      <c r="D2590">
        <v>50010348</v>
      </c>
      <c r="E2590">
        <v>50010348</v>
      </c>
      <c r="F2590">
        <v>999.99900000000002</v>
      </c>
      <c r="G2590">
        <v>50033054</v>
      </c>
      <c r="H2590">
        <v>0</v>
      </c>
      <c r="I2590">
        <v>2022</v>
      </c>
      <c r="J2590" t="s">
        <v>145</v>
      </c>
      <c r="K2590" t="s">
        <v>58</v>
      </c>
      <c r="L2590" s="127">
        <v>0.47222222222222227</v>
      </c>
      <c r="M2590" t="s">
        <v>28</v>
      </c>
      <c r="N2590" t="s">
        <v>29</v>
      </c>
      <c r="O2590" t="s">
        <v>30</v>
      </c>
      <c r="P2590" t="s">
        <v>54</v>
      </c>
      <c r="Q2590" t="s">
        <v>41</v>
      </c>
      <c r="R2590" t="s">
        <v>33</v>
      </c>
      <c r="S2590" t="s">
        <v>42</v>
      </c>
      <c r="T2590" t="s">
        <v>35</v>
      </c>
      <c r="U2590" s="1" t="s">
        <v>36</v>
      </c>
      <c r="V2590">
        <v>3</v>
      </c>
      <c r="W2590">
        <v>0</v>
      </c>
      <c r="X2590">
        <v>0</v>
      </c>
      <c r="Y2590">
        <v>0</v>
      </c>
      <c r="Z2590">
        <v>0</v>
      </c>
    </row>
    <row r="2591" spans="1:26" x14ac:dyDescent="0.25">
      <c r="A2591">
        <v>106992308</v>
      </c>
      <c r="B2591" t="s">
        <v>96</v>
      </c>
      <c r="C2591" t="s">
        <v>45</v>
      </c>
      <c r="D2591">
        <v>50023932</v>
      </c>
      <c r="E2591">
        <v>30000150</v>
      </c>
      <c r="F2591">
        <v>0.22600000000000001</v>
      </c>
      <c r="G2591">
        <v>50010560</v>
      </c>
      <c r="H2591">
        <v>2.1999999999999999E-2</v>
      </c>
      <c r="I2591">
        <v>2022</v>
      </c>
      <c r="J2591" t="s">
        <v>145</v>
      </c>
      <c r="K2591" t="s">
        <v>48</v>
      </c>
      <c r="L2591" s="127">
        <v>0.43402777777777773</v>
      </c>
      <c r="M2591" t="s">
        <v>40</v>
      </c>
      <c r="N2591" t="s">
        <v>49</v>
      </c>
      <c r="O2591" t="s">
        <v>30</v>
      </c>
      <c r="P2591" t="s">
        <v>54</v>
      </c>
      <c r="Q2591" t="s">
        <v>41</v>
      </c>
      <c r="R2591" t="s">
        <v>33</v>
      </c>
      <c r="S2591" t="s">
        <v>42</v>
      </c>
      <c r="T2591" t="s">
        <v>35</v>
      </c>
      <c r="U2591" s="1" t="s">
        <v>36</v>
      </c>
      <c r="V2591">
        <v>2</v>
      </c>
      <c r="W2591">
        <v>0</v>
      </c>
      <c r="X2591">
        <v>0</v>
      </c>
      <c r="Y2591">
        <v>0</v>
      </c>
      <c r="Z2591">
        <v>0</v>
      </c>
    </row>
    <row r="2592" spans="1:26" x14ac:dyDescent="0.25">
      <c r="A2592">
        <v>106992565</v>
      </c>
      <c r="B2592" t="s">
        <v>44</v>
      </c>
      <c r="C2592" t="s">
        <v>67</v>
      </c>
      <c r="D2592">
        <v>30000147</v>
      </c>
      <c r="E2592">
        <v>30000147</v>
      </c>
      <c r="F2592">
        <v>6.173</v>
      </c>
      <c r="G2592">
        <v>50003738</v>
      </c>
      <c r="H2592">
        <v>2</v>
      </c>
      <c r="I2592">
        <v>2022</v>
      </c>
      <c r="J2592" t="s">
        <v>145</v>
      </c>
      <c r="K2592" t="s">
        <v>53</v>
      </c>
      <c r="L2592" s="127">
        <v>0.67986111111111114</v>
      </c>
      <c r="M2592" t="s">
        <v>28</v>
      </c>
      <c r="N2592" t="s">
        <v>49</v>
      </c>
      <c r="O2592" t="s">
        <v>30</v>
      </c>
      <c r="P2592" t="s">
        <v>31</v>
      </c>
      <c r="Q2592" t="s">
        <v>41</v>
      </c>
      <c r="R2592" t="s">
        <v>33</v>
      </c>
      <c r="S2592" t="s">
        <v>42</v>
      </c>
      <c r="T2592" t="s">
        <v>35</v>
      </c>
      <c r="U2592" s="1" t="s">
        <v>43</v>
      </c>
      <c r="V2592">
        <v>3</v>
      </c>
      <c r="W2592">
        <v>0</v>
      </c>
      <c r="X2592">
        <v>0</v>
      </c>
      <c r="Y2592">
        <v>0</v>
      </c>
      <c r="Z2592">
        <v>1</v>
      </c>
    </row>
    <row r="2593" spans="1:26" x14ac:dyDescent="0.25">
      <c r="A2593">
        <v>106992615</v>
      </c>
      <c r="B2593" t="s">
        <v>107</v>
      </c>
      <c r="C2593" t="s">
        <v>45</v>
      </c>
      <c r="D2593">
        <v>50014606</v>
      </c>
      <c r="E2593">
        <v>40001255</v>
      </c>
      <c r="F2593">
        <v>1.3169999999999999</v>
      </c>
      <c r="G2593">
        <v>50033869</v>
      </c>
      <c r="H2593">
        <v>0.20799999999999999</v>
      </c>
      <c r="I2593">
        <v>2022</v>
      </c>
      <c r="J2593" t="s">
        <v>145</v>
      </c>
      <c r="K2593" t="s">
        <v>55</v>
      </c>
      <c r="L2593" s="127">
        <v>0.85416666666666663</v>
      </c>
      <c r="M2593" t="s">
        <v>77</v>
      </c>
      <c r="N2593" t="s">
        <v>49</v>
      </c>
      <c r="O2593" t="s">
        <v>30</v>
      </c>
      <c r="P2593" t="s">
        <v>31</v>
      </c>
      <c r="Q2593" t="s">
        <v>32</v>
      </c>
      <c r="R2593" t="s">
        <v>46</v>
      </c>
      <c r="S2593" t="s">
        <v>34</v>
      </c>
      <c r="T2593" t="s">
        <v>52</v>
      </c>
      <c r="U2593" s="1" t="s">
        <v>64</v>
      </c>
      <c r="V2593">
        <v>2</v>
      </c>
      <c r="W2593">
        <v>0</v>
      </c>
      <c r="X2593">
        <v>0</v>
      </c>
      <c r="Y2593">
        <v>2</v>
      </c>
      <c r="Z2593">
        <v>0</v>
      </c>
    </row>
    <row r="2594" spans="1:26" x14ac:dyDescent="0.25">
      <c r="A2594">
        <v>106992629</v>
      </c>
      <c r="B2594" t="s">
        <v>81</v>
      </c>
      <c r="C2594" t="s">
        <v>67</v>
      </c>
      <c r="D2594">
        <v>30000051</v>
      </c>
      <c r="E2594">
        <v>30000051</v>
      </c>
      <c r="F2594">
        <v>2.2389999999999999</v>
      </c>
      <c r="G2594">
        <v>50017447</v>
      </c>
      <c r="H2594">
        <v>3.7999999999999999E-2</v>
      </c>
      <c r="I2594">
        <v>2022</v>
      </c>
      <c r="J2594" t="s">
        <v>145</v>
      </c>
      <c r="K2594" t="s">
        <v>48</v>
      </c>
      <c r="L2594" s="127">
        <v>0.65555555555555556</v>
      </c>
      <c r="M2594" t="s">
        <v>77</v>
      </c>
      <c r="N2594" t="s">
        <v>49</v>
      </c>
      <c r="O2594" t="s">
        <v>30</v>
      </c>
      <c r="P2594" t="s">
        <v>54</v>
      </c>
      <c r="Q2594" t="s">
        <v>32</v>
      </c>
      <c r="R2594" t="s">
        <v>33</v>
      </c>
      <c r="S2594" t="s">
        <v>42</v>
      </c>
      <c r="T2594" t="s">
        <v>35</v>
      </c>
      <c r="U2594" s="1" t="s">
        <v>36</v>
      </c>
      <c r="V2594">
        <v>3</v>
      </c>
      <c r="W2594">
        <v>0</v>
      </c>
      <c r="X2594">
        <v>0</v>
      </c>
      <c r="Y2594">
        <v>0</v>
      </c>
      <c r="Z2594">
        <v>0</v>
      </c>
    </row>
    <row r="2595" spans="1:26" x14ac:dyDescent="0.25">
      <c r="A2595">
        <v>106992662</v>
      </c>
      <c r="B2595" t="s">
        <v>63</v>
      </c>
      <c r="C2595" t="s">
        <v>45</v>
      </c>
      <c r="D2595">
        <v>50010143</v>
      </c>
      <c r="E2595">
        <v>40001006</v>
      </c>
      <c r="F2595">
        <v>0.41299999999999998</v>
      </c>
      <c r="G2595">
        <v>50008998</v>
      </c>
      <c r="H2595">
        <v>1.4E-2</v>
      </c>
      <c r="I2595">
        <v>2022</v>
      </c>
      <c r="J2595" t="s">
        <v>145</v>
      </c>
      <c r="K2595" t="s">
        <v>60</v>
      </c>
      <c r="L2595" s="127">
        <v>0.36805555555555558</v>
      </c>
      <c r="M2595" t="s">
        <v>28</v>
      </c>
      <c r="N2595" t="s">
        <v>29</v>
      </c>
      <c r="O2595" t="s">
        <v>30</v>
      </c>
      <c r="P2595" t="s">
        <v>31</v>
      </c>
      <c r="Q2595" t="s">
        <v>41</v>
      </c>
      <c r="R2595" t="s">
        <v>33</v>
      </c>
      <c r="S2595" t="s">
        <v>42</v>
      </c>
      <c r="T2595" t="s">
        <v>35</v>
      </c>
      <c r="U2595" s="1" t="s">
        <v>36</v>
      </c>
      <c r="V2595">
        <v>2</v>
      </c>
      <c r="W2595">
        <v>0</v>
      </c>
      <c r="X2595">
        <v>0</v>
      </c>
      <c r="Y2595">
        <v>0</v>
      </c>
      <c r="Z2595">
        <v>0</v>
      </c>
    </row>
    <row r="2596" spans="1:26" x14ac:dyDescent="0.25">
      <c r="A2596">
        <v>106992954</v>
      </c>
      <c r="B2596" t="s">
        <v>91</v>
      </c>
      <c r="C2596" t="s">
        <v>45</v>
      </c>
      <c r="D2596">
        <v>50026218</v>
      </c>
      <c r="E2596">
        <v>40001414</v>
      </c>
      <c r="F2596">
        <v>0.46400000000000002</v>
      </c>
      <c r="G2596">
        <v>50032379</v>
      </c>
      <c r="H2596">
        <v>0.3</v>
      </c>
      <c r="I2596">
        <v>2022</v>
      </c>
      <c r="J2596" t="s">
        <v>145</v>
      </c>
      <c r="K2596" t="s">
        <v>53</v>
      </c>
      <c r="L2596" s="127">
        <v>0.65</v>
      </c>
      <c r="M2596" t="s">
        <v>77</v>
      </c>
      <c r="N2596" t="s">
        <v>49</v>
      </c>
      <c r="O2596" t="s">
        <v>30</v>
      </c>
      <c r="P2596" t="s">
        <v>68</v>
      </c>
      <c r="Q2596" t="s">
        <v>41</v>
      </c>
      <c r="S2596" t="s">
        <v>42</v>
      </c>
      <c r="T2596" t="s">
        <v>35</v>
      </c>
      <c r="U2596" s="1" t="s">
        <v>36</v>
      </c>
      <c r="V2596">
        <v>2</v>
      </c>
      <c r="W2596">
        <v>0</v>
      </c>
      <c r="X2596">
        <v>0</v>
      </c>
      <c r="Y2596">
        <v>0</v>
      </c>
      <c r="Z2596">
        <v>0</v>
      </c>
    </row>
    <row r="2597" spans="1:26" x14ac:dyDescent="0.25">
      <c r="A2597">
        <v>106992981</v>
      </c>
      <c r="B2597" t="s">
        <v>86</v>
      </c>
      <c r="C2597" t="s">
        <v>65</v>
      </c>
      <c r="D2597">
        <v>10000026</v>
      </c>
      <c r="E2597">
        <v>10000026</v>
      </c>
      <c r="F2597">
        <v>24.138000000000002</v>
      </c>
      <c r="G2597">
        <v>30000146</v>
      </c>
      <c r="H2597">
        <v>1</v>
      </c>
      <c r="I2597">
        <v>2022</v>
      </c>
      <c r="J2597" t="s">
        <v>145</v>
      </c>
      <c r="K2597" t="s">
        <v>60</v>
      </c>
      <c r="L2597" s="127">
        <v>0.59861111111111109</v>
      </c>
      <c r="M2597" t="s">
        <v>28</v>
      </c>
      <c r="N2597" t="s">
        <v>49</v>
      </c>
      <c r="O2597" t="s">
        <v>30</v>
      </c>
      <c r="P2597" t="s">
        <v>31</v>
      </c>
      <c r="Q2597" t="s">
        <v>41</v>
      </c>
      <c r="R2597" t="s">
        <v>33</v>
      </c>
      <c r="S2597" t="s">
        <v>42</v>
      </c>
      <c r="T2597" t="s">
        <v>35</v>
      </c>
      <c r="U2597" s="1" t="s">
        <v>36</v>
      </c>
      <c r="V2597">
        <v>1</v>
      </c>
      <c r="W2597">
        <v>0</v>
      </c>
      <c r="X2597">
        <v>0</v>
      </c>
      <c r="Y2597">
        <v>0</v>
      </c>
      <c r="Z2597">
        <v>0</v>
      </c>
    </row>
    <row r="2598" spans="1:26" x14ac:dyDescent="0.25">
      <c r="A2598">
        <v>106993061</v>
      </c>
      <c r="B2598" t="s">
        <v>104</v>
      </c>
      <c r="C2598" t="s">
        <v>65</v>
      </c>
      <c r="D2598">
        <v>10000026</v>
      </c>
      <c r="E2598">
        <v>10000026</v>
      </c>
      <c r="F2598">
        <v>1.2909999999999999</v>
      </c>
      <c r="G2598">
        <v>20000025</v>
      </c>
      <c r="H2598">
        <v>2</v>
      </c>
      <c r="I2598">
        <v>2022</v>
      </c>
      <c r="J2598" t="s">
        <v>145</v>
      </c>
      <c r="K2598" t="s">
        <v>58</v>
      </c>
      <c r="L2598" s="127">
        <v>0.59513888888888888</v>
      </c>
      <c r="M2598" t="s">
        <v>28</v>
      </c>
      <c r="N2598" t="s">
        <v>49</v>
      </c>
      <c r="O2598" t="s">
        <v>30</v>
      </c>
      <c r="P2598" t="s">
        <v>31</v>
      </c>
      <c r="Q2598" t="s">
        <v>41</v>
      </c>
      <c r="R2598" t="s">
        <v>33</v>
      </c>
      <c r="S2598" t="s">
        <v>42</v>
      </c>
      <c r="T2598" t="s">
        <v>35</v>
      </c>
      <c r="U2598" s="1" t="s">
        <v>36</v>
      </c>
      <c r="V2598">
        <v>4</v>
      </c>
      <c r="W2598">
        <v>0</v>
      </c>
      <c r="X2598">
        <v>0</v>
      </c>
      <c r="Y2598">
        <v>0</v>
      </c>
      <c r="Z2598">
        <v>0</v>
      </c>
    </row>
    <row r="2599" spans="1:26" x14ac:dyDescent="0.25">
      <c r="A2599">
        <v>106993127</v>
      </c>
      <c r="B2599" t="s">
        <v>86</v>
      </c>
      <c r="C2599" t="s">
        <v>65</v>
      </c>
      <c r="D2599">
        <v>10000026</v>
      </c>
      <c r="E2599">
        <v>10000026</v>
      </c>
      <c r="F2599">
        <v>25.038</v>
      </c>
      <c r="G2599">
        <v>30000146</v>
      </c>
      <c r="H2599">
        <v>0.1</v>
      </c>
      <c r="I2599">
        <v>2022</v>
      </c>
      <c r="J2599" t="s">
        <v>145</v>
      </c>
      <c r="K2599" t="s">
        <v>60</v>
      </c>
      <c r="L2599" s="127">
        <v>0.60069444444444442</v>
      </c>
      <c r="M2599" t="s">
        <v>28</v>
      </c>
      <c r="N2599" t="s">
        <v>29</v>
      </c>
      <c r="O2599" t="s">
        <v>30</v>
      </c>
      <c r="P2599" t="s">
        <v>31</v>
      </c>
      <c r="Q2599" t="s">
        <v>41</v>
      </c>
      <c r="R2599" t="s">
        <v>56</v>
      </c>
      <c r="S2599" t="s">
        <v>42</v>
      </c>
      <c r="T2599" t="s">
        <v>35</v>
      </c>
      <c r="U2599" s="1" t="s">
        <v>36</v>
      </c>
      <c r="V2599">
        <v>3</v>
      </c>
      <c r="W2599">
        <v>0</v>
      </c>
      <c r="X2599">
        <v>0</v>
      </c>
      <c r="Y2599">
        <v>0</v>
      </c>
      <c r="Z2599">
        <v>0</v>
      </c>
    </row>
    <row r="2600" spans="1:26" x14ac:dyDescent="0.25">
      <c r="A2600">
        <v>106993199</v>
      </c>
      <c r="B2600" t="s">
        <v>117</v>
      </c>
      <c r="C2600" t="s">
        <v>65</v>
      </c>
      <c r="D2600">
        <v>10000040</v>
      </c>
      <c r="E2600">
        <v>10000040</v>
      </c>
      <c r="F2600">
        <v>13.6</v>
      </c>
      <c r="G2600">
        <v>40002158</v>
      </c>
      <c r="H2600">
        <v>1</v>
      </c>
      <c r="I2600">
        <v>2022</v>
      </c>
      <c r="J2600" t="s">
        <v>145</v>
      </c>
      <c r="K2600" t="s">
        <v>58</v>
      </c>
      <c r="L2600" s="127">
        <v>0.65069444444444446</v>
      </c>
      <c r="M2600" t="s">
        <v>28</v>
      </c>
      <c r="N2600" t="s">
        <v>29</v>
      </c>
      <c r="O2600" t="s">
        <v>30</v>
      </c>
      <c r="P2600" t="s">
        <v>31</v>
      </c>
      <c r="Q2600" t="s">
        <v>41</v>
      </c>
      <c r="R2600" t="s">
        <v>33</v>
      </c>
      <c r="S2600" t="s">
        <v>42</v>
      </c>
      <c r="T2600" t="s">
        <v>35</v>
      </c>
      <c r="U2600" s="1" t="s">
        <v>64</v>
      </c>
      <c r="V2600">
        <v>3</v>
      </c>
      <c r="W2600">
        <v>0</v>
      </c>
      <c r="X2600">
        <v>0</v>
      </c>
      <c r="Y2600">
        <v>1</v>
      </c>
      <c r="Z2600">
        <v>0</v>
      </c>
    </row>
    <row r="2601" spans="1:26" x14ac:dyDescent="0.25">
      <c r="A2601">
        <v>106993235</v>
      </c>
      <c r="B2601" t="s">
        <v>155</v>
      </c>
      <c r="C2601" t="s">
        <v>65</v>
      </c>
      <c r="D2601">
        <v>10000095</v>
      </c>
      <c r="E2601">
        <v>10000095</v>
      </c>
      <c r="F2601">
        <v>13.595000000000001</v>
      </c>
      <c r="G2601">
        <v>20000064</v>
      </c>
      <c r="H2601">
        <v>0.1</v>
      </c>
      <c r="I2601">
        <v>2022</v>
      </c>
      <c r="J2601" t="s">
        <v>145</v>
      </c>
      <c r="K2601" t="s">
        <v>27</v>
      </c>
      <c r="L2601" s="127">
        <v>0.28194444444444444</v>
      </c>
      <c r="M2601" t="s">
        <v>28</v>
      </c>
      <c r="N2601" t="s">
        <v>49</v>
      </c>
      <c r="O2601" t="s">
        <v>30</v>
      </c>
      <c r="P2601" t="s">
        <v>54</v>
      </c>
      <c r="Q2601" t="s">
        <v>41</v>
      </c>
      <c r="R2601" t="s">
        <v>33</v>
      </c>
      <c r="S2601" t="s">
        <v>42</v>
      </c>
      <c r="T2601" t="s">
        <v>35</v>
      </c>
      <c r="U2601" s="1" t="s">
        <v>36</v>
      </c>
      <c r="V2601">
        <v>1</v>
      </c>
      <c r="W2601">
        <v>0</v>
      </c>
      <c r="X2601">
        <v>0</v>
      </c>
      <c r="Y2601">
        <v>0</v>
      </c>
      <c r="Z2601">
        <v>0</v>
      </c>
    </row>
    <row r="2602" spans="1:26" x14ac:dyDescent="0.25">
      <c r="A2602">
        <v>106993257</v>
      </c>
      <c r="B2602" t="s">
        <v>81</v>
      </c>
      <c r="C2602" t="s">
        <v>65</v>
      </c>
      <c r="D2602">
        <v>10000485</v>
      </c>
      <c r="E2602">
        <v>10800485</v>
      </c>
      <c r="F2602">
        <v>29.509</v>
      </c>
      <c r="G2602">
        <v>50025426</v>
      </c>
      <c r="H2602">
        <v>0.5</v>
      </c>
      <c r="I2602">
        <v>2022</v>
      </c>
      <c r="J2602" t="s">
        <v>145</v>
      </c>
      <c r="K2602" t="s">
        <v>27</v>
      </c>
      <c r="L2602" s="127">
        <v>0.37083333333333335</v>
      </c>
      <c r="M2602" t="s">
        <v>28</v>
      </c>
      <c r="N2602" t="s">
        <v>49</v>
      </c>
      <c r="O2602" t="s">
        <v>30</v>
      </c>
      <c r="P2602" t="s">
        <v>31</v>
      </c>
      <c r="Q2602" t="s">
        <v>41</v>
      </c>
      <c r="R2602" t="s">
        <v>33</v>
      </c>
      <c r="S2602" t="s">
        <v>42</v>
      </c>
      <c r="T2602" t="s">
        <v>35</v>
      </c>
      <c r="U2602" s="1" t="s">
        <v>36</v>
      </c>
      <c r="V2602">
        <v>2</v>
      </c>
      <c r="W2602">
        <v>0</v>
      </c>
      <c r="X2602">
        <v>0</v>
      </c>
      <c r="Y2602">
        <v>0</v>
      </c>
      <c r="Z2602">
        <v>0</v>
      </c>
    </row>
    <row r="2603" spans="1:26" x14ac:dyDescent="0.25">
      <c r="A2603">
        <v>106993276</v>
      </c>
      <c r="B2603" t="s">
        <v>107</v>
      </c>
      <c r="C2603" t="s">
        <v>38</v>
      </c>
      <c r="D2603">
        <v>20000321</v>
      </c>
      <c r="E2603">
        <v>20000321</v>
      </c>
      <c r="F2603">
        <v>3.7250000000000001</v>
      </c>
      <c r="G2603">
        <v>40001136</v>
      </c>
      <c r="H2603">
        <v>0</v>
      </c>
      <c r="I2603">
        <v>2022</v>
      </c>
      <c r="J2603" t="s">
        <v>145</v>
      </c>
      <c r="K2603" t="s">
        <v>27</v>
      </c>
      <c r="L2603" s="127">
        <v>0.42986111111111108</v>
      </c>
      <c r="M2603" t="s">
        <v>40</v>
      </c>
      <c r="N2603" t="s">
        <v>49</v>
      </c>
      <c r="O2603" t="s">
        <v>30</v>
      </c>
      <c r="P2603" t="s">
        <v>54</v>
      </c>
      <c r="Q2603" t="s">
        <v>41</v>
      </c>
      <c r="R2603" t="s">
        <v>61</v>
      </c>
      <c r="S2603" t="s">
        <v>42</v>
      </c>
      <c r="T2603" t="s">
        <v>35</v>
      </c>
      <c r="U2603" s="1" t="s">
        <v>36</v>
      </c>
      <c r="V2603">
        <v>2</v>
      </c>
      <c r="W2603">
        <v>0</v>
      </c>
      <c r="X2603">
        <v>0</v>
      </c>
      <c r="Y2603">
        <v>0</v>
      </c>
      <c r="Z2603">
        <v>0</v>
      </c>
    </row>
    <row r="2604" spans="1:26" x14ac:dyDescent="0.25">
      <c r="A2604">
        <v>106993300</v>
      </c>
      <c r="B2604" t="s">
        <v>117</v>
      </c>
      <c r="C2604" t="s">
        <v>65</v>
      </c>
      <c r="D2604">
        <v>10000077</v>
      </c>
      <c r="E2604">
        <v>10000077</v>
      </c>
      <c r="F2604">
        <v>20.699000000000002</v>
      </c>
      <c r="G2604">
        <v>20000064</v>
      </c>
      <c r="H2604">
        <v>0.3</v>
      </c>
      <c r="I2604">
        <v>2022</v>
      </c>
      <c r="J2604" t="s">
        <v>145</v>
      </c>
      <c r="K2604" t="s">
        <v>27</v>
      </c>
      <c r="L2604" s="127">
        <v>0.44444444444444442</v>
      </c>
      <c r="M2604" t="s">
        <v>28</v>
      </c>
      <c r="N2604" t="s">
        <v>49</v>
      </c>
      <c r="O2604" t="s">
        <v>30</v>
      </c>
      <c r="P2604" t="s">
        <v>31</v>
      </c>
      <c r="Q2604" t="s">
        <v>41</v>
      </c>
      <c r="R2604" t="s">
        <v>33</v>
      </c>
      <c r="S2604" t="s">
        <v>42</v>
      </c>
      <c r="T2604" t="s">
        <v>35</v>
      </c>
      <c r="U2604" s="1" t="s">
        <v>36</v>
      </c>
      <c r="V2604">
        <v>1</v>
      </c>
      <c r="W2604">
        <v>0</v>
      </c>
      <c r="X2604">
        <v>0</v>
      </c>
      <c r="Y2604">
        <v>0</v>
      </c>
      <c r="Z2604">
        <v>0</v>
      </c>
    </row>
    <row r="2605" spans="1:26" x14ac:dyDescent="0.25">
      <c r="A2605">
        <v>106993313</v>
      </c>
      <c r="B2605" t="s">
        <v>81</v>
      </c>
      <c r="C2605" t="s">
        <v>65</v>
      </c>
      <c r="D2605">
        <v>10000485</v>
      </c>
      <c r="E2605">
        <v>10800485</v>
      </c>
      <c r="F2605">
        <v>35.405999999999999</v>
      </c>
      <c r="G2605">
        <v>50028612</v>
      </c>
      <c r="H2605">
        <v>1</v>
      </c>
      <c r="I2605">
        <v>2022</v>
      </c>
      <c r="J2605" t="s">
        <v>145</v>
      </c>
      <c r="K2605" t="s">
        <v>27</v>
      </c>
      <c r="L2605" s="127">
        <v>0.70972222222222225</v>
      </c>
      <c r="M2605" t="s">
        <v>28</v>
      </c>
      <c r="N2605" t="s">
        <v>49</v>
      </c>
      <c r="O2605" t="s">
        <v>30</v>
      </c>
      <c r="P2605" t="s">
        <v>31</v>
      </c>
      <c r="Q2605" t="s">
        <v>41</v>
      </c>
      <c r="R2605" t="s">
        <v>33</v>
      </c>
      <c r="S2605" t="s">
        <v>42</v>
      </c>
      <c r="T2605" t="s">
        <v>35</v>
      </c>
      <c r="U2605" s="1" t="s">
        <v>36</v>
      </c>
      <c r="V2605">
        <v>1</v>
      </c>
      <c r="W2605">
        <v>0</v>
      </c>
      <c r="X2605">
        <v>0</v>
      </c>
      <c r="Y2605">
        <v>0</v>
      </c>
      <c r="Z2605">
        <v>0</v>
      </c>
    </row>
    <row r="2606" spans="1:26" x14ac:dyDescent="0.25">
      <c r="A2606">
        <v>106993320</v>
      </c>
      <c r="B2606" t="s">
        <v>86</v>
      </c>
      <c r="C2606" t="s">
        <v>65</v>
      </c>
      <c r="D2606">
        <v>10000026</v>
      </c>
      <c r="E2606">
        <v>10000026</v>
      </c>
      <c r="F2606">
        <v>27.959</v>
      </c>
      <c r="G2606">
        <v>30000280</v>
      </c>
      <c r="H2606">
        <v>0.3</v>
      </c>
      <c r="I2606">
        <v>2022</v>
      </c>
      <c r="J2606" t="s">
        <v>145</v>
      </c>
      <c r="K2606" t="s">
        <v>27</v>
      </c>
      <c r="L2606" s="127">
        <v>0.67291666666666661</v>
      </c>
      <c r="M2606" t="s">
        <v>28</v>
      </c>
      <c r="N2606" t="s">
        <v>49</v>
      </c>
      <c r="O2606" t="s">
        <v>30</v>
      </c>
      <c r="P2606" t="s">
        <v>54</v>
      </c>
      <c r="Q2606" t="s">
        <v>41</v>
      </c>
      <c r="R2606" t="s">
        <v>33</v>
      </c>
      <c r="S2606" t="s">
        <v>42</v>
      </c>
      <c r="T2606" t="s">
        <v>35</v>
      </c>
      <c r="U2606" s="1" t="s">
        <v>36</v>
      </c>
      <c r="V2606">
        <v>2</v>
      </c>
      <c r="W2606">
        <v>0</v>
      </c>
      <c r="X2606">
        <v>0</v>
      </c>
      <c r="Y2606">
        <v>0</v>
      </c>
      <c r="Z2606">
        <v>0</v>
      </c>
    </row>
    <row r="2607" spans="1:26" x14ac:dyDescent="0.25">
      <c r="A2607">
        <v>106993574</v>
      </c>
      <c r="B2607" t="s">
        <v>86</v>
      </c>
      <c r="C2607" t="s">
        <v>65</v>
      </c>
      <c r="D2607">
        <v>10000026</v>
      </c>
      <c r="E2607">
        <v>10000026</v>
      </c>
      <c r="F2607">
        <v>24.757000000000001</v>
      </c>
      <c r="G2607">
        <v>200375</v>
      </c>
      <c r="H2607">
        <v>0.5</v>
      </c>
      <c r="I2607">
        <v>2022</v>
      </c>
      <c r="J2607" t="s">
        <v>145</v>
      </c>
      <c r="K2607" t="s">
        <v>60</v>
      </c>
      <c r="L2607" s="127">
        <v>0.55763888888888891</v>
      </c>
      <c r="M2607" t="s">
        <v>28</v>
      </c>
      <c r="N2607" t="s">
        <v>49</v>
      </c>
      <c r="O2607" t="s">
        <v>30</v>
      </c>
      <c r="P2607" t="s">
        <v>31</v>
      </c>
      <c r="Q2607" t="s">
        <v>41</v>
      </c>
      <c r="R2607" t="s">
        <v>33</v>
      </c>
      <c r="S2607" t="s">
        <v>42</v>
      </c>
      <c r="T2607" t="s">
        <v>35</v>
      </c>
      <c r="U2607" s="1" t="s">
        <v>36</v>
      </c>
      <c r="V2607">
        <v>4</v>
      </c>
      <c r="W2607">
        <v>0</v>
      </c>
      <c r="X2607">
        <v>0</v>
      </c>
      <c r="Y2607">
        <v>0</v>
      </c>
      <c r="Z2607">
        <v>0</v>
      </c>
    </row>
    <row r="2608" spans="1:26" x14ac:dyDescent="0.25">
      <c r="A2608">
        <v>106993575</v>
      </c>
      <c r="B2608" t="s">
        <v>86</v>
      </c>
      <c r="C2608" t="s">
        <v>65</v>
      </c>
      <c r="D2608">
        <v>10000026</v>
      </c>
      <c r="E2608">
        <v>10000026</v>
      </c>
      <c r="F2608">
        <v>24.757000000000001</v>
      </c>
      <c r="G2608">
        <v>200375</v>
      </c>
      <c r="H2608">
        <v>0.5</v>
      </c>
      <c r="I2608">
        <v>2022</v>
      </c>
      <c r="J2608" t="s">
        <v>145</v>
      </c>
      <c r="K2608" t="s">
        <v>60</v>
      </c>
      <c r="L2608" s="127">
        <v>0.57638888888888895</v>
      </c>
      <c r="M2608" t="s">
        <v>28</v>
      </c>
      <c r="N2608" t="s">
        <v>49</v>
      </c>
      <c r="O2608" t="s">
        <v>30</v>
      </c>
      <c r="P2608" t="s">
        <v>31</v>
      </c>
      <c r="Q2608" t="s">
        <v>41</v>
      </c>
      <c r="R2608" t="s">
        <v>33</v>
      </c>
      <c r="S2608" t="s">
        <v>42</v>
      </c>
      <c r="T2608" t="s">
        <v>35</v>
      </c>
      <c r="U2608" s="1" t="s">
        <v>36</v>
      </c>
      <c r="V2608">
        <v>4</v>
      </c>
      <c r="W2608">
        <v>0</v>
      </c>
      <c r="X2608">
        <v>0</v>
      </c>
      <c r="Y2608">
        <v>0</v>
      </c>
      <c r="Z2608">
        <v>0</v>
      </c>
    </row>
    <row r="2609" spans="1:26" x14ac:dyDescent="0.25">
      <c r="A2609">
        <v>106993590</v>
      </c>
      <c r="B2609" t="s">
        <v>86</v>
      </c>
      <c r="C2609" t="s">
        <v>65</v>
      </c>
      <c r="D2609">
        <v>10000026</v>
      </c>
      <c r="E2609">
        <v>10000026</v>
      </c>
      <c r="F2609">
        <v>25.754999999999999</v>
      </c>
      <c r="G2609">
        <v>200370</v>
      </c>
      <c r="H2609">
        <v>1</v>
      </c>
      <c r="I2609">
        <v>2022</v>
      </c>
      <c r="J2609" t="s">
        <v>145</v>
      </c>
      <c r="K2609" t="s">
        <v>27</v>
      </c>
      <c r="L2609" s="127">
        <v>0.53888888888888886</v>
      </c>
      <c r="M2609" t="s">
        <v>28</v>
      </c>
      <c r="N2609" t="s">
        <v>49</v>
      </c>
      <c r="O2609" t="s">
        <v>30</v>
      </c>
      <c r="P2609" t="s">
        <v>31</v>
      </c>
      <c r="Q2609" t="s">
        <v>41</v>
      </c>
      <c r="R2609" t="s">
        <v>33</v>
      </c>
      <c r="S2609" t="s">
        <v>42</v>
      </c>
      <c r="T2609" t="s">
        <v>35</v>
      </c>
      <c r="U2609" s="1" t="s">
        <v>36</v>
      </c>
      <c r="V2609">
        <v>4</v>
      </c>
      <c r="W2609">
        <v>0</v>
      </c>
      <c r="X2609">
        <v>0</v>
      </c>
      <c r="Y2609">
        <v>0</v>
      </c>
      <c r="Z2609">
        <v>0</v>
      </c>
    </row>
    <row r="2610" spans="1:26" x14ac:dyDescent="0.25">
      <c r="A2610">
        <v>106993593</v>
      </c>
      <c r="B2610" t="s">
        <v>86</v>
      </c>
      <c r="C2610" t="s">
        <v>65</v>
      </c>
      <c r="D2610">
        <v>10000026</v>
      </c>
      <c r="E2610">
        <v>10000026</v>
      </c>
      <c r="F2610">
        <v>25.754999999999999</v>
      </c>
      <c r="G2610">
        <v>200370</v>
      </c>
      <c r="H2610">
        <v>1</v>
      </c>
      <c r="I2610">
        <v>2022</v>
      </c>
      <c r="J2610" t="s">
        <v>145</v>
      </c>
      <c r="K2610" t="s">
        <v>27</v>
      </c>
      <c r="L2610" s="127">
        <v>0.5395833333333333</v>
      </c>
      <c r="M2610" t="s">
        <v>28</v>
      </c>
      <c r="N2610" t="s">
        <v>49</v>
      </c>
      <c r="O2610" t="s">
        <v>30</v>
      </c>
      <c r="P2610" t="s">
        <v>31</v>
      </c>
      <c r="Q2610" t="s">
        <v>41</v>
      </c>
      <c r="R2610" t="s">
        <v>33</v>
      </c>
      <c r="S2610" t="s">
        <v>42</v>
      </c>
      <c r="T2610" t="s">
        <v>35</v>
      </c>
      <c r="U2610" s="1" t="s">
        <v>36</v>
      </c>
      <c r="V2610">
        <v>1</v>
      </c>
      <c r="W2610">
        <v>0</v>
      </c>
      <c r="X2610">
        <v>0</v>
      </c>
      <c r="Y2610">
        <v>0</v>
      </c>
      <c r="Z2610">
        <v>0</v>
      </c>
    </row>
    <row r="2611" spans="1:26" x14ac:dyDescent="0.25">
      <c r="A2611">
        <v>106993609</v>
      </c>
      <c r="B2611" t="s">
        <v>86</v>
      </c>
      <c r="C2611" t="s">
        <v>65</v>
      </c>
      <c r="D2611">
        <v>10000026</v>
      </c>
      <c r="E2611">
        <v>10000026</v>
      </c>
      <c r="F2611">
        <v>28.253</v>
      </c>
      <c r="G2611">
        <v>30000280</v>
      </c>
      <c r="H2611">
        <v>6.0000000000000001E-3</v>
      </c>
      <c r="I2611">
        <v>2022</v>
      </c>
      <c r="J2611" t="s">
        <v>145</v>
      </c>
      <c r="K2611" t="s">
        <v>27</v>
      </c>
      <c r="L2611" s="127">
        <v>0.76041666666666663</v>
      </c>
      <c r="M2611" t="s">
        <v>28</v>
      </c>
      <c r="N2611" t="s">
        <v>49</v>
      </c>
      <c r="O2611" t="s">
        <v>30</v>
      </c>
      <c r="P2611" t="s">
        <v>31</v>
      </c>
      <c r="Q2611" t="s">
        <v>41</v>
      </c>
      <c r="R2611" t="s">
        <v>66</v>
      </c>
      <c r="S2611" t="s">
        <v>42</v>
      </c>
      <c r="T2611" t="s">
        <v>35</v>
      </c>
      <c r="U2611" s="1" t="s">
        <v>36</v>
      </c>
      <c r="V2611">
        <v>2</v>
      </c>
      <c r="W2611">
        <v>0</v>
      </c>
      <c r="X2611">
        <v>0</v>
      </c>
      <c r="Y2611">
        <v>0</v>
      </c>
      <c r="Z2611">
        <v>0</v>
      </c>
    </row>
    <row r="2612" spans="1:26" x14ac:dyDescent="0.25">
      <c r="A2612">
        <v>106993652</v>
      </c>
      <c r="B2612" t="s">
        <v>142</v>
      </c>
      <c r="C2612" t="s">
        <v>122</v>
      </c>
      <c r="D2612">
        <v>40001308</v>
      </c>
      <c r="E2612">
        <v>40001308</v>
      </c>
      <c r="F2612">
        <v>8.1319999999999997</v>
      </c>
      <c r="G2612">
        <v>40001324</v>
      </c>
      <c r="H2612">
        <v>0.2</v>
      </c>
      <c r="I2612">
        <v>2022</v>
      </c>
      <c r="J2612" t="s">
        <v>145</v>
      </c>
      <c r="K2612" t="s">
        <v>27</v>
      </c>
      <c r="L2612" s="127">
        <v>0.53888888888888886</v>
      </c>
      <c r="M2612" t="s">
        <v>28</v>
      </c>
      <c r="N2612" t="s">
        <v>29</v>
      </c>
      <c r="O2612" t="s">
        <v>30</v>
      </c>
      <c r="P2612" t="s">
        <v>31</v>
      </c>
      <c r="Q2612" t="s">
        <v>41</v>
      </c>
      <c r="R2612" t="s">
        <v>99</v>
      </c>
      <c r="S2612" t="s">
        <v>42</v>
      </c>
      <c r="T2612" t="s">
        <v>35</v>
      </c>
      <c r="U2612" s="1" t="s">
        <v>64</v>
      </c>
      <c r="V2612">
        <v>4</v>
      </c>
      <c r="W2612">
        <v>0</v>
      </c>
      <c r="X2612">
        <v>0</v>
      </c>
      <c r="Y2612">
        <v>3</v>
      </c>
      <c r="Z2612">
        <v>0</v>
      </c>
    </row>
    <row r="2613" spans="1:26" x14ac:dyDescent="0.25">
      <c r="A2613">
        <v>106993653</v>
      </c>
      <c r="B2613" t="s">
        <v>142</v>
      </c>
      <c r="C2613" t="s">
        <v>122</v>
      </c>
      <c r="D2613">
        <v>40001308</v>
      </c>
      <c r="E2613">
        <v>40001308</v>
      </c>
      <c r="F2613">
        <v>8.1319999999999997</v>
      </c>
      <c r="G2613">
        <v>40001324</v>
      </c>
      <c r="H2613">
        <v>0.2</v>
      </c>
      <c r="I2613">
        <v>2022</v>
      </c>
      <c r="J2613" t="s">
        <v>145</v>
      </c>
      <c r="K2613" t="s">
        <v>27</v>
      </c>
      <c r="L2613" s="127">
        <v>0.54999999999999993</v>
      </c>
      <c r="M2613" t="s">
        <v>28</v>
      </c>
      <c r="N2613" t="s">
        <v>29</v>
      </c>
      <c r="O2613" t="s">
        <v>30</v>
      </c>
      <c r="P2613" t="s">
        <v>31</v>
      </c>
      <c r="Q2613" t="s">
        <v>41</v>
      </c>
      <c r="R2613" t="s">
        <v>99</v>
      </c>
      <c r="S2613" t="s">
        <v>42</v>
      </c>
      <c r="T2613" t="s">
        <v>35</v>
      </c>
      <c r="U2613" s="1" t="s">
        <v>64</v>
      </c>
      <c r="V2613">
        <v>4</v>
      </c>
      <c r="W2613">
        <v>0</v>
      </c>
      <c r="X2613">
        <v>0</v>
      </c>
      <c r="Y2613">
        <v>4</v>
      </c>
      <c r="Z2613">
        <v>0</v>
      </c>
    </row>
    <row r="2614" spans="1:26" x14ac:dyDescent="0.25">
      <c r="A2614">
        <v>106993724</v>
      </c>
      <c r="B2614" t="s">
        <v>97</v>
      </c>
      <c r="C2614" t="s">
        <v>45</v>
      </c>
      <c r="D2614">
        <v>50010568</v>
      </c>
      <c r="E2614">
        <v>50010568</v>
      </c>
      <c r="F2614">
        <v>999.99900000000002</v>
      </c>
      <c r="G2614">
        <v>50009618</v>
      </c>
      <c r="H2614">
        <v>2.3E-2</v>
      </c>
      <c r="I2614">
        <v>2022</v>
      </c>
      <c r="J2614" t="s">
        <v>145</v>
      </c>
      <c r="K2614" t="s">
        <v>39</v>
      </c>
      <c r="L2614" s="127">
        <v>0.5180555555555556</v>
      </c>
      <c r="M2614" t="s">
        <v>28</v>
      </c>
      <c r="N2614" t="s">
        <v>49</v>
      </c>
      <c r="O2614" t="s">
        <v>30</v>
      </c>
      <c r="P2614" t="s">
        <v>31</v>
      </c>
      <c r="Q2614" t="s">
        <v>41</v>
      </c>
      <c r="R2614" t="s">
        <v>33</v>
      </c>
      <c r="S2614" t="s">
        <v>42</v>
      </c>
      <c r="T2614" t="s">
        <v>35</v>
      </c>
      <c r="U2614" s="1" t="s">
        <v>36</v>
      </c>
      <c r="V2614">
        <v>3</v>
      </c>
      <c r="W2614">
        <v>0</v>
      </c>
      <c r="X2614">
        <v>0</v>
      </c>
      <c r="Y2614">
        <v>0</v>
      </c>
      <c r="Z2614">
        <v>0</v>
      </c>
    </row>
    <row r="2615" spans="1:26" x14ac:dyDescent="0.25">
      <c r="A2615">
        <v>106993784</v>
      </c>
      <c r="B2615" t="s">
        <v>100</v>
      </c>
      <c r="C2615" t="s">
        <v>67</v>
      </c>
      <c r="D2615">
        <v>30000016</v>
      </c>
      <c r="E2615">
        <v>30000016</v>
      </c>
      <c r="F2615">
        <v>8.56</v>
      </c>
      <c r="G2615">
        <v>40001804</v>
      </c>
      <c r="H2615">
        <v>0.1</v>
      </c>
      <c r="I2615">
        <v>2022</v>
      </c>
      <c r="J2615" t="s">
        <v>145</v>
      </c>
      <c r="K2615" t="s">
        <v>39</v>
      </c>
      <c r="L2615" s="127">
        <v>0.8666666666666667</v>
      </c>
      <c r="M2615" t="s">
        <v>28</v>
      </c>
      <c r="N2615" t="s">
        <v>49</v>
      </c>
      <c r="O2615" t="s">
        <v>30</v>
      </c>
      <c r="P2615" t="s">
        <v>31</v>
      </c>
      <c r="Q2615" t="s">
        <v>41</v>
      </c>
      <c r="R2615" t="s">
        <v>33</v>
      </c>
      <c r="S2615" t="s">
        <v>42</v>
      </c>
      <c r="T2615" t="s">
        <v>57</v>
      </c>
      <c r="U2615" s="1" t="s">
        <v>36</v>
      </c>
      <c r="V2615">
        <v>4</v>
      </c>
      <c r="W2615">
        <v>0</v>
      </c>
      <c r="X2615">
        <v>0</v>
      </c>
      <c r="Y2615">
        <v>0</v>
      </c>
      <c r="Z2615">
        <v>0</v>
      </c>
    </row>
    <row r="2616" spans="1:26" x14ac:dyDescent="0.25">
      <c r="A2616">
        <v>106993797</v>
      </c>
      <c r="B2616" t="s">
        <v>112</v>
      </c>
      <c r="C2616" t="s">
        <v>65</v>
      </c>
      <c r="D2616">
        <v>10000095</v>
      </c>
      <c r="E2616">
        <v>10000095</v>
      </c>
      <c r="F2616">
        <v>1.2470000000000001</v>
      </c>
      <c r="G2616">
        <v>40001002</v>
      </c>
      <c r="H2616">
        <v>0.5</v>
      </c>
      <c r="I2616">
        <v>2022</v>
      </c>
      <c r="J2616" t="s">
        <v>145</v>
      </c>
      <c r="K2616" t="s">
        <v>55</v>
      </c>
      <c r="L2616" s="127">
        <v>0.4777777777777778</v>
      </c>
      <c r="M2616" t="s">
        <v>28</v>
      </c>
      <c r="N2616" t="s">
        <v>49</v>
      </c>
      <c r="O2616" t="s">
        <v>30</v>
      </c>
      <c r="P2616" t="s">
        <v>54</v>
      </c>
      <c r="Q2616" t="s">
        <v>41</v>
      </c>
      <c r="R2616" t="s">
        <v>33</v>
      </c>
      <c r="S2616" t="s">
        <v>42</v>
      </c>
      <c r="T2616" t="s">
        <v>35</v>
      </c>
      <c r="U2616" s="1" t="s">
        <v>36</v>
      </c>
      <c r="V2616">
        <v>2</v>
      </c>
      <c r="W2616">
        <v>0</v>
      </c>
      <c r="X2616">
        <v>0</v>
      </c>
      <c r="Y2616">
        <v>0</v>
      </c>
      <c r="Z2616">
        <v>0</v>
      </c>
    </row>
    <row r="2617" spans="1:26" x14ac:dyDescent="0.25">
      <c r="A2617">
        <v>106993798</v>
      </c>
      <c r="B2617" t="s">
        <v>112</v>
      </c>
      <c r="C2617" t="s">
        <v>65</v>
      </c>
      <c r="D2617">
        <v>10000095</v>
      </c>
      <c r="E2617">
        <v>10000095</v>
      </c>
      <c r="F2617">
        <v>1.2470000000000001</v>
      </c>
      <c r="G2617">
        <v>40001002</v>
      </c>
      <c r="H2617">
        <v>0.5</v>
      </c>
      <c r="I2617">
        <v>2022</v>
      </c>
      <c r="J2617" t="s">
        <v>145</v>
      </c>
      <c r="K2617" t="s">
        <v>58</v>
      </c>
      <c r="L2617" s="127">
        <v>0.44861111111111113</v>
      </c>
      <c r="M2617" t="s">
        <v>28</v>
      </c>
      <c r="N2617" t="s">
        <v>49</v>
      </c>
      <c r="O2617" t="s">
        <v>30</v>
      </c>
      <c r="P2617" t="s">
        <v>54</v>
      </c>
      <c r="Q2617" t="s">
        <v>41</v>
      </c>
      <c r="R2617" t="s">
        <v>33</v>
      </c>
      <c r="S2617" t="s">
        <v>42</v>
      </c>
      <c r="T2617" t="s">
        <v>35</v>
      </c>
      <c r="U2617" s="1" t="s">
        <v>36</v>
      </c>
      <c r="V2617">
        <v>3</v>
      </c>
      <c r="W2617">
        <v>0</v>
      </c>
      <c r="X2617">
        <v>0</v>
      </c>
      <c r="Y2617">
        <v>0</v>
      </c>
      <c r="Z2617">
        <v>0</v>
      </c>
    </row>
    <row r="2618" spans="1:26" x14ac:dyDescent="0.25">
      <c r="A2618">
        <v>106993905</v>
      </c>
      <c r="B2618" t="s">
        <v>131</v>
      </c>
      <c r="C2618" t="s">
        <v>38</v>
      </c>
      <c r="D2618">
        <v>22000221</v>
      </c>
      <c r="E2618">
        <v>20000221</v>
      </c>
      <c r="F2618">
        <v>14.238</v>
      </c>
      <c r="G2618">
        <v>50018093</v>
      </c>
      <c r="H2618">
        <v>1.4E-2</v>
      </c>
      <c r="I2618">
        <v>2022</v>
      </c>
      <c r="J2618" t="s">
        <v>145</v>
      </c>
      <c r="K2618" t="s">
        <v>53</v>
      </c>
      <c r="L2618" s="127">
        <v>0.72916666666666663</v>
      </c>
      <c r="M2618" t="s">
        <v>28</v>
      </c>
      <c r="N2618" t="s">
        <v>29</v>
      </c>
      <c r="O2618" t="s">
        <v>30</v>
      </c>
      <c r="P2618" t="s">
        <v>31</v>
      </c>
      <c r="Q2618" t="s">
        <v>41</v>
      </c>
      <c r="R2618" t="s">
        <v>33</v>
      </c>
      <c r="S2618" t="s">
        <v>42</v>
      </c>
      <c r="T2618" t="s">
        <v>35</v>
      </c>
      <c r="U2618" s="1" t="s">
        <v>36</v>
      </c>
      <c r="V2618">
        <v>2</v>
      </c>
      <c r="W2618">
        <v>0</v>
      </c>
      <c r="X2618">
        <v>0</v>
      </c>
      <c r="Y2618">
        <v>0</v>
      </c>
      <c r="Z2618">
        <v>0</v>
      </c>
    </row>
    <row r="2619" spans="1:26" x14ac:dyDescent="0.25">
      <c r="A2619">
        <v>106993952</v>
      </c>
      <c r="B2619" t="s">
        <v>81</v>
      </c>
      <c r="C2619" t="s">
        <v>45</v>
      </c>
      <c r="D2619">
        <v>50003933</v>
      </c>
      <c r="E2619">
        <v>10000277</v>
      </c>
      <c r="F2619">
        <v>3.3860000000000001</v>
      </c>
      <c r="G2619">
        <v>50006592</v>
      </c>
      <c r="H2619">
        <v>0</v>
      </c>
      <c r="I2619">
        <v>2022</v>
      </c>
      <c r="J2619" t="s">
        <v>145</v>
      </c>
      <c r="K2619" t="s">
        <v>60</v>
      </c>
      <c r="L2619" s="127">
        <v>0.12083333333333333</v>
      </c>
      <c r="M2619" t="s">
        <v>28</v>
      </c>
      <c r="N2619" t="s">
        <v>49</v>
      </c>
      <c r="O2619" t="s">
        <v>30</v>
      </c>
      <c r="P2619" t="s">
        <v>31</v>
      </c>
      <c r="Q2619" t="s">
        <v>41</v>
      </c>
      <c r="R2619" t="s">
        <v>33</v>
      </c>
      <c r="S2619" t="s">
        <v>42</v>
      </c>
      <c r="T2619" t="s">
        <v>47</v>
      </c>
      <c r="U2619" s="1" t="s">
        <v>36</v>
      </c>
      <c r="V2619">
        <v>2</v>
      </c>
      <c r="W2619">
        <v>0</v>
      </c>
      <c r="X2619">
        <v>0</v>
      </c>
      <c r="Y2619">
        <v>0</v>
      </c>
      <c r="Z2619">
        <v>0</v>
      </c>
    </row>
    <row r="2620" spans="1:26" x14ac:dyDescent="0.25">
      <c r="A2620">
        <v>106993987</v>
      </c>
      <c r="B2620" t="s">
        <v>25</v>
      </c>
      <c r="C2620" t="s">
        <v>45</v>
      </c>
      <c r="D2620">
        <v>50016288</v>
      </c>
      <c r="E2620">
        <v>50016288</v>
      </c>
      <c r="F2620">
        <v>999.99900000000002</v>
      </c>
      <c r="G2620">
        <v>50027367</v>
      </c>
      <c r="H2620">
        <v>0</v>
      </c>
      <c r="I2620">
        <v>2022</v>
      </c>
      <c r="J2620" t="s">
        <v>145</v>
      </c>
      <c r="K2620" t="s">
        <v>58</v>
      </c>
      <c r="L2620" s="127">
        <v>0.95833333333333337</v>
      </c>
      <c r="M2620" t="s">
        <v>28</v>
      </c>
      <c r="N2620" t="s">
        <v>29</v>
      </c>
      <c r="O2620" t="s">
        <v>30</v>
      </c>
      <c r="P2620" t="s">
        <v>31</v>
      </c>
      <c r="Q2620" t="s">
        <v>41</v>
      </c>
      <c r="R2620" t="s">
        <v>33</v>
      </c>
      <c r="S2620" t="s">
        <v>42</v>
      </c>
      <c r="T2620" t="s">
        <v>47</v>
      </c>
      <c r="U2620" s="1" t="s">
        <v>36</v>
      </c>
      <c r="V2620">
        <v>1</v>
      </c>
      <c r="W2620">
        <v>0</v>
      </c>
      <c r="X2620">
        <v>0</v>
      </c>
      <c r="Y2620">
        <v>0</v>
      </c>
      <c r="Z2620">
        <v>0</v>
      </c>
    </row>
    <row r="2621" spans="1:26" x14ac:dyDescent="0.25">
      <c r="A2621">
        <v>106994209</v>
      </c>
      <c r="B2621" t="s">
        <v>25</v>
      </c>
      <c r="C2621" t="s">
        <v>65</v>
      </c>
      <c r="D2621">
        <v>10000440</v>
      </c>
      <c r="E2621">
        <v>10000440</v>
      </c>
      <c r="F2621">
        <v>3.0790000000000002</v>
      </c>
      <c r="G2621">
        <v>50014055</v>
      </c>
      <c r="H2621">
        <v>0.152</v>
      </c>
      <c r="I2621">
        <v>2022</v>
      </c>
      <c r="J2621" t="s">
        <v>145</v>
      </c>
      <c r="K2621" t="s">
        <v>39</v>
      </c>
      <c r="L2621" s="127">
        <v>0.69791666666666663</v>
      </c>
      <c r="M2621" t="s">
        <v>28</v>
      </c>
      <c r="N2621" t="s">
        <v>49</v>
      </c>
      <c r="O2621" t="s">
        <v>30</v>
      </c>
      <c r="P2621" t="s">
        <v>31</v>
      </c>
      <c r="Q2621" t="s">
        <v>41</v>
      </c>
      <c r="R2621" t="s">
        <v>33</v>
      </c>
      <c r="S2621" t="s">
        <v>42</v>
      </c>
      <c r="T2621" t="s">
        <v>35</v>
      </c>
      <c r="U2621" s="1" t="s">
        <v>36</v>
      </c>
      <c r="V2621">
        <v>2</v>
      </c>
      <c r="W2621">
        <v>0</v>
      </c>
      <c r="X2621">
        <v>0</v>
      </c>
      <c r="Y2621">
        <v>0</v>
      </c>
      <c r="Z2621">
        <v>0</v>
      </c>
    </row>
    <row r="2622" spans="1:26" x14ac:dyDescent="0.25">
      <c r="A2622">
        <v>106994210</v>
      </c>
      <c r="B2622" t="s">
        <v>25</v>
      </c>
      <c r="C2622" t="s">
        <v>45</v>
      </c>
      <c r="D2622">
        <v>50018877</v>
      </c>
      <c r="E2622">
        <v>50018877</v>
      </c>
      <c r="F2622">
        <v>999.99900000000002</v>
      </c>
      <c r="G2622">
        <v>50029373</v>
      </c>
      <c r="H2622">
        <v>2E-3</v>
      </c>
      <c r="I2622">
        <v>2022</v>
      </c>
      <c r="J2622" t="s">
        <v>145</v>
      </c>
      <c r="K2622" t="s">
        <v>39</v>
      </c>
      <c r="L2622" s="127">
        <v>0.91736111111111107</v>
      </c>
      <c r="M2622" t="s">
        <v>28</v>
      </c>
      <c r="N2622" t="s">
        <v>49</v>
      </c>
      <c r="P2622" t="s">
        <v>31</v>
      </c>
      <c r="Q2622" t="s">
        <v>41</v>
      </c>
      <c r="R2622" t="s">
        <v>33</v>
      </c>
      <c r="S2622" t="s">
        <v>42</v>
      </c>
      <c r="T2622" t="s">
        <v>47</v>
      </c>
      <c r="U2622" s="1" t="s">
        <v>36</v>
      </c>
      <c r="V2622">
        <v>1</v>
      </c>
      <c r="W2622">
        <v>0</v>
      </c>
      <c r="X2622">
        <v>0</v>
      </c>
      <c r="Y2622">
        <v>0</v>
      </c>
      <c r="Z2622">
        <v>0</v>
      </c>
    </row>
    <row r="2623" spans="1:26" x14ac:dyDescent="0.25">
      <c r="A2623">
        <v>106994263</v>
      </c>
      <c r="B2623" t="s">
        <v>25</v>
      </c>
      <c r="C2623" t="s">
        <v>67</v>
      </c>
      <c r="D2623">
        <v>30000098</v>
      </c>
      <c r="E2623">
        <v>30000098</v>
      </c>
      <c r="F2623">
        <v>10.047000000000001</v>
      </c>
      <c r="G2623">
        <v>50011396</v>
      </c>
      <c r="H2623">
        <v>0</v>
      </c>
      <c r="I2623">
        <v>2022</v>
      </c>
      <c r="J2623" t="s">
        <v>135</v>
      </c>
      <c r="K2623" t="s">
        <v>55</v>
      </c>
      <c r="L2623" s="127">
        <v>0.45347222222222222</v>
      </c>
      <c r="M2623" t="s">
        <v>28</v>
      </c>
      <c r="N2623" t="s">
        <v>29</v>
      </c>
      <c r="O2623" t="s">
        <v>30</v>
      </c>
      <c r="P2623" t="s">
        <v>54</v>
      </c>
      <c r="Q2623" t="s">
        <v>41</v>
      </c>
      <c r="R2623" t="s">
        <v>50</v>
      </c>
      <c r="S2623" t="s">
        <v>42</v>
      </c>
      <c r="T2623" t="s">
        <v>35</v>
      </c>
      <c r="U2623" s="1" t="s">
        <v>43</v>
      </c>
      <c r="V2623">
        <v>3</v>
      </c>
      <c r="W2623">
        <v>0</v>
      </c>
      <c r="X2623">
        <v>0</v>
      </c>
      <c r="Y2623">
        <v>0</v>
      </c>
      <c r="Z2623">
        <v>1</v>
      </c>
    </row>
    <row r="2624" spans="1:26" x14ac:dyDescent="0.25">
      <c r="A2624">
        <v>106994342</v>
      </c>
      <c r="B2624" t="s">
        <v>96</v>
      </c>
      <c r="C2624" t="s">
        <v>122</v>
      </c>
      <c r="D2624">
        <v>40001611</v>
      </c>
      <c r="E2624">
        <v>40001611</v>
      </c>
      <c r="F2624">
        <v>8.2219999999999995</v>
      </c>
      <c r="G2624">
        <v>30000067</v>
      </c>
      <c r="H2624">
        <v>0</v>
      </c>
      <c r="I2624">
        <v>2022</v>
      </c>
      <c r="J2624" t="s">
        <v>145</v>
      </c>
      <c r="K2624" t="s">
        <v>55</v>
      </c>
      <c r="L2624" s="127">
        <v>0.9291666666666667</v>
      </c>
      <c r="M2624" t="s">
        <v>28</v>
      </c>
      <c r="N2624" t="s">
        <v>29</v>
      </c>
      <c r="O2624" t="s">
        <v>30</v>
      </c>
      <c r="P2624" t="s">
        <v>54</v>
      </c>
      <c r="Q2624" t="s">
        <v>41</v>
      </c>
      <c r="R2624" t="s">
        <v>61</v>
      </c>
      <c r="S2624" t="s">
        <v>42</v>
      </c>
      <c r="T2624" t="s">
        <v>57</v>
      </c>
      <c r="U2624" s="1" t="s">
        <v>105</v>
      </c>
      <c r="V2624">
        <v>1</v>
      </c>
      <c r="W2624">
        <v>1</v>
      </c>
      <c r="X2624">
        <v>0</v>
      </c>
      <c r="Y2624">
        <v>0</v>
      </c>
      <c r="Z2624">
        <v>0</v>
      </c>
    </row>
    <row r="2625" spans="1:26" x14ac:dyDescent="0.25">
      <c r="A2625">
        <v>106994353</v>
      </c>
      <c r="B2625" t="s">
        <v>25</v>
      </c>
      <c r="C2625" t="s">
        <v>65</v>
      </c>
      <c r="D2625">
        <v>10000040</v>
      </c>
      <c r="E2625">
        <v>10000040</v>
      </c>
      <c r="F2625">
        <v>20.88</v>
      </c>
      <c r="G2625">
        <v>40005220</v>
      </c>
      <c r="H2625">
        <v>3.2000000000000001E-2</v>
      </c>
      <c r="I2625">
        <v>2022</v>
      </c>
      <c r="J2625" t="s">
        <v>145</v>
      </c>
      <c r="K2625" t="s">
        <v>60</v>
      </c>
      <c r="L2625" s="127">
        <v>0.84166666666666667</v>
      </c>
      <c r="M2625" t="s">
        <v>28</v>
      </c>
      <c r="N2625" t="s">
        <v>29</v>
      </c>
      <c r="O2625" t="s">
        <v>30</v>
      </c>
      <c r="P2625" t="s">
        <v>54</v>
      </c>
      <c r="Q2625" t="s">
        <v>41</v>
      </c>
      <c r="R2625" t="s">
        <v>66</v>
      </c>
      <c r="S2625" t="s">
        <v>42</v>
      </c>
      <c r="T2625" t="s">
        <v>35</v>
      </c>
      <c r="U2625" s="1" t="s">
        <v>36</v>
      </c>
      <c r="V2625">
        <v>1</v>
      </c>
      <c r="W2625">
        <v>0</v>
      </c>
      <c r="X2625">
        <v>0</v>
      </c>
      <c r="Y2625">
        <v>0</v>
      </c>
      <c r="Z2625">
        <v>0</v>
      </c>
    </row>
    <row r="2626" spans="1:26" x14ac:dyDescent="0.25">
      <c r="A2626">
        <v>106994359</v>
      </c>
      <c r="B2626" t="s">
        <v>25</v>
      </c>
      <c r="C2626" t="s">
        <v>65</v>
      </c>
      <c r="D2626">
        <v>10000040</v>
      </c>
      <c r="E2626">
        <v>10000040</v>
      </c>
      <c r="F2626">
        <v>18.911999999999999</v>
      </c>
      <c r="G2626">
        <v>40005220</v>
      </c>
      <c r="H2626">
        <v>2</v>
      </c>
      <c r="I2626">
        <v>2022</v>
      </c>
      <c r="J2626" t="s">
        <v>145</v>
      </c>
      <c r="K2626" t="s">
        <v>27</v>
      </c>
      <c r="L2626" s="127">
        <v>0.47222222222222227</v>
      </c>
      <c r="M2626" t="s">
        <v>28</v>
      </c>
      <c r="N2626" t="s">
        <v>49</v>
      </c>
      <c r="O2626" t="s">
        <v>30</v>
      </c>
      <c r="P2626" t="s">
        <v>31</v>
      </c>
      <c r="Q2626" t="s">
        <v>32</v>
      </c>
      <c r="R2626" t="s">
        <v>33</v>
      </c>
      <c r="S2626" t="s">
        <v>42</v>
      </c>
      <c r="T2626" t="s">
        <v>35</v>
      </c>
      <c r="U2626" s="1" t="s">
        <v>36</v>
      </c>
      <c r="V2626">
        <v>4</v>
      </c>
      <c r="W2626">
        <v>0</v>
      </c>
      <c r="X2626">
        <v>0</v>
      </c>
      <c r="Y2626">
        <v>0</v>
      </c>
      <c r="Z2626">
        <v>0</v>
      </c>
    </row>
    <row r="2627" spans="1:26" x14ac:dyDescent="0.25">
      <c r="A2627">
        <v>106994360</v>
      </c>
      <c r="B2627" t="s">
        <v>25</v>
      </c>
      <c r="C2627" t="s">
        <v>65</v>
      </c>
      <c r="D2627">
        <v>10000087</v>
      </c>
      <c r="E2627">
        <v>10000087</v>
      </c>
      <c r="F2627">
        <v>6.4189999999999996</v>
      </c>
      <c r="G2627">
        <v>10000540</v>
      </c>
      <c r="H2627">
        <v>0.39</v>
      </c>
      <c r="I2627">
        <v>2022</v>
      </c>
      <c r="J2627" t="s">
        <v>145</v>
      </c>
      <c r="K2627" t="s">
        <v>27</v>
      </c>
      <c r="L2627" s="127">
        <v>0.44375000000000003</v>
      </c>
      <c r="M2627" t="s">
        <v>77</v>
      </c>
      <c r="N2627" t="s">
        <v>49</v>
      </c>
      <c r="O2627" t="s">
        <v>30</v>
      </c>
      <c r="P2627" t="s">
        <v>68</v>
      </c>
      <c r="Q2627" t="s">
        <v>41</v>
      </c>
      <c r="R2627" t="s">
        <v>33</v>
      </c>
      <c r="S2627" t="s">
        <v>42</v>
      </c>
      <c r="T2627" t="s">
        <v>35</v>
      </c>
      <c r="U2627" s="1" t="s">
        <v>36</v>
      </c>
      <c r="V2627">
        <v>2</v>
      </c>
      <c r="W2627">
        <v>0</v>
      </c>
      <c r="X2627">
        <v>0</v>
      </c>
      <c r="Y2627">
        <v>0</v>
      </c>
      <c r="Z2627">
        <v>0</v>
      </c>
    </row>
    <row r="2628" spans="1:26" x14ac:dyDescent="0.25">
      <c r="A2628">
        <v>106994455</v>
      </c>
      <c r="B2628" t="s">
        <v>25</v>
      </c>
      <c r="C2628" t="s">
        <v>65</v>
      </c>
      <c r="D2628">
        <v>10000040</v>
      </c>
      <c r="E2628">
        <v>10000040</v>
      </c>
      <c r="F2628">
        <v>27.166</v>
      </c>
      <c r="G2628">
        <v>20000070</v>
      </c>
      <c r="H2628">
        <v>2.7E-2</v>
      </c>
      <c r="I2628">
        <v>2022</v>
      </c>
      <c r="J2628" t="s">
        <v>145</v>
      </c>
      <c r="K2628" t="s">
        <v>53</v>
      </c>
      <c r="L2628" s="127">
        <v>0.35694444444444445</v>
      </c>
      <c r="M2628" t="s">
        <v>28</v>
      </c>
      <c r="N2628" t="s">
        <v>49</v>
      </c>
      <c r="O2628" t="s">
        <v>30</v>
      </c>
      <c r="P2628" t="s">
        <v>54</v>
      </c>
      <c r="Q2628" t="s">
        <v>41</v>
      </c>
      <c r="R2628" t="s">
        <v>33</v>
      </c>
      <c r="S2628" t="s">
        <v>42</v>
      </c>
      <c r="T2628" t="s">
        <v>35</v>
      </c>
      <c r="U2628" s="1" t="s">
        <v>43</v>
      </c>
      <c r="V2628">
        <v>2</v>
      </c>
      <c r="W2628">
        <v>0</v>
      </c>
      <c r="X2628">
        <v>0</v>
      </c>
      <c r="Y2628">
        <v>0</v>
      </c>
      <c r="Z2628">
        <v>1</v>
      </c>
    </row>
    <row r="2629" spans="1:26" x14ac:dyDescent="0.25">
      <c r="A2629">
        <v>106994720</v>
      </c>
      <c r="B2629" t="s">
        <v>25</v>
      </c>
      <c r="C2629" t="s">
        <v>65</v>
      </c>
      <c r="D2629">
        <v>10000040</v>
      </c>
      <c r="E2629">
        <v>10000040</v>
      </c>
      <c r="F2629">
        <v>25.228000000000002</v>
      </c>
      <c r="G2629">
        <v>40002700</v>
      </c>
      <c r="H2629">
        <v>0.1</v>
      </c>
      <c r="I2629">
        <v>2022</v>
      </c>
      <c r="J2629" t="s">
        <v>145</v>
      </c>
      <c r="K2629" t="s">
        <v>53</v>
      </c>
      <c r="L2629" s="127">
        <v>0.40416666666666662</v>
      </c>
      <c r="M2629" t="s">
        <v>28</v>
      </c>
      <c r="N2629" t="s">
        <v>49</v>
      </c>
      <c r="O2629" t="s">
        <v>30</v>
      </c>
      <c r="P2629" t="s">
        <v>31</v>
      </c>
      <c r="Q2629" t="s">
        <v>41</v>
      </c>
      <c r="R2629" t="s">
        <v>33</v>
      </c>
      <c r="S2629" t="s">
        <v>42</v>
      </c>
      <c r="T2629" t="s">
        <v>35</v>
      </c>
      <c r="U2629" s="1" t="s">
        <v>36</v>
      </c>
      <c r="V2629">
        <v>2</v>
      </c>
      <c r="W2629">
        <v>0</v>
      </c>
      <c r="X2629">
        <v>0</v>
      </c>
      <c r="Y2629">
        <v>0</v>
      </c>
      <c r="Z2629">
        <v>0</v>
      </c>
    </row>
    <row r="2630" spans="1:26" x14ac:dyDescent="0.25">
      <c r="A2630">
        <v>106994748</v>
      </c>
      <c r="B2630" t="s">
        <v>81</v>
      </c>
      <c r="C2630" t="s">
        <v>67</v>
      </c>
      <c r="D2630">
        <v>30000051</v>
      </c>
      <c r="E2630">
        <v>30000051</v>
      </c>
      <c r="F2630">
        <v>2.2200000000000002</v>
      </c>
      <c r="G2630">
        <v>50017447</v>
      </c>
      <c r="H2630">
        <v>5.7000000000000002E-2</v>
      </c>
      <c r="I2630">
        <v>2022</v>
      </c>
      <c r="J2630" t="s">
        <v>145</v>
      </c>
      <c r="K2630" t="s">
        <v>53</v>
      </c>
      <c r="L2630" s="127">
        <v>0.53541666666666665</v>
      </c>
      <c r="M2630" t="s">
        <v>28</v>
      </c>
      <c r="N2630" t="s">
        <v>49</v>
      </c>
      <c r="O2630" t="s">
        <v>30</v>
      </c>
      <c r="P2630" t="s">
        <v>31</v>
      </c>
      <c r="Q2630" t="s">
        <v>41</v>
      </c>
      <c r="R2630" t="s">
        <v>33</v>
      </c>
      <c r="S2630" t="s">
        <v>42</v>
      </c>
      <c r="T2630" t="s">
        <v>35</v>
      </c>
      <c r="U2630" s="1" t="s">
        <v>43</v>
      </c>
      <c r="V2630">
        <v>3</v>
      </c>
      <c r="W2630">
        <v>0</v>
      </c>
      <c r="X2630">
        <v>0</v>
      </c>
      <c r="Y2630">
        <v>0</v>
      </c>
      <c r="Z2630">
        <v>2</v>
      </c>
    </row>
    <row r="2631" spans="1:26" x14ac:dyDescent="0.25">
      <c r="A2631">
        <v>106994772</v>
      </c>
      <c r="B2631" t="s">
        <v>81</v>
      </c>
      <c r="C2631" t="s">
        <v>45</v>
      </c>
      <c r="D2631">
        <v>50024398</v>
      </c>
      <c r="E2631">
        <v>40002803</v>
      </c>
      <c r="F2631">
        <v>1.03</v>
      </c>
      <c r="G2631">
        <v>50010078</v>
      </c>
      <c r="H2631">
        <v>0</v>
      </c>
      <c r="I2631">
        <v>2022</v>
      </c>
      <c r="J2631" t="s">
        <v>145</v>
      </c>
      <c r="K2631" t="s">
        <v>39</v>
      </c>
      <c r="L2631" s="127">
        <v>0.48958333333333331</v>
      </c>
      <c r="M2631" t="s">
        <v>40</v>
      </c>
      <c r="N2631" t="s">
        <v>29</v>
      </c>
      <c r="O2631" t="s">
        <v>30</v>
      </c>
      <c r="P2631" t="s">
        <v>68</v>
      </c>
      <c r="Q2631" t="s">
        <v>41</v>
      </c>
      <c r="R2631" t="s">
        <v>50</v>
      </c>
      <c r="S2631" t="s">
        <v>42</v>
      </c>
      <c r="T2631" t="s">
        <v>35</v>
      </c>
      <c r="U2631" s="1" t="s">
        <v>36</v>
      </c>
      <c r="V2631">
        <v>2</v>
      </c>
      <c r="W2631">
        <v>0</v>
      </c>
      <c r="X2631">
        <v>0</v>
      </c>
      <c r="Y2631">
        <v>0</v>
      </c>
      <c r="Z2631">
        <v>0</v>
      </c>
    </row>
    <row r="2632" spans="1:26" x14ac:dyDescent="0.25">
      <c r="A2632">
        <v>106994828</v>
      </c>
      <c r="B2632" t="s">
        <v>97</v>
      </c>
      <c r="C2632" t="s">
        <v>45</v>
      </c>
      <c r="D2632">
        <v>50000307</v>
      </c>
      <c r="E2632">
        <v>40001005</v>
      </c>
      <c r="F2632">
        <v>15.000999999999999</v>
      </c>
      <c r="G2632">
        <v>50000160</v>
      </c>
      <c r="H2632">
        <v>0.11</v>
      </c>
      <c r="I2632">
        <v>2022</v>
      </c>
      <c r="J2632" t="s">
        <v>145</v>
      </c>
      <c r="K2632" t="s">
        <v>39</v>
      </c>
      <c r="L2632" s="127">
        <v>0.8340277777777777</v>
      </c>
      <c r="M2632" t="s">
        <v>28</v>
      </c>
      <c r="N2632" t="s">
        <v>29</v>
      </c>
      <c r="O2632" t="s">
        <v>30</v>
      </c>
      <c r="P2632" t="s">
        <v>31</v>
      </c>
      <c r="Q2632" t="s">
        <v>41</v>
      </c>
      <c r="R2632" t="s">
        <v>33</v>
      </c>
      <c r="S2632" t="s">
        <v>42</v>
      </c>
      <c r="T2632" t="s">
        <v>35</v>
      </c>
      <c r="U2632" s="1" t="s">
        <v>105</v>
      </c>
      <c r="V2632">
        <v>1</v>
      </c>
      <c r="W2632">
        <v>1</v>
      </c>
      <c r="X2632">
        <v>0</v>
      </c>
      <c r="Y2632">
        <v>0</v>
      </c>
      <c r="Z2632">
        <v>0</v>
      </c>
    </row>
    <row r="2633" spans="1:26" x14ac:dyDescent="0.25">
      <c r="A2633">
        <v>106994900</v>
      </c>
      <c r="B2633" t="s">
        <v>117</v>
      </c>
      <c r="C2633" t="s">
        <v>38</v>
      </c>
      <c r="D2633">
        <v>20000021</v>
      </c>
      <c r="E2633">
        <v>20000021</v>
      </c>
      <c r="F2633">
        <v>12.531000000000001</v>
      </c>
      <c r="G2633">
        <v>50015856</v>
      </c>
      <c r="H2633">
        <v>6.2E-2</v>
      </c>
      <c r="I2633">
        <v>2022</v>
      </c>
      <c r="J2633" t="s">
        <v>118</v>
      </c>
      <c r="K2633" t="s">
        <v>53</v>
      </c>
      <c r="L2633" s="127">
        <v>0.70833333333333337</v>
      </c>
      <c r="M2633" t="s">
        <v>40</v>
      </c>
      <c r="N2633" t="s">
        <v>49</v>
      </c>
      <c r="O2633" t="s">
        <v>30</v>
      </c>
      <c r="P2633" t="s">
        <v>68</v>
      </c>
      <c r="Q2633" t="s">
        <v>41</v>
      </c>
      <c r="R2633" t="s">
        <v>46</v>
      </c>
      <c r="S2633" t="s">
        <v>42</v>
      </c>
      <c r="T2633" t="s">
        <v>35</v>
      </c>
      <c r="U2633" s="1" t="s">
        <v>36</v>
      </c>
      <c r="V2633">
        <v>4</v>
      </c>
      <c r="W2633">
        <v>0</v>
      </c>
      <c r="X2633">
        <v>0</v>
      </c>
      <c r="Y2633">
        <v>0</v>
      </c>
      <c r="Z2633">
        <v>0</v>
      </c>
    </row>
    <row r="2634" spans="1:26" x14ac:dyDescent="0.25">
      <c r="A2634">
        <v>106994948</v>
      </c>
      <c r="B2634" t="s">
        <v>81</v>
      </c>
      <c r="C2634" t="s">
        <v>45</v>
      </c>
      <c r="D2634">
        <v>50022118</v>
      </c>
      <c r="E2634">
        <v>50022118</v>
      </c>
      <c r="F2634">
        <v>10.760999999999999</v>
      </c>
      <c r="G2634">
        <v>50013175</v>
      </c>
      <c r="H2634">
        <v>0.15</v>
      </c>
      <c r="I2634">
        <v>2022</v>
      </c>
      <c r="J2634" t="s">
        <v>145</v>
      </c>
      <c r="K2634" t="s">
        <v>53</v>
      </c>
      <c r="L2634" s="127">
        <v>0.62222222222222223</v>
      </c>
      <c r="M2634" t="s">
        <v>28</v>
      </c>
      <c r="N2634" t="s">
        <v>49</v>
      </c>
      <c r="O2634" t="s">
        <v>30</v>
      </c>
      <c r="P2634" t="s">
        <v>68</v>
      </c>
      <c r="Q2634" t="s">
        <v>41</v>
      </c>
      <c r="R2634" t="s">
        <v>130</v>
      </c>
      <c r="S2634" t="s">
        <v>42</v>
      </c>
      <c r="T2634" t="s">
        <v>35</v>
      </c>
      <c r="U2634" s="1" t="s">
        <v>43</v>
      </c>
      <c r="V2634">
        <v>3</v>
      </c>
      <c r="W2634">
        <v>0</v>
      </c>
      <c r="X2634">
        <v>0</v>
      </c>
      <c r="Y2634">
        <v>0</v>
      </c>
      <c r="Z2634">
        <v>2</v>
      </c>
    </row>
    <row r="2635" spans="1:26" x14ac:dyDescent="0.25">
      <c r="A2635">
        <v>106995133</v>
      </c>
      <c r="B2635" t="s">
        <v>238</v>
      </c>
      <c r="C2635" t="s">
        <v>38</v>
      </c>
      <c r="D2635">
        <v>20000052</v>
      </c>
      <c r="E2635">
        <v>20000052</v>
      </c>
      <c r="F2635">
        <v>1.9750000000000001</v>
      </c>
      <c r="G2635">
        <v>50030974</v>
      </c>
      <c r="H2635">
        <v>0.18</v>
      </c>
      <c r="I2635">
        <v>2022</v>
      </c>
      <c r="J2635" t="s">
        <v>118</v>
      </c>
      <c r="K2635" t="s">
        <v>55</v>
      </c>
      <c r="L2635" s="127">
        <v>0.46527777777777773</v>
      </c>
      <c r="M2635" t="s">
        <v>28</v>
      </c>
      <c r="N2635" t="s">
        <v>49</v>
      </c>
      <c r="P2635" t="s">
        <v>68</v>
      </c>
      <c r="Q2635" t="s">
        <v>41</v>
      </c>
      <c r="R2635" t="s">
        <v>33</v>
      </c>
      <c r="S2635" t="s">
        <v>42</v>
      </c>
      <c r="T2635" t="s">
        <v>35</v>
      </c>
      <c r="U2635" s="1" t="s">
        <v>43</v>
      </c>
      <c r="V2635">
        <v>5</v>
      </c>
      <c r="W2635">
        <v>0</v>
      </c>
      <c r="X2635">
        <v>0</v>
      </c>
      <c r="Y2635">
        <v>0</v>
      </c>
      <c r="Z2635">
        <v>2</v>
      </c>
    </row>
    <row r="2636" spans="1:26" x14ac:dyDescent="0.25">
      <c r="A2636">
        <v>106995134</v>
      </c>
      <c r="B2636" t="s">
        <v>238</v>
      </c>
      <c r="C2636" t="s">
        <v>38</v>
      </c>
      <c r="D2636">
        <v>20000052</v>
      </c>
      <c r="E2636">
        <v>20000052</v>
      </c>
      <c r="F2636">
        <v>1.032</v>
      </c>
      <c r="G2636">
        <v>50019679</v>
      </c>
      <c r="H2636">
        <v>0.02</v>
      </c>
      <c r="I2636">
        <v>2022</v>
      </c>
      <c r="J2636" t="s">
        <v>118</v>
      </c>
      <c r="K2636" t="s">
        <v>55</v>
      </c>
      <c r="L2636" s="127">
        <v>0.67569444444444438</v>
      </c>
      <c r="M2636" t="s">
        <v>28</v>
      </c>
      <c r="N2636" t="s">
        <v>49</v>
      </c>
      <c r="O2636" t="s">
        <v>30</v>
      </c>
      <c r="P2636" t="s">
        <v>54</v>
      </c>
      <c r="Q2636" t="s">
        <v>41</v>
      </c>
      <c r="R2636" t="s">
        <v>33</v>
      </c>
      <c r="S2636" t="s">
        <v>42</v>
      </c>
      <c r="T2636" t="s">
        <v>35</v>
      </c>
      <c r="U2636" s="1" t="s">
        <v>36</v>
      </c>
      <c r="V2636">
        <v>2</v>
      </c>
      <c r="W2636">
        <v>0</v>
      </c>
      <c r="X2636">
        <v>0</v>
      </c>
      <c r="Y2636">
        <v>0</v>
      </c>
      <c r="Z2636">
        <v>0</v>
      </c>
    </row>
    <row r="2637" spans="1:26" x14ac:dyDescent="0.25">
      <c r="A2637">
        <v>106995135</v>
      </c>
      <c r="B2637" t="s">
        <v>96</v>
      </c>
      <c r="C2637" t="s">
        <v>38</v>
      </c>
      <c r="D2637">
        <v>20000052</v>
      </c>
      <c r="E2637">
        <v>20000052</v>
      </c>
      <c r="F2637">
        <v>21.236999999999998</v>
      </c>
      <c r="G2637">
        <v>50020471</v>
      </c>
      <c r="H2637">
        <v>0.81</v>
      </c>
      <c r="I2637">
        <v>2022</v>
      </c>
      <c r="J2637" t="s">
        <v>118</v>
      </c>
      <c r="K2637" t="s">
        <v>58</v>
      </c>
      <c r="L2637" s="127">
        <v>0.59513888888888888</v>
      </c>
      <c r="M2637" t="s">
        <v>28</v>
      </c>
      <c r="N2637" t="s">
        <v>49</v>
      </c>
      <c r="O2637" t="s">
        <v>30</v>
      </c>
      <c r="P2637" t="s">
        <v>68</v>
      </c>
      <c r="Q2637" t="s">
        <v>41</v>
      </c>
      <c r="R2637" t="s">
        <v>33</v>
      </c>
      <c r="S2637" t="s">
        <v>42</v>
      </c>
      <c r="T2637" t="s">
        <v>35</v>
      </c>
      <c r="U2637" s="1" t="s">
        <v>36</v>
      </c>
      <c r="V2637">
        <v>7</v>
      </c>
      <c r="W2637">
        <v>0</v>
      </c>
      <c r="X2637">
        <v>0</v>
      </c>
      <c r="Y2637">
        <v>0</v>
      </c>
      <c r="Z2637">
        <v>0</v>
      </c>
    </row>
    <row r="2638" spans="1:26" x14ac:dyDescent="0.25">
      <c r="A2638">
        <v>106995151</v>
      </c>
      <c r="B2638" t="s">
        <v>120</v>
      </c>
      <c r="C2638" t="s">
        <v>45</v>
      </c>
      <c r="D2638">
        <v>50033054</v>
      </c>
      <c r="E2638">
        <v>50033054</v>
      </c>
      <c r="F2638">
        <v>999.99900000000002</v>
      </c>
      <c r="G2638">
        <v>50033054</v>
      </c>
      <c r="H2638">
        <v>0.2</v>
      </c>
      <c r="I2638">
        <v>2022</v>
      </c>
      <c r="J2638" t="s">
        <v>145</v>
      </c>
      <c r="K2638" t="s">
        <v>53</v>
      </c>
      <c r="L2638" s="127">
        <v>0.38263888888888892</v>
      </c>
      <c r="M2638" t="s">
        <v>28</v>
      </c>
      <c r="N2638" t="s">
        <v>49</v>
      </c>
      <c r="O2638" t="s">
        <v>30</v>
      </c>
      <c r="P2638" t="s">
        <v>31</v>
      </c>
      <c r="Q2638" t="s">
        <v>41</v>
      </c>
      <c r="R2638" t="s">
        <v>50</v>
      </c>
      <c r="S2638" t="s">
        <v>42</v>
      </c>
      <c r="T2638" t="s">
        <v>35</v>
      </c>
      <c r="U2638" s="1" t="s">
        <v>36</v>
      </c>
      <c r="V2638">
        <v>2</v>
      </c>
      <c r="W2638">
        <v>0</v>
      </c>
      <c r="X2638">
        <v>0</v>
      </c>
      <c r="Y2638">
        <v>0</v>
      </c>
      <c r="Z2638">
        <v>0</v>
      </c>
    </row>
    <row r="2639" spans="1:26" x14ac:dyDescent="0.25">
      <c r="A2639">
        <v>106995247</v>
      </c>
      <c r="B2639" t="s">
        <v>25</v>
      </c>
      <c r="C2639" t="s">
        <v>45</v>
      </c>
      <c r="D2639">
        <v>50014265</v>
      </c>
      <c r="E2639">
        <v>50014265</v>
      </c>
      <c r="F2639">
        <v>999.99900000000002</v>
      </c>
      <c r="H2639">
        <v>0</v>
      </c>
      <c r="I2639">
        <v>2022</v>
      </c>
      <c r="J2639" t="s">
        <v>145</v>
      </c>
      <c r="K2639" t="s">
        <v>53</v>
      </c>
      <c r="L2639" s="127">
        <v>0.73611111111111116</v>
      </c>
      <c r="M2639" t="s">
        <v>28</v>
      </c>
      <c r="N2639" t="s">
        <v>29</v>
      </c>
      <c r="O2639" t="s">
        <v>30</v>
      </c>
      <c r="P2639" t="s">
        <v>31</v>
      </c>
      <c r="Q2639" t="s">
        <v>41</v>
      </c>
      <c r="R2639" t="s">
        <v>33</v>
      </c>
      <c r="S2639" t="s">
        <v>42</v>
      </c>
      <c r="T2639" t="s">
        <v>35</v>
      </c>
      <c r="U2639" s="1" t="s">
        <v>36</v>
      </c>
      <c r="V2639">
        <v>3</v>
      </c>
      <c r="W2639">
        <v>0</v>
      </c>
      <c r="X2639">
        <v>0</v>
      </c>
      <c r="Y2639">
        <v>0</v>
      </c>
      <c r="Z2639">
        <v>0</v>
      </c>
    </row>
    <row r="2640" spans="1:26" x14ac:dyDescent="0.25">
      <c r="A2640">
        <v>106995293</v>
      </c>
      <c r="B2640" t="s">
        <v>81</v>
      </c>
      <c r="C2640" t="s">
        <v>45</v>
      </c>
      <c r="D2640">
        <v>50029324</v>
      </c>
      <c r="E2640">
        <v>50019453</v>
      </c>
      <c r="F2640">
        <v>10.423</v>
      </c>
      <c r="G2640">
        <v>50019453</v>
      </c>
      <c r="H2640">
        <v>0</v>
      </c>
      <c r="I2640">
        <v>2022</v>
      </c>
      <c r="J2640" t="s">
        <v>145</v>
      </c>
      <c r="K2640" t="s">
        <v>53</v>
      </c>
      <c r="L2640" s="127">
        <v>0.99513888888888891</v>
      </c>
      <c r="M2640" t="s">
        <v>28</v>
      </c>
      <c r="N2640" t="s">
        <v>49</v>
      </c>
      <c r="O2640" t="s">
        <v>30</v>
      </c>
      <c r="P2640" t="s">
        <v>54</v>
      </c>
      <c r="Q2640" t="s">
        <v>41</v>
      </c>
      <c r="R2640" t="s">
        <v>33</v>
      </c>
      <c r="S2640" t="s">
        <v>42</v>
      </c>
      <c r="T2640" t="s">
        <v>47</v>
      </c>
      <c r="U2640" s="1" t="s">
        <v>43</v>
      </c>
      <c r="V2640">
        <v>2</v>
      </c>
      <c r="W2640">
        <v>0</v>
      </c>
      <c r="X2640">
        <v>0</v>
      </c>
      <c r="Y2640">
        <v>0</v>
      </c>
      <c r="Z2640">
        <v>1</v>
      </c>
    </row>
    <row r="2641" spans="1:26" x14ac:dyDescent="0.25">
      <c r="A2641">
        <v>106995340</v>
      </c>
      <c r="B2641" t="s">
        <v>248</v>
      </c>
      <c r="C2641" t="s">
        <v>38</v>
      </c>
      <c r="D2641">
        <v>20000064</v>
      </c>
      <c r="E2641">
        <v>20000019</v>
      </c>
      <c r="F2641">
        <v>8.4789999999999992</v>
      </c>
      <c r="G2641">
        <v>50018936</v>
      </c>
      <c r="H2641">
        <v>0</v>
      </c>
      <c r="I2641">
        <v>2022</v>
      </c>
      <c r="J2641" t="s">
        <v>145</v>
      </c>
      <c r="K2641" t="s">
        <v>53</v>
      </c>
      <c r="L2641" s="127">
        <v>0.5625</v>
      </c>
      <c r="M2641" t="s">
        <v>28</v>
      </c>
      <c r="N2641" t="s">
        <v>49</v>
      </c>
      <c r="O2641" t="s">
        <v>30</v>
      </c>
      <c r="P2641" t="s">
        <v>54</v>
      </c>
      <c r="Q2641" t="s">
        <v>41</v>
      </c>
      <c r="R2641" t="s">
        <v>33</v>
      </c>
      <c r="S2641" t="s">
        <v>42</v>
      </c>
      <c r="T2641" t="s">
        <v>35</v>
      </c>
      <c r="U2641" s="1" t="s">
        <v>36</v>
      </c>
      <c r="V2641">
        <v>2</v>
      </c>
      <c r="W2641">
        <v>0</v>
      </c>
      <c r="X2641">
        <v>0</v>
      </c>
      <c r="Y2641">
        <v>0</v>
      </c>
      <c r="Z2641">
        <v>0</v>
      </c>
    </row>
    <row r="2642" spans="1:26" x14ac:dyDescent="0.25">
      <c r="A2642">
        <v>106995460</v>
      </c>
      <c r="B2642" t="s">
        <v>25</v>
      </c>
      <c r="C2642" t="s">
        <v>67</v>
      </c>
      <c r="D2642">
        <v>30000098</v>
      </c>
      <c r="E2642">
        <v>30000098</v>
      </c>
      <c r="F2642">
        <v>999.99900000000002</v>
      </c>
      <c r="G2642">
        <v>50011079</v>
      </c>
      <c r="H2642">
        <v>8.9999999999999993E-3</v>
      </c>
      <c r="I2642">
        <v>2022</v>
      </c>
      <c r="J2642" t="s">
        <v>135</v>
      </c>
      <c r="K2642" t="s">
        <v>58</v>
      </c>
      <c r="L2642" s="127">
        <v>0.7631944444444444</v>
      </c>
      <c r="M2642" t="s">
        <v>28</v>
      </c>
      <c r="N2642" t="s">
        <v>29</v>
      </c>
      <c r="O2642" t="s">
        <v>30</v>
      </c>
      <c r="P2642" t="s">
        <v>31</v>
      </c>
      <c r="Q2642" t="s">
        <v>32</v>
      </c>
      <c r="R2642" t="s">
        <v>33</v>
      </c>
      <c r="S2642" t="s">
        <v>42</v>
      </c>
      <c r="T2642" t="s">
        <v>35</v>
      </c>
      <c r="U2642" s="1" t="s">
        <v>36</v>
      </c>
      <c r="V2642">
        <v>2</v>
      </c>
      <c r="W2642">
        <v>0</v>
      </c>
      <c r="X2642">
        <v>0</v>
      </c>
      <c r="Y2642">
        <v>0</v>
      </c>
      <c r="Z2642">
        <v>0</v>
      </c>
    </row>
    <row r="2643" spans="1:26" x14ac:dyDescent="0.25">
      <c r="A2643">
        <v>106995467</v>
      </c>
      <c r="B2643" t="s">
        <v>246</v>
      </c>
      <c r="C2643" t="s">
        <v>45</v>
      </c>
      <c r="D2643">
        <v>50025212</v>
      </c>
      <c r="E2643">
        <v>50025212</v>
      </c>
      <c r="F2643">
        <v>0.35299999999999998</v>
      </c>
      <c r="G2643">
        <v>50006694</v>
      </c>
      <c r="H2643">
        <v>0</v>
      </c>
      <c r="I2643">
        <v>2022</v>
      </c>
      <c r="J2643" t="s">
        <v>145</v>
      </c>
      <c r="K2643" t="s">
        <v>27</v>
      </c>
      <c r="L2643" s="127">
        <v>0.50416666666666665</v>
      </c>
      <c r="M2643" t="s">
        <v>28</v>
      </c>
      <c r="N2643" t="s">
        <v>49</v>
      </c>
      <c r="O2643" t="s">
        <v>30</v>
      </c>
      <c r="P2643" t="s">
        <v>68</v>
      </c>
      <c r="Q2643" t="s">
        <v>41</v>
      </c>
      <c r="R2643" t="s">
        <v>33</v>
      </c>
      <c r="S2643" t="s">
        <v>42</v>
      </c>
      <c r="T2643" t="s">
        <v>35</v>
      </c>
      <c r="U2643" s="1" t="s">
        <v>36</v>
      </c>
      <c r="V2643">
        <v>2</v>
      </c>
      <c r="W2643">
        <v>0</v>
      </c>
      <c r="X2643">
        <v>0</v>
      </c>
      <c r="Y2643">
        <v>0</v>
      </c>
      <c r="Z2643">
        <v>0</v>
      </c>
    </row>
    <row r="2644" spans="1:26" x14ac:dyDescent="0.25">
      <c r="A2644">
        <v>106995515</v>
      </c>
      <c r="B2644" t="s">
        <v>25</v>
      </c>
      <c r="C2644" t="s">
        <v>45</v>
      </c>
      <c r="D2644">
        <v>50021202</v>
      </c>
      <c r="E2644">
        <v>29000064</v>
      </c>
      <c r="F2644">
        <v>1.496</v>
      </c>
      <c r="G2644">
        <v>10000440</v>
      </c>
      <c r="H2644">
        <v>1.9E-2</v>
      </c>
      <c r="I2644">
        <v>2022</v>
      </c>
      <c r="J2644" t="s">
        <v>145</v>
      </c>
      <c r="K2644" t="s">
        <v>53</v>
      </c>
      <c r="L2644" s="127">
        <v>0.45069444444444445</v>
      </c>
      <c r="M2644" t="s">
        <v>40</v>
      </c>
      <c r="N2644" t="s">
        <v>49</v>
      </c>
      <c r="P2644" t="s">
        <v>54</v>
      </c>
      <c r="Q2644" t="s">
        <v>41</v>
      </c>
      <c r="R2644" t="s">
        <v>71</v>
      </c>
      <c r="S2644" t="s">
        <v>42</v>
      </c>
      <c r="T2644" t="s">
        <v>35</v>
      </c>
      <c r="U2644" s="1" t="s">
        <v>36</v>
      </c>
      <c r="V2644">
        <v>2</v>
      </c>
      <c r="W2644">
        <v>0</v>
      </c>
      <c r="X2644">
        <v>0</v>
      </c>
      <c r="Y2644">
        <v>0</v>
      </c>
      <c r="Z2644">
        <v>0</v>
      </c>
    </row>
    <row r="2645" spans="1:26" x14ac:dyDescent="0.25">
      <c r="A2645">
        <v>106995527</v>
      </c>
      <c r="B2645" t="s">
        <v>86</v>
      </c>
      <c r="C2645" t="s">
        <v>65</v>
      </c>
      <c r="D2645">
        <v>10000040</v>
      </c>
      <c r="E2645">
        <v>10000040</v>
      </c>
      <c r="F2645">
        <v>16.72</v>
      </c>
      <c r="G2645">
        <v>50002997</v>
      </c>
      <c r="H2645">
        <v>0.83</v>
      </c>
      <c r="I2645">
        <v>2022</v>
      </c>
      <c r="J2645" t="s">
        <v>135</v>
      </c>
      <c r="K2645" t="s">
        <v>27</v>
      </c>
      <c r="L2645" s="127">
        <v>0.61458333333333337</v>
      </c>
      <c r="M2645" t="s">
        <v>28</v>
      </c>
      <c r="N2645" t="s">
        <v>29</v>
      </c>
      <c r="P2645" t="s">
        <v>68</v>
      </c>
      <c r="Q2645" t="s">
        <v>62</v>
      </c>
      <c r="R2645" t="s">
        <v>33</v>
      </c>
      <c r="S2645" t="s">
        <v>34</v>
      </c>
      <c r="T2645" t="s">
        <v>35</v>
      </c>
      <c r="U2645" s="1" t="s">
        <v>36</v>
      </c>
      <c r="V2645">
        <v>1</v>
      </c>
      <c r="W2645">
        <v>0</v>
      </c>
      <c r="X2645">
        <v>0</v>
      </c>
      <c r="Y2645">
        <v>0</v>
      </c>
      <c r="Z2645">
        <v>0</v>
      </c>
    </row>
    <row r="2646" spans="1:26" x14ac:dyDescent="0.25">
      <c r="A2646">
        <v>106995575</v>
      </c>
      <c r="B2646" t="s">
        <v>86</v>
      </c>
      <c r="C2646" t="s">
        <v>45</v>
      </c>
      <c r="D2646">
        <v>50002713</v>
      </c>
      <c r="E2646">
        <v>40003214</v>
      </c>
      <c r="F2646">
        <v>0.43</v>
      </c>
      <c r="G2646">
        <v>50010709</v>
      </c>
      <c r="H2646">
        <v>0</v>
      </c>
      <c r="I2646">
        <v>2022</v>
      </c>
      <c r="J2646" t="s">
        <v>135</v>
      </c>
      <c r="K2646" t="s">
        <v>53</v>
      </c>
      <c r="L2646" s="127">
        <v>0.49791666666666662</v>
      </c>
      <c r="M2646" t="s">
        <v>28</v>
      </c>
      <c r="N2646" t="s">
        <v>49</v>
      </c>
      <c r="O2646" t="s">
        <v>30</v>
      </c>
      <c r="P2646" t="s">
        <v>68</v>
      </c>
      <c r="Q2646" t="s">
        <v>32</v>
      </c>
      <c r="R2646" t="s">
        <v>72</v>
      </c>
      <c r="S2646" t="s">
        <v>42</v>
      </c>
      <c r="T2646" t="s">
        <v>35</v>
      </c>
      <c r="U2646" s="1" t="s">
        <v>36</v>
      </c>
      <c r="V2646">
        <v>2</v>
      </c>
      <c r="W2646">
        <v>0</v>
      </c>
      <c r="X2646">
        <v>0</v>
      </c>
      <c r="Y2646">
        <v>0</v>
      </c>
      <c r="Z2646">
        <v>0</v>
      </c>
    </row>
    <row r="2647" spans="1:26" x14ac:dyDescent="0.25">
      <c r="A2647">
        <v>106995600</v>
      </c>
      <c r="B2647" t="s">
        <v>25</v>
      </c>
      <c r="C2647" t="s">
        <v>65</v>
      </c>
      <c r="D2647">
        <v>10000040</v>
      </c>
      <c r="E2647">
        <v>10000040</v>
      </c>
      <c r="F2647">
        <v>21.161999999999999</v>
      </c>
      <c r="G2647">
        <v>40005220</v>
      </c>
      <c r="H2647">
        <v>0.25</v>
      </c>
      <c r="I2647">
        <v>2022</v>
      </c>
      <c r="J2647" t="s">
        <v>145</v>
      </c>
      <c r="K2647" t="s">
        <v>53</v>
      </c>
      <c r="L2647" s="127">
        <v>0.65138888888888891</v>
      </c>
      <c r="M2647" t="s">
        <v>28</v>
      </c>
      <c r="N2647" t="s">
        <v>49</v>
      </c>
      <c r="O2647" t="s">
        <v>30</v>
      </c>
      <c r="P2647" t="s">
        <v>31</v>
      </c>
      <c r="Q2647" t="s">
        <v>41</v>
      </c>
      <c r="R2647" t="s">
        <v>33</v>
      </c>
      <c r="S2647" t="s">
        <v>42</v>
      </c>
      <c r="T2647" t="s">
        <v>35</v>
      </c>
      <c r="U2647" s="1" t="s">
        <v>36</v>
      </c>
      <c r="V2647">
        <v>2</v>
      </c>
      <c r="W2647">
        <v>0</v>
      </c>
      <c r="X2647">
        <v>0</v>
      </c>
      <c r="Y2647">
        <v>0</v>
      </c>
      <c r="Z2647">
        <v>0</v>
      </c>
    </row>
    <row r="2648" spans="1:26" x14ac:dyDescent="0.25">
      <c r="A2648">
        <v>106995611</v>
      </c>
      <c r="B2648" t="s">
        <v>117</v>
      </c>
      <c r="C2648" t="s">
        <v>65</v>
      </c>
      <c r="D2648">
        <v>10000040</v>
      </c>
      <c r="E2648">
        <v>10000040</v>
      </c>
      <c r="F2648">
        <v>12.756</v>
      </c>
      <c r="G2648">
        <v>10000077</v>
      </c>
      <c r="H2648">
        <v>0.15</v>
      </c>
      <c r="I2648">
        <v>2022</v>
      </c>
      <c r="J2648" t="s">
        <v>145</v>
      </c>
      <c r="K2648" t="s">
        <v>39</v>
      </c>
      <c r="L2648" s="127">
        <v>0.33749999999999997</v>
      </c>
      <c r="M2648" t="s">
        <v>28</v>
      </c>
      <c r="N2648" t="s">
        <v>49</v>
      </c>
      <c r="O2648" t="s">
        <v>30</v>
      </c>
      <c r="P2648" t="s">
        <v>31</v>
      </c>
      <c r="Q2648" t="s">
        <v>32</v>
      </c>
      <c r="R2648" t="s">
        <v>33</v>
      </c>
      <c r="S2648" t="s">
        <v>34</v>
      </c>
      <c r="T2648" t="s">
        <v>35</v>
      </c>
      <c r="U2648" s="1" t="s">
        <v>64</v>
      </c>
      <c r="V2648">
        <v>1</v>
      </c>
      <c r="W2648">
        <v>0</v>
      </c>
      <c r="X2648">
        <v>0</v>
      </c>
      <c r="Y2648">
        <v>1</v>
      </c>
      <c r="Z2648">
        <v>0</v>
      </c>
    </row>
    <row r="2649" spans="1:26" x14ac:dyDescent="0.25">
      <c r="A2649">
        <v>106995705</v>
      </c>
      <c r="B2649" t="s">
        <v>81</v>
      </c>
      <c r="C2649" t="s">
        <v>65</v>
      </c>
      <c r="D2649">
        <v>10000485</v>
      </c>
      <c r="E2649">
        <v>10800485</v>
      </c>
      <c r="F2649">
        <v>32.781999999999996</v>
      </c>
      <c r="G2649">
        <v>30000051</v>
      </c>
      <c r="H2649">
        <v>0.6</v>
      </c>
      <c r="I2649">
        <v>2022</v>
      </c>
      <c r="J2649" t="s">
        <v>145</v>
      </c>
      <c r="K2649" t="s">
        <v>39</v>
      </c>
      <c r="L2649" s="127">
        <v>0.75763888888888886</v>
      </c>
      <c r="M2649" t="s">
        <v>28</v>
      </c>
      <c r="N2649" t="s">
        <v>49</v>
      </c>
      <c r="O2649" t="s">
        <v>30</v>
      </c>
      <c r="P2649" t="s">
        <v>31</v>
      </c>
      <c r="Q2649" t="s">
        <v>41</v>
      </c>
      <c r="R2649" t="s">
        <v>33</v>
      </c>
      <c r="S2649" t="s">
        <v>42</v>
      </c>
      <c r="T2649" t="s">
        <v>35</v>
      </c>
      <c r="U2649" s="1" t="s">
        <v>36</v>
      </c>
      <c r="V2649">
        <v>2</v>
      </c>
      <c r="W2649">
        <v>0</v>
      </c>
      <c r="X2649">
        <v>0</v>
      </c>
      <c r="Y2649">
        <v>0</v>
      </c>
      <c r="Z2649">
        <v>0</v>
      </c>
    </row>
    <row r="2650" spans="1:26" x14ac:dyDescent="0.25">
      <c r="A2650">
        <v>106995716</v>
      </c>
      <c r="B2650" t="s">
        <v>127</v>
      </c>
      <c r="C2650" t="s">
        <v>38</v>
      </c>
      <c r="D2650">
        <v>20000001</v>
      </c>
      <c r="E2650">
        <v>20000001</v>
      </c>
      <c r="F2650">
        <v>3.7050000000000001</v>
      </c>
      <c r="G2650">
        <v>21000001</v>
      </c>
      <c r="H2650">
        <v>0.3</v>
      </c>
      <c r="I2650">
        <v>2022</v>
      </c>
      <c r="J2650" t="s">
        <v>145</v>
      </c>
      <c r="K2650" t="s">
        <v>27</v>
      </c>
      <c r="L2650" s="127">
        <v>0.49305555555555558</v>
      </c>
      <c r="M2650" t="s">
        <v>28</v>
      </c>
      <c r="N2650" t="s">
        <v>49</v>
      </c>
      <c r="O2650" t="s">
        <v>30</v>
      </c>
      <c r="P2650" t="s">
        <v>68</v>
      </c>
      <c r="Q2650" t="s">
        <v>32</v>
      </c>
      <c r="R2650" t="s">
        <v>33</v>
      </c>
      <c r="S2650" t="s">
        <v>42</v>
      </c>
      <c r="T2650" t="s">
        <v>35</v>
      </c>
      <c r="U2650" s="1" t="s">
        <v>36</v>
      </c>
      <c r="V2650">
        <v>2</v>
      </c>
      <c r="W2650">
        <v>0</v>
      </c>
      <c r="X2650">
        <v>0</v>
      </c>
      <c r="Y2650">
        <v>0</v>
      </c>
      <c r="Z2650">
        <v>0</v>
      </c>
    </row>
    <row r="2651" spans="1:26" x14ac:dyDescent="0.25">
      <c r="A2651">
        <v>106995764</v>
      </c>
      <c r="B2651" t="s">
        <v>25</v>
      </c>
      <c r="C2651" t="s">
        <v>65</v>
      </c>
      <c r="D2651">
        <v>10000040</v>
      </c>
      <c r="E2651">
        <v>10000040</v>
      </c>
      <c r="F2651">
        <v>999.99900000000002</v>
      </c>
      <c r="G2651">
        <v>50026231</v>
      </c>
      <c r="H2651">
        <v>1</v>
      </c>
      <c r="I2651">
        <v>2022</v>
      </c>
      <c r="J2651" t="s">
        <v>145</v>
      </c>
      <c r="K2651" t="s">
        <v>27</v>
      </c>
      <c r="L2651" s="127">
        <v>0.61111111111111105</v>
      </c>
      <c r="M2651" t="s">
        <v>28</v>
      </c>
      <c r="N2651" t="s">
        <v>49</v>
      </c>
      <c r="O2651" t="s">
        <v>30</v>
      </c>
      <c r="P2651" t="s">
        <v>54</v>
      </c>
      <c r="Q2651" t="s">
        <v>41</v>
      </c>
      <c r="R2651" t="s">
        <v>151</v>
      </c>
      <c r="S2651" t="s">
        <v>42</v>
      </c>
      <c r="T2651" t="s">
        <v>35</v>
      </c>
      <c r="U2651" s="1" t="s">
        <v>116</v>
      </c>
      <c r="V2651">
        <v>0</v>
      </c>
      <c r="W2651">
        <v>0</v>
      </c>
      <c r="X2651">
        <v>0</v>
      </c>
      <c r="Y2651">
        <v>0</v>
      </c>
      <c r="Z2651">
        <v>0</v>
      </c>
    </row>
    <row r="2652" spans="1:26" x14ac:dyDescent="0.25">
      <c r="A2652">
        <v>106995935</v>
      </c>
      <c r="B2652" t="s">
        <v>81</v>
      </c>
      <c r="C2652" t="s">
        <v>45</v>
      </c>
      <c r="D2652">
        <v>50031288</v>
      </c>
      <c r="E2652">
        <v>50031288</v>
      </c>
      <c r="F2652">
        <v>2.5910000000000002</v>
      </c>
      <c r="G2652">
        <v>50023409</v>
      </c>
      <c r="H2652">
        <v>8.9999999999999993E-3</v>
      </c>
      <c r="I2652">
        <v>2022</v>
      </c>
      <c r="J2652" t="s">
        <v>145</v>
      </c>
      <c r="K2652" t="s">
        <v>53</v>
      </c>
      <c r="L2652" s="127">
        <v>0.2902777777777778</v>
      </c>
      <c r="M2652" t="s">
        <v>40</v>
      </c>
      <c r="N2652" t="s">
        <v>29</v>
      </c>
      <c r="O2652" t="s">
        <v>30</v>
      </c>
      <c r="P2652" t="s">
        <v>54</v>
      </c>
      <c r="Q2652" t="s">
        <v>41</v>
      </c>
      <c r="R2652" t="s">
        <v>50</v>
      </c>
      <c r="S2652" t="s">
        <v>42</v>
      </c>
      <c r="T2652" t="s">
        <v>35</v>
      </c>
      <c r="U2652" s="1" t="s">
        <v>36</v>
      </c>
      <c r="V2652">
        <v>1</v>
      </c>
      <c r="W2652">
        <v>0</v>
      </c>
      <c r="X2652">
        <v>0</v>
      </c>
      <c r="Y2652">
        <v>0</v>
      </c>
      <c r="Z2652">
        <v>0</v>
      </c>
    </row>
    <row r="2653" spans="1:26" x14ac:dyDescent="0.25">
      <c r="A2653">
        <v>106996028</v>
      </c>
      <c r="B2653" t="s">
        <v>114</v>
      </c>
      <c r="C2653" t="s">
        <v>65</v>
      </c>
      <c r="D2653">
        <v>10000040</v>
      </c>
      <c r="E2653">
        <v>10000040</v>
      </c>
      <c r="F2653">
        <v>1.5529999999999999</v>
      </c>
      <c r="G2653">
        <v>30000042</v>
      </c>
      <c r="H2653">
        <v>8.0000000000000002E-3</v>
      </c>
      <c r="I2653">
        <v>2022</v>
      </c>
      <c r="J2653" t="s">
        <v>145</v>
      </c>
      <c r="K2653" t="s">
        <v>58</v>
      </c>
      <c r="L2653" s="127">
        <v>0.60416666666666663</v>
      </c>
      <c r="M2653" t="s">
        <v>28</v>
      </c>
      <c r="N2653" t="s">
        <v>49</v>
      </c>
      <c r="O2653" t="s">
        <v>30</v>
      </c>
      <c r="P2653" t="s">
        <v>68</v>
      </c>
      <c r="Q2653" t="s">
        <v>41</v>
      </c>
      <c r="R2653" t="s">
        <v>33</v>
      </c>
      <c r="S2653" t="s">
        <v>42</v>
      </c>
      <c r="T2653" t="s">
        <v>35</v>
      </c>
      <c r="U2653" s="1" t="s">
        <v>64</v>
      </c>
      <c r="V2653">
        <v>2</v>
      </c>
      <c r="W2653">
        <v>0</v>
      </c>
      <c r="X2653">
        <v>0</v>
      </c>
      <c r="Y2653">
        <v>1</v>
      </c>
      <c r="Z2653">
        <v>1</v>
      </c>
    </row>
    <row r="2654" spans="1:26" x14ac:dyDescent="0.25">
      <c r="A2654">
        <v>106996041</v>
      </c>
      <c r="B2654" t="s">
        <v>114</v>
      </c>
      <c r="C2654" t="s">
        <v>65</v>
      </c>
      <c r="D2654">
        <v>10000040</v>
      </c>
      <c r="E2654">
        <v>10000040</v>
      </c>
      <c r="F2654">
        <v>0.67500000000000004</v>
      </c>
      <c r="G2654">
        <v>20000070</v>
      </c>
      <c r="H2654">
        <v>1.2</v>
      </c>
      <c r="I2654">
        <v>2022</v>
      </c>
      <c r="J2654" t="s">
        <v>145</v>
      </c>
      <c r="K2654" t="s">
        <v>27</v>
      </c>
      <c r="L2654" s="127">
        <v>0.93611111111111101</v>
      </c>
      <c r="M2654" t="s">
        <v>28</v>
      </c>
      <c r="N2654" t="s">
        <v>29</v>
      </c>
      <c r="O2654" t="s">
        <v>30</v>
      </c>
      <c r="P2654" t="s">
        <v>31</v>
      </c>
      <c r="Q2654" t="s">
        <v>41</v>
      </c>
      <c r="R2654" t="s">
        <v>33</v>
      </c>
      <c r="S2654" t="s">
        <v>42</v>
      </c>
      <c r="T2654" t="s">
        <v>35</v>
      </c>
      <c r="U2654" s="1" t="s">
        <v>36</v>
      </c>
      <c r="V2654">
        <v>3</v>
      </c>
      <c r="W2654">
        <v>0</v>
      </c>
      <c r="X2654">
        <v>0</v>
      </c>
      <c r="Y2654">
        <v>0</v>
      </c>
      <c r="Z2654">
        <v>0</v>
      </c>
    </row>
    <row r="2655" spans="1:26" x14ac:dyDescent="0.25">
      <c r="A2655">
        <v>106996042</v>
      </c>
      <c r="B2655" t="s">
        <v>114</v>
      </c>
      <c r="C2655" t="s">
        <v>67</v>
      </c>
      <c r="D2655">
        <v>30000042</v>
      </c>
      <c r="E2655">
        <v>30000042</v>
      </c>
      <c r="F2655">
        <v>13.686999999999999</v>
      </c>
      <c r="G2655">
        <v>40001704</v>
      </c>
      <c r="H2655">
        <v>2.5999999999999999E-2</v>
      </c>
      <c r="I2655">
        <v>2022</v>
      </c>
      <c r="J2655" t="s">
        <v>145</v>
      </c>
      <c r="K2655" t="s">
        <v>48</v>
      </c>
      <c r="L2655" s="127">
        <v>0.6875</v>
      </c>
      <c r="M2655" t="s">
        <v>28</v>
      </c>
      <c r="N2655" t="s">
        <v>29</v>
      </c>
      <c r="O2655" t="s">
        <v>30</v>
      </c>
      <c r="P2655" t="s">
        <v>31</v>
      </c>
      <c r="Q2655" t="s">
        <v>41</v>
      </c>
      <c r="R2655" t="s">
        <v>72</v>
      </c>
      <c r="S2655" t="s">
        <v>42</v>
      </c>
      <c r="T2655" t="s">
        <v>35</v>
      </c>
      <c r="U2655" s="1" t="s">
        <v>36</v>
      </c>
      <c r="V2655">
        <v>6</v>
      </c>
      <c r="W2655">
        <v>0</v>
      </c>
      <c r="X2655">
        <v>0</v>
      </c>
      <c r="Y2655">
        <v>0</v>
      </c>
      <c r="Z2655">
        <v>0</v>
      </c>
    </row>
    <row r="2656" spans="1:26" x14ac:dyDescent="0.25">
      <c r="A2656">
        <v>106996043</v>
      </c>
      <c r="B2656" t="s">
        <v>114</v>
      </c>
      <c r="C2656" t="s">
        <v>65</v>
      </c>
      <c r="D2656">
        <v>10000040</v>
      </c>
      <c r="E2656">
        <v>10000040</v>
      </c>
      <c r="F2656">
        <v>9.1150000000000002</v>
      </c>
      <c r="G2656">
        <v>203180</v>
      </c>
      <c r="H2656">
        <v>1</v>
      </c>
      <c r="I2656">
        <v>2022</v>
      </c>
      <c r="J2656" t="s">
        <v>145</v>
      </c>
      <c r="K2656" t="s">
        <v>48</v>
      </c>
      <c r="L2656" s="127">
        <v>0.74583333333333324</v>
      </c>
      <c r="M2656" t="s">
        <v>28</v>
      </c>
      <c r="N2656" t="s">
        <v>29</v>
      </c>
      <c r="O2656" t="s">
        <v>30</v>
      </c>
      <c r="P2656" t="s">
        <v>31</v>
      </c>
      <c r="Q2656" t="s">
        <v>41</v>
      </c>
      <c r="R2656" t="s">
        <v>33</v>
      </c>
      <c r="S2656" t="s">
        <v>42</v>
      </c>
      <c r="T2656" t="s">
        <v>35</v>
      </c>
      <c r="U2656" s="1" t="s">
        <v>36</v>
      </c>
      <c r="V2656">
        <v>1</v>
      </c>
      <c r="W2656">
        <v>0</v>
      </c>
      <c r="X2656">
        <v>0</v>
      </c>
      <c r="Y2656">
        <v>0</v>
      </c>
      <c r="Z2656">
        <v>0</v>
      </c>
    </row>
    <row r="2657" spans="1:26" x14ac:dyDescent="0.25">
      <c r="A2657">
        <v>106996059</v>
      </c>
      <c r="B2657" t="s">
        <v>114</v>
      </c>
      <c r="C2657" t="s">
        <v>65</v>
      </c>
      <c r="D2657">
        <v>10000040</v>
      </c>
      <c r="E2657">
        <v>10000040</v>
      </c>
      <c r="F2657">
        <v>9.1150000000000002</v>
      </c>
      <c r="G2657">
        <v>203180</v>
      </c>
      <c r="H2657">
        <v>1</v>
      </c>
      <c r="I2657">
        <v>2022</v>
      </c>
      <c r="J2657" t="s">
        <v>145</v>
      </c>
      <c r="K2657" t="s">
        <v>48</v>
      </c>
      <c r="L2657" s="127">
        <v>0.92569444444444438</v>
      </c>
      <c r="M2657" t="s">
        <v>28</v>
      </c>
      <c r="N2657" t="s">
        <v>29</v>
      </c>
      <c r="O2657" t="s">
        <v>30</v>
      </c>
      <c r="P2657" t="s">
        <v>54</v>
      </c>
      <c r="Q2657" t="s">
        <v>41</v>
      </c>
      <c r="R2657" t="s">
        <v>33</v>
      </c>
      <c r="S2657" t="s">
        <v>42</v>
      </c>
      <c r="T2657" t="s">
        <v>57</v>
      </c>
      <c r="U2657" s="1" t="s">
        <v>36</v>
      </c>
      <c r="V2657">
        <v>1</v>
      </c>
      <c r="W2657">
        <v>0</v>
      </c>
      <c r="X2657">
        <v>0</v>
      </c>
      <c r="Y2657">
        <v>0</v>
      </c>
      <c r="Z2657">
        <v>0</v>
      </c>
    </row>
    <row r="2658" spans="1:26" x14ac:dyDescent="0.25">
      <c r="A2658">
        <v>106996061</v>
      </c>
      <c r="B2658" t="s">
        <v>114</v>
      </c>
      <c r="C2658" t="s">
        <v>67</v>
      </c>
      <c r="D2658">
        <v>30000042</v>
      </c>
      <c r="E2658">
        <v>30000042</v>
      </c>
      <c r="F2658">
        <v>12.611000000000001</v>
      </c>
      <c r="G2658">
        <v>40002008</v>
      </c>
      <c r="H2658">
        <v>0</v>
      </c>
      <c r="I2658">
        <v>2022</v>
      </c>
      <c r="J2658" t="s">
        <v>145</v>
      </c>
      <c r="K2658" t="s">
        <v>39</v>
      </c>
      <c r="L2658" s="127">
        <v>1.6666666666666666E-2</v>
      </c>
      <c r="M2658" t="s">
        <v>28</v>
      </c>
      <c r="N2658" t="s">
        <v>29</v>
      </c>
      <c r="O2658" t="s">
        <v>30</v>
      </c>
      <c r="P2658" t="s">
        <v>31</v>
      </c>
      <c r="Q2658" t="s">
        <v>41</v>
      </c>
      <c r="R2658" t="s">
        <v>33</v>
      </c>
      <c r="S2658" t="s">
        <v>42</v>
      </c>
      <c r="T2658" t="s">
        <v>57</v>
      </c>
      <c r="U2658" s="1" t="s">
        <v>36</v>
      </c>
      <c r="V2658">
        <v>1</v>
      </c>
      <c r="W2658">
        <v>0</v>
      </c>
      <c r="X2658">
        <v>0</v>
      </c>
      <c r="Y2658">
        <v>0</v>
      </c>
      <c r="Z2658">
        <v>0</v>
      </c>
    </row>
    <row r="2659" spans="1:26" x14ac:dyDescent="0.25">
      <c r="A2659">
        <v>106996140</v>
      </c>
      <c r="B2659" t="s">
        <v>114</v>
      </c>
      <c r="C2659" t="s">
        <v>38</v>
      </c>
      <c r="D2659">
        <v>20000070</v>
      </c>
      <c r="E2659">
        <v>20000070</v>
      </c>
      <c r="F2659">
        <v>999.99900000000002</v>
      </c>
      <c r="G2659">
        <v>40001923</v>
      </c>
      <c r="H2659">
        <v>0.6</v>
      </c>
      <c r="I2659">
        <v>2022</v>
      </c>
      <c r="J2659" t="s">
        <v>145</v>
      </c>
      <c r="K2659" t="s">
        <v>53</v>
      </c>
      <c r="L2659" s="127">
        <v>0.5083333333333333</v>
      </c>
      <c r="M2659" t="s">
        <v>28</v>
      </c>
      <c r="N2659" t="s">
        <v>49</v>
      </c>
      <c r="O2659" t="s">
        <v>30</v>
      </c>
      <c r="P2659" t="s">
        <v>54</v>
      </c>
      <c r="Q2659" t="s">
        <v>41</v>
      </c>
      <c r="R2659" t="s">
        <v>33</v>
      </c>
      <c r="S2659" t="s">
        <v>42</v>
      </c>
      <c r="T2659" t="s">
        <v>35</v>
      </c>
      <c r="U2659" s="1" t="s">
        <v>36</v>
      </c>
      <c r="V2659">
        <v>2</v>
      </c>
      <c r="W2659">
        <v>0</v>
      </c>
      <c r="X2659">
        <v>0</v>
      </c>
      <c r="Y2659">
        <v>0</v>
      </c>
      <c r="Z2659">
        <v>0</v>
      </c>
    </row>
    <row r="2660" spans="1:26" x14ac:dyDescent="0.25">
      <c r="A2660">
        <v>106996163</v>
      </c>
      <c r="B2660" t="s">
        <v>78</v>
      </c>
      <c r="C2660" t="s">
        <v>122</v>
      </c>
      <c r="D2660">
        <v>40002261</v>
      </c>
      <c r="E2660">
        <v>40002261</v>
      </c>
      <c r="F2660">
        <v>12.385999999999999</v>
      </c>
      <c r="G2660">
        <v>40002450</v>
      </c>
      <c r="H2660">
        <v>0.4</v>
      </c>
      <c r="I2660">
        <v>2022</v>
      </c>
      <c r="J2660" t="s">
        <v>145</v>
      </c>
      <c r="K2660" t="s">
        <v>39</v>
      </c>
      <c r="L2660" s="127">
        <v>0.43194444444444446</v>
      </c>
      <c r="M2660" t="s">
        <v>40</v>
      </c>
      <c r="N2660" t="s">
        <v>49</v>
      </c>
      <c r="O2660" t="s">
        <v>30</v>
      </c>
      <c r="P2660" t="s">
        <v>54</v>
      </c>
      <c r="Q2660" t="s">
        <v>41</v>
      </c>
      <c r="R2660" t="s">
        <v>33</v>
      </c>
      <c r="S2660" t="s">
        <v>42</v>
      </c>
      <c r="T2660" t="s">
        <v>35</v>
      </c>
      <c r="U2660" s="1" t="s">
        <v>85</v>
      </c>
      <c r="V2660">
        <v>1</v>
      </c>
      <c r="W2660">
        <v>0</v>
      </c>
      <c r="X2660">
        <v>1</v>
      </c>
      <c r="Y2660">
        <v>0</v>
      </c>
      <c r="Z2660">
        <v>0</v>
      </c>
    </row>
    <row r="2661" spans="1:26" x14ac:dyDescent="0.25">
      <c r="A2661">
        <v>106996223</v>
      </c>
      <c r="B2661" t="s">
        <v>110</v>
      </c>
      <c r="C2661" t="s">
        <v>122</v>
      </c>
      <c r="D2661">
        <v>40001169</v>
      </c>
      <c r="E2661">
        <v>40001169</v>
      </c>
      <c r="F2661">
        <v>999.99900000000002</v>
      </c>
      <c r="G2661">
        <v>40001169</v>
      </c>
      <c r="H2661">
        <v>0</v>
      </c>
      <c r="I2661">
        <v>2022</v>
      </c>
      <c r="J2661" t="s">
        <v>145</v>
      </c>
      <c r="K2661" t="s">
        <v>48</v>
      </c>
      <c r="L2661" s="127">
        <v>0.6069444444444444</v>
      </c>
      <c r="M2661" t="s">
        <v>28</v>
      </c>
      <c r="N2661" t="s">
        <v>49</v>
      </c>
      <c r="O2661" t="s">
        <v>30</v>
      </c>
      <c r="P2661" t="s">
        <v>54</v>
      </c>
      <c r="Q2661" t="s">
        <v>41</v>
      </c>
      <c r="R2661" t="s">
        <v>46</v>
      </c>
      <c r="S2661" t="s">
        <v>42</v>
      </c>
      <c r="T2661" t="s">
        <v>35</v>
      </c>
      <c r="U2661" s="1" t="s">
        <v>36</v>
      </c>
      <c r="V2661">
        <v>3</v>
      </c>
      <c r="W2661">
        <v>0</v>
      </c>
      <c r="X2661">
        <v>0</v>
      </c>
      <c r="Y2661">
        <v>0</v>
      </c>
      <c r="Z2661">
        <v>0</v>
      </c>
    </row>
    <row r="2662" spans="1:26" x14ac:dyDescent="0.25">
      <c r="A2662">
        <v>106996305</v>
      </c>
      <c r="B2662" t="s">
        <v>25</v>
      </c>
      <c r="C2662" t="s">
        <v>45</v>
      </c>
      <c r="D2662">
        <v>50030027</v>
      </c>
      <c r="E2662">
        <v>50030027</v>
      </c>
      <c r="F2662">
        <v>999.99900000000002</v>
      </c>
      <c r="G2662">
        <v>50009137</v>
      </c>
      <c r="H2662">
        <v>3.7999999999999999E-2</v>
      </c>
      <c r="I2662">
        <v>2022</v>
      </c>
      <c r="J2662" t="s">
        <v>145</v>
      </c>
      <c r="K2662" t="s">
        <v>48</v>
      </c>
      <c r="L2662" s="127">
        <v>0.44513888888888892</v>
      </c>
      <c r="M2662" t="s">
        <v>28</v>
      </c>
      <c r="N2662" t="s">
        <v>49</v>
      </c>
      <c r="O2662" t="s">
        <v>30</v>
      </c>
      <c r="P2662" t="s">
        <v>54</v>
      </c>
      <c r="Q2662" t="s">
        <v>41</v>
      </c>
      <c r="R2662" t="s">
        <v>33</v>
      </c>
      <c r="S2662" t="s">
        <v>42</v>
      </c>
      <c r="T2662" t="s">
        <v>35</v>
      </c>
      <c r="U2662" s="1" t="s">
        <v>36</v>
      </c>
      <c r="V2662">
        <v>1</v>
      </c>
      <c r="W2662">
        <v>0</v>
      </c>
      <c r="X2662">
        <v>0</v>
      </c>
      <c r="Y2662">
        <v>0</v>
      </c>
      <c r="Z2662">
        <v>0</v>
      </c>
    </row>
    <row r="2663" spans="1:26" x14ac:dyDescent="0.25">
      <c r="A2663">
        <v>106996333</v>
      </c>
      <c r="B2663" t="s">
        <v>44</v>
      </c>
      <c r="C2663" t="s">
        <v>67</v>
      </c>
      <c r="D2663">
        <v>30000147</v>
      </c>
      <c r="E2663">
        <v>30000147</v>
      </c>
      <c r="F2663">
        <v>6.07</v>
      </c>
      <c r="G2663">
        <v>50012006</v>
      </c>
      <c r="H2663">
        <v>0.5</v>
      </c>
      <c r="I2663">
        <v>2022</v>
      </c>
      <c r="J2663" t="s">
        <v>145</v>
      </c>
      <c r="K2663" t="s">
        <v>55</v>
      </c>
      <c r="L2663" s="127">
        <v>6.9444444444444434E-2</v>
      </c>
      <c r="M2663" t="s">
        <v>28</v>
      </c>
      <c r="N2663" t="s">
        <v>49</v>
      </c>
      <c r="O2663" t="s">
        <v>30</v>
      </c>
      <c r="P2663" t="s">
        <v>31</v>
      </c>
      <c r="Q2663" t="s">
        <v>41</v>
      </c>
      <c r="R2663" t="s">
        <v>33</v>
      </c>
      <c r="S2663" t="s">
        <v>42</v>
      </c>
      <c r="T2663" t="s">
        <v>47</v>
      </c>
      <c r="U2663" s="1" t="s">
        <v>36</v>
      </c>
      <c r="V2663">
        <v>1</v>
      </c>
      <c r="W2663">
        <v>0</v>
      </c>
      <c r="X2663">
        <v>0</v>
      </c>
      <c r="Y2663">
        <v>0</v>
      </c>
      <c r="Z2663">
        <v>0</v>
      </c>
    </row>
    <row r="2664" spans="1:26" x14ac:dyDescent="0.25">
      <c r="A2664">
        <v>106996334</v>
      </c>
      <c r="B2664" t="s">
        <v>44</v>
      </c>
      <c r="C2664" t="s">
        <v>45</v>
      </c>
      <c r="D2664">
        <v>50017497</v>
      </c>
      <c r="E2664">
        <v>50017497</v>
      </c>
      <c r="F2664">
        <v>0.1</v>
      </c>
      <c r="G2664">
        <v>50013403</v>
      </c>
      <c r="H2664">
        <v>0</v>
      </c>
      <c r="I2664">
        <v>2022</v>
      </c>
      <c r="J2664" t="s">
        <v>145</v>
      </c>
      <c r="K2664" t="s">
        <v>48</v>
      </c>
      <c r="L2664" s="127">
        <v>0.60347222222222219</v>
      </c>
      <c r="M2664" t="s">
        <v>51</v>
      </c>
      <c r="N2664" t="s">
        <v>49</v>
      </c>
      <c r="O2664" t="s">
        <v>30</v>
      </c>
      <c r="P2664" t="s">
        <v>31</v>
      </c>
      <c r="Q2664" t="s">
        <v>41</v>
      </c>
      <c r="R2664" t="s">
        <v>33</v>
      </c>
      <c r="S2664" t="s">
        <v>42</v>
      </c>
      <c r="T2664" t="s">
        <v>35</v>
      </c>
      <c r="U2664" s="1" t="s">
        <v>36</v>
      </c>
      <c r="V2664">
        <v>2</v>
      </c>
      <c r="W2664">
        <v>0</v>
      </c>
      <c r="X2664">
        <v>0</v>
      </c>
      <c r="Y2664">
        <v>0</v>
      </c>
      <c r="Z2664">
        <v>0</v>
      </c>
    </row>
    <row r="2665" spans="1:26" x14ac:dyDescent="0.25">
      <c r="A2665">
        <v>106996366</v>
      </c>
      <c r="B2665" t="s">
        <v>25</v>
      </c>
      <c r="C2665" t="s">
        <v>45</v>
      </c>
      <c r="D2665">
        <v>50033374</v>
      </c>
      <c r="E2665">
        <v>50033374</v>
      </c>
      <c r="F2665">
        <v>999.99900000000002</v>
      </c>
      <c r="G2665">
        <v>50016074</v>
      </c>
      <c r="H2665">
        <v>1.4E-2</v>
      </c>
      <c r="I2665">
        <v>2022</v>
      </c>
      <c r="J2665" t="s">
        <v>73</v>
      </c>
      <c r="K2665" t="s">
        <v>53</v>
      </c>
      <c r="L2665" s="127">
        <v>0.47013888888888888</v>
      </c>
      <c r="M2665" t="s">
        <v>28</v>
      </c>
      <c r="N2665" t="s">
        <v>49</v>
      </c>
      <c r="O2665" t="s">
        <v>30</v>
      </c>
      <c r="P2665" t="s">
        <v>31</v>
      </c>
      <c r="Q2665" t="s">
        <v>41</v>
      </c>
      <c r="S2665" t="s">
        <v>42</v>
      </c>
      <c r="T2665" t="s">
        <v>35</v>
      </c>
      <c r="U2665" s="1" t="s">
        <v>36</v>
      </c>
      <c r="V2665">
        <v>1</v>
      </c>
      <c r="W2665">
        <v>0</v>
      </c>
      <c r="X2665">
        <v>0</v>
      </c>
      <c r="Y2665">
        <v>0</v>
      </c>
      <c r="Z2665">
        <v>0</v>
      </c>
    </row>
    <row r="2666" spans="1:26" x14ac:dyDescent="0.25">
      <c r="A2666">
        <v>106996405</v>
      </c>
      <c r="B2666" t="s">
        <v>81</v>
      </c>
      <c r="C2666" t="s">
        <v>45</v>
      </c>
      <c r="D2666">
        <v>50028612</v>
      </c>
      <c r="E2666">
        <v>50028612</v>
      </c>
      <c r="F2666">
        <v>8.2469999999999999</v>
      </c>
      <c r="G2666">
        <v>50033704</v>
      </c>
      <c r="H2666">
        <v>0</v>
      </c>
      <c r="I2666">
        <v>2022</v>
      </c>
      <c r="J2666" t="s">
        <v>145</v>
      </c>
      <c r="K2666" t="s">
        <v>48</v>
      </c>
      <c r="L2666" s="127">
        <v>3.472222222222222E-3</v>
      </c>
      <c r="M2666" t="s">
        <v>28</v>
      </c>
      <c r="N2666" t="s">
        <v>29</v>
      </c>
      <c r="O2666" t="s">
        <v>30</v>
      </c>
      <c r="P2666" t="s">
        <v>31</v>
      </c>
      <c r="Q2666" t="s">
        <v>41</v>
      </c>
      <c r="R2666" t="s">
        <v>33</v>
      </c>
      <c r="S2666" t="s">
        <v>42</v>
      </c>
      <c r="T2666" t="s">
        <v>47</v>
      </c>
      <c r="U2666" s="1" t="s">
        <v>36</v>
      </c>
      <c r="V2666">
        <v>2</v>
      </c>
      <c r="W2666">
        <v>0</v>
      </c>
      <c r="X2666">
        <v>0</v>
      </c>
      <c r="Y2666">
        <v>0</v>
      </c>
      <c r="Z2666">
        <v>0</v>
      </c>
    </row>
    <row r="2667" spans="1:26" x14ac:dyDescent="0.25">
      <c r="A2667">
        <v>106996732</v>
      </c>
      <c r="B2667" t="s">
        <v>81</v>
      </c>
      <c r="C2667" t="s">
        <v>65</v>
      </c>
      <c r="D2667">
        <v>10000485</v>
      </c>
      <c r="E2667">
        <v>10800485</v>
      </c>
      <c r="F2667">
        <v>28.35</v>
      </c>
      <c r="G2667">
        <v>200590</v>
      </c>
      <c r="H2667">
        <v>0</v>
      </c>
      <c r="I2667">
        <v>2022</v>
      </c>
      <c r="J2667" t="s">
        <v>145</v>
      </c>
      <c r="K2667" t="s">
        <v>39</v>
      </c>
      <c r="L2667" s="127">
        <v>0.53055555555555556</v>
      </c>
      <c r="M2667" t="s">
        <v>28</v>
      </c>
      <c r="N2667" t="s">
        <v>49</v>
      </c>
      <c r="O2667" t="s">
        <v>30</v>
      </c>
      <c r="P2667" t="s">
        <v>31</v>
      </c>
      <c r="Q2667" t="s">
        <v>41</v>
      </c>
      <c r="R2667" t="s">
        <v>33</v>
      </c>
      <c r="S2667" t="s">
        <v>42</v>
      </c>
      <c r="T2667" t="s">
        <v>35</v>
      </c>
      <c r="U2667" s="1" t="s">
        <v>36</v>
      </c>
      <c r="V2667">
        <v>1</v>
      </c>
      <c r="W2667">
        <v>0</v>
      </c>
      <c r="X2667">
        <v>0</v>
      </c>
      <c r="Y2667">
        <v>0</v>
      </c>
      <c r="Z2667">
        <v>0</v>
      </c>
    </row>
    <row r="2668" spans="1:26" x14ac:dyDescent="0.25">
      <c r="A2668">
        <v>106996739</v>
      </c>
      <c r="B2668" t="s">
        <v>81</v>
      </c>
      <c r="C2668" t="s">
        <v>65</v>
      </c>
      <c r="D2668">
        <v>10000485</v>
      </c>
      <c r="E2668">
        <v>10800485</v>
      </c>
      <c r="F2668">
        <v>26.373999999999999</v>
      </c>
      <c r="G2668">
        <v>200570</v>
      </c>
      <c r="H2668">
        <v>0</v>
      </c>
      <c r="I2668">
        <v>2022</v>
      </c>
      <c r="J2668" t="s">
        <v>145</v>
      </c>
      <c r="K2668" t="s">
        <v>39</v>
      </c>
      <c r="L2668" s="127">
        <v>0.69652777777777775</v>
      </c>
      <c r="M2668" t="s">
        <v>28</v>
      </c>
      <c r="N2668" t="s">
        <v>49</v>
      </c>
      <c r="O2668" t="s">
        <v>30</v>
      </c>
      <c r="P2668" t="s">
        <v>31</v>
      </c>
      <c r="Q2668" t="s">
        <v>41</v>
      </c>
      <c r="R2668" t="s">
        <v>33</v>
      </c>
      <c r="S2668" t="s">
        <v>42</v>
      </c>
      <c r="T2668" t="s">
        <v>35</v>
      </c>
      <c r="U2668" s="1" t="s">
        <v>36</v>
      </c>
      <c r="V2668">
        <v>2</v>
      </c>
      <c r="W2668">
        <v>0</v>
      </c>
      <c r="X2668">
        <v>0</v>
      </c>
      <c r="Y2668">
        <v>0</v>
      </c>
      <c r="Z2668">
        <v>0</v>
      </c>
    </row>
    <row r="2669" spans="1:26" x14ac:dyDescent="0.25">
      <c r="A2669">
        <v>106996764</v>
      </c>
      <c r="B2669" t="s">
        <v>81</v>
      </c>
      <c r="C2669" t="s">
        <v>65</v>
      </c>
      <c r="D2669">
        <v>10000485</v>
      </c>
      <c r="E2669">
        <v>10800485</v>
      </c>
      <c r="F2669">
        <v>25.884</v>
      </c>
      <c r="G2669">
        <v>50024887</v>
      </c>
      <c r="H2669">
        <v>0.5</v>
      </c>
      <c r="I2669">
        <v>2022</v>
      </c>
      <c r="J2669" t="s">
        <v>145</v>
      </c>
      <c r="K2669" t="s">
        <v>53</v>
      </c>
      <c r="L2669" s="127">
        <v>0.9159722222222223</v>
      </c>
      <c r="M2669" t="s">
        <v>28</v>
      </c>
      <c r="N2669" t="s">
        <v>29</v>
      </c>
      <c r="O2669" t="s">
        <v>30</v>
      </c>
      <c r="P2669" t="s">
        <v>31</v>
      </c>
      <c r="Q2669" t="s">
        <v>41</v>
      </c>
      <c r="R2669" t="s">
        <v>33</v>
      </c>
      <c r="S2669" t="s">
        <v>42</v>
      </c>
      <c r="T2669" t="s">
        <v>57</v>
      </c>
      <c r="U2669" s="1" t="s">
        <v>36</v>
      </c>
      <c r="V2669">
        <v>1</v>
      </c>
      <c r="W2669">
        <v>0</v>
      </c>
      <c r="X2669">
        <v>0</v>
      </c>
      <c r="Y2669">
        <v>0</v>
      </c>
      <c r="Z2669">
        <v>0</v>
      </c>
    </row>
    <row r="2670" spans="1:26" x14ac:dyDescent="0.25">
      <c r="A2670">
        <v>106996808</v>
      </c>
      <c r="B2670" t="s">
        <v>25</v>
      </c>
      <c r="C2670" t="s">
        <v>65</v>
      </c>
      <c r="D2670">
        <v>10000040</v>
      </c>
      <c r="E2670">
        <v>10000040</v>
      </c>
      <c r="F2670">
        <v>27.161999999999999</v>
      </c>
      <c r="G2670">
        <v>20000070</v>
      </c>
      <c r="H2670">
        <v>2.3E-2</v>
      </c>
      <c r="I2670">
        <v>2022</v>
      </c>
      <c r="J2670" t="s">
        <v>145</v>
      </c>
      <c r="K2670" t="s">
        <v>48</v>
      </c>
      <c r="L2670" s="127">
        <v>0.39027777777777778</v>
      </c>
      <c r="M2670" t="s">
        <v>28</v>
      </c>
      <c r="N2670" t="s">
        <v>49</v>
      </c>
      <c r="O2670" t="s">
        <v>30</v>
      </c>
      <c r="P2670" t="s">
        <v>31</v>
      </c>
      <c r="Q2670" t="s">
        <v>41</v>
      </c>
      <c r="R2670" t="s">
        <v>33</v>
      </c>
      <c r="S2670" t="s">
        <v>42</v>
      </c>
      <c r="T2670" t="s">
        <v>35</v>
      </c>
      <c r="U2670" s="1" t="s">
        <v>43</v>
      </c>
      <c r="V2670">
        <v>5</v>
      </c>
      <c r="W2670">
        <v>0</v>
      </c>
      <c r="X2670">
        <v>0</v>
      </c>
      <c r="Y2670">
        <v>0</v>
      </c>
      <c r="Z2670">
        <v>2</v>
      </c>
    </row>
    <row r="2671" spans="1:26" x14ac:dyDescent="0.25">
      <c r="A2671">
        <v>106996825</v>
      </c>
      <c r="B2671" t="s">
        <v>81</v>
      </c>
      <c r="C2671" t="s">
        <v>65</v>
      </c>
      <c r="D2671">
        <v>10000485</v>
      </c>
      <c r="E2671">
        <v>10800485</v>
      </c>
      <c r="F2671">
        <v>27.259</v>
      </c>
      <c r="G2671">
        <v>50025426</v>
      </c>
      <c r="H2671">
        <v>1.75</v>
      </c>
      <c r="I2671">
        <v>2022</v>
      </c>
      <c r="J2671" t="s">
        <v>145</v>
      </c>
      <c r="K2671" t="s">
        <v>27</v>
      </c>
      <c r="L2671" s="127">
        <v>0.27777777777777779</v>
      </c>
      <c r="M2671" t="s">
        <v>28</v>
      </c>
      <c r="N2671" t="s">
        <v>49</v>
      </c>
      <c r="O2671" t="s">
        <v>30</v>
      </c>
      <c r="P2671" t="s">
        <v>31</v>
      </c>
      <c r="Q2671" t="s">
        <v>41</v>
      </c>
      <c r="R2671" t="s">
        <v>33</v>
      </c>
      <c r="S2671" t="s">
        <v>42</v>
      </c>
      <c r="T2671" t="s">
        <v>35</v>
      </c>
      <c r="U2671" s="1" t="s">
        <v>43</v>
      </c>
      <c r="V2671">
        <v>2</v>
      </c>
      <c r="W2671">
        <v>0</v>
      </c>
      <c r="X2671">
        <v>0</v>
      </c>
      <c r="Y2671">
        <v>0</v>
      </c>
      <c r="Z2671">
        <v>1</v>
      </c>
    </row>
    <row r="2672" spans="1:26" x14ac:dyDescent="0.25">
      <c r="A2672">
        <v>106996830</v>
      </c>
      <c r="B2672" t="s">
        <v>25</v>
      </c>
      <c r="C2672" t="s">
        <v>122</v>
      </c>
      <c r="D2672">
        <v>40003015</v>
      </c>
      <c r="E2672">
        <v>40003015</v>
      </c>
      <c r="F2672">
        <v>1.85</v>
      </c>
      <c r="G2672">
        <v>10000040</v>
      </c>
      <c r="H2672">
        <v>1.6E-2</v>
      </c>
      <c r="I2672">
        <v>2022</v>
      </c>
      <c r="J2672" t="s">
        <v>145</v>
      </c>
      <c r="K2672" t="s">
        <v>53</v>
      </c>
      <c r="L2672" s="127">
        <v>0.52569444444444446</v>
      </c>
      <c r="M2672" t="s">
        <v>28</v>
      </c>
      <c r="N2672" t="s">
        <v>49</v>
      </c>
      <c r="O2672" t="s">
        <v>30</v>
      </c>
      <c r="P2672" t="s">
        <v>31</v>
      </c>
      <c r="Q2672" t="s">
        <v>41</v>
      </c>
      <c r="R2672" t="s">
        <v>75</v>
      </c>
      <c r="S2672" t="s">
        <v>42</v>
      </c>
      <c r="T2672" t="s">
        <v>35</v>
      </c>
      <c r="U2672" s="1" t="s">
        <v>36</v>
      </c>
      <c r="V2672">
        <v>1</v>
      </c>
      <c r="W2672">
        <v>0</v>
      </c>
      <c r="X2672">
        <v>0</v>
      </c>
      <c r="Y2672">
        <v>0</v>
      </c>
      <c r="Z2672">
        <v>0</v>
      </c>
    </row>
    <row r="2673" spans="1:26" x14ac:dyDescent="0.25">
      <c r="A2673">
        <v>106996852</v>
      </c>
      <c r="B2673" t="s">
        <v>81</v>
      </c>
      <c r="C2673" t="s">
        <v>65</v>
      </c>
      <c r="D2673">
        <v>10000485</v>
      </c>
      <c r="E2673">
        <v>10800485</v>
      </c>
      <c r="F2673">
        <v>35.206000000000003</v>
      </c>
      <c r="G2673">
        <v>50028612</v>
      </c>
      <c r="H2673">
        <v>0.8</v>
      </c>
      <c r="I2673">
        <v>2022</v>
      </c>
      <c r="J2673" t="s">
        <v>145</v>
      </c>
      <c r="K2673" t="s">
        <v>39</v>
      </c>
      <c r="L2673" s="127">
        <v>0.42638888888888887</v>
      </c>
      <c r="M2673" t="s">
        <v>28</v>
      </c>
      <c r="N2673" t="s">
        <v>49</v>
      </c>
      <c r="O2673" t="s">
        <v>30</v>
      </c>
      <c r="P2673" t="s">
        <v>31</v>
      </c>
      <c r="Q2673" t="s">
        <v>41</v>
      </c>
      <c r="R2673" t="s">
        <v>33</v>
      </c>
      <c r="S2673" t="s">
        <v>42</v>
      </c>
      <c r="T2673" t="s">
        <v>35</v>
      </c>
      <c r="U2673" s="1" t="s">
        <v>36</v>
      </c>
      <c r="V2673">
        <v>2</v>
      </c>
      <c r="W2673">
        <v>0</v>
      </c>
      <c r="X2673">
        <v>0</v>
      </c>
      <c r="Y2673">
        <v>0</v>
      </c>
      <c r="Z2673">
        <v>0</v>
      </c>
    </row>
    <row r="2674" spans="1:26" x14ac:dyDescent="0.25">
      <c r="A2674">
        <v>106996855</v>
      </c>
      <c r="B2674" t="s">
        <v>81</v>
      </c>
      <c r="C2674" t="s">
        <v>65</v>
      </c>
      <c r="D2674">
        <v>10000485</v>
      </c>
      <c r="E2674">
        <v>10800485</v>
      </c>
      <c r="F2674">
        <v>21.4</v>
      </c>
      <c r="G2674">
        <v>20000074</v>
      </c>
      <c r="H2674">
        <v>0.95</v>
      </c>
      <c r="I2674">
        <v>2022</v>
      </c>
      <c r="J2674" t="s">
        <v>145</v>
      </c>
      <c r="K2674" t="s">
        <v>39</v>
      </c>
      <c r="L2674" s="127">
        <v>0.59236111111111112</v>
      </c>
      <c r="M2674" t="s">
        <v>28</v>
      </c>
      <c r="N2674" t="s">
        <v>49</v>
      </c>
      <c r="O2674" t="s">
        <v>30</v>
      </c>
      <c r="P2674" t="s">
        <v>31</v>
      </c>
      <c r="Q2674" t="s">
        <v>41</v>
      </c>
      <c r="R2674" t="s">
        <v>76</v>
      </c>
      <c r="S2674" t="s">
        <v>42</v>
      </c>
      <c r="T2674" t="s">
        <v>35</v>
      </c>
      <c r="U2674" s="1" t="s">
        <v>36</v>
      </c>
      <c r="V2674">
        <v>2</v>
      </c>
      <c r="W2674">
        <v>0</v>
      </c>
      <c r="X2674">
        <v>0</v>
      </c>
      <c r="Y2674">
        <v>0</v>
      </c>
      <c r="Z2674">
        <v>0</v>
      </c>
    </row>
    <row r="2675" spans="1:26" x14ac:dyDescent="0.25">
      <c r="A2675">
        <v>106996867</v>
      </c>
      <c r="B2675" t="s">
        <v>117</v>
      </c>
      <c r="C2675" t="s">
        <v>65</v>
      </c>
      <c r="D2675">
        <v>10000040</v>
      </c>
      <c r="E2675">
        <v>10000040</v>
      </c>
      <c r="F2675">
        <v>12.721</v>
      </c>
      <c r="G2675">
        <v>201520</v>
      </c>
      <c r="H2675">
        <v>0.2</v>
      </c>
      <c r="I2675">
        <v>2022</v>
      </c>
      <c r="J2675" t="s">
        <v>145</v>
      </c>
      <c r="K2675" t="s">
        <v>53</v>
      </c>
      <c r="L2675" s="127">
        <v>0.41875000000000001</v>
      </c>
      <c r="M2675" t="s">
        <v>28</v>
      </c>
      <c r="N2675" t="s">
        <v>49</v>
      </c>
      <c r="O2675" t="s">
        <v>30</v>
      </c>
      <c r="P2675" t="s">
        <v>31</v>
      </c>
      <c r="Q2675" t="s">
        <v>41</v>
      </c>
      <c r="R2675" t="s">
        <v>33</v>
      </c>
      <c r="S2675" t="s">
        <v>42</v>
      </c>
      <c r="T2675" t="s">
        <v>35</v>
      </c>
      <c r="U2675" s="1" t="s">
        <v>36</v>
      </c>
      <c r="V2675">
        <v>2</v>
      </c>
      <c r="W2675">
        <v>0</v>
      </c>
      <c r="X2675">
        <v>0</v>
      </c>
      <c r="Y2675">
        <v>0</v>
      </c>
      <c r="Z2675">
        <v>0</v>
      </c>
    </row>
    <row r="2676" spans="1:26" x14ac:dyDescent="0.25">
      <c r="A2676">
        <v>106996891</v>
      </c>
      <c r="B2676" t="s">
        <v>96</v>
      </c>
      <c r="C2676" t="s">
        <v>65</v>
      </c>
      <c r="D2676">
        <v>10000074</v>
      </c>
      <c r="E2676">
        <v>10000074</v>
      </c>
      <c r="F2676">
        <v>999.99900000000002</v>
      </c>
      <c r="G2676">
        <v>40002211</v>
      </c>
      <c r="H2676">
        <v>6.0000000000000001E-3</v>
      </c>
      <c r="I2676">
        <v>2022</v>
      </c>
      <c r="J2676" t="s">
        <v>145</v>
      </c>
      <c r="K2676" t="s">
        <v>48</v>
      </c>
      <c r="L2676" s="127">
        <v>0.15069444444444444</v>
      </c>
      <c r="M2676" t="s">
        <v>28</v>
      </c>
      <c r="N2676" t="s">
        <v>29</v>
      </c>
      <c r="O2676" t="s">
        <v>30</v>
      </c>
      <c r="P2676" t="s">
        <v>31</v>
      </c>
      <c r="Q2676" t="s">
        <v>41</v>
      </c>
      <c r="R2676" t="s">
        <v>56</v>
      </c>
      <c r="S2676" t="s">
        <v>42</v>
      </c>
      <c r="T2676" t="s">
        <v>57</v>
      </c>
      <c r="U2676" s="1" t="s">
        <v>116</v>
      </c>
      <c r="V2676">
        <v>1</v>
      </c>
      <c r="W2676">
        <v>0</v>
      </c>
      <c r="X2676">
        <v>0</v>
      </c>
      <c r="Y2676">
        <v>0</v>
      </c>
      <c r="Z2676">
        <v>0</v>
      </c>
    </row>
    <row r="2677" spans="1:26" x14ac:dyDescent="0.25">
      <c r="A2677">
        <v>106997011</v>
      </c>
      <c r="B2677" t="s">
        <v>106</v>
      </c>
      <c r="C2677" t="s">
        <v>65</v>
      </c>
      <c r="D2677">
        <v>10000095</v>
      </c>
      <c r="E2677">
        <v>10000095</v>
      </c>
      <c r="F2677">
        <v>25.056000000000001</v>
      </c>
      <c r="G2677">
        <v>200640</v>
      </c>
      <c r="H2677">
        <v>0</v>
      </c>
      <c r="I2677">
        <v>2022</v>
      </c>
      <c r="J2677" t="s">
        <v>145</v>
      </c>
      <c r="K2677" t="s">
        <v>48</v>
      </c>
      <c r="L2677" s="127">
        <v>0.61805555555555558</v>
      </c>
      <c r="M2677" t="s">
        <v>28</v>
      </c>
      <c r="N2677" t="s">
        <v>49</v>
      </c>
      <c r="O2677" t="s">
        <v>30</v>
      </c>
      <c r="P2677" t="s">
        <v>31</v>
      </c>
      <c r="Q2677" t="s">
        <v>41</v>
      </c>
      <c r="R2677" t="s">
        <v>33</v>
      </c>
      <c r="S2677" t="s">
        <v>42</v>
      </c>
      <c r="T2677" t="s">
        <v>35</v>
      </c>
      <c r="U2677" s="1" t="s">
        <v>36</v>
      </c>
      <c r="V2677">
        <v>5</v>
      </c>
      <c r="W2677">
        <v>0</v>
      </c>
      <c r="X2677">
        <v>0</v>
      </c>
      <c r="Y2677">
        <v>0</v>
      </c>
      <c r="Z2677">
        <v>0</v>
      </c>
    </row>
    <row r="2678" spans="1:26" x14ac:dyDescent="0.25">
      <c r="A2678">
        <v>106997044</v>
      </c>
      <c r="B2678" t="s">
        <v>106</v>
      </c>
      <c r="C2678" t="s">
        <v>65</v>
      </c>
      <c r="D2678">
        <v>10000095</v>
      </c>
      <c r="E2678">
        <v>10000095</v>
      </c>
      <c r="F2678">
        <v>28.068000000000001</v>
      </c>
      <c r="G2678">
        <v>30000082</v>
      </c>
      <c r="H2678">
        <v>1.5</v>
      </c>
      <c r="I2678">
        <v>2022</v>
      </c>
      <c r="J2678" t="s">
        <v>145</v>
      </c>
      <c r="K2678" t="s">
        <v>48</v>
      </c>
      <c r="L2678" s="127">
        <v>0.64722222222222225</v>
      </c>
      <c r="M2678" t="s">
        <v>28</v>
      </c>
      <c r="N2678" t="s">
        <v>49</v>
      </c>
      <c r="O2678" t="s">
        <v>30</v>
      </c>
      <c r="P2678" t="s">
        <v>31</v>
      </c>
      <c r="Q2678" t="s">
        <v>41</v>
      </c>
      <c r="R2678" t="s">
        <v>33</v>
      </c>
      <c r="S2678" t="s">
        <v>42</v>
      </c>
      <c r="T2678" t="s">
        <v>35</v>
      </c>
      <c r="U2678" s="1" t="s">
        <v>43</v>
      </c>
      <c r="V2678">
        <v>4</v>
      </c>
      <c r="W2678">
        <v>0</v>
      </c>
      <c r="X2678">
        <v>0</v>
      </c>
      <c r="Y2678">
        <v>0</v>
      </c>
      <c r="Z2678">
        <v>1</v>
      </c>
    </row>
    <row r="2679" spans="1:26" x14ac:dyDescent="0.25">
      <c r="A2679">
        <v>106997168</v>
      </c>
      <c r="B2679" t="s">
        <v>155</v>
      </c>
      <c r="C2679" t="s">
        <v>65</v>
      </c>
      <c r="D2679">
        <v>10000095</v>
      </c>
      <c r="E2679">
        <v>10000095</v>
      </c>
      <c r="F2679">
        <v>999.99900000000002</v>
      </c>
      <c r="G2679">
        <v>22000064</v>
      </c>
      <c r="H2679">
        <v>0.7</v>
      </c>
      <c r="I2679">
        <v>2022</v>
      </c>
      <c r="J2679" t="s">
        <v>145</v>
      </c>
      <c r="K2679" t="s">
        <v>48</v>
      </c>
      <c r="L2679" s="127">
        <v>0.51736111111111105</v>
      </c>
      <c r="M2679" t="s">
        <v>28</v>
      </c>
      <c r="N2679" t="s">
        <v>29</v>
      </c>
      <c r="O2679" t="s">
        <v>30</v>
      </c>
      <c r="P2679" t="s">
        <v>31</v>
      </c>
      <c r="Q2679" t="s">
        <v>32</v>
      </c>
      <c r="R2679" t="s">
        <v>33</v>
      </c>
      <c r="S2679" t="s">
        <v>42</v>
      </c>
      <c r="T2679" t="s">
        <v>35</v>
      </c>
      <c r="U2679" s="1" t="s">
        <v>36</v>
      </c>
      <c r="V2679">
        <v>2</v>
      </c>
      <c r="W2679">
        <v>0</v>
      </c>
      <c r="X2679">
        <v>0</v>
      </c>
      <c r="Y2679">
        <v>0</v>
      </c>
      <c r="Z2679">
        <v>0</v>
      </c>
    </row>
    <row r="2680" spans="1:26" x14ac:dyDescent="0.25">
      <c r="A2680">
        <v>106997313</v>
      </c>
      <c r="B2680" t="s">
        <v>25</v>
      </c>
      <c r="C2680" t="s">
        <v>122</v>
      </c>
      <c r="D2680">
        <v>40003014</v>
      </c>
      <c r="E2680">
        <v>40003014</v>
      </c>
      <c r="F2680">
        <v>8.4000000000000005E-2</v>
      </c>
      <c r="G2680">
        <v>40001637</v>
      </c>
      <c r="H2680">
        <v>0</v>
      </c>
      <c r="I2680">
        <v>2022</v>
      </c>
      <c r="J2680" t="s">
        <v>145</v>
      </c>
      <c r="K2680" t="s">
        <v>55</v>
      </c>
      <c r="L2680" s="127">
        <v>0.73263888888888884</v>
      </c>
      <c r="M2680" t="s">
        <v>28</v>
      </c>
      <c r="N2680" t="s">
        <v>49</v>
      </c>
      <c r="O2680" t="s">
        <v>30</v>
      </c>
      <c r="P2680" t="s">
        <v>54</v>
      </c>
      <c r="Q2680" t="s">
        <v>41</v>
      </c>
      <c r="R2680" t="s">
        <v>50</v>
      </c>
      <c r="S2680" t="s">
        <v>42</v>
      </c>
      <c r="T2680" t="s">
        <v>35</v>
      </c>
      <c r="U2680" s="1" t="s">
        <v>36</v>
      </c>
      <c r="V2680">
        <v>4</v>
      </c>
      <c r="W2680">
        <v>0</v>
      </c>
      <c r="X2680">
        <v>0</v>
      </c>
      <c r="Y2680">
        <v>0</v>
      </c>
      <c r="Z2680">
        <v>0</v>
      </c>
    </row>
    <row r="2681" spans="1:26" x14ac:dyDescent="0.25">
      <c r="A2681">
        <v>106997344</v>
      </c>
      <c r="B2681" t="s">
        <v>81</v>
      </c>
      <c r="C2681" t="s">
        <v>45</v>
      </c>
      <c r="D2681">
        <v>50026415</v>
      </c>
      <c r="E2681">
        <v>50026415</v>
      </c>
      <c r="F2681">
        <v>999.99900000000002</v>
      </c>
      <c r="G2681">
        <v>50006899</v>
      </c>
      <c r="H2681">
        <v>0.25</v>
      </c>
      <c r="I2681">
        <v>2022</v>
      </c>
      <c r="J2681" t="s">
        <v>145</v>
      </c>
      <c r="K2681" t="s">
        <v>55</v>
      </c>
      <c r="L2681" s="127">
        <v>0.5</v>
      </c>
      <c r="M2681" t="s">
        <v>28</v>
      </c>
      <c r="N2681" t="s">
        <v>49</v>
      </c>
      <c r="P2681" t="s">
        <v>31</v>
      </c>
      <c r="Q2681" t="s">
        <v>41</v>
      </c>
      <c r="R2681" t="s">
        <v>33</v>
      </c>
      <c r="S2681" t="s">
        <v>42</v>
      </c>
      <c r="T2681" t="s">
        <v>35</v>
      </c>
      <c r="U2681" s="1" t="s">
        <v>36</v>
      </c>
      <c r="V2681">
        <v>2</v>
      </c>
      <c r="W2681">
        <v>0</v>
      </c>
      <c r="X2681">
        <v>0</v>
      </c>
      <c r="Y2681">
        <v>0</v>
      </c>
      <c r="Z2681">
        <v>0</v>
      </c>
    </row>
    <row r="2682" spans="1:26" x14ac:dyDescent="0.25">
      <c r="A2682">
        <v>106997402</v>
      </c>
      <c r="B2682" t="s">
        <v>81</v>
      </c>
      <c r="C2682" t="s">
        <v>67</v>
      </c>
      <c r="D2682">
        <v>30000073</v>
      </c>
      <c r="E2682">
        <v>30000073</v>
      </c>
      <c r="F2682">
        <v>4.1829999999999998</v>
      </c>
      <c r="G2682">
        <v>50005331</v>
      </c>
      <c r="H2682">
        <v>9.5000000000000001E-2</v>
      </c>
      <c r="I2682">
        <v>2022</v>
      </c>
      <c r="J2682" t="s">
        <v>145</v>
      </c>
      <c r="K2682" t="s">
        <v>53</v>
      </c>
      <c r="L2682" s="127">
        <v>0.9472222222222223</v>
      </c>
      <c r="M2682" t="s">
        <v>28</v>
      </c>
      <c r="N2682" t="s">
        <v>49</v>
      </c>
      <c r="O2682" t="s">
        <v>30</v>
      </c>
      <c r="P2682" t="s">
        <v>54</v>
      </c>
      <c r="Q2682" t="s">
        <v>41</v>
      </c>
      <c r="R2682" t="s">
        <v>33</v>
      </c>
      <c r="S2682" t="s">
        <v>42</v>
      </c>
      <c r="T2682" t="s">
        <v>47</v>
      </c>
      <c r="U2682" s="1" t="s">
        <v>64</v>
      </c>
      <c r="V2682">
        <v>1</v>
      </c>
      <c r="W2682">
        <v>0</v>
      </c>
      <c r="X2682">
        <v>0</v>
      </c>
      <c r="Y2682">
        <v>1</v>
      </c>
      <c r="Z2682">
        <v>0</v>
      </c>
    </row>
    <row r="2683" spans="1:26" x14ac:dyDescent="0.25">
      <c r="A2683">
        <v>106997591</v>
      </c>
      <c r="B2683" t="s">
        <v>81</v>
      </c>
      <c r="C2683" t="s">
        <v>45</v>
      </c>
      <c r="D2683">
        <v>50023409</v>
      </c>
      <c r="E2683">
        <v>50023409</v>
      </c>
      <c r="F2683">
        <v>3.8180000000000001</v>
      </c>
      <c r="G2683">
        <v>50027764</v>
      </c>
      <c r="H2683">
        <v>0</v>
      </c>
      <c r="I2683">
        <v>2022</v>
      </c>
      <c r="J2683" t="s">
        <v>145</v>
      </c>
      <c r="K2683" t="s">
        <v>58</v>
      </c>
      <c r="L2683" s="127">
        <v>0.93611111111111101</v>
      </c>
      <c r="M2683" t="s">
        <v>77</v>
      </c>
      <c r="N2683" t="s">
        <v>49</v>
      </c>
      <c r="P2683" t="s">
        <v>31</v>
      </c>
      <c r="Q2683" t="s">
        <v>41</v>
      </c>
      <c r="R2683" t="s">
        <v>61</v>
      </c>
      <c r="S2683" t="s">
        <v>42</v>
      </c>
      <c r="T2683" t="s">
        <v>57</v>
      </c>
      <c r="U2683" s="1" t="s">
        <v>43</v>
      </c>
      <c r="V2683">
        <v>4</v>
      </c>
      <c r="W2683">
        <v>0</v>
      </c>
      <c r="X2683">
        <v>0</v>
      </c>
      <c r="Y2683">
        <v>0</v>
      </c>
      <c r="Z2683">
        <v>1</v>
      </c>
    </row>
    <row r="2684" spans="1:26" x14ac:dyDescent="0.25">
      <c r="A2684">
        <v>106997652</v>
      </c>
      <c r="B2684" t="s">
        <v>63</v>
      </c>
      <c r="C2684" t="s">
        <v>65</v>
      </c>
      <c r="D2684">
        <v>10000085</v>
      </c>
      <c r="E2684">
        <v>10000085</v>
      </c>
      <c r="F2684">
        <v>12.622</v>
      </c>
      <c r="G2684">
        <v>20000052</v>
      </c>
      <c r="H2684">
        <v>0.6</v>
      </c>
      <c r="I2684">
        <v>2022</v>
      </c>
      <c r="J2684" t="s">
        <v>145</v>
      </c>
      <c r="K2684" t="s">
        <v>48</v>
      </c>
      <c r="L2684" s="127">
        <v>0.99097222222222225</v>
      </c>
      <c r="M2684" t="s">
        <v>28</v>
      </c>
      <c r="N2684" t="s">
        <v>49</v>
      </c>
      <c r="O2684" t="s">
        <v>30</v>
      </c>
      <c r="P2684" t="s">
        <v>31</v>
      </c>
      <c r="Q2684" t="s">
        <v>41</v>
      </c>
      <c r="R2684" t="s">
        <v>33</v>
      </c>
      <c r="S2684" t="s">
        <v>42</v>
      </c>
      <c r="T2684" t="s">
        <v>57</v>
      </c>
      <c r="U2684" s="1" t="s">
        <v>36</v>
      </c>
      <c r="V2684">
        <v>2</v>
      </c>
      <c r="W2684">
        <v>0</v>
      </c>
      <c r="X2684">
        <v>0</v>
      </c>
      <c r="Y2684">
        <v>0</v>
      </c>
      <c r="Z2684">
        <v>0</v>
      </c>
    </row>
    <row r="2685" spans="1:26" x14ac:dyDescent="0.25">
      <c r="A2685">
        <v>106997667</v>
      </c>
      <c r="B2685" t="s">
        <v>63</v>
      </c>
      <c r="C2685" t="s">
        <v>65</v>
      </c>
      <c r="D2685">
        <v>10000085</v>
      </c>
      <c r="E2685">
        <v>10000085</v>
      </c>
      <c r="F2685">
        <v>9.0820000000000007</v>
      </c>
      <c r="G2685">
        <v>40002528</v>
      </c>
      <c r="H2685">
        <v>1.8</v>
      </c>
      <c r="I2685">
        <v>2022</v>
      </c>
      <c r="J2685" t="s">
        <v>135</v>
      </c>
      <c r="K2685" t="s">
        <v>39</v>
      </c>
      <c r="L2685" s="127">
        <v>0.94444444444444453</v>
      </c>
      <c r="M2685" t="s">
        <v>51</v>
      </c>
      <c r="N2685" t="s">
        <v>49</v>
      </c>
      <c r="O2685" t="s">
        <v>30</v>
      </c>
      <c r="P2685" t="s">
        <v>54</v>
      </c>
      <c r="Q2685" t="s">
        <v>41</v>
      </c>
      <c r="R2685" t="s">
        <v>33</v>
      </c>
      <c r="S2685" t="s">
        <v>42</v>
      </c>
      <c r="T2685" t="s">
        <v>47</v>
      </c>
      <c r="U2685" s="1" t="s">
        <v>36</v>
      </c>
      <c r="V2685">
        <v>4</v>
      </c>
      <c r="W2685">
        <v>0</v>
      </c>
      <c r="X2685">
        <v>0</v>
      </c>
      <c r="Y2685">
        <v>0</v>
      </c>
      <c r="Z2685">
        <v>0</v>
      </c>
    </row>
    <row r="2686" spans="1:26" x14ac:dyDescent="0.25">
      <c r="A2686">
        <v>106997689</v>
      </c>
      <c r="B2686" t="s">
        <v>25</v>
      </c>
      <c r="C2686" t="s">
        <v>65</v>
      </c>
      <c r="D2686">
        <v>10000087</v>
      </c>
      <c r="E2686">
        <v>10000087</v>
      </c>
      <c r="F2686">
        <v>5.6269999999999998</v>
      </c>
      <c r="G2686">
        <v>40002319</v>
      </c>
      <c r="H2686">
        <v>0.34</v>
      </c>
      <c r="I2686">
        <v>2022</v>
      </c>
      <c r="J2686" t="s">
        <v>145</v>
      </c>
      <c r="K2686" t="s">
        <v>39</v>
      </c>
      <c r="L2686" s="127">
        <v>0.4777777777777778</v>
      </c>
      <c r="M2686" t="s">
        <v>40</v>
      </c>
      <c r="N2686" t="s">
        <v>49</v>
      </c>
      <c r="O2686" t="s">
        <v>30</v>
      </c>
      <c r="P2686" t="s">
        <v>68</v>
      </c>
      <c r="Q2686" t="s">
        <v>41</v>
      </c>
      <c r="R2686" t="s">
        <v>33</v>
      </c>
      <c r="S2686" t="s">
        <v>42</v>
      </c>
      <c r="T2686" t="s">
        <v>35</v>
      </c>
      <c r="U2686" s="1" t="s">
        <v>43</v>
      </c>
      <c r="V2686">
        <v>3</v>
      </c>
      <c r="W2686">
        <v>0</v>
      </c>
      <c r="X2686">
        <v>0</v>
      </c>
      <c r="Y2686">
        <v>0</v>
      </c>
      <c r="Z2686">
        <v>2</v>
      </c>
    </row>
    <row r="2687" spans="1:26" x14ac:dyDescent="0.25">
      <c r="A2687">
        <v>106997712</v>
      </c>
      <c r="B2687" t="s">
        <v>106</v>
      </c>
      <c r="C2687" t="s">
        <v>65</v>
      </c>
      <c r="D2687">
        <v>10000095</v>
      </c>
      <c r="E2687">
        <v>10000095</v>
      </c>
      <c r="F2687">
        <v>20.507999999999999</v>
      </c>
      <c r="G2687">
        <v>20000013</v>
      </c>
      <c r="H2687">
        <v>1.3</v>
      </c>
      <c r="I2687">
        <v>2022</v>
      </c>
      <c r="J2687" t="s">
        <v>145</v>
      </c>
      <c r="K2687" t="s">
        <v>53</v>
      </c>
      <c r="L2687" s="127">
        <v>0.46180555555555558</v>
      </c>
      <c r="M2687" t="s">
        <v>28</v>
      </c>
      <c r="N2687" t="s">
        <v>49</v>
      </c>
      <c r="O2687" t="s">
        <v>30</v>
      </c>
      <c r="P2687" t="s">
        <v>31</v>
      </c>
      <c r="Q2687" t="s">
        <v>41</v>
      </c>
      <c r="R2687" t="s">
        <v>33</v>
      </c>
      <c r="S2687" t="s">
        <v>42</v>
      </c>
      <c r="T2687" t="s">
        <v>35</v>
      </c>
      <c r="U2687" s="1" t="s">
        <v>36</v>
      </c>
      <c r="V2687">
        <v>2</v>
      </c>
      <c r="W2687">
        <v>0</v>
      </c>
      <c r="X2687">
        <v>0</v>
      </c>
      <c r="Y2687">
        <v>0</v>
      </c>
      <c r="Z2687">
        <v>0</v>
      </c>
    </row>
    <row r="2688" spans="1:26" x14ac:dyDescent="0.25">
      <c r="A2688">
        <v>106997728</v>
      </c>
      <c r="B2688" t="s">
        <v>81</v>
      </c>
      <c r="C2688" t="s">
        <v>65</v>
      </c>
      <c r="D2688">
        <v>10000085</v>
      </c>
      <c r="E2688">
        <v>10000085</v>
      </c>
      <c r="F2688">
        <v>999.99900000000002</v>
      </c>
      <c r="G2688">
        <v>200282</v>
      </c>
      <c r="H2688">
        <v>0.1</v>
      </c>
      <c r="I2688">
        <v>2022</v>
      </c>
      <c r="J2688" t="s">
        <v>145</v>
      </c>
      <c r="K2688" t="s">
        <v>53</v>
      </c>
      <c r="L2688" s="127">
        <v>0.91666666666666663</v>
      </c>
      <c r="M2688" t="s">
        <v>40</v>
      </c>
      <c r="N2688" t="s">
        <v>49</v>
      </c>
      <c r="O2688" t="s">
        <v>30</v>
      </c>
      <c r="P2688" t="s">
        <v>31</v>
      </c>
      <c r="Q2688" t="s">
        <v>41</v>
      </c>
      <c r="R2688" t="s">
        <v>33</v>
      </c>
      <c r="S2688" t="s">
        <v>42</v>
      </c>
      <c r="T2688" t="s">
        <v>57</v>
      </c>
      <c r="U2688" s="1" t="s">
        <v>36</v>
      </c>
      <c r="V2688">
        <v>3</v>
      </c>
      <c r="W2688">
        <v>0</v>
      </c>
      <c r="X2688">
        <v>0</v>
      </c>
      <c r="Y2688">
        <v>0</v>
      </c>
      <c r="Z2688">
        <v>0</v>
      </c>
    </row>
    <row r="2689" spans="1:26" x14ac:dyDescent="0.25">
      <c r="A2689">
        <v>106997747</v>
      </c>
      <c r="B2689" t="s">
        <v>86</v>
      </c>
      <c r="C2689" t="s">
        <v>65</v>
      </c>
      <c r="D2689">
        <v>10000026</v>
      </c>
      <c r="E2689">
        <v>10000026</v>
      </c>
      <c r="F2689">
        <v>25.338000000000001</v>
      </c>
      <c r="G2689">
        <v>30000146</v>
      </c>
      <c r="H2689">
        <v>0.2</v>
      </c>
      <c r="I2689">
        <v>2022</v>
      </c>
      <c r="J2689" t="s">
        <v>145</v>
      </c>
      <c r="K2689" t="s">
        <v>48</v>
      </c>
      <c r="L2689" s="127">
        <v>0.54097222222222219</v>
      </c>
      <c r="M2689" t="s">
        <v>28</v>
      </c>
      <c r="N2689" t="s">
        <v>49</v>
      </c>
      <c r="O2689" t="s">
        <v>30</v>
      </c>
      <c r="P2689" t="s">
        <v>31</v>
      </c>
      <c r="Q2689" t="s">
        <v>41</v>
      </c>
      <c r="R2689" t="s">
        <v>33</v>
      </c>
      <c r="S2689" t="s">
        <v>42</v>
      </c>
      <c r="T2689" t="s">
        <v>35</v>
      </c>
      <c r="U2689" s="1" t="s">
        <v>36</v>
      </c>
      <c r="V2689">
        <v>2</v>
      </c>
      <c r="W2689">
        <v>0</v>
      </c>
      <c r="X2689">
        <v>0</v>
      </c>
      <c r="Y2689">
        <v>0</v>
      </c>
      <c r="Z2689">
        <v>0</v>
      </c>
    </row>
    <row r="2690" spans="1:26" x14ac:dyDescent="0.25">
      <c r="A2690">
        <v>106997853</v>
      </c>
      <c r="B2690" t="s">
        <v>120</v>
      </c>
      <c r="C2690" t="s">
        <v>122</v>
      </c>
      <c r="D2690">
        <v>40001744</v>
      </c>
      <c r="E2690">
        <v>40001744</v>
      </c>
      <c r="F2690">
        <v>8.6760000000000002</v>
      </c>
      <c r="G2690">
        <v>40001934</v>
      </c>
      <c r="H2690">
        <v>0.3</v>
      </c>
      <c r="I2690">
        <v>2022</v>
      </c>
      <c r="J2690" t="s">
        <v>145</v>
      </c>
      <c r="K2690" t="s">
        <v>48</v>
      </c>
      <c r="L2690" s="127">
        <v>0.53749999999999998</v>
      </c>
      <c r="M2690" t="s">
        <v>28</v>
      </c>
      <c r="N2690" t="s">
        <v>29</v>
      </c>
      <c r="O2690" t="s">
        <v>30</v>
      </c>
      <c r="P2690" t="s">
        <v>31</v>
      </c>
      <c r="Q2690" t="s">
        <v>41</v>
      </c>
      <c r="R2690" t="s">
        <v>33</v>
      </c>
      <c r="S2690" t="s">
        <v>42</v>
      </c>
      <c r="T2690" t="s">
        <v>35</v>
      </c>
      <c r="U2690" s="1" t="s">
        <v>43</v>
      </c>
      <c r="V2690">
        <v>1</v>
      </c>
      <c r="W2690">
        <v>0</v>
      </c>
      <c r="X2690">
        <v>0</v>
      </c>
      <c r="Y2690">
        <v>0</v>
      </c>
      <c r="Z2690">
        <v>1</v>
      </c>
    </row>
    <row r="2691" spans="1:26" x14ac:dyDescent="0.25">
      <c r="A2691">
        <v>106997857</v>
      </c>
      <c r="B2691" t="s">
        <v>104</v>
      </c>
      <c r="C2691" t="s">
        <v>65</v>
      </c>
      <c r="D2691">
        <v>10000026</v>
      </c>
      <c r="E2691">
        <v>10000026</v>
      </c>
      <c r="F2691">
        <v>6.0190000000000001</v>
      </c>
      <c r="G2691">
        <v>200470</v>
      </c>
      <c r="H2691">
        <v>0.5</v>
      </c>
      <c r="I2691">
        <v>2022</v>
      </c>
      <c r="J2691" t="s">
        <v>145</v>
      </c>
      <c r="K2691" t="s">
        <v>55</v>
      </c>
      <c r="L2691" s="127">
        <v>0.35972222222222222</v>
      </c>
      <c r="M2691" t="s">
        <v>28</v>
      </c>
      <c r="N2691" t="s">
        <v>49</v>
      </c>
      <c r="O2691" t="s">
        <v>30</v>
      </c>
      <c r="P2691" t="s">
        <v>68</v>
      </c>
      <c r="Q2691" t="s">
        <v>41</v>
      </c>
      <c r="R2691" t="s">
        <v>33</v>
      </c>
      <c r="S2691" t="s">
        <v>42</v>
      </c>
      <c r="T2691" t="s">
        <v>35</v>
      </c>
      <c r="U2691" s="1" t="s">
        <v>36</v>
      </c>
      <c r="V2691">
        <v>2</v>
      </c>
      <c r="W2691">
        <v>0</v>
      </c>
      <c r="X2691">
        <v>0</v>
      </c>
      <c r="Y2691">
        <v>0</v>
      </c>
      <c r="Z2691">
        <v>0</v>
      </c>
    </row>
    <row r="2692" spans="1:26" x14ac:dyDescent="0.25">
      <c r="A2692">
        <v>106997861</v>
      </c>
      <c r="B2692" t="s">
        <v>25</v>
      </c>
      <c r="C2692" t="s">
        <v>65</v>
      </c>
      <c r="D2692">
        <v>10000040</v>
      </c>
      <c r="E2692">
        <v>10000040</v>
      </c>
      <c r="F2692">
        <v>24.928000000000001</v>
      </c>
      <c r="G2692">
        <v>40002700</v>
      </c>
      <c r="H2692">
        <v>0.2</v>
      </c>
      <c r="I2692">
        <v>2022</v>
      </c>
      <c r="J2692" t="s">
        <v>145</v>
      </c>
      <c r="K2692" t="s">
        <v>55</v>
      </c>
      <c r="L2692" s="127">
        <v>0.39027777777777778</v>
      </c>
      <c r="M2692" t="s">
        <v>28</v>
      </c>
      <c r="N2692" t="s">
        <v>49</v>
      </c>
      <c r="O2692" t="s">
        <v>30</v>
      </c>
      <c r="P2692" t="s">
        <v>31</v>
      </c>
      <c r="Q2692" t="s">
        <v>41</v>
      </c>
      <c r="R2692" t="s">
        <v>33</v>
      </c>
      <c r="S2692" t="s">
        <v>42</v>
      </c>
      <c r="T2692" t="s">
        <v>35</v>
      </c>
      <c r="U2692" s="1" t="s">
        <v>36</v>
      </c>
      <c r="V2692">
        <v>1</v>
      </c>
      <c r="W2692">
        <v>0</v>
      </c>
      <c r="X2692">
        <v>0</v>
      </c>
      <c r="Y2692">
        <v>0</v>
      </c>
      <c r="Z2692">
        <v>0</v>
      </c>
    </row>
    <row r="2693" spans="1:26" x14ac:dyDescent="0.25">
      <c r="A2693">
        <v>106997870</v>
      </c>
      <c r="B2693" t="s">
        <v>110</v>
      </c>
      <c r="C2693" t="s">
        <v>67</v>
      </c>
      <c r="D2693">
        <v>30000107</v>
      </c>
      <c r="E2693">
        <v>30000107</v>
      </c>
      <c r="F2693">
        <v>25.876999999999999</v>
      </c>
      <c r="G2693">
        <v>40001737</v>
      </c>
      <c r="H2693">
        <v>0.1</v>
      </c>
      <c r="I2693">
        <v>2022</v>
      </c>
      <c r="J2693" t="s">
        <v>145</v>
      </c>
      <c r="K2693" t="s">
        <v>53</v>
      </c>
      <c r="L2693" s="127">
        <v>0.97083333333333333</v>
      </c>
      <c r="M2693" t="s">
        <v>28</v>
      </c>
      <c r="N2693" t="s">
        <v>29</v>
      </c>
      <c r="O2693" t="s">
        <v>30</v>
      </c>
      <c r="P2693" t="s">
        <v>31</v>
      </c>
      <c r="Q2693" t="s">
        <v>41</v>
      </c>
      <c r="R2693" t="s">
        <v>33</v>
      </c>
      <c r="S2693" t="s">
        <v>42</v>
      </c>
      <c r="T2693" t="s">
        <v>57</v>
      </c>
      <c r="U2693" s="1" t="s">
        <v>36</v>
      </c>
      <c r="V2693">
        <v>1</v>
      </c>
      <c r="W2693">
        <v>0</v>
      </c>
      <c r="X2693">
        <v>0</v>
      </c>
      <c r="Y2693">
        <v>0</v>
      </c>
      <c r="Z2693">
        <v>0</v>
      </c>
    </row>
    <row r="2694" spans="1:26" x14ac:dyDescent="0.25">
      <c r="A2694">
        <v>106997876</v>
      </c>
      <c r="B2694" t="s">
        <v>114</v>
      </c>
      <c r="C2694" t="s">
        <v>65</v>
      </c>
      <c r="D2694">
        <v>10000040</v>
      </c>
      <c r="E2694">
        <v>10000040</v>
      </c>
      <c r="F2694">
        <v>5.1580000000000004</v>
      </c>
      <c r="G2694">
        <v>203150</v>
      </c>
      <c r="H2694">
        <v>0</v>
      </c>
      <c r="I2694">
        <v>2022</v>
      </c>
      <c r="J2694" t="s">
        <v>145</v>
      </c>
      <c r="K2694" t="s">
        <v>48</v>
      </c>
      <c r="L2694" s="127">
        <v>0.82500000000000007</v>
      </c>
      <c r="M2694" t="s">
        <v>28</v>
      </c>
      <c r="N2694" t="s">
        <v>49</v>
      </c>
      <c r="O2694" t="s">
        <v>30</v>
      </c>
      <c r="P2694" t="s">
        <v>31</v>
      </c>
      <c r="Q2694" t="s">
        <v>41</v>
      </c>
      <c r="R2694" t="s">
        <v>33</v>
      </c>
      <c r="S2694" t="s">
        <v>42</v>
      </c>
      <c r="T2694" t="s">
        <v>74</v>
      </c>
      <c r="U2694" s="1" t="s">
        <v>36</v>
      </c>
      <c r="V2694">
        <v>1</v>
      </c>
      <c r="W2694">
        <v>0</v>
      </c>
      <c r="X2694">
        <v>0</v>
      </c>
      <c r="Y2694">
        <v>0</v>
      </c>
      <c r="Z2694">
        <v>0</v>
      </c>
    </row>
    <row r="2695" spans="1:26" x14ac:dyDescent="0.25">
      <c r="A2695">
        <v>106997877</v>
      </c>
      <c r="B2695" t="s">
        <v>104</v>
      </c>
      <c r="C2695" t="s">
        <v>65</v>
      </c>
      <c r="D2695">
        <v>10000026</v>
      </c>
      <c r="E2695">
        <v>10000026</v>
      </c>
      <c r="F2695">
        <v>6.0190000000000001</v>
      </c>
      <c r="G2695">
        <v>200470</v>
      </c>
      <c r="H2695">
        <v>0.5</v>
      </c>
      <c r="I2695">
        <v>2022</v>
      </c>
      <c r="J2695" t="s">
        <v>145</v>
      </c>
      <c r="K2695" t="s">
        <v>55</v>
      </c>
      <c r="L2695" s="127">
        <v>0.45347222222222222</v>
      </c>
      <c r="M2695" t="s">
        <v>28</v>
      </c>
      <c r="N2695" t="s">
        <v>49</v>
      </c>
      <c r="O2695" t="s">
        <v>30</v>
      </c>
      <c r="P2695" t="s">
        <v>68</v>
      </c>
      <c r="Q2695" t="s">
        <v>41</v>
      </c>
      <c r="R2695" t="s">
        <v>33</v>
      </c>
      <c r="S2695" t="s">
        <v>42</v>
      </c>
      <c r="T2695" t="s">
        <v>35</v>
      </c>
      <c r="U2695" s="1" t="s">
        <v>36</v>
      </c>
      <c r="V2695">
        <v>2</v>
      </c>
      <c r="W2695">
        <v>0</v>
      </c>
      <c r="X2695">
        <v>0</v>
      </c>
      <c r="Y2695">
        <v>0</v>
      </c>
      <c r="Z2695">
        <v>0</v>
      </c>
    </row>
    <row r="2696" spans="1:26" x14ac:dyDescent="0.25">
      <c r="A2696">
        <v>106997918</v>
      </c>
      <c r="B2696" t="s">
        <v>117</v>
      </c>
      <c r="C2696" t="s">
        <v>65</v>
      </c>
      <c r="D2696">
        <v>10000077</v>
      </c>
      <c r="E2696">
        <v>10000077</v>
      </c>
      <c r="F2696">
        <v>19.256</v>
      </c>
      <c r="G2696">
        <v>200500</v>
      </c>
      <c r="H2696">
        <v>0.5</v>
      </c>
      <c r="I2696">
        <v>2022</v>
      </c>
      <c r="J2696" t="s">
        <v>145</v>
      </c>
      <c r="K2696" t="s">
        <v>48</v>
      </c>
      <c r="L2696" s="127">
        <v>0.59375</v>
      </c>
      <c r="M2696" t="s">
        <v>28</v>
      </c>
      <c r="N2696" t="s">
        <v>49</v>
      </c>
      <c r="O2696" t="s">
        <v>30</v>
      </c>
      <c r="P2696" t="s">
        <v>31</v>
      </c>
      <c r="Q2696" t="s">
        <v>41</v>
      </c>
      <c r="R2696" t="s">
        <v>33</v>
      </c>
      <c r="S2696" t="s">
        <v>42</v>
      </c>
      <c r="T2696" t="s">
        <v>35</v>
      </c>
      <c r="U2696" s="1" t="s">
        <v>36</v>
      </c>
      <c r="V2696">
        <v>3</v>
      </c>
      <c r="W2696">
        <v>0</v>
      </c>
      <c r="X2696">
        <v>0</v>
      </c>
      <c r="Y2696">
        <v>0</v>
      </c>
      <c r="Z2696">
        <v>0</v>
      </c>
    </row>
    <row r="2697" spans="1:26" x14ac:dyDescent="0.25">
      <c r="A2697">
        <v>106997928</v>
      </c>
      <c r="B2697" t="s">
        <v>104</v>
      </c>
      <c r="C2697" t="s">
        <v>65</v>
      </c>
      <c r="D2697">
        <v>10000026</v>
      </c>
      <c r="E2697">
        <v>10000026</v>
      </c>
      <c r="F2697">
        <v>14.516999999999999</v>
      </c>
      <c r="G2697">
        <v>200540</v>
      </c>
      <c r="H2697">
        <v>1</v>
      </c>
      <c r="I2697">
        <v>2022</v>
      </c>
      <c r="J2697" t="s">
        <v>145</v>
      </c>
      <c r="K2697" t="s">
        <v>55</v>
      </c>
      <c r="L2697" s="127">
        <v>0.5805555555555556</v>
      </c>
      <c r="M2697" t="s">
        <v>28</v>
      </c>
      <c r="N2697" t="s">
        <v>49</v>
      </c>
      <c r="O2697" t="s">
        <v>30</v>
      </c>
      <c r="P2697" t="s">
        <v>68</v>
      </c>
      <c r="Q2697" t="s">
        <v>32</v>
      </c>
      <c r="R2697" t="s">
        <v>33</v>
      </c>
      <c r="S2697" t="s">
        <v>42</v>
      </c>
      <c r="T2697" t="s">
        <v>35</v>
      </c>
      <c r="U2697" s="1" t="s">
        <v>36</v>
      </c>
      <c r="V2697">
        <v>1</v>
      </c>
      <c r="W2697">
        <v>0</v>
      </c>
      <c r="X2697">
        <v>0</v>
      </c>
      <c r="Y2697">
        <v>0</v>
      </c>
      <c r="Z2697">
        <v>0</v>
      </c>
    </row>
    <row r="2698" spans="1:26" x14ac:dyDescent="0.25">
      <c r="A2698">
        <v>106997931</v>
      </c>
      <c r="B2698" t="s">
        <v>104</v>
      </c>
      <c r="C2698" t="s">
        <v>65</v>
      </c>
      <c r="D2698">
        <v>10000026</v>
      </c>
      <c r="E2698">
        <v>10000026</v>
      </c>
      <c r="F2698">
        <v>14.532</v>
      </c>
      <c r="G2698">
        <v>200560</v>
      </c>
      <c r="H2698">
        <v>1</v>
      </c>
      <c r="I2698">
        <v>2022</v>
      </c>
      <c r="J2698" t="s">
        <v>145</v>
      </c>
      <c r="K2698" t="s">
        <v>55</v>
      </c>
      <c r="L2698" s="127">
        <v>0.5625</v>
      </c>
      <c r="M2698" t="s">
        <v>28</v>
      </c>
      <c r="N2698" t="s">
        <v>49</v>
      </c>
      <c r="O2698" t="s">
        <v>30</v>
      </c>
      <c r="P2698" t="s">
        <v>31</v>
      </c>
      <c r="Q2698" t="s">
        <v>32</v>
      </c>
      <c r="R2698" t="s">
        <v>33</v>
      </c>
      <c r="S2698" t="s">
        <v>42</v>
      </c>
      <c r="T2698" t="s">
        <v>35</v>
      </c>
      <c r="U2698" s="1" t="s">
        <v>36</v>
      </c>
      <c r="V2698">
        <v>3</v>
      </c>
      <c r="W2698">
        <v>0</v>
      </c>
      <c r="X2698">
        <v>0</v>
      </c>
      <c r="Y2698">
        <v>0</v>
      </c>
      <c r="Z2698">
        <v>0</v>
      </c>
    </row>
    <row r="2699" spans="1:26" x14ac:dyDescent="0.25">
      <c r="A2699">
        <v>106997949</v>
      </c>
      <c r="B2699" t="s">
        <v>25</v>
      </c>
      <c r="C2699" t="s">
        <v>65</v>
      </c>
      <c r="D2699">
        <v>10000040</v>
      </c>
      <c r="E2699">
        <v>10000040</v>
      </c>
      <c r="F2699">
        <v>20.812000000000001</v>
      </c>
      <c r="G2699">
        <v>40005220</v>
      </c>
      <c r="H2699">
        <v>0.1</v>
      </c>
      <c r="I2699">
        <v>2022</v>
      </c>
      <c r="J2699" t="s">
        <v>145</v>
      </c>
      <c r="K2699" t="s">
        <v>48</v>
      </c>
      <c r="L2699" s="127">
        <v>0.9868055555555556</v>
      </c>
      <c r="M2699" t="s">
        <v>28</v>
      </c>
      <c r="N2699" t="s">
        <v>49</v>
      </c>
      <c r="O2699" t="s">
        <v>30</v>
      </c>
      <c r="P2699" t="s">
        <v>31</v>
      </c>
      <c r="Q2699" t="s">
        <v>41</v>
      </c>
      <c r="R2699" t="s">
        <v>33</v>
      </c>
      <c r="S2699" t="s">
        <v>42</v>
      </c>
      <c r="T2699" t="s">
        <v>57</v>
      </c>
      <c r="U2699" s="1" t="s">
        <v>64</v>
      </c>
      <c r="V2699">
        <v>5</v>
      </c>
      <c r="W2699">
        <v>0</v>
      </c>
      <c r="X2699">
        <v>0</v>
      </c>
      <c r="Y2699">
        <v>1</v>
      </c>
      <c r="Z2699">
        <v>3</v>
      </c>
    </row>
    <row r="2700" spans="1:26" x14ac:dyDescent="0.25">
      <c r="A2700">
        <v>106997953</v>
      </c>
      <c r="B2700" t="s">
        <v>104</v>
      </c>
      <c r="C2700" t="s">
        <v>65</v>
      </c>
      <c r="D2700">
        <v>10000026</v>
      </c>
      <c r="E2700">
        <v>10000026</v>
      </c>
      <c r="F2700">
        <v>4.718</v>
      </c>
      <c r="G2700">
        <v>200450</v>
      </c>
      <c r="H2700">
        <v>0.2</v>
      </c>
      <c r="I2700">
        <v>2022</v>
      </c>
      <c r="J2700" t="s">
        <v>145</v>
      </c>
      <c r="K2700" t="s">
        <v>55</v>
      </c>
      <c r="L2700" s="127">
        <v>0.65</v>
      </c>
      <c r="M2700" t="s">
        <v>28</v>
      </c>
      <c r="N2700" t="s">
        <v>49</v>
      </c>
      <c r="O2700" t="s">
        <v>30</v>
      </c>
      <c r="P2700" t="s">
        <v>54</v>
      </c>
      <c r="Q2700" t="s">
        <v>41</v>
      </c>
      <c r="R2700" t="s">
        <v>33</v>
      </c>
      <c r="S2700" t="s">
        <v>42</v>
      </c>
      <c r="T2700" t="s">
        <v>35</v>
      </c>
      <c r="U2700" s="1" t="s">
        <v>36</v>
      </c>
      <c r="V2700">
        <v>9</v>
      </c>
      <c r="W2700">
        <v>0</v>
      </c>
      <c r="X2700">
        <v>0</v>
      </c>
      <c r="Y2700">
        <v>0</v>
      </c>
      <c r="Z2700">
        <v>0</v>
      </c>
    </row>
    <row r="2701" spans="1:26" x14ac:dyDescent="0.25">
      <c r="A2701">
        <v>106997954</v>
      </c>
      <c r="B2701" t="s">
        <v>104</v>
      </c>
      <c r="C2701" t="s">
        <v>65</v>
      </c>
      <c r="D2701">
        <v>10000026</v>
      </c>
      <c r="E2701">
        <v>10000026</v>
      </c>
      <c r="F2701">
        <v>6.319</v>
      </c>
      <c r="G2701">
        <v>200470</v>
      </c>
      <c r="H2701">
        <v>0.2</v>
      </c>
      <c r="I2701">
        <v>2022</v>
      </c>
      <c r="J2701" t="s">
        <v>145</v>
      </c>
      <c r="K2701" t="s">
        <v>55</v>
      </c>
      <c r="L2701" s="127">
        <v>0.50486111111111109</v>
      </c>
      <c r="M2701" t="s">
        <v>28</v>
      </c>
      <c r="N2701" t="s">
        <v>49</v>
      </c>
      <c r="O2701" t="s">
        <v>30</v>
      </c>
      <c r="P2701" t="s">
        <v>54</v>
      </c>
      <c r="Q2701" t="s">
        <v>41</v>
      </c>
      <c r="R2701" t="s">
        <v>33</v>
      </c>
      <c r="S2701" t="s">
        <v>42</v>
      </c>
      <c r="T2701" t="s">
        <v>35</v>
      </c>
      <c r="U2701" s="1" t="s">
        <v>36</v>
      </c>
      <c r="V2701">
        <v>4</v>
      </c>
      <c r="W2701">
        <v>0</v>
      </c>
      <c r="X2701">
        <v>0</v>
      </c>
      <c r="Y2701">
        <v>0</v>
      </c>
      <c r="Z2701">
        <v>0</v>
      </c>
    </row>
    <row r="2702" spans="1:26" x14ac:dyDescent="0.25">
      <c r="A2702">
        <v>106997971</v>
      </c>
      <c r="B2702" t="s">
        <v>104</v>
      </c>
      <c r="C2702" t="s">
        <v>65</v>
      </c>
      <c r="D2702">
        <v>10000026</v>
      </c>
      <c r="E2702">
        <v>10000026</v>
      </c>
      <c r="F2702">
        <v>15.714</v>
      </c>
      <c r="G2702" t="s">
        <v>271</v>
      </c>
      <c r="H2702">
        <v>1.8</v>
      </c>
      <c r="I2702">
        <v>2022</v>
      </c>
      <c r="J2702" t="s">
        <v>145</v>
      </c>
      <c r="K2702" t="s">
        <v>55</v>
      </c>
      <c r="L2702" s="127">
        <v>0.51666666666666672</v>
      </c>
      <c r="M2702" t="s">
        <v>28</v>
      </c>
      <c r="N2702" t="s">
        <v>49</v>
      </c>
      <c r="O2702" t="s">
        <v>30</v>
      </c>
      <c r="P2702" t="s">
        <v>31</v>
      </c>
      <c r="Q2702" t="s">
        <v>41</v>
      </c>
      <c r="R2702" t="s">
        <v>33</v>
      </c>
      <c r="S2702" t="s">
        <v>42</v>
      </c>
      <c r="T2702" t="s">
        <v>35</v>
      </c>
      <c r="U2702" s="1" t="s">
        <v>43</v>
      </c>
      <c r="V2702">
        <v>4</v>
      </c>
      <c r="W2702">
        <v>0</v>
      </c>
      <c r="X2702">
        <v>0</v>
      </c>
      <c r="Y2702">
        <v>0</v>
      </c>
      <c r="Z2702">
        <v>3</v>
      </c>
    </row>
    <row r="2703" spans="1:26" x14ac:dyDescent="0.25">
      <c r="A2703">
        <v>106997985</v>
      </c>
      <c r="B2703" t="s">
        <v>25</v>
      </c>
      <c r="C2703" t="s">
        <v>65</v>
      </c>
      <c r="D2703">
        <v>10000040</v>
      </c>
      <c r="E2703">
        <v>10000040</v>
      </c>
      <c r="F2703">
        <v>24.66</v>
      </c>
      <c r="G2703" t="s">
        <v>255</v>
      </c>
      <c r="H2703">
        <v>3</v>
      </c>
      <c r="I2703">
        <v>2022</v>
      </c>
      <c r="J2703" t="s">
        <v>145</v>
      </c>
      <c r="K2703" t="s">
        <v>55</v>
      </c>
      <c r="L2703" s="127">
        <v>0.48472222222222222</v>
      </c>
      <c r="M2703" t="s">
        <v>28</v>
      </c>
      <c r="N2703" t="s">
        <v>49</v>
      </c>
      <c r="O2703" t="s">
        <v>30</v>
      </c>
      <c r="P2703" t="s">
        <v>31</v>
      </c>
      <c r="Q2703" t="s">
        <v>41</v>
      </c>
      <c r="R2703" t="s">
        <v>33</v>
      </c>
      <c r="S2703" t="s">
        <v>42</v>
      </c>
      <c r="T2703" t="s">
        <v>35</v>
      </c>
      <c r="U2703" s="1" t="s">
        <v>64</v>
      </c>
      <c r="V2703">
        <v>4</v>
      </c>
      <c r="W2703">
        <v>0</v>
      </c>
      <c r="X2703">
        <v>0</v>
      </c>
      <c r="Y2703">
        <v>1</v>
      </c>
      <c r="Z2703">
        <v>1</v>
      </c>
    </row>
    <row r="2704" spans="1:26" x14ac:dyDescent="0.25">
      <c r="A2704">
        <v>106998022</v>
      </c>
      <c r="B2704" t="s">
        <v>86</v>
      </c>
      <c r="C2704" t="s">
        <v>65</v>
      </c>
      <c r="D2704">
        <v>10000026</v>
      </c>
      <c r="E2704">
        <v>10000026</v>
      </c>
      <c r="F2704">
        <v>23.263000000000002</v>
      </c>
      <c r="G2704">
        <v>200350</v>
      </c>
      <c r="H2704">
        <v>0.5</v>
      </c>
      <c r="I2704">
        <v>2022</v>
      </c>
      <c r="J2704" t="s">
        <v>145</v>
      </c>
      <c r="K2704" t="s">
        <v>48</v>
      </c>
      <c r="L2704" s="127">
        <v>0.31944444444444448</v>
      </c>
      <c r="M2704" t="s">
        <v>28</v>
      </c>
      <c r="N2704" t="s">
        <v>29</v>
      </c>
      <c r="O2704" t="s">
        <v>30</v>
      </c>
      <c r="P2704" t="s">
        <v>54</v>
      </c>
      <c r="Q2704" t="s">
        <v>41</v>
      </c>
      <c r="R2704" t="s">
        <v>33</v>
      </c>
      <c r="S2704" t="s">
        <v>42</v>
      </c>
      <c r="T2704" t="s">
        <v>35</v>
      </c>
      <c r="U2704" s="1" t="s">
        <v>36</v>
      </c>
      <c r="V2704">
        <v>3</v>
      </c>
      <c r="W2704">
        <v>0</v>
      </c>
      <c r="X2704">
        <v>0</v>
      </c>
      <c r="Y2704">
        <v>0</v>
      </c>
      <c r="Z2704">
        <v>0</v>
      </c>
    </row>
    <row r="2705" spans="1:26" x14ac:dyDescent="0.25">
      <c r="A2705">
        <v>106998030</v>
      </c>
      <c r="B2705" t="s">
        <v>109</v>
      </c>
      <c r="C2705" t="s">
        <v>65</v>
      </c>
      <c r="D2705">
        <v>10000095</v>
      </c>
      <c r="E2705">
        <v>10000095</v>
      </c>
      <c r="F2705">
        <v>6.4</v>
      </c>
      <c r="G2705">
        <v>200060</v>
      </c>
      <c r="H2705">
        <v>0.4</v>
      </c>
      <c r="I2705">
        <v>2022</v>
      </c>
      <c r="J2705" t="s">
        <v>145</v>
      </c>
      <c r="K2705" t="s">
        <v>39</v>
      </c>
      <c r="L2705" s="127">
        <v>0.82500000000000007</v>
      </c>
      <c r="M2705" t="s">
        <v>40</v>
      </c>
      <c r="N2705" t="s">
        <v>49</v>
      </c>
      <c r="O2705" t="s">
        <v>30</v>
      </c>
      <c r="P2705" t="s">
        <v>54</v>
      </c>
      <c r="Q2705" t="s">
        <v>41</v>
      </c>
      <c r="R2705" t="s">
        <v>33</v>
      </c>
      <c r="S2705" t="s">
        <v>42</v>
      </c>
      <c r="T2705" t="s">
        <v>35</v>
      </c>
      <c r="U2705" s="1" t="s">
        <v>36</v>
      </c>
      <c r="V2705">
        <v>2</v>
      </c>
      <c r="W2705">
        <v>0</v>
      </c>
      <c r="X2705">
        <v>0</v>
      </c>
      <c r="Y2705">
        <v>0</v>
      </c>
      <c r="Z2705">
        <v>0</v>
      </c>
    </row>
    <row r="2706" spans="1:26" x14ac:dyDescent="0.25">
      <c r="A2706">
        <v>106998051</v>
      </c>
      <c r="B2706" t="s">
        <v>86</v>
      </c>
      <c r="C2706" t="s">
        <v>65</v>
      </c>
      <c r="D2706">
        <v>10000026</v>
      </c>
      <c r="E2706">
        <v>10000026</v>
      </c>
      <c r="F2706">
        <v>23.263000000000002</v>
      </c>
      <c r="G2706">
        <v>200350</v>
      </c>
      <c r="H2706">
        <v>0.5</v>
      </c>
      <c r="I2706">
        <v>2022</v>
      </c>
      <c r="J2706" t="s">
        <v>145</v>
      </c>
      <c r="K2706" t="s">
        <v>48</v>
      </c>
      <c r="L2706" s="127">
        <v>0.75347222222222221</v>
      </c>
      <c r="M2706" t="s">
        <v>28</v>
      </c>
      <c r="N2706" t="s">
        <v>49</v>
      </c>
      <c r="O2706" t="s">
        <v>30</v>
      </c>
      <c r="P2706" t="s">
        <v>31</v>
      </c>
      <c r="Q2706" t="s">
        <v>41</v>
      </c>
      <c r="R2706" t="s">
        <v>33</v>
      </c>
      <c r="S2706" t="s">
        <v>42</v>
      </c>
      <c r="T2706" t="s">
        <v>35</v>
      </c>
      <c r="U2706" s="1" t="s">
        <v>36</v>
      </c>
      <c r="V2706">
        <v>7</v>
      </c>
      <c r="W2706">
        <v>0</v>
      </c>
      <c r="X2706">
        <v>0</v>
      </c>
      <c r="Y2706">
        <v>0</v>
      </c>
      <c r="Z2706">
        <v>0</v>
      </c>
    </row>
    <row r="2707" spans="1:26" x14ac:dyDescent="0.25">
      <c r="A2707">
        <v>106998091</v>
      </c>
      <c r="B2707" t="s">
        <v>104</v>
      </c>
      <c r="C2707" t="s">
        <v>65</v>
      </c>
      <c r="D2707">
        <v>10000026</v>
      </c>
      <c r="E2707">
        <v>10000026</v>
      </c>
      <c r="F2707">
        <v>7.0190000000000001</v>
      </c>
      <c r="G2707">
        <v>200470</v>
      </c>
      <c r="H2707">
        <v>0.5</v>
      </c>
      <c r="I2707">
        <v>2022</v>
      </c>
      <c r="J2707" t="s">
        <v>145</v>
      </c>
      <c r="K2707" t="s">
        <v>58</v>
      </c>
      <c r="L2707" s="127">
        <v>0.41319444444444442</v>
      </c>
      <c r="M2707" t="s">
        <v>28</v>
      </c>
      <c r="N2707" t="s">
        <v>49</v>
      </c>
      <c r="O2707" t="s">
        <v>30</v>
      </c>
      <c r="P2707" t="s">
        <v>31</v>
      </c>
      <c r="Q2707" t="s">
        <v>32</v>
      </c>
      <c r="R2707" t="s">
        <v>33</v>
      </c>
      <c r="S2707" t="s">
        <v>34</v>
      </c>
      <c r="T2707" t="s">
        <v>35</v>
      </c>
      <c r="U2707" s="1" t="s">
        <v>36</v>
      </c>
      <c r="V2707">
        <v>9</v>
      </c>
      <c r="W2707">
        <v>0</v>
      </c>
      <c r="X2707">
        <v>0</v>
      </c>
      <c r="Y2707">
        <v>0</v>
      </c>
      <c r="Z2707">
        <v>0</v>
      </c>
    </row>
    <row r="2708" spans="1:26" x14ac:dyDescent="0.25">
      <c r="A2708">
        <v>106998109</v>
      </c>
      <c r="B2708" t="s">
        <v>104</v>
      </c>
      <c r="C2708" t="s">
        <v>65</v>
      </c>
      <c r="D2708">
        <v>10000026</v>
      </c>
      <c r="E2708">
        <v>10000026</v>
      </c>
      <c r="F2708">
        <v>5.819</v>
      </c>
      <c r="G2708">
        <v>200470</v>
      </c>
      <c r="H2708">
        <v>0.7</v>
      </c>
      <c r="I2708">
        <v>2022</v>
      </c>
      <c r="J2708" t="s">
        <v>145</v>
      </c>
      <c r="K2708" t="s">
        <v>58</v>
      </c>
      <c r="L2708" s="127">
        <v>0.50763888888888886</v>
      </c>
      <c r="M2708" t="s">
        <v>28</v>
      </c>
      <c r="N2708" t="s">
        <v>49</v>
      </c>
      <c r="O2708" t="s">
        <v>30</v>
      </c>
      <c r="P2708" t="s">
        <v>31</v>
      </c>
      <c r="Q2708" t="s">
        <v>41</v>
      </c>
      <c r="R2708" t="s">
        <v>33</v>
      </c>
      <c r="S2708" t="s">
        <v>42</v>
      </c>
      <c r="T2708" t="s">
        <v>35</v>
      </c>
      <c r="U2708" s="1" t="s">
        <v>43</v>
      </c>
      <c r="V2708">
        <v>7</v>
      </c>
      <c r="W2708">
        <v>0</v>
      </c>
      <c r="X2708">
        <v>0</v>
      </c>
      <c r="Y2708">
        <v>0</v>
      </c>
      <c r="Z2708">
        <v>3</v>
      </c>
    </row>
    <row r="2709" spans="1:26" x14ac:dyDescent="0.25">
      <c r="A2709">
        <v>106998111</v>
      </c>
      <c r="B2709" t="s">
        <v>104</v>
      </c>
      <c r="C2709" t="s">
        <v>65</v>
      </c>
      <c r="D2709">
        <v>10000026</v>
      </c>
      <c r="E2709">
        <v>10000026</v>
      </c>
      <c r="F2709">
        <v>6.1189999999999998</v>
      </c>
      <c r="G2709">
        <v>200470</v>
      </c>
      <c r="H2709">
        <v>0.4</v>
      </c>
      <c r="I2709">
        <v>2022</v>
      </c>
      <c r="J2709" t="s">
        <v>145</v>
      </c>
      <c r="K2709" t="s">
        <v>58</v>
      </c>
      <c r="L2709" s="127">
        <v>0.53472222222222221</v>
      </c>
      <c r="M2709" t="s">
        <v>28</v>
      </c>
      <c r="N2709" t="s">
        <v>49</v>
      </c>
      <c r="O2709" t="s">
        <v>30</v>
      </c>
      <c r="P2709" t="s">
        <v>31</v>
      </c>
      <c r="Q2709" t="s">
        <v>41</v>
      </c>
      <c r="R2709" t="s">
        <v>33</v>
      </c>
      <c r="S2709" t="s">
        <v>42</v>
      </c>
      <c r="T2709" t="s">
        <v>35</v>
      </c>
      <c r="U2709" s="1" t="s">
        <v>36</v>
      </c>
      <c r="V2709">
        <v>7</v>
      </c>
      <c r="W2709">
        <v>0</v>
      </c>
      <c r="X2709">
        <v>0</v>
      </c>
      <c r="Y2709">
        <v>0</v>
      </c>
      <c r="Z2709">
        <v>0</v>
      </c>
    </row>
    <row r="2710" spans="1:26" x14ac:dyDescent="0.25">
      <c r="A2710">
        <v>106998118</v>
      </c>
      <c r="B2710" t="s">
        <v>25</v>
      </c>
      <c r="C2710" t="s">
        <v>65</v>
      </c>
      <c r="D2710">
        <v>10000040</v>
      </c>
      <c r="E2710">
        <v>10000040</v>
      </c>
      <c r="F2710">
        <v>23.488</v>
      </c>
      <c r="G2710">
        <v>20000070</v>
      </c>
      <c r="H2710">
        <v>0.5</v>
      </c>
      <c r="I2710">
        <v>2022</v>
      </c>
      <c r="J2710" t="s">
        <v>145</v>
      </c>
      <c r="K2710" t="s">
        <v>55</v>
      </c>
      <c r="L2710" s="127">
        <v>0.51527777777777783</v>
      </c>
      <c r="M2710" t="s">
        <v>28</v>
      </c>
      <c r="N2710" t="s">
        <v>49</v>
      </c>
      <c r="O2710" t="s">
        <v>30</v>
      </c>
      <c r="P2710" t="s">
        <v>54</v>
      </c>
      <c r="Q2710" t="s">
        <v>41</v>
      </c>
      <c r="R2710" t="s">
        <v>33</v>
      </c>
      <c r="S2710" t="s">
        <v>42</v>
      </c>
      <c r="T2710" t="s">
        <v>35</v>
      </c>
      <c r="U2710" s="1" t="s">
        <v>36</v>
      </c>
      <c r="V2710">
        <v>2</v>
      </c>
      <c r="W2710">
        <v>0</v>
      </c>
      <c r="X2710">
        <v>0</v>
      </c>
      <c r="Y2710">
        <v>0</v>
      </c>
      <c r="Z2710">
        <v>0</v>
      </c>
    </row>
    <row r="2711" spans="1:26" x14ac:dyDescent="0.25">
      <c r="A2711">
        <v>106998120</v>
      </c>
      <c r="B2711" t="s">
        <v>86</v>
      </c>
      <c r="C2711" t="s">
        <v>65</v>
      </c>
      <c r="D2711">
        <v>10000026</v>
      </c>
      <c r="E2711">
        <v>10000026</v>
      </c>
      <c r="F2711">
        <v>22.663</v>
      </c>
      <c r="G2711">
        <v>200350</v>
      </c>
      <c r="H2711">
        <v>0.1</v>
      </c>
      <c r="I2711">
        <v>2022</v>
      </c>
      <c r="J2711" t="s">
        <v>145</v>
      </c>
      <c r="K2711" t="s">
        <v>58</v>
      </c>
      <c r="L2711" s="127">
        <v>0.35972222222222222</v>
      </c>
      <c r="M2711" t="s">
        <v>28</v>
      </c>
      <c r="N2711" t="s">
        <v>49</v>
      </c>
      <c r="O2711" t="s">
        <v>30</v>
      </c>
      <c r="P2711" t="s">
        <v>31</v>
      </c>
      <c r="Q2711" t="s">
        <v>41</v>
      </c>
      <c r="R2711" t="s">
        <v>33</v>
      </c>
      <c r="S2711" t="s">
        <v>42</v>
      </c>
      <c r="T2711" t="s">
        <v>35</v>
      </c>
      <c r="U2711" s="1" t="s">
        <v>36</v>
      </c>
      <c r="V2711">
        <v>5</v>
      </c>
      <c r="W2711">
        <v>0</v>
      </c>
      <c r="X2711">
        <v>0</v>
      </c>
      <c r="Y2711">
        <v>0</v>
      </c>
      <c r="Z2711">
        <v>0</v>
      </c>
    </row>
    <row r="2712" spans="1:26" x14ac:dyDescent="0.25">
      <c r="A2712">
        <v>106998132</v>
      </c>
      <c r="B2712" t="s">
        <v>86</v>
      </c>
      <c r="C2712" t="s">
        <v>65</v>
      </c>
      <c r="D2712">
        <v>10000026</v>
      </c>
      <c r="E2712">
        <v>10000026</v>
      </c>
      <c r="F2712">
        <v>24.655000000000001</v>
      </c>
      <c r="G2712">
        <v>200370</v>
      </c>
      <c r="H2712">
        <v>0.1</v>
      </c>
      <c r="I2712">
        <v>2022</v>
      </c>
      <c r="J2712" t="s">
        <v>145</v>
      </c>
      <c r="K2712" t="s">
        <v>58</v>
      </c>
      <c r="L2712" s="127">
        <v>0.53541666666666665</v>
      </c>
      <c r="M2712" t="s">
        <v>28</v>
      </c>
      <c r="N2712" t="s">
        <v>49</v>
      </c>
      <c r="O2712" t="s">
        <v>30</v>
      </c>
      <c r="P2712" t="s">
        <v>31</v>
      </c>
      <c r="Q2712" t="s">
        <v>41</v>
      </c>
      <c r="R2712" t="s">
        <v>33</v>
      </c>
      <c r="S2712" t="s">
        <v>42</v>
      </c>
      <c r="T2712" t="s">
        <v>35</v>
      </c>
      <c r="U2712" s="1" t="s">
        <v>36</v>
      </c>
      <c r="V2712">
        <v>2</v>
      </c>
      <c r="W2712">
        <v>0</v>
      </c>
      <c r="X2712">
        <v>0</v>
      </c>
      <c r="Y2712">
        <v>0</v>
      </c>
      <c r="Z2712">
        <v>0</v>
      </c>
    </row>
    <row r="2713" spans="1:26" x14ac:dyDescent="0.25">
      <c r="A2713">
        <v>106998137</v>
      </c>
      <c r="B2713" t="s">
        <v>104</v>
      </c>
      <c r="C2713" t="s">
        <v>45</v>
      </c>
      <c r="F2713">
        <v>999.99900000000002</v>
      </c>
      <c r="G2713">
        <v>20000025</v>
      </c>
      <c r="H2713">
        <v>3.0000000000000001E-3</v>
      </c>
      <c r="I2713">
        <v>2022</v>
      </c>
      <c r="J2713" t="s">
        <v>145</v>
      </c>
      <c r="K2713" t="s">
        <v>58</v>
      </c>
      <c r="L2713" s="127">
        <v>0.61319444444444449</v>
      </c>
      <c r="M2713" t="s">
        <v>28</v>
      </c>
      <c r="N2713" t="s">
        <v>29</v>
      </c>
      <c r="O2713" t="s">
        <v>30</v>
      </c>
      <c r="P2713" t="s">
        <v>31</v>
      </c>
      <c r="Q2713" t="s">
        <v>41</v>
      </c>
      <c r="R2713" t="s">
        <v>50</v>
      </c>
      <c r="S2713" t="s">
        <v>42</v>
      </c>
      <c r="T2713" t="s">
        <v>35</v>
      </c>
      <c r="U2713" s="1" t="s">
        <v>43</v>
      </c>
      <c r="V2713">
        <v>3</v>
      </c>
      <c r="W2713">
        <v>0</v>
      </c>
      <c r="X2713">
        <v>0</v>
      </c>
      <c r="Y2713">
        <v>0</v>
      </c>
      <c r="Z2713">
        <v>1</v>
      </c>
    </row>
    <row r="2714" spans="1:26" x14ac:dyDescent="0.25">
      <c r="A2714">
        <v>106998188</v>
      </c>
      <c r="B2714" t="s">
        <v>44</v>
      </c>
      <c r="C2714" t="s">
        <v>45</v>
      </c>
      <c r="D2714">
        <v>50006457</v>
      </c>
      <c r="E2714">
        <v>50006457</v>
      </c>
      <c r="F2714">
        <v>999.99900000000002</v>
      </c>
      <c r="G2714">
        <v>50033039</v>
      </c>
      <c r="H2714">
        <v>1E-3</v>
      </c>
      <c r="I2714">
        <v>2022</v>
      </c>
      <c r="J2714" t="s">
        <v>145</v>
      </c>
      <c r="K2714" t="s">
        <v>53</v>
      </c>
      <c r="L2714" s="127">
        <v>0.51944444444444449</v>
      </c>
      <c r="M2714" t="s">
        <v>28</v>
      </c>
      <c r="N2714" t="s">
        <v>49</v>
      </c>
      <c r="O2714" t="s">
        <v>30</v>
      </c>
      <c r="P2714" t="s">
        <v>54</v>
      </c>
      <c r="Q2714" t="s">
        <v>41</v>
      </c>
      <c r="R2714" t="s">
        <v>33</v>
      </c>
      <c r="S2714" t="s">
        <v>42</v>
      </c>
      <c r="T2714" t="s">
        <v>35</v>
      </c>
      <c r="U2714" s="1" t="s">
        <v>64</v>
      </c>
      <c r="V2714">
        <v>0</v>
      </c>
      <c r="W2714">
        <v>0</v>
      </c>
      <c r="X2714">
        <v>0</v>
      </c>
      <c r="Y2714">
        <v>1</v>
      </c>
      <c r="Z2714">
        <v>0</v>
      </c>
    </row>
    <row r="2715" spans="1:26" x14ac:dyDescent="0.25">
      <c r="A2715">
        <v>106998209</v>
      </c>
      <c r="B2715" t="s">
        <v>44</v>
      </c>
      <c r="C2715" t="s">
        <v>45</v>
      </c>
      <c r="D2715">
        <v>50014232</v>
      </c>
      <c r="E2715">
        <v>30000098</v>
      </c>
      <c r="F2715">
        <v>2.0219999999999998</v>
      </c>
      <c r="G2715">
        <v>50013109</v>
      </c>
      <c r="H2715">
        <v>5.0000000000000001E-3</v>
      </c>
      <c r="I2715">
        <v>2022</v>
      </c>
      <c r="J2715" t="s">
        <v>145</v>
      </c>
      <c r="K2715" t="s">
        <v>55</v>
      </c>
      <c r="L2715" s="127">
        <v>0.55208333333333337</v>
      </c>
      <c r="M2715" t="s">
        <v>40</v>
      </c>
      <c r="N2715" t="s">
        <v>49</v>
      </c>
      <c r="O2715" t="s">
        <v>30</v>
      </c>
      <c r="P2715" t="s">
        <v>68</v>
      </c>
      <c r="Q2715" t="s">
        <v>41</v>
      </c>
      <c r="R2715" t="s">
        <v>33</v>
      </c>
      <c r="S2715" t="s">
        <v>42</v>
      </c>
      <c r="T2715" t="s">
        <v>35</v>
      </c>
      <c r="U2715" s="1" t="s">
        <v>36</v>
      </c>
      <c r="V2715">
        <v>5</v>
      </c>
      <c r="W2715">
        <v>0</v>
      </c>
      <c r="X2715">
        <v>0</v>
      </c>
      <c r="Y2715">
        <v>0</v>
      </c>
      <c r="Z2715">
        <v>0</v>
      </c>
    </row>
    <row r="2716" spans="1:26" x14ac:dyDescent="0.25">
      <c r="A2716">
        <v>106998289</v>
      </c>
      <c r="B2716" t="s">
        <v>81</v>
      </c>
      <c r="C2716" t="s">
        <v>45</v>
      </c>
      <c r="D2716">
        <v>50018714</v>
      </c>
      <c r="E2716">
        <v>40002467</v>
      </c>
      <c r="F2716">
        <v>0.86699999999999999</v>
      </c>
      <c r="G2716">
        <v>50042677</v>
      </c>
      <c r="H2716">
        <v>0</v>
      </c>
      <c r="I2716">
        <v>2022</v>
      </c>
      <c r="J2716" t="s">
        <v>145</v>
      </c>
      <c r="K2716" t="s">
        <v>58</v>
      </c>
      <c r="L2716" s="127">
        <v>0.52777777777777779</v>
      </c>
      <c r="M2716" t="s">
        <v>28</v>
      </c>
      <c r="N2716" t="s">
        <v>49</v>
      </c>
      <c r="O2716" t="s">
        <v>30</v>
      </c>
      <c r="P2716" t="s">
        <v>31</v>
      </c>
      <c r="Q2716" t="s">
        <v>41</v>
      </c>
      <c r="R2716" t="s">
        <v>50</v>
      </c>
      <c r="S2716" t="s">
        <v>42</v>
      </c>
      <c r="T2716" t="s">
        <v>35</v>
      </c>
      <c r="U2716" s="1" t="s">
        <v>36</v>
      </c>
      <c r="V2716">
        <v>2</v>
      </c>
      <c r="W2716">
        <v>0</v>
      </c>
      <c r="X2716">
        <v>0</v>
      </c>
      <c r="Y2716">
        <v>0</v>
      </c>
      <c r="Z2716">
        <v>0</v>
      </c>
    </row>
    <row r="2717" spans="1:26" x14ac:dyDescent="0.25">
      <c r="A2717">
        <v>106998319</v>
      </c>
      <c r="B2717" t="s">
        <v>81</v>
      </c>
      <c r="C2717" t="s">
        <v>45</v>
      </c>
      <c r="D2717">
        <v>50031062</v>
      </c>
      <c r="E2717">
        <v>50031062</v>
      </c>
      <c r="F2717">
        <v>999.99900000000002</v>
      </c>
      <c r="G2717">
        <v>50028015</v>
      </c>
      <c r="H2717">
        <v>0</v>
      </c>
      <c r="I2717">
        <v>2022</v>
      </c>
      <c r="J2717" t="s">
        <v>145</v>
      </c>
      <c r="K2717" t="s">
        <v>60</v>
      </c>
      <c r="L2717" s="127">
        <v>0.41111111111111115</v>
      </c>
      <c r="M2717" t="s">
        <v>77</v>
      </c>
      <c r="N2717" t="s">
        <v>49</v>
      </c>
      <c r="O2717" t="s">
        <v>30</v>
      </c>
      <c r="P2717" t="s">
        <v>54</v>
      </c>
      <c r="Q2717" t="s">
        <v>41</v>
      </c>
      <c r="R2717" t="s">
        <v>33</v>
      </c>
      <c r="S2717" t="s">
        <v>42</v>
      </c>
      <c r="T2717" t="s">
        <v>35</v>
      </c>
      <c r="U2717" s="1" t="s">
        <v>36</v>
      </c>
      <c r="V2717">
        <v>3</v>
      </c>
      <c r="W2717">
        <v>0</v>
      </c>
      <c r="X2717">
        <v>0</v>
      </c>
      <c r="Y2717">
        <v>0</v>
      </c>
      <c r="Z2717">
        <v>0</v>
      </c>
    </row>
    <row r="2718" spans="1:26" x14ac:dyDescent="0.25">
      <c r="A2718">
        <v>106998409</v>
      </c>
      <c r="B2718" t="s">
        <v>44</v>
      </c>
      <c r="C2718" t="s">
        <v>38</v>
      </c>
      <c r="D2718">
        <v>20000070</v>
      </c>
      <c r="E2718">
        <v>20000070</v>
      </c>
      <c r="F2718">
        <v>10.394</v>
      </c>
      <c r="G2718">
        <v>50017759</v>
      </c>
      <c r="H2718">
        <v>0</v>
      </c>
      <c r="I2718">
        <v>2022</v>
      </c>
      <c r="J2718" t="s">
        <v>145</v>
      </c>
      <c r="K2718" t="s">
        <v>39</v>
      </c>
      <c r="L2718" s="127">
        <v>0.74930555555555556</v>
      </c>
      <c r="M2718" t="s">
        <v>28</v>
      </c>
      <c r="N2718" t="s">
        <v>29</v>
      </c>
      <c r="O2718" t="s">
        <v>30</v>
      </c>
      <c r="P2718" t="s">
        <v>54</v>
      </c>
      <c r="Q2718" t="s">
        <v>41</v>
      </c>
      <c r="R2718" t="s">
        <v>33</v>
      </c>
      <c r="S2718" t="s">
        <v>42</v>
      </c>
      <c r="T2718" t="s">
        <v>35</v>
      </c>
      <c r="U2718" s="1" t="s">
        <v>43</v>
      </c>
      <c r="V2718">
        <v>2</v>
      </c>
      <c r="W2718">
        <v>0</v>
      </c>
      <c r="X2718">
        <v>0</v>
      </c>
      <c r="Y2718">
        <v>0</v>
      </c>
      <c r="Z2718">
        <v>1</v>
      </c>
    </row>
    <row r="2719" spans="1:26" x14ac:dyDescent="0.25">
      <c r="A2719">
        <v>106998430</v>
      </c>
      <c r="B2719" t="s">
        <v>44</v>
      </c>
      <c r="C2719" t="s">
        <v>67</v>
      </c>
      <c r="D2719">
        <v>30000055</v>
      </c>
      <c r="E2719">
        <v>30000055</v>
      </c>
      <c r="F2719">
        <v>8.2710000000000008</v>
      </c>
      <c r="G2719">
        <v>50011441</v>
      </c>
      <c r="H2719">
        <v>2.8000000000000001E-2</v>
      </c>
      <c r="I2719">
        <v>2022</v>
      </c>
      <c r="J2719" t="s">
        <v>145</v>
      </c>
      <c r="K2719" t="s">
        <v>27</v>
      </c>
      <c r="L2719" s="127">
        <v>0.14583333333333334</v>
      </c>
      <c r="M2719" t="s">
        <v>28</v>
      </c>
      <c r="N2719" t="s">
        <v>29</v>
      </c>
      <c r="O2719" t="s">
        <v>30</v>
      </c>
      <c r="P2719" t="s">
        <v>31</v>
      </c>
      <c r="Q2719" t="s">
        <v>41</v>
      </c>
      <c r="R2719" t="s">
        <v>128</v>
      </c>
      <c r="S2719" t="s">
        <v>42</v>
      </c>
      <c r="T2719" t="s">
        <v>47</v>
      </c>
      <c r="U2719" s="1" t="s">
        <v>36</v>
      </c>
      <c r="V2719">
        <v>3</v>
      </c>
      <c r="W2719">
        <v>0</v>
      </c>
      <c r="X2719">
        <v>0</v>
      </c>
      <c r="Y2719">
        <v>0</v>
      </c>
      <c r="Z2719">
        <v>0</v>
      </c>
    </row>
    <row r="2720" spans="1:26" x14ac:dyDescent="0.25">
      <c r="A2720">
        <v>106998535</v>
      </c>
      <c r="B2720" t="s">
        <v>106</v>
      </c>
      <c r="C2720" t="s">
        <v>45</v>
      </c>
      <c r="D2720">
        <v>50011079</v>
      </c>
      <c r="E2720">
        <v>50011079</v>
      </c>
      <c r="F2720">
        <v>999.99900000000002</v>
      </c>
      <c r="G2720">
        <v>50008646</v>
      </c>
      <c r="H2720">
        <v>0</v>
      </c>
      <c r="I2720">
        <v>2022</v>
      </c>
      <c r="J2720" t="s">
        <v>145</v>
      </c>
      <c r="K2720" t="s">
        <v>48</v>
      </c>
      <c r="L2720" s="127">
        <v>0.45902777777777781</v>
      </c>
      <c r="M2720" t="s">
        <v>28</v>
      </c>
      <c r="N2720" t="s">
        <v>49</v>
      </c>
      <c r="P2720" t="s">
        <v>31</v>
      </c>
      <c r="Q2720" t="s">
        <v>41</v>
      </c>
      <c r="R2720" t="s">
        <v>33</v>
      </c>
      <c r="S2720" t="s">
        <v>42</v>
      </c>
      <c r="T2720" t="s">
        <v>35</v>
      </c>
      <c r="U2720" s="1" t="s">
        <v>36</v>
      </c>
      <c r="V2720">
        <v>1</v>
      </c>
      <c r="W2720">
        <v>0</v>
      </c>
      <c r="X2720">
        <v>0</v>
      </c>
      <c r="Y2720">
        <v>0</v>
      </c>
      <c r="Z2720">
        <v>0</v>
      </c>
    </row>
    <row r="2721" spans="1:26" x14ac:dyDescent="0.25">
      <c r="A2721">
        <v>106998778</v>
      </c>
      <c r="B2721" t="s">
        <v>25</v>
      </c>
      <c r="C2721" t="s">
        <v>45</v>
      </c>
      <c r="D2721">
        <v>50007951</v>
      </c>
      <c r="E2721">
        <v>50007951</v>
      </c>
      <c r="F2721">
        <v>0.23400000000000001</v>
      </c>
      <c r="G2721">
        <v>50019453</v>
      </c>
      <c r="H2721">
        <v>1.9E-2</v>
      </c>
      <c r="I2721">
        <v>2022</v>
      </c>
      <c r="J2721" t="s">
        <v>145</v>
      </c>
      <c r="K2721" t="s">
        <v>55</v>
      </c>
      <c r="L2721" s="127">
        <v>0.84375</v>
      </c>
      <c r="M2721" t="s">
        <v>28</v>
      </c>
      <c r="N2721" t="s">
        <v>29</v>
      </c>
      <c r="O2721" t="s">
        <v>30</v>
      </c>
      <c r="P2721" t="s">
        <v>31</v>
      </c>
      <c r="Q2721" t="s">
        <v>41</v>
      </c>
      <c r="R2721" t="s">
        <v>33</v>
      </c>
      <c r="S2721" t="s">
        <v>42</v>
      </c>
      <c r="T2721" t="s">
        <v>57</v>
      </c>
      <c r="U2721" s="1" t="s">
        <v>36</v>
      </c>
      <c r="V2721">
        <v>1</v>
      </c>
      <c r="W2721">
        <v>0</v>
      </c>
      <c r="X2721">
        <v>0</v>
      </c>
      <c r="Y2721">
        <v>0</v>
      </c>
      <c r="Z2721">
        <v>0</v>
      </c>
    </row>
    <row r="2722" spans="1:26" x14ac:dyDescent="0.25">
      <c r="A2722">
        <v>106998949</v>
      </c>
      <c r="B2722" t="s">
        <v>239</v>
      </c>
      <c r="C2722" t="s">
        <v>67</v>
      </c>
      <c r="D2722">
        <v>30000069</v>
      </c>
      <c r="E2722">
        <v>30000069</v>
      </c>
      <c r="F2722">
        <v>2.3849999999999998</v>
      </c>
      <c r="G2722">
        <v>40001142</v>
      </c>
      <c r="H2722">
        <v>0</v>
      </c>
      <c r="I2722">
        <v>2022</v>
      </c>
      <c r="J2722" t="s">
        <v>145</v>
      </c>
      <c r="K2722" t="s">
        <v>55</v>
      </c>
      <c r="L2722" s="127">
        <v>0.71388888888888891</v>
      </c>
      <c r="M2722" t="s">
        <v>28</v>
      </c>
      <c r="N2722" t="s">
        <v>49</v>
      </c>
      <c r="O2722" t="s">
        <v>30</v>
      </c>
      <c r="P2722" t="s">
        <v>31</v>
      </c>
      <c r="Q2722" t="s">
        <v>41</v>
      </c>
      <c r="R2722" t="s">
        <v>50</v>
      </c>
      <c r="S2722" t="s">
        <v>42</v>
      </c>
      <c r="T2722" t="s">
        <v>35</v>
      </c>
      <c r="U2722" s="1" t="s">
        <v>43</v>
      </c>
      <c r="V2722">
        <v>2</v>
      </c>
      <c r="W2722">
        <v>0</v>
      </c>
      <c r="X2722">
        <v>0</v>
      </c>
      <c r="Y2722">
        <v>0</v>
      </c>
      <c r="Z2722">
        <v>1</v>
      </c>
    </row>
    <row r="2723" spans="1:26" x14ac:dyDescent="0.25">
      <c r="A2723">
        <v>106998964</v>
      </c>
      <c r="B2723" t="s">
        <v>25</v>
      </c>
      <c r="C2723" t="s">
        <v>65</v>
      </c>
      <c r="D2723">
        <v>10000040</v>
      </c>
      <c r="E2723">
        <v>10000040</v>
      </c>
      <c r="F2723">
        <v>1.3939999999999999</v>
      </c>
      <c r="G2723">
        <v>40003097</v>
      </c>
      <c r="H2723">
        <v>0.8</v>
      </c>
      <c r="I2723">
        <v>2022</v>
      </c>
      <c r="J2723" t="s">
        <v>145</v>
      </c>
      <c r="K2723" t="s">
        <v>55</v>
      </c>
      <c r="L2723" s="127">
        <v>0.94027777777777777</v>
      </c>
      <c r="M2723" t="s">
        <v>28</v>
      </c>
      <c r="N2723" t="s">
        <v>29</v>
      </c>
      <c r="O2723" t="s">
        <v>30</v>
      </c>
      <c r="P2723" t="s">
        <v>31</v>
      </c>
      <c r="Q2723" t="s">
        <v>41</v>
      </c>
      <c r="R2723" t="s">
        <v>33</v>
      </c>
      <c r="S2723" t="s">
        <v>42</v>
      </c>
      <c r="T2723" t="s">
        <v>57</v>
      </c>
      <c r="U2723" s="1" t="s">
        <v>36</v>
      </c>
      <c r="V2723">
        <v>2</v>
      </c>
      <c r="W2723">
        <v>0</v>
      </c>
      <c r="X2723">
        <v>0</v>
      </c>
      <c r="Y2723">
        <v>0</v>
      </c>
      <c r="Z2723">
        <v>0</v>
      </c>
    </row>
    <row r="2724" spans="1:26" x14ac:dyDescent="0.25">
      <c r="A2724">
        <v>106999050</v>
      </c>
      <c r="B2724" t="s">
        <v>86</v>
      </c>
      <c r="C2724" t="s">
        <v>65</v>
      </c>
      <c r="D2724">
        <v>10000026</v>
      </c>
      <c r="E2724">
        <v>10000026</v>
      </c>
      <c r="F2724">
        <v>21.757000000000001</v>
      </c>
      <c r="G2724">
        <v>200345</v>
      </c>
      <c r="H2724">
        <v>0.5</v>
      </c>
      <c r="I2724">
        <v>2022</v>
      </c>
      <c r="J2724" t="s">
        <v>145</v>
      </c>
      <c r="K2724" t="s">
        <v>58</v>
      </c>
      <c r="L2724" s="127">
        <v>0.95763888888888893</v>
      </c>
      <c r="M2724" t="s">
        <v>28</v>
      </c>
      <c r="N2724" t="s">
        <v>29</v>
      </c>
      <c r="O2724" t="s">
        <v>30</v>
      </c>
      <c r="P2724" t="s">
        <v>31</v>
      </c>
      <c r="Q2724" t="s">
        <v>41</v>
      </c>
      <c r="R2724" t="s">
        <v>33</v>
      </c>
      <c r="S2724" t="s">
        <v>42</v>
      </c>
      <c r="T2724" t="s">
        <v>57</v>
      </c>
      <c r="U2724" s="1" t="s">
        <v>36</v>
      </c>
      <c r="V2724">
        <v>4</v>
      </c>
      <c r="W2724">
        <v>0</v>
      </c>
      <c r="X2724">
        <v>0</v>
      </c>
      <c r="Y2724">
        <v>0</v>
      </c>
      <c r="Z2724">
        <v>0</v>
      </c>
    </row>
    <row r="2725" spans="1:26" x14ac:dyDescent="0.25">
      <c r="A2725">
        <v>106999100</v>
      </c>
      <c r="B2725" t="s">
        <v>112</v>
      </c>
      <c r="C2725" t="s">
        <v>65</v>
      </c>
      <c r="D2725">
        <v>10000095</v>
      </c>
      <c r="E2725">
        <v>10000095</v>
      </c>
      <c r="F2725">
        <v>2.589</v>
      </c>
      <c r="G2725">
        <v>40001793</v>
      </c>
      <c r="H2725">
        <v>0.8</v>
      </c>
      <c r="I2725">
        <v>2022</v>
      </c>
      <c r="J2725" t="s">
        <v>145</v>
      </c>
      <c r="K2725" t="s">
        <v>60</v>
      </c>
      <c r="L2725" s="127">
        <v>0.41805555555555557</v>
      </c>
      <c r="M2725" t="s">
        <v>28</v>
      </c>
      <c r="N2725" t="s">
        <v>49</v>
      </c>
      <c r="O2725" t="s">
        <v>30</v>
      </c>
      <c r="P2725" t="s">
        <v>54</v>
      </c>
      <c r="Q2725" t="s">
        <v>41</v>
      </c>
      <c r="R2725" t="s">
        <v>33</v>
      </c>
      <c r="S2725" t="s">
        <v>42</v>
      </c>
      <c r="T2725" t="s">
        <v>35</v>
      </c>
      <c r="U2725" s="1" t="s">
        <v>36</v>
      </c>
      <c r="V2725">
        <v>12</v>
      </c>
      <c r="W2725">
        <v>0</v>
      </c>
      <c r="X2725">
        <v>0</v>
      </c>
      <c r="Y2725">
        <v>0</v>
      </c>
      <c r="Z2725">
        <v>0</v>
      </c>
    </row>
    <row r="2726" spans="1:26" x14ac:dyDescent="0.25">
      <c r="A2726">
        <v>106999112</v>
      </c>
      <c r="B2726" t="s">
        <v>104</v>
      </c>
      <c r="C2726" t="s">
        <v>65</v>
      </c>
      <c r="D2726">
        <v>10000026</v>
      </c>
      <c r="E2726">
        <v>10000026</v>
      </c>
      <c r="F2726">
        <v>15.432</v>
      </c>
      <c r="G2726">
        <v>200560</v>
      </c>
      <c r="H2726">
        <v>0.1</v>
      </c>
      <c r="I2726">
        <v>2022</v>
      </c>
      <c r="J2726" t="s">
        <v>145</v>
      </c>
      <c r="K2726" t="s">
        <v>55</v>
      </c>
      <c r="L2726" s="127">
        <v>0.52361111111111114</v>
      </c>
      <c r="M2726" t="s">
        <v>28</v>
      </c>
      <c r="N2726" t="s">
        <v>49</v>
      </c>
      <c r="O2726" t="s">
        <v>30</v>
      </c>
      <c r="P2726" t="s">
        <v>31</v>
      </c>
      <c r="Q2726" t="s">
        <v>41</v>
      </c>
      <c r="R2726" t="s">
        <v>75</v>
      </c>
      <c r="S2726" t="s">
        <v>42</v>
      </c>
      <c r="T2726" t="s">
        <v>35</v>
      </c>
      <c r="U2726" s="1" t="s">
        <v>36</v>
      </c>
      <c r="V2726">
        <v>9</v>
      </c>
      <c r="W2726">
        <v>0</v>
      </c>
      <c r="X2726">
        <v>0</v>
      </c>
      <c r="Y2726">
        <v>0</v>
      </c>
      <c r="Z2726">
        <v>0</v>
      </c>
    </row>
    <row r="2727" spans="1:26" x14ac:dyDescent="0.25">
      <c r="A2727">
        <v>106999119</v>
      </c>
      <c r="B2727" t="s">
        <v>25</v>
      </c>
      <c r="C2727" t="s">
        <v>65</v>
      </c>
      <c r="D2727">
        <v>10000040</v>
      </c>
      <c r="E2727">
        <v>10000040</v>
      </c>
      <c r="F2727">
        <v>26.395</v>
      </c>
      <c r="G2727">
        <v>20000070</v>
      </c>
      <c r="H2727">
        <v>6.6000000000000003E-2</v>
      </c>
      <c r="I2727">
        <v>2022</v>
      </c>
      <c r="J2727" t="s">
        <v>145</v>
      </c>
      <c r="K2727" t="s">
        <v>53</v>
      </c>
      <c r="L2727" s="127">
        <v>0.42083333333333334</v>
      </c>
      <c r="M2727" t="s">
        <v>28</v>
      </c>
      <c r="N2727" t="s">
        <v>49</v>
      </c>
      <c r="O2727" t="s">
        <v>30</v>
      </c>
      <c r="P2727" t="s">
        <v>31</v>
      </c>
      <c r="Q2727" t="s">
        <v>41</v>
      </c>
      <c r="R2727" t="s">
        <v>33</v>
      </c>
      <c r="S2727" t="s">
        <v>42</v>
      </c>
      <c r="T2727" t="s">
        <v>35</v>
      </c>
      <c r="U2727" s="1" t="s">
        <v>43</v>
      </c>
      <c r="V2727">
        <v>6</v>
      </c>
      <c r="W2727">
        <v>0</v>
      </c>
      <c r="X2727">
        <v>0</v>
      </c>
      <c r="Y2727">
        <v>0</v>
      </c>
      <c r="Z2727">
        <v>1</v>
      </c>
    </row>
    <row r="2728" spans="1:26" x14ac:dyDescent="0.25">
      <c r="A2728">
        <v>106999121</v>
      </c>
      <c r="B2728" t="s">
        <v>25</v>
      </c>
      <c r="C2728" t="s">
        <v>65</v>
      </c>
      <c r="D2728">
        <v>10000040</v>
      </c>
      <c r="E2728">
        <v>10000040</v>
      </c>
      <c r="F2728">
        <v>1.5</v>
      </c>
      <c r="G2728">
        <v>40003015</v>
      </c>
      <c r="H2728">
        <v>0.5</v>
      </c>
      <c r="I2728">
        <v>2022</v>
      </c>
      <c r="J2728" t="s">
        <v>145</v>
      </c>
      <c r="K2728" t="s">
        <v>53</v>
      </c>
      <c r="L2728" s="127">
        <v>0.5805555555555556</v>
      </c>
      <c r="M2728" t="s">
        <v>28</v>
      </c>
      <c r="N2728" t="s">
        <v>29</v>
      </c>
      <c r="O2728" t="s">
        <v>30</v>
      </c>
      <c r="P2728" t="s">
        <v>31</v>
      </c>
      <c r="Q2728" t="s">
        <v>41</v>
      </c>
      <c r="R2728" t="s">
        <v>33</v>
      </c>
      <c r="S2728" t="s">
        <v>42</v>
      </c>
      <c r="T2728" t="s">
        <v>35</v>
      </c>
      <c r="U2728" s="1" t="s">
        <v>36</v>
      </c>
      <c r="V2728">
        <v>3</v>
      </c>
      <c r="W2728">
        <v>0</v>
      </c>
      <c r="X2728">
        <v>0</v>
      </c>
      <c r="Y2728">
        <v>0</v>
      </c>
      <c r="Z2728">
        <v>0</v>
      </c>
    </row>
    <row r="2729" spans="1:26" x14ac:dyDescent="0.25">
      <c r="A2729">
        <v>106999135</v>
      </c>
      <c r="B2729" t="s">
        <v>25</v>
      </c>
      <c r="C2729" t="s">
        <v>38</v>
      </c>
      <c r="D2729">
        <v>20000401</v>
      </c>
      <c r="E2729">
        <v>20000401</v>
      </c>
      <c r="F2729">
        <v>11.477</v>
      </c>
      <c r="G2729">
        <v>40002721</v>
      </c>
      <c r="H2729">
        <v>2.8000000000000001E-2</v>
      </c>
      <c r="I2729">
        <v>2022</v>
      </c>
      <c r="J2729" t="s">
        <v>145</v>
      </c>
      <c r="K2729" t="s">
        <v>48</v>
      </c>
      <c r="L2729" s="127">
        <v>0.6</v>
      </c>
      <c r="M2729" t="s">
        <v>28</v>
      </c>
      <c r="N2729" t="s">
        <v>49</v>
      </c>
      <c r="O2729" t="s">
        <v>30</v>
      </c>
      <c r="P2729" t="s">
        <v>54</v>
      </c>
      <c r="Q2729" t="s">
        <v>41</v>
      </c>
      <c r="R2729" t="s">
        <v>33</v>
      </c>
      <c r="S2729" t="s">
        <v>42</v>
      </c>
      <c r="T2729" t="s">
        <v>35</v>
      </c>
      <c r="U2729" s="1" t="s">
        <v>36</v>
      </c>
      <c r="V2729">
        <v>3</v>
      </c>
      <c r="W2729">
        <v>0</v>
      </c>
      <c r="X2729">
        <v>0</v>
      </c>
      <c r="Y2729">
        <v>0</v>
      </c>
      <c r="Z2729">
        <v>0</v>
      </c>
    </row>
    <row r="2730" spans="1:26" x14ac:dyDescent="0.25">
      <c r="A2730">
        <v>106999469</v>
      </c>
      <c r="B2730" t="s">
        <v>106</v>
      </c>
      <c r="C2730" t="s">
        <v>45</v>
      </c>
      <c r="D2730">
        <v>50025299</v>
      </c>
      <c r="E2730">
        <v>29000401</v>
      </c>
      <c r="F2730">
        <v>7.6050000000000004</v>
      </c>
      <c r="G2730">
        <v>50020863</v>
      </c>
      <c r="H2730">
        <v>5.2999999999999999E-2</v>
      </c>
      <c r="I2730">
        <v>2022</v>
      </c>
      <c r="J2730" t="s">
        <v>145</v>
      </c>
      <c r="K2730" t="s">
        <v>48</v>
      </c>
      <c r="L2730" s="127">
        <v>0.17222222222222225</v>
      </c>
      <c r="M2730" t="s">
        <v>77</v>
      </c>
      <c r="N2730" t="s">
        <v>49</v>
      </c>
      <c r="O2730" t="s">
        <v>30</v>
      </c>
      <c r="P2730" t="s">
        <v>54</v>
      </c>
      <c r="Q2730" t="s">
        <v>41</v>
      </c>
      <c r="R2730" t="s">
        <v>33</v>
      </c>
      <c r="S2730" t="s">
        <v>42</v>
      </c>
      <c r="T2730" t="s">
        <v>47</v>
      </c>
      <c r="U2730" s="1" t="s">
        <v>116</v>
      </c>
      <c r="V2730">
        <v>0</v>
      </c>
      <c r="W2730">
        <v>0</v>
      </c>
      <c r="X2730">
        <v>0</v>
      </c>
      <c r="Y2730">
        <v>0</v>
      </c>
      <c r="Z2730">
        <v>0</v>
      </c>
    </row>
    <row r="2731" spans="1:26" x14ac:dyDescent="0.25">
      <c r="A2731">
        <v>106999580</v>
      </c>
      <c r="B2731" t="s">
        <v>81</v>
      </c>
      <c r="C2731" t="s">
        <v>67</v>
      </c>
      <c r="D2731">
        <v>30000049</v>
      </c>
      <c r="E2731">
        <v>30000049</v>
      </c>
      <c r="F2731">
        <v>2.3769999999999998</v>
      </c>
      <c r="G2731">
        <v>50033900</v>
      </c>
      <c r="H2731">
        <v>1.0999999999999999E-2</v>
      </c>
      <c r="I2731">
        <v>2022</v>
      </c>
      <c r="J2731" t="s">
        <v>145</v>
      </c>
      <c r="K2731" t="s">
        <v>27</v>
      </c>
      <c r="L2731" s="127">
        <v>0.47569444444444442</v>
      </c>
      <c r="M2731" t="s">
        <v>40</v>
      </c>
      <c r="N2731" t="s">
        <v>49</v>
      </c>
      <c r="O2731" t="s">
        <v>30</v>
      </c>
      <c r="P2731" t="s">
        <v>68</v>
      </c>
      <c r="Q2731" t="s">
        <v>32</v>
      </c>
      <c r="R2731" t="s">
        <v>61</v>
      </c>
      <c r="S2731" t="s">
        <v>42</v>
      </c>
      <c r="T2731" t="s">
        <v>35</v>
      </c>
      <c r="U2731" s="1" t="s">
        <v>36</v>
      </c>
      <c r="V2731">
        <v>2</v>
      </c>
      <c r="W2731">
        <v>0</v>
      </c>
      <c r="X2731">
        <v>0</v>
      </c>
      <c r="Y2731">
        <v>0</v>
      </c>
      <c r="Z2731">
        <v>0</v>
      </c>
    </row>
    <row r="2732" spans="1:26" x14ac:dyDescent="0.25">
      <c r="A2732">
        <v>106999680</v>
      </c>
      <c r="B2732" t="s">
        <v>96</v>
      </c>
      <c r="C2732" t="s">
        <v>45</v>
      </c>
      <c r="D2732">
        <v>50031318</v>
      </c>
      <c r="E2732">
        <v>40002643</v>
      </c>
      <c r="F2732">
        <v>6.9390000000000001</v>
      </c>
      <c r="G2732">
        <v>50027491</v>
      </c>
      <c r="H2732">
        <v>5.7000000000000002E-2</v>
      </c>
      <c r="I2732">
        <v>2022</v>
      </c>
      <c r="J2732" t="s">
        <v>145</v>
      </c>
      <c r="K2732" t="s">
        <v>55</v>
      </c>
      <c r="L2732" s="127">
        <v>0.62986111111111109</v>
      </c>
      <c r="M2732" t="s">
        <v>40</v>
      </c>
      <c r="N2732" t="s">
        <v>49</v>
      </c>
      <c r="O2732" t="s">
        <v>30</v>
      </c>
      <c r="P2732" t="s">
        <v>54</v>
      </c>
      <c r="Q2732" t="s">
        <v>41</v>
      </c>
      <c r="R2732" t="s">
        <v>33</v>
      </c>
      <c r="S2732" t="s">
        <v>42</v>
      </c>
      <c r="T2732" t="s">
        <v>35</v>
      </c>
      <c r="U2732" s="1" t="s">
        <v>36</v>
      </c>
      <c r="V2732">
        <v>2</v>
      </c>
      <c r="W2732">
        <v>0</v>
      </c>
      <c r="X2732">
        <v>0</v>
      </c>
      <c r="Y2732">
        <v>0</v>
      </c>
      <c r="Z2732">
        <v>0</v>
      </c>
    </row>
    <row r="2733" spans="1:26" x14ac:dyDescent="0.25">
      <c r="A2733">
        <v>106999962</v>
      </c>
      <c r="B2733" t="s">
        <v>164</v>
      </c>
      <c r="C2733" t="s">
        <v>45</v>
      </c>
      <c r="D2733">
        <v>50010074</v>
      </c>
      <c r="E2733">
        <v>20000421</v>
      </c>
      <c r="F2733">
        <v>25.683</v>
      </c>
      <c r="G2733">
        <v>50029662</v>
      </c>
      <c r="H2733">
        <v>3.7999999999999999E-2</v>
      </c>
      <c r="I2733">
        <v>2022</v>
      </c>
      <c r="J2733" t="s">
        <v>145</v>
      </c>
      <c r="K2733" t="s">
        <v>48</v>
      </c>
      <c r="L2733" s="127">
        <v>0.70277777777777783</v>
      </c>
      <c r="M2733" t="s">
        <v>28</v>
      </c>
      <c r="N2733" t="s">
        <v>29</v>
      </c>
      <c r="O2733" t="s">
        <v>30</v>
      </c>
      <c r="P2733" t="s">
        <v>31</v>
      </c>
      <c r="Q2733" t="s">
        <v>41</v>
      </c>
      <c r="R2733" t="s">
        <v>75</v>
      </c>
      <c r="S2733" t="s">
        <v>42</v>
      </c>
      <c r="T2733" t="s">
        <v>35</v>
      </c>
      <c r="U2733" s="1" t="s">
        <v>36</v>
      </c>
      <c r="V2733">
        <v>1</v>
      </c>
      <c r="W2733">
        <v>0</v>
      </c>
      <c r="X2733">
        <v>0</v>
      </c>
      <c r="Y2733">
        <v>0</v>
      </c>
      <c r="Z2733">
        <v>0</v>
      </c>
    </row>
    <row r="2734" spans="1:26" x14ac:dyDescent="0.25">
      <c r="A2734">
        <v>106999980</v>
      </c>
      <c r="B2734" t="s">
        <v>125</v>
      </c>
      <c r="C2734" t="s">
        <v>38</v>
      </c>
      <c r="D2734">
        <v>20000220</v>
      </c>
      <c r="E2734">
        <v>20000220</v>
      </c>
      <c r="F2734">
        <v>999.99900000000002</v>
      </c>
      <c r="G2734">
        <v>50013019</v>
      </c>
      <c r="H2734">
        <v>8.9999999999999993E-3</v>
      </c>
      <c r="I2734">
        <v>2022</v>
      </c>
      <c r="J2734" t="s">
        <v>145</v>
      </c>
      <c r="K2734" t="s">
        <v>48</v>
      </c>
      <c r="L2734" s="127">
        <v>0.64166666666666672</v>
      </c>
      <c r="M2734" t="s">
        <v>28</v>
      </c>
      <c r="N2734" t="s">
        <v>49</v>
      </c>
      <c r="O2734" t="s">
        <v>30</v>
      </c>
      <c r="P2734" t="s">
        <v>54</v>
      </c>
      <c r="Q2734" t="s">
        <v>41</v>
      </c>
      <c r="R2734" t="s">
        <v>33</v>
      </c>
      <c r="S2734" t="s">
        <v>42</v>
      </c>
      <c r="T2734" t="s">
        <v>35</v>
      </c>
      <c r="U2734" s="1" t="s">
        <v>36</v>
      </c>
      <c r="V2734">
        <v>2</v>
      </c>
      <c r="W2734">
        <v>0</v>
      </c>
      <c r="X2734">
        <v>0</v>
      </c>
      <c r="Y2734">
        <v>0</v>
      </c>
      <c r="Z2734">
        <v>0</v>
      </c>
    </row>
    <row r="2735" spans="1:26" x14ac:dyDescent="0.25">
      <c r="A2735">
        <v>107000083</v>
      </c>
      <c r="B2735" t="s">
        <v>106</v>
      </c>
      <c r="C2735" t="s">
        <v>45</v>
      </c>
      <c r="D2735">
        <v>50025193</v>
      </c>
      <c r="E2735">
        <v>29000401</v>
      </c>
      <c r="F2735">
        <v>1.2410000000000001</v>
      </c>
      <c r="G2735">
        <v>50027353</v>
      </c>
      <c r="H2735">
        <v>5.0999999999999997E-2</v>
      </c>
      <c r="I2735">
        <v>2022</v>
      </c>
      <c r="J2735" t="s">
        <v>145</v>
      </c>
      <c r="K2735" t="s">
        <v>48</v>
      </c>
      <c r="L2735" s="127">
        <v>0.60277777777777775</v>
      </c>
      <c r="M2735" t="s">
        <v>40</v>
      </c>
      <c r="N2735" t="s">
        <v>49</v>
      </c>
      <c r="P2735" t="s">
        <v>54</v>
      </c>
      <c r="Q2735" t="s">
        <v>32</v>
      </c>
      <c r="S2735" t="s">
        <v>42</v>
      </c>
      <c r="T2735" t="s">
        <v>35</v>
      </c>
      <c r="U2735" s="1" t="s">
        <v>36</v>
      </c>
      <c r="V2735">
        <v>2</v>
      </c>
      <c r="W2735">
        <v>0</v>
      </c>
      <c r="X2735">
        <v>0</v>
      </c>
      <c r="Y2735">
        <v>0</v>
      </c>
      <c r="Z2735">
        <v>0</v>
      </c>
    </row>
    <row r="2736" spans="1:26" x14ac:dyDescent="0.25">
      <c r="A2736">
        <v>107000147</v>
      </c>
      <c r="B2736" t="s">
        <v>25</v>
      </c>
      <c r="C2736" t="s">
        <v>65</v>
      </c>
      <c r="D2736">
        <v>10000440</v>
      </c>
      <c r="E2736">
        <v>10000440</v>
      </c>
      <c r="F2736">
        <v>3.1739999999999999</v>
      </c>
      <c r="G2736">
        <v>50014055</v>
      </c>
      <c r="H2736">
        <v>5.7000000000000002E-2</v>
      </c>
      <c r="I2736">
        <v>2022</v>
      </c>
      <c r="J2736" t="s">
        <v>145</v>
      </c>
      <c r="K2736" t="s">
        <v>27</v>
      </c>
      <c r="L2736" s="127">
        <v>0.75347222222222221</v>
      </c>
      <c r="M2736" t="s">
        <v>28</v>
      </c>
      <c r="N2736" t="s">
        <v>49</v>
      </c>
      <c r="O2736" t="s">
        <v>30</v>
      </c>
      <c r="P2736" t="s">
        <v>31</v>
      </c>
      <c r="Q2736" t="s">
        <v>32</v>
      </c>
      <c r="R2736" t="s">
        <v>33</v>
      </c>
      <c r="S2736" t="s">
        <v>34</v>
      </c>
      <c r="T2736" t="s">
        <v>35</v>
      </c>
      <c r="U2736" s="1" t="s">
        <v>43</v>
      </c>
      <c r="V2736">
        <v>1</v>
      </c>
      <c r="W2736">
        <v>0</v>
      </c>
      <c r="X2736">
        <v>0</v>
      </c>
      <c r="Y2736">
        <v>0</v>
      </c>
      <c r="Z2736">
        <v>1</v>
      </c>
    </row>
    <row r="2737" spans="1:26" x14ac:dyDescent="0.25">
      <c r="A2737">
        <v>107000155</v>
      </c>
      <c r="B2737" t="s">
        <v>114</v>
      </c>
      <c r="C2737" t="s">
        <v>38</v>
      </c>
      <c r="D2737">
        <v>20000070</v>
      </c>
      <c r="E2737">
        <v>20000070</v>
      </c>
      <c r="F2737">
        <v>12.098000000000001</v>
      </c>
      <c r="G2737">
        <v>50029816</v>
      </c>
      <c r="H2737">
        <v>0</v>
      </c>
      <c r="I2737">
        <v>2022</v>
      </c>
      <c r="J2737" t="s">
        <v>145</v>
      </c>
      <c r="K2737" t="s">
        <v>60</v>
      </c>
      <c r="L2737" s="127">
        <v>0.7104166666666667</v>
      </c>
      <c r="M2737" t="s">
        <v>28</v>
      </c>
      <c r="N2737" t="s">
        <v>29</v>
      </c>
      <c r="O2737" t="s">
        <v>30</v>
      </c>
      <c r="P2737" t="s">
        <v>31</v>
      </c>
      <c r="Q2737" t="s">
        <v>41</v>
      </c>
      <c r="R2737" t="s">
        <v>61</v>
      </c>
      <c r="S2737" t="s">
        <v>42</v>
      </c>
      <c r="T2737" t="s">
        <v>35</v>
      </c>
      <c r="U2737" s="1" t="s">
        <v>36</v>
      </c>
      <c r="V2737">
        <v>8</v>
      </c>
      <c r="W2737">
        <v>0</v>
      </c>
      <c r="X2737">
        <v>0</v>
      </c>
      <c r="Y2737">
        <v>0</v>
      </c>
      <c r="Z2737">
        <v>0</v>
      </c>
    </row>
    <row r="2738" spans="1:26" x14ac:dyDescent="0.25">
      <c r="A2738">
        <v>107000156</v>
      </c>
      <c r="B2738" t="s">
        <v>114</v>
      </c>
      <c r="C2738" t="s">
        <v>38</v>
      </c>
      <c r="D2738">
        <v>22000070</v>
      </c>
      <c r="E2738">
        <v>20000070</v>
      </c>
      <c r="F2738">
        <v>12.148</v>
      </c>
      <c r="G2738">
        <v>50029816</v>
      </c>
      <c r="H2738">
        <v>0.05</v>
      </c>
      <c r="I2738">
        <v>2022</v>
      </c>
      <c r="J2738" t="s">
        <v>145</v>
      </c>
      <c r="K2738" t="s">
        <v>48</v>
      </c>
      <c r="L2738" s="127">
        <v>0.59513888888888888</v>
      </c>
      <c r="M2738" t="s">
        <v>28</v>
      </c>
      <c r="N2738" t="s">
        <v>49</v>
      </c>
      <c r="O2738" t="s">
        <v>30</v>
      </c>
      <c r="P2738" t="s">
        <v>68</v>
      </c>
      <c r="Q2738" t="s">
        <v>41</v>
      </c>
      <c r="R2738" t="s">
        <v>33</v>
      </c>
      <c r="S2738" t="s">
        <v>42</v>
      </c>
      <c r="T2738" t="s">
        <v>35</v>
      </c>
      <c r="U2738" s="1" t="s">
        <v>43</v>
      </c>
      <c r="V2738">
        <v>6</v>
      </c>
      <c r="W2738">
        <v>0</v>
      </c>
      <c r="X2738">
        <v>0</v>
      </c>
      <c r="Y2738">
        <v>0</v>
      </c>
      <c r="Z2738">
        <v>2</v>
      </c>
    </row>
    <row r="2739" spans="1:26" x14ac:dyDescent="0.25">
      <c r="A2739">
        <v>107000213</v>
      </c>
      <c r="B2739" t="s">
        <v>106</v>
      </c>
      <c r="C2739" t="s">
        <v>45</v>
      </c>
      <c r="D2739">
        <v>50025193</v>
      </c>
      <c r="E2739">
        <v>29000401</v>
      </c>
      <c r="F2739">
        <v>2.15</v>
      </c>
      <c r="G2739">
        <v>50015012</v>
      </c>
      <c r="H2739">
        <v>0.5</v>
      </c>
      <c r="I2739">
        <v>2022</v>
      </c>
      <c r="J2739" t="s">
        <v>145</v>
      </c>
      <c r="K2739" t="s">
        <v>27</v>
      </c>
      <c r="L2739" s="127">
        <v>0.53194444444444444</v>
      </c>
      <c r="M2739" t="s">
        <v>28</v>
      </c>
      <c r="N2739" t="s">
        <v>49</v>
      </c>
      <c r="O2739" t="s">
        <v>30</v>
      </c>
      <c r="P2739" t="s">
        <v>54</v>
      </c>
      <c r="Q2739" t="s">
        <v>41</v>
      </c>
      <c r="R2739" t="s">
        <v>33</v>
      </c>
      <c r="S2739" t="s">
        <v>42</v>
      </c>
      <c r="T2739" t="s">
        <v>35</v>
      </c>
      <c r="U2739" s="1" t="s">
        <v>36</v>
      </c>
      <c r="V2739">
        <v>2</v>
      </c>
      <c r="W2739">
        <v>0</v>
      </c>
      <c r="X2739">
        <v>0</v>
      </c>
      <c r="Y2739">
        <v>0</v>
      </c>
      <c r="Z2739">
        <v>0</v>
      </c>
    </row>
    <row r="2740" spans="1:26" x14ac:dyDescent="0.25">
      <c r="A2740">
        <v>107000286</v>
      </c>
      <c r="B2740" t="s">
        <v>104</v>
      </c>
      <c r="C2740" t="s">
        <v>65</v>
      </c>
      <c r="D2740">
        <v>10000026</v>
      </c>
      <c r="E2740">
        <v>10000026</v>
      </c>
      <c r="F2740">
        <v>6.319</v>
      </c>
      <c r="G2740">
        <v>200470</v>
      </c>
      <c r="H2740">
        <v>0.2</v>
      </c>
      <c r="I2740">
        <v>2022</v>
      </c>
      <c r="J2740" t="s">
        <v>145</v>
      </c>
      <c r="K2740" t="s">
        <v>55</v>
      </c>
      <c r="L2740" s="127">
        <v>0.50416666666666665</v>
      </c>
      <c r="M2740" t="s">
        <v>28</v>
      </c>
      <c r="N2740" t="s">
        <v>49</v>
      </c>
      <c r="O2740" t="s">
        <v>30</v>
      </c>
      <c r="P2740" t="s">
        <v>31</v>
      </c>
      <c r="Q2740" t="s">
        <v>41</v>
      </c>
      <c r="R2740" t="s">
        <v>33</v>
      </c>
      <c r="S2740" t="s">
        <v>42</v>
      </c>
      <c r="T2740" t="s">
        <v>35</v>
      </c>
      <c r="U2740" s="1" t="s">
        <v>36</v>
      </c>
      <c r="V2740">
        <v>5</v>
      </c>
      <c r="W2740">
        <v>0</v>
      </c>
      <c r="X2740">
        <v>0</v>
      </c>
      <c r="Y2740">
        <v>0</v>
      </c>
      <c r="Z2740">
        <v>0</v>
      </c>
    </row>
    <row r="2741" spans="1:26" x14ac:dyDescent="0.25">
      <c r="A2741">
        <v>107000295</v>
      </c>
      <c r="B2741" t="s">
        <v>106</v>
      </c>
      <c r="C2741" t="s">
        <v>65</v>
      </c>
      <c r="D2741">
        <v>10000095</v>
      </c>
      <c r="E2741">
        <v>10000095</v>
      </c>
      <c r="F2741">
        <v>26.367999999999999</v>
      </c>
      <c r="G2741">
        <v>30000082</v>
      </c>
      <c r="H2741">
        <v>0.2</v>
      </c>
      <c r="I2741">
        <v>2022</v>
      </c>
      <c r="J2741" t="s">
        <v>145</v>
      </c>
      <c r="K2741" t="s">
        <v>55</v>
      </c>
      <c r="L2741" s="127">
        <v>0.60972222222222217</v>
      </c>
      <c r="M2741" t="s">
        <v>28</v>
      </c>
      <c r="N2741" t="s">
        <v>49</v>
      </c>
      <c r="O2741" t="s">
        <v>30</v>
      </c>
      <c r="P2741" t="s">
        <v>54</v>
      </c>
      <c r="Q2741" t="s">
        <v>41</v>
      </c>
      <c r="R2741" t="s">
        <v>33</v>
      </c>
      <c r="S2741" t="s">
        <v>42</v>
      </c>
      <c r="T2741" t="s">
        <v>35</v>
      </c>
      <c r="U2741" s="1" t="s">
        <v>43</v>
      </c>
      <c r="V2741">
        <v>4</v>
      </c>
      <c r="W2741">
        <v>0</v>
      </c>
      <c r="X2741">
        <v>0</v>
      </c>
      <c r="Y2741">
        <v>0</v>
      </c>
      <c r="Z2741">
        <v>3</v>
      </c>
    </row>
    <row r="2742" spans="1:26" x14ac:dyDescent="0.25">
      <c r="A2742">
        <v>107000296</v>
      </c>
      <c r="B2742" t="s">
        <v>86</v>
      </c>
      <c r="C2742" t="s">
        <v>65</v>
      </c>
      <c r="D2742">
        <v>10000026</v>
      </c>
      <c r="E2742">
        <v>10000026</v>
      </c>
      <c r="F2742">
        <v>21.757000000000001</v>
      </c>
      <c r="G2742">
        <v>200330</v>
      </c>
      <c r="H2742">
        <v>1</v>
      </c>
      <c r="I2742">
        <v>2022</v>
      </c>
      <c r="J2742" t="s">
        <v>145</v>
      </c>
      <c r="K2742" t="s">
        <v>55</v>
      </c>
      <c r="L2742" s="127">
        <v>0.6381944444444444</v>
      </c>
      <c r="M2742" t="s">
        <v>28</v>
      </c>
      <c r="N2742" t="s">
        <v>49</v>
      </c>
      <c r="O2742" t="s">
        <v>30</v>
      </c>
      <c r="P2742" t="s">
        <v>31</v>
      </c>
      <c r="Q2742" t="s">
        <v>41</v>
      </c>
      <c r="R2742" t="s">
        <v>33</v>
      </c>
      <c r="S2742" t="s">
        <v>42</v>
      </c>
      <c r="T2742" t="s">
        <v>35</v>
      </c>
      <c r="U2742" s="1" t="s">
        <v>36</v>
      </c>
      <c r="V2742">
        <v>4</v>
      </c>
      <c r="W2742">
        <v>0</v>
      </c>
      <c r="X2742">
        <v>0</v>
      </c>
      <c r="Y2742">
        <v>0</v>
      </c>
      <c r="Z2742">
        <v>0</v>
      </c>
    </row>
    <row r="2743" spans="1:26" x14ac:dyDescent="0.25">
      <c r="A2743">
        <v>107000302</v>
      </c>
      <c r="B2743" t="s">
        <v>114</v>
      </c>
      <c r="C2743" t="s">
        <v>67</v>
      </c>
      <c r="D2743">
        <v>30000042</v>
      </c>
      <c r="E2743">
        <v>30000042</v>
      </c>
      <c r="F2743">
        <v>13.586</v>
      </c>
      <c r="G2743">
        <v>40001704</v>
      </c>
      <c r="H2743">
        <v>7.4999999999999997E-2</v>
      </c>
      <c r="I2743">
        <v>2022</v>
      </c>
      <c r="J2743" t="s">
        <v>145</v>
      </c>
      <c r="K2743" t="s">
        <v>55</v>
      </c>
      <c r="L2743" s="127">
        <v>0.69166666666666676</v>
      </c>
      <c r="M2743" t="s">
        <v>28</v>
      </c>
      <c r="N2743" t="s">
        <v>29</v>
      </c>
      <c r="O2743" t="s">
        <v>30</v>
      </c>
      <c r="P2743" t="s">
        <v>31</v>
      </c>
      <c r="Q2743" t="s">
        <v>41</v>
      </c>
      <c r="R2743" t="s">
        <v>72</v>
      </c>
      <c r="S2743" t="s">
        <v>42</v>
      </c>
      <c r="T2743" t="s">
        <v>35</v>
      </c>
      <c r="U2743" s="1" t="s">
        <v>36</v>
      </c>
      <c r="V2743">
        <v>2</v>
      </c>
      <c r="W2743">
        <v>0</v>
      </c>
      <c r="X2743">
        <v>0</v>
      </c>
      <c r="Y2743">
        <v>0</v>
      </c>
      <c r="Z2743">
        <v>0</v>
      </c>
    </row>
    <row r="2744" spans="1:26" x14ac:dyDescent="0.25">
      <c r="A2744">
        <v>107000311</v>
      </c>
      <c r="B2744" t="s">
        <v>157</v>
      </c>
      <c r="C2744" t="s">
        <v>38</v>
      </c>
      <c r="D2744">
        <v>20000015</v>
      </c>
      <c r="E2744">
        <v>20000015</v>
      </c>
      <c r="F2744">
        <v>3.335</v>
      </c>
      <c r="G2744">
        <v>40001728</v>
      </c>
      <c r="H2744">
        <v>0.1</v>
      </c>
      <c r="I2744">
        <v>2022</v>
      </c>
      <c r="J2744" t="s">
        <v>145</v>
      </c>
      <c r="K2744" t="s">
        <v>55</v>
      </c>
      <c r="L2744" s="127">
        <v>0.49791666666666662</v>
      </c>
      <c r="M2744" t="s">
        <v>28</v>
      </c>
      <c r="N2744" t="s">
        <v>49</v>
      </c>
      <c r="O2744" t="s">
        <v>30</v>
      </c>
      <c r="P2744" t="s">
        <v>54</v>
      </c>
      <c r="Q2744" t="s">
        <v>41</v>
      </c>
      <c r="R2744" t="s">
        <v>33</v>
      </c>
      <c r="S2744" t="s">
        <v>42</v>
      </c>
      <c r="T2744" t="s">
        <v>35</v>
      </c>
      <c r="U2744" s="1" t="s">
        <v>36</v>
      </c>
      <c r="V2744">
        <v>4</v>
      </c>
      <c r="W2744">
        <v>0</v>
      </c>
      <c r="X2744">
        <v>0</v>
      </c>
      <c r="Y2744">
        <v>0</v>
      </c>
      <c r="Z2744">
        <v>0</v>
      </c>
    </row>
    <row r="2745" spans="1:26" x14ac:dyDescent="0.25">
      <c r="A2745">
        <v>107000325</v>
      </c>
      <c r="B2745" t="s">
        <v>114</v>
      </c>
      <c r="C2745" t="s">
        <v>65</v>
      </c>
      <c r="D2745">
        <v>10000095</v>
      </c>
      <c r="E2745">
        <v>10000095</v>
      </c>
      <c r="F2745">
        <v>0.6</v>
      </c>
      <c r="G2745" t="s">
        <v>258</v>
      </c>
      <c r="H2745">
        <v>0.6</v>
      </c>
      <c r="I2745">
        <v>2022</v>
      </c>
      <c r="J2745" t="s">
        <v>145</v>
      </c>
      <c r="K2745" t="s">
        <v>48</v>
      </c>
      <c r="L2745" s="127">
        <v>0.64722222222222225</v>
      </c>
      <c r="M2745" t="s">
        <v>28</v>
      </c>
      <c r="N2745" t="s">
        <v>49</v>
      </c>
      <c r="O2745" t="s">
        <v>30</v>
      </c>
      <c r="P2745" t="s">
        <v>31</v>
      </c>
      <c r="Q2745" t="s">
        <v>41</v>
      </c>
      <c r="R2745" t="s">
        <v>33</v>
      </c>
      <c r="S2745" t="s">
        <v>42</v>
      </c>
      <c r="T2745" t="s">
        <v>35</v>
      </c>
      <c r="U2745" s="1" t="s">
        <v>36</v>
      </c>
      <c r="V2745">
        <v>1</v>
      </c>
      <c r="W2745">
        <v>0</v>
      </c>
      <c r="X2745">
        <v>0</v>
      </c>
      <c r="Y2745">
        <v>0</v>
      </c>
      <c r="Z2745">
        <v>0</v>
      </c>
    </row>
    <row r="2746" spans="1:26" x14ac:dyDescent="0.25">
      <c r="A2746">
        <v>107000336</v>
      </c>
      <c r="B2746" t="s">
        <v>106</v>
      </c>
      <c r="C2746" t="s">
        <v>65</v>
      </c>
      <c r="D2746">
        <v>10000095</v>
      </c>
      <c r="E2746">
        <v>10000095</v>
      </c>
      <c r="F2746">
        <v>28.568000000000001</v>
      </c>
      <c r="G2746">
        <v>30000082</v>
      </c>
      <c r="H2746">
        <v>2</v>
      </c>
      <c r="I2746">
        <v>2022</v>
      </c>
      <c r="J2746" t="s">
        <v>145</v>
      </c>
      <c r="K2746" t="s">
        <v>58</v>
      </c>
      <c r="L2746" s="127">
        <v>0.35555555555555557</v>
      </c>
      <c r="M2746" t="s">
        <v>28</v>
      </c>
      <c r="N2746" t="s">
        <v>49</v>
      </c>
      <c r="O2746" t="s">
        <v>30</v>
      </c>
      <c r="P2746" t="s">
        <v>54</v>
      </c>
      <c r="Q2746" t="s">
        <v>41</v>
      </c>
      <c r="R2746" t="s">
        <v>33</v>
      </c>
      <c r="S2746" t="s">
        <v>42</v>
      </c>
      <c r="T2746" t="s">
        <v>35</v>
      </c>
      <c r="U2746" s="1" t="s">
        <v>36</v>
      </c>
      <c r="V2746">
        <v>2</v>
      </c>
      <c r="W2746">
        <v>0</v>
      </c>
      <c r="X2746">
        <v>0</v>
      </c>
      <c r="Y2746">
        <v>0</v>
      </c>
      <c r="Z2746">
        <v>0</v>
      </c>
    </row>
    <row r="2747" spans="1:26" x14ac:dyDescent="0.25">
      <c r="A2747">
        <v>107000346</v>
      </c>
      <c r="B2747" t="s">
        <v>106</v>
      </c>
      <c r="C2747" t="s">
        <v>65</v>
      </c>
      <c r="D2747">
        <v>10000095</v>
      </c>
      <c r="E2747">
        <v>10000095</v>
      </c>
      <c r="F2747">
        <v>27.797000000000001</v>
      </c>
      <c r="G2747">
        <v>40001804</v>
      </c>
      <c r="H2747">
        <v>1</v>
      </c>
      <c r="I2747">
        <v>2022</v>
      </c>
      <c r="J2747" t="s">
        <v>145</v>
      </c>
      <c r="K2747" t="s">
        <v>58</v>
      </c>
      <c r="L2747" s="127">
        <v>2.361111111111111E-2</v>
      </c>
      <c r="M2747" t="s">
        <v>28</v>
      </c>
      <c r="N2747" t="s">
        <v>29</v>
      </c>
      <c r="O2747" t="s">
        <v>30</v>
      </c>
      <c r="P2747" t="s">
        <v>54</v>
      </c>
      <c r="Q2747" t="s">
        <v>41</v>
      </c>
      <c r="R2747" t="s">
        <v>33</v>
      </c>
      <c r="S2747" t="s">
        <v>42</v>
      </c>
      <c r="T2747" t="s">
        <v>57</v>
      </c>
      <c r="U2747" s="1" t="s">
        <v>36</v>
      </c>
      <c r="V2747">
        <v>4</v>
      </c>
      <c r="W2747">
        <v>0</v>
      </c>
      <c r="X2747">
        <v>0</v>
      </c>
      <c r="Y2747">
        <v>0</v>
      </c>
      <c r="Z2747">
        <v>0</v>
      </c>
    </row>
    <row r="2748" spans="1:26" x14ac:dyDescent="0.25">
      <c r="A2748">
        <v>107000348</v>
      </c>
      <c r="B2748" t="s">
        <v>147</v>
      </c>
      <c r="C2748" t="s">
        <v>38</v>
      </c>
      <c r="D2748">
        <v>20000017</v>
      </c>
      <c r="E2748">
        <v>20000017</v>
      </c>
      <c r="F2748">
        <v>10.042</v>
      </c>
      <c r="G2748">
        <v>40001184</v>
      </c>
      <c r="H2748">
        <v>0.1</v>
      </c>
      <c r="I2748">
        <v>2022</v>
      </c>
      <c r="J2748" t="s">
        <v>145</v>
      </c>
      <c r="K2748" t="s">
        <v>53</v>
      </c>
      <c r="L2748" s="127">
        <v>0.98611111111111116</v>
      </c>
      <c r="M2748" t="s">
        <v>28</v>
      </c>
      <c r="N2748" t="s">
        <v>49</v>
      </c>
      <c r="O2748" t="s">
        <v>30</v>
      </c>
      <c r="P2748" t="s">
        <v>54</v>
      </c>
      <c r="Q2748" t="s">
        <v>41</v>
      </c>
      <c r="R2748" t="s">
        <v>33</v>
      </c>
      <c r="S2748" t="s">
        <v>42</v>
      </c>
      <c r="T2748" t="s">
        <v>57</v>
      </c>
      <c r="U2748" s="1" t="s">
        <v>36</v>
      </c>
      <c r="V2748">
        <v>2</v>
      </c>
      <c r="W2748">
        <v>0</v>
      </c>
      <c r="X2748">
        <v>0</v>
      </c>
      <c r="Y2748">
        <v>0</v>
      </c>
      <c r="Z2748">
        <v>0</v>
      </c>
    </row>
    <row r="2749" spans="1:26" x14ac:dyDescent="0.25">
      <c r="A2749">
        <v>107000375</v>
      </c>
      <c r="B2749" t="s">
        <v>106</v>
      </c>
      <c r="C2749" t="s">
        <v>65</v>
      </c>
      <c r="D2749">
        <v>10000095</v>
      </c>
      <c r="E2749">
        <v>10000095</v>
      </c>
      <c r="F2749">
        <v>25.367999999999999</v>
      </c>
      <c r="G2749">
        <v>30000082</v>
      </c>
      <c r="H2749">
        <v>1.2</v>
      </c>
      <c r="I2749">
        <v>2022</v>
      </c>
      <c r="J2749" t="s">
        <v>145</v>
      </c>
      <c r="K2749" t="s">
        <v>60</v>
      </c>
      <c r="L2749" s="127">
        <v>0.31944444444444448</v>
      </c>
      <c r="M2749" t="s">
        <v>28</v>
      </c>
      <c r="N2749" t="s">
        <v>29</v>
      </c>
      <c r="O2749" t="s">
        <v>30</v>
      </c>
      <c r="P2749" t="s">
        <v>54</v>
      </c>
      <c r="Q2749" t="s">
        <v>41</v>
      </c>
      <c r="R2749" t="s">
        <v>33</v>
      </c>
      <c r="S2749" t="s">
        <v>42</v>
      </c>
      <c r="T2749" t="s">
        <v>35</v>
      </c>
      <c r="U2749" s="1" t="s">
        <v>64</v>
      </c>
      <c r="V2749">
        <v>1</v>
      </c>
      <c r="W2749">
        <v>0</v>
      </c>
      <c r="X2749">
        <v>0</v>
      </c>
      <c r="Y2749">
        <v>1</v>
      </c>
      <c r="Z2749">
        <v>0</v>
      </c>
    </row>
    <row r="2750" spans="1:26" x14ac:dyDescent="0.25">
      <c r="A2750">
        <v>107000379</v>
      </c>
      <c r="B2750" t="s">
        <v>106</v>
      </c>
      <c r="C2750" t="s">
        <v>65</v>
      </c>
      <c r="D2750">
        <v>10000095</v>
      </c>
      <c r="E2750">
        <v>10000095</v>
      </c>
      <c r="F2750">
        <v>23.763999999999999</v>
      </c>
      <c r="G2750">
        <v>200630</v>
      </c>
      <c r="H2750">
        <v>0.3</v>
      </c>
      <c r="I2750">
        <v>2022</v>
      </c>
      <c r="J2750" t="s">
        <v>145</v>
      </c>
      <c r="K2750" t="s">
        <v>60</v>
      </c>
      <c r="L2750" s="127">
        <v>0.4604166666666667</v>
      </c>
      <c r="M2750" t="s">
        <v>28</v>
      </c>
      <c r="N2750" t="s">
        <v>49</v>
      </c>
      <c r="O2750" t="s">
        <v>30</v>
      </c>
      <c r="P2750" t="s">
        <v>54</v>
      </c>
      <c r="Q2750" t="s">
        <v>41</v>
      </c>
      <c r="R2750" t="s">
        <v>33</v>
      </c>
      <c r="S2750" t="s">
        <v>42</v>
      </c>
      <c r="T2750" t="s">
        <v>35</v>
      </c>
      <c r="U2750" s="1" t="s">
        <v>36</v>
      </c>
      <c r="V2750">
        <v>4</v>
      </c>
      <c r="W2750">
        <v>0</v>
      </c>
      <c r="X2750">
        <v>0</v>
      </c>
      <c r="Y2750">
        <v>0</v>
      </c>
      <c r="Z2750">
        <v>0</v>
      </c>
    </row>
    <row r="2751" spans="1:26" x14ac:dyDescent="0.25">
      <c r="A2751">
        <v>107000400</v>
      </c>
      <c r="B2751" t="s">
        <v>104</v>
      </c>
      <c r="C2751" t="s">
        <v>65</v>
      </c>
      <c r="D2751">
        <v>10000026</v>
      </c>
      <c r="E2751">
        <v>10000026</v>
      </c>
      <c r="F2751">
        <v>0.51</v>
      </c>
      <c r="G2751">
        <v>30000280</v>
      </c>
      <c r="H2751">
        <v>0.5</v>
      </c>
      <c r="I2751">
        <v>2022</v>
      </c>
      <c r="J2751" t="s">
        <v>145</v>
      </c>
      <c r="K2751" t="s">
        <v>60</v>
      </c>
      <c r="L2751" s="127">
        <v>0.55625000000000002</v>
      </c>
      <c r="M2751" t="s">
        <v>28</v>
      </c>
      <c r="N2751" t="s">
        <v>49</v>
      </c>
      <c r="O2751" t="s">
        <v>30</v>
      </c>
      <c r="P2751" t="s">
        <v>31</v>
      </c>
      <c r="Q2751" t="s">
        <v>41</v>
      </c>
      <c r="R2751" t="s">
        <v>33</v>
      </c>
      <c r="S2751" t="s">
        <v>42</v>
      </c>
      <c r="T2751" t="s">
        <v>35</v>
      </c>
      <c r="U2751" s="1" t="s">
        <v>43</v>
      </c>
      <c r="V2751">
        <v>9</v>
      </c>
      <c r="W2751">
        <v>0</v>
      </c>
      <c r="X2751">
        <v>0</v>
      </c>
      <c r="Y2751">
        <v>0</v>
      </c>
      <c r="Z2751">
        <v>2</v>
      </c>
    </row>
    <row r="2752" spans="1:26" x14ac:dyDescent="0.25">
      <c r="A2752">
        <v>107000454</v>
      </c>
      <c r="B2752" t="s">
        <v>114</v>
      </c>
      <c r="C2752" t="s">
        <v>65</v>
      </c>
      <c r="D2752">
        <v>10000095</v>
      </c>
      <c r="E2752">
        <v>10000095</v>
      </c>
      <c r="F2752">
        <v>0</v>
      </c>
      <c r="G2752">
        <v>200790</v>
      </c>
      <c r="H2752">
        <v>1</v>
      </c>
      <c r="I2752">
        <v>2022</v>
      </c>
      <c r="J2752" t="s">
        <v>145</v>
      </c>
      <c r="K2752" t="s">
        <v>60</v>
      </c>
      <c r="L2752" s="127">
        <v>0.84861111111111109</v>
      </c>
      <c r="M2752" t="s">
        <v>28</v>
      </c>
      <c r="N2752" t="s">
        <v>29</v>
      </c>
      <c r="O2752" t="s">
        <v>30</v>
      </c>
      <c r="P2752" t="s">
        <v>31</v>
      </c>
      <c r="Q2752" t="s">
        <v>41</v>
      </c>
      <c r="R2752" t="s">
        <v>33</v>
      </c>
      <c r="S2752" t="s">
        <v>42</v>
      </c>
      <c r="T2752" t="s">
        <v>52</v>
      </c>
      <c r="U2752" s="1" t="s">
        <v>36</v>
      </c>
      <c r="V2752">
        <v>1</v>
      </c>
      <c r="W2752">
        <v>0</v>
      </c>
      <c r="X2752">
        <v>0</v>
      </c>
      <c r="Y2752">
        <v>0</v>
      </c>
      <c r="Z2752">
        <v>0</v>
      </c>
    </row>
    <row r="2753" spans="1:26" x14ac:dyDescent="0.25">
      <c r="A2753">
        <v>107000534</v>
      </c>
      <c r="B2753" t="s">
        <v>86</v>
      </c>
      <c r="C2753" t="s">
        <v>65</v>
      </c>
      <c r="D2753">
        <v>10000026</v>
      </c>
      <c r="E2753">
        <v>10000026</v>
      </c>
      <c r="F2753">
        <v>26.158999999999999</v>
      </c>
      <c r="G2753">
        <v>200380</v>
      </c>
      <c r="H2753">
        <v>0.4</v>
      </c>
      <c r="I2753">
        <v>2022</v>
      </c>
      <c r="J2753" t="s">
        <v>145</v>
      </c>
      <c r="K2753" t="s">
        <v>55</v>
      </c>
      <c r="L2753" s="127">
        <v>0.5444444444444444</v>
      </c>
      <c r="M2753" t="s">
        <v>28</v>
      </c>
      <c r="N2753" t="s">
        <v>49</v>
      </c>
      <c r="O2753" t="s">
        <v>30</v>
      </c>
      <c r="P2753" t="s">
        <v>31</v>
      </c>
      <c r="Q2753" t="s">
        <v>41</v>
      </c>
      <c r="R2753" t="s">
        <v>33</v>
      </c>
      <c r="S2753" t="s">
        <v>42</v>
      </c>
      <c r="T2753" t="s">
        <v>35</v>
      </c>
      <c r="U2753" s="1" t="s">
        <v>36</v>
      </c>
      <c r="V2753">
        <v>3</v>
      </c>
      <c r="W2753">
        <v>0</v>
      </c>
      <c r="X2753">
        <v>0</v>
      </c>
      <c r="Y2753">
        <v>0</v>
      </c>
      <c r="Z2753">
        <v>0</v>
      </c>
    </row>
    <row r="2754" spans="1:26" x14ac:dyDescent="0.25">
      <c r="A2754">
        <v>107000535</v>
      </c>
      <c r="B2754" t="s">
        <v>86</v>
      </c>
      <c r="C2754" t="s">
        <v>65</v>
      </c>
      <c r="D2754">
        <v>10000026</v>
      </c>
      <c r="E2754">
        <v>10000026</v>
      </c>
      <c r="F2754">
        <v>26.158999999999999</v>
      </c>
      <c r="G2754">
        <v>200380</v>
      </c>
      <c r="H2754">
        <v>0.4</v>
      </c>
      <c r="I2754">
        <v>2022</v>
      </c>
      <c r="J2754" t="s">
        <v>145</v>
      </c>
      <c r="K2754" t="s">
        <v>55</v>
      </c>
      <c r="L2754" s="127">
        <v>0.54513888888888895</v>
      </c>
      <c r="M2754" t="s">
        <v>28</v>
      </c>
      <c r="N2754" t="s">
        <v>49</v>
      </c>
      <c r="O2754" t="s">
        <v>30</v>
      </c>
      <c r="P2754" t="s">
        <v>31</v>
      </c>
      <c r="Q2754" t="s">
        <v>41</v>
      </c>
      <c r="R2754" t="s">
        <v>33</v>
      </c>
      <c r="S2754" t="s">
        <v>42</v>
      </c>
      <c r="T2754" t="s">
        <v>35</v>
      </c>
      <c r="U2754" s="1" t="s">
        <v>36</v>
      </c>
      <c r="V2754">
        <v>4</v>
      </c>
      <c r="W2754">
        <v>0</v>
      </c>
      <c r="X2754">
        <v>0</v>
      </c>
      <c r="Y2754">
        <v>0</v>
      </c>
      <c r="Z2754">
        <v>0</v>
      </c>
    </row>
    <row r="2755" spans="1:26" x14ac:dyDescent="0.25">
      <c r="A2755">
        <v>107000536</v>
      </c>
      <c r="B2755" t="s">
        <v>86</v>
      </c>
      <c r="C2755" t="s">
        <v>65</v>
      </c>
      <c r="D2755">
        <v>10000026</v>
      </c>
      <c r="E2755">
        <v>10000026</v>
      </c>
      <c r="F2755">
        <v>26.158999999999999</v>
      </c>
      <c r="G2755">
        <v>200380</v>
      </c>
      <c r="H2755">
        <v>0.4</v>
      </c>
      <c r="I2755">
        <v>2022</v>
      </c>
      <c r="J2755" t="s">
        <v>145</v>
      </c>
      <c r="K2755" t="s">
        <v>55</v>
      </c>
      <c r="L2755" s="127">
        <v>0.54583333333333328</v>
      </c>
      <c r="M2755" t="s">
        <v>28</v>
      </c>
      <c r="N2755" t="s">
        <v>49</v>
      </c>
      <c r="O2755" t="s">
        <v>30</v>
      </c>
      <c r="P2755" t="s">
        <v>31</v>
      </c>
      <c r="Q2755" t="s">
        <v>41</v>
      </c>
      <c r="R2755" t="s">
        <v>33</v>
      </c>
      <c r="S2755" t="s">
        <v>42</v>
      </c>
      <c r="T2755" t="s">
        <v>35</v>
      </c>
      <c r="U2755" s="1" t="s">
        <v>36</v>
      </c>
      <c r="V2755">
        <v>3</v>
      </c>
      <c r="W2755">
        <v>0</v>
      </c>
      <c r="X2755">
        <v>0</v>
      </c>
      <c r="Y2755">
        <v>0</v>
      </c>
      <c r="Z2755">
        <v>0</v>
      </c>
    </row>
    <row r="2756" spans="1:26" x14ac:dyDescent="0.25">
      <c r="A2756">
        <v>107000587</v>
      </c>
      <c r="B2756" t="s">
        <v>117</v>
      </c>
      <c r="C2756" t="s">
        <v>65</v>
      </c>
      <c r="D2756">
        <v>10000077</v>
      </c>
      <c r="E2756">
        <v>10000077</v>
      </c>
      <c r="F2756">
        <v>21.129000000000001</v>
      </c>
      <c r="G2756">
        <v>10000040</v>
      </c>
      <c r="H2756">
        <v>0.2</v>
      </c>
      <c r="I2756">
        <v>2022</v>
      </c>
      <c r="J2756" t="s">
        <v>145</v>
      </c>
      <c r="K2756" t="s">
        <v>27</v>
      </c>
      <c r="L2756" s="127">
        <v>0.75416666666666676</v>
      </c>
      <c r="M2756" t="s">
        <v>28</v>
      </c>
      <c r="N2756" t="s">
        <v>49</v>
      </c>
      <c r="O2756" t="s">
        <v>30</v>
      </c>
      <c r="P2756" t="s">
        <v>54</v>
      </c>
      <c r="Q2756" t="s">
        <v>41</v>
      </c>
      <c r="R2756" t="s">
        <v>33</v>
      </c>
      <c r="S2756" t="s">
        <v>42</v>
      </c>
      <c r="T2756" t="s">
        <v>35</v>
      </c>
      <c r="U2756" s="1" t="s">
        <v>36</v>
      </c>
      <c r="V2756">
        <v>1</v>
      </c>
      <c r="W2756">
        <v>0</v>
      </c>
      <c r="X2756">
        <v>0</v>
      </c>
      <c r="Y2756">
        <v>0</v>
      </c>
      <c r="Z2756">
        <v>0</v>
      </c>
    </row>
    <row r="2757" spans="1:26" x14ac:dyDescent="0.25">
      <c r="A2757">
        <v>107000690</v>
      </c>
      <c r="B2757" t="s">
        <v>81</v>
      </c>
      <c r="C2757" t="s">
        <v>67</v>
      </c>
      <c r="D2757">
        <v>30000051</v>
      </c>
      <c r="E2757">
        <v>30000051</v>
      </c>
      <c r="F2757">
        <v>1.595</v>
      </c>
      <c r="G2757">
        <v>50011079</v>
      </c>
      <c r="H2757">
        <v>0.25</v>
      </c>
      <c r="I2757">
        <v>2022</v>
      </c>
      <c r="J2757" t="s">
        <v>145</v>
      </c>
      <c r="K2757" t="s">
        <v>48</v>
      </c>
      <c r="L2757" s="127">
        <v>0.62777777777777777</v>
      </c>
      <c r="M2757" t="s">
        <v>40</v>
      </c>
      <c r="N2757" t="s">
        <v>29</v>
      </c>
      <c r="O2757" t="s">
        <v>30</v>
      </c>
      <c r="P2757" t="s">
        <v>68</v>
      </c>
      <c r="Q2757" t="s">
        <v>41</v>
      </c>
      <c r="R2757" t="s">
        <v>33</v>
      </c>
      <c r="S2757" t="s">
        <v>42</v>
      </c>
      <c r="T2757" t="s">
        <v>35</v>
      </c>
      <c r="U2757" s="1" t="s">
        <v>36</v>
      </c>
      <c r="V2757">
        <v>2</v>
      </c>
      <c r="W2757">
        <v>0</v>
      </c>
      <c r="X2757">
        <v>0</v>
      </c>
      <c r="Y2757">
        <v>0</v>
      </c>
      <c r="Z2757">
        <v>0</v>
      </c>
    </row>
    <row r="2758" spans="1:26" x14ac:dyDescent="0.25">
      <c r="A2758">
        <v>107001299</v>
      </c>
      <c r="B2758" t="s">
        <v>81</v>
      </c>
      <c r="C2758" t="s">
        <v>45</v>
      </c>
      <c r="D2758">
        <v>50015564</v>
      </c>
      <c r="E2758">
        <v>40001010</v>
      </c>
      <c r="F2758">
        <v>0</v>
      </c>
      <c r="G2758">
        <v>50018606</v>
      </c>
      <c r="H2758">
        <v>0.4</v>
      </c>
      <c r="I2758">
        <v>2022</v>
      </c>
      <c r="J2758" t="s">
        <v>145</v>
      </c>
      <c r="K2758" t="s">
        <v>53</v>
      </c>
      <c r="L2758" s="127">
        <v>0.28541666666666665</v>
      </c>
      <c r="M2758" t="s">
        <v>28</v>
      </c>
      <c r="N2758" t="s">
        <v>29</v>
      </c>
      <c r="O2758" t="s">
        <v>30</v>
      </c>
      <c r="P2758" t="s">
        <v>31</v>
      </c>
      <c r="Q2758" t="s">
        <v>41</v>
      </c>
      <c r="R2758" t="s">
        <v>59</v>
      </c>
      <c r="S2758" t="s">
        <v>42</v>
      </c>
      <c r="T2758" t="s">
        <v>35</v>
      </c>
      <c r="U2758" s="1" t="s">
        <v>36</v>
      </c>
      <c r="V2758">
        <v>2</v>
      </c>
      <c r="W2758">
        <v>0</v>
      </c>
      <c r="X2758">
        <v>0</v>
      </c>
      <c r="Y2758">
        <v>0</v>
      </c>
      <c r="Z2758">
        <v>0</v>
      </c>
    </row>
    <row r="2759" spans="1:26" x14ac:dyDescent="0.25">
      <c r="A2759">
        <v>107001377</v>
      </c>
      <c r="B2759" t="s">
        <v>114</v>
      </c>
      <c r="C2759" t="s">
        <v>38</v>
      </c>
      <c r="D2759">
        <v>29000070</v>
      </c>
      <c r="E2759">
        <v>29000070</v>
      </c>
      <c r="F2759">
        <v>4.8810000000000002</v>
      </c>
      <c r="G2759">
        <v>50001165</v>
      </c>
      <c r="H2759">
        <v>0.11</v>
      </c>
      <c r="I2759">
        <v>2022</v>
      </c>
      <c r="J2759" t="s">
        <v>145</v>
      </c>
      <c r="K2759" t="s">
        <v>55</v>
      </c>
      <c r="L2759" s="127">
        <v>0.36249999999999999</v>
      </c>
      <c r="M2759" t="s">
        <v>28</v>
      </c>
      <c r="N2759" t="s">
        <v>49</v>
      </c>
      <c r="O2759" t="s">
        <v>30</v>
      </c>
      <c r="P2759" t="s">
        <v>54</v>
      </c>
      <c r="Q2759" t="s">
        <v>41</v>
      </c>
      <c r="S2759" t="s">
        <v>42</v>
      </c>
      <c r="T2759" t="s">
        <v>35</v>
      </c>
      <c r="U2759" s="1" t="s">
        <v>36</v>
      </c>
      <c r="V2759">
        <v>2</v>
      </c>
      <c r="W2759">
        <v>0</v>
      </c>
      <c r="X2759">
        <v>0</v>
      </c>
      <c r="Y2759">
        <v>0</v>
      </c>
      <c r="Z2759">
        <v>0</v>
      </c>
    </row>
    <row r="2760" spans="1:26" x14ac:dyDescent="0.25">
      <c r="A2760">
        <v>107001455</v>
      </c>
      <c r="B2760" t="s">
        <v>96</v>
      </c>
      <c r="C2760" t="s">
        <v>45</v>
      </c>
      <c r="D2760">
        <v>50010970</v>
      </c>
      <c r="E2760">
        <v>50028898</v>
      </c>
      <c r="F2760">
        <v>0.37</v>
      </c>
      <c r="G2760">
        <v>50028898</v>
      </c>
      <c r="H2760">
        <v>0</v>
      </c>
      <c r="I2760">
        <v>2022</v>
      </c>
      <c r="J2760" t="s">
        <v>145</v>
      </c>
      <c r="K2760" t="s">
        <v>58</v>
      </c>
      <c r="L2760" s="127">
        <v>0.65763888888888888</v>
      </c>
      <c r="M2760" t="s">
        <v>28</v>
      </c>
      <c r="N2760" t="s">
        <v>29</v>
      </c>
      <c r="O2760" t="s">
        <v>30</v>
      </c>
      <c r="P2760" t="s">
        <v>68</v>
      </c>
      <c r="Q2760" t="s">
        <v>41</v>
      </c>
      <c r="R2760" t="s">
        <v>61</v>
      </c>
      <c r="S2760" t="s">
        <v>42</v>
      </c>
      <c r="T2760" t="s">
        <v>35</v>
      </c>
      <c r="U2760" s="1" t="s">
        <v>36</v>
      </c>
      <c r="V2760">
        <v>2</v>
      </c>
      <c r="W2760">
        <v>0</v>
      </c>
      <c r="X2760">
        <v>0</v>
      </c>
      <c r="Y2760">
        <v>0</v>
      </c>
      <c r="Z2760">
        <v>0</v>
      </c>
    </row>
    <row r="2761" spans="1:26" x14ac:dyDescent="0.25">
      <c r="A2761">
        <v>107001567</v>
      </c>
      <c r="B2761" t="s">
        <v>81</v>
      </c>
      <c r="C2761" t="s">
        <v>45</v>
      </c>
      <c r="D2761">
        <v>50016130</v>
      </c>
      <c r="E2761">
        <v>50016130</v>
      </c>
      <c r="F2761">
        <v>1.222</v>
      </c>
      <c r="G2761">
        <v>50013129</v>
      </c>
      <c r="H2761">
        <v>3.7999999999999999E-2</v>
      </c>
      <c r="I2761">
        <v>2022</v>
      </c>
      <c r="J2761" t="s">
        <v>145</v>
      </c>
      <c r="K2761" t="s">
        <v>53</v>
      </c>
      <c r="L2761" s="127">
        <v>0.54722222222222217</v>
      </c>
      <c r="M2761" t="s">
        <v>28</v>
      </c>
      <c r="N2761" t="s">
        <v>49</v>
      </c>
      <c r="O2761" t="s">
        <v>30</v>
      </c>
      <c r="P2761" t="s">
        <v>31</v>
      </c>
      <c r="Q2761" t="s">
        <v>32</v>
      </c>
      <c r="R2761" t="s">
        <v>33</v>
      </c>
      <c r="S2761" t="s">
        <v>42</v>
      </c>
      <c r="T2761" t="s">
        <v>35</v>
      </c>
      <c r="U2761" s="1" t="s">
        <v>36</v>
      </c>
      <c r="V2761">
        <v>3</v>
      </c>
      <c r="W2761">
        <v>0</v>
      </c>
      <c r="X2761">
        <v>0</v>
      </c>
      <c r="Y2761">
        <v>0</v>
      </c>
      <c r="Z2761">
        <v>0</v>
      </c>
    </row>
    <row r="2762" spans="1:26" x14ac:dyDescent="0.25">
      <c r="A2762">
        <v>107001586</v>
      </c>
      <c r="B2762" t="s">
        <v>81</v>
      </c>
      <c r="C2762" t="s">
        <v>45</v>
      </c>
      <c r="D2762">
        <v>50020528</v>
      </c>
      <c r="E2762">
        <v>40003815</v>
      </c>
      <c r="F2762">
        <v>1.367</v>
      </c>
      <c r="G2762">
        <v>50001017</v>
      </c>
      <c r="H2762">
        <v>5.7000000000000002E-2</v>
      </c>
      <c r="I2762">
        <v>2022</v>
      </c>
      <c r="J2762" t="s">
        <v>145</v>
      </c>
      <c r="K2762" t="s">
        <v>39</v>
      </c>
      <c r="L2762" s="127">
        <v>0.54027777777777775</v>
      </c>
      <c r="M2762" t="s">
        <v>40</v>
      </c>
      <c r="N2762" t="s">
        <v>49</v>
      </c>
      <c r="O2762" t="s">
        <v>30</v>
      </c>
      <c r="P2762" t="s">
        <v>68</v>
      </c>
      <c r="Q2762" t="s">
        <v>32</v>
      </c>
      <c r="R2762" t="s">
        <v>33</v>
      </c>
      <c r="S2762" t="s">
        <v>42</v>
      </c>
      <c r="T2762" t="s">
        <v>35</v>
      </c>
      <c r="U2762" s="1" t="s">
        <v>36</v>
      </c>
      <c r="V2762">
        <v>2</v>
      </c>
      <c r="W2762">
        <v>0</v>
      </c>
      <c r="X2762">
        <v>0</v>
      </c>
      <c r="Y2762">
        <v>0</v>
      </c>
      <c r="Z2762">
        <v>0</v>
      </c>
    </row>
    <row r="2763" spans="1:26" x14ac:dyDescent="0.25">
      <c r="A2763">
        <v>107001638</v>
      </c>
      <c r="B2763" t="s">
        <v>81</v>
      </c>
      <c r="C2763" t="s">
        <v>65</v>
      </c>
      <c r="D2763">
        <v>10000485</v>
      </c>
      <c r="E2763">
        <v>10800485</v>
      </c>
      <c r="F2763">
        <v>21.716999999999999</v>
      </c>
      <c r="G2763">
        <v>50015564</v>
      </c>
      <c r="H2763">
        <v>0</v>
      </c>
      <c r="I2763">
        <v>2022</v>
      </c>
      <c r="J2763" t="s">
        <v>145</v>
      </c>
      <c r="K2763" t="s">
        <v>53</v>
      </c>
      <c r="L2763" s="127">
        <v>0.86041666666666661</v>
      </c>
      <c r="M2763" t="s">
        <v>28</v>
      </c>
      <c r="N2763" t="s">
        <v>29</v>
      </c>
      <c r="P2763" t="s">
        <v>31</v>
      </c>
      <c r="Q2763" t="s">
        <v>41</v>
      </c>
      <c r="R2763" t="s">
        <v>76</v>
      </c>
      <c r="S2763" t="s">
        <v>42</v>
      </c>
      <c r="T2763" t="s">
        <v>52</v>
      </c>
      <c r="U2763" s="1" t="s">
        <v>36</v>
      </c>
      <c r="V2763">
        <v>2</v>
      </c>
      <c r="W2763">
        <v>0</v>
      </c>
      <c r="X2763">
        <v>0</v>
      </c>
      <c r="Y2763">
        <v>0</v>
      </c>
      <c r="Z2763">
        <v>0</v>
      </c>
    </row>
    <row r="2764" spans="1:26" x14ac:dyDescent="0.25">
      <c r="A2764">
        <v>107001759</v>
      </c>
      <c r="B2764" t="s">
        <v>94</v>
      </c>
      <c r="C2764" t="s">
        <v>45</v>
      </c>
      <c r="D2764">
        <v>50010120</v>
      </c>
      <c r="E2764">
        <v>40002212</v>
      </c>
      <c r="F2764">
        <v>1.7050000000000001</v>
      </c>
      <c r="G2764">
        <v>50010129</v>
      </c>
      <c r="H2764">
        <v>0.14000000000000001</v>
      </c>
      <c r="I2764">
        <v>2022</v>
      </c>
      <c r="J2764" t="s">
        <v>145</v>
      </c>
      <c r="K2764" t="s">
        <v>39</v>
      </c>
      <c r="L2764" s="127">
        <v>0.40486111111111112</v>
      </c>
      <c r="M2764" t="s">
        <v>40</v>
      </c>
      <c r="N2764" t="s">
        <v>49</v>
      </c>
      <c r="O2764" t="s">
        <v>30</v>
      </c>
      <c r="P2764" t="s">
        <v>54</v>
      </c>
      <c r="Q2764" t="s">
        <v>41</v>
      </c>
      <c r="R2764" t="s">
        <v>269</v>
      </c>
      <c r="S2764" t="s">
        <v>42</v>
      </c>
      <c r="T2764" t="s">
        <v>35</v>
      </c>
      <c r="U2764" s="1" t="s">
        <v>105</v>
      </c>
      <c r="V2764">
        <v>6</v>
      </c>
      <c r="W2764">
        <v>1</v>
      </c>
      <c r="X2764">
        <v>1</v>
      </c>
      <c r="Y2764">
        <v>1</v>
      </c>
      <c r="Z2764">
        <v>2</v>
      </c>
    </row>
    <row r="2765" spans="1:26" x14ac:dyDescent="0.25">
      <c r="A2765">
        <v>107001995</v>
      </c>
      <c r="B2765" t="s">
        <v>106</v>
      </c>
      <c r="C2765" t="s">
        <v>65</v>
      </c>
      <c r="D2765">
        <v>10000095</v>
      </c>
      <c r="E2765">
        <v>10000095</v>
      </c>
      <c r="F2765">
        <v>26.597000000000001</v>
      </c>
      <c r="G2765">
        <v>40001804</v>
      </c>
      <c r="H2765">
        <v>2.2000000000000002</v>
      </c>
      <c r="I2765">
        <v>2022</v>
      </c>
      <c r="J2765" t="s">
        <v>145</v>
      </c>
      <c r="K2765" t="s">
        <v>55</v>
      </c>
      <c r="L2765" s="127">
        <v>0.93888888888888899</v>
      </c>
      <c r="M2765" t="s">
        <v>28</v>
      </c>
      <c r="N2765" t="s">
        <v>29</v>
      </c>
      <c r="O2765" t="s">
        <v>30</v>
      </c>
      <c r="P2765" t="s">
        <v>31</v>
      </c>
      <c r="Q2765" t="s">
        <v>41</v>
      </c>
      <c r="R2765" t="s">
        <v>33</v>
      </c>
      <c r="S2765" t="s">
        <v>42</v>
      </c>
      <c r="T2765" t="s">
        <v>57</v>
      </c>
      <c r="U2765" s="1" t="s">
        <v>85</v>
      </c>
      <c r="V2765">
        <v>2</v>
      </c>
      <c r="W2765">
        <v>0</v>
      </c>
      <c r="X2765">
        <v>1</v>
      </c>
      <c r="Y2765">
        <v>0</v>
      </c>
      <c r="Z2765">
        <v>2</v>
      </c>
    </row>
    <row r="2766" spans="1:26" x14ac:dyDescent="0.25">
      <c r="A2766">
        <v>107002041</v>
      </c>
      <c r="B2766" t="s">
        <v>81</v>
      </c>
      <c r="C2766" t="s">
        <v>65</v>
      </c>
      <c r="D2766">
        <v>10000485</v>
      </c>
      <c r="E2766">
        <v>10800485</v>
      </c>
      <c r="F2766">
        <v>31.009</v>
      </c>
      <c r="G2766">
        <v>50025426</v>
      </c>
      <c r="H2766">
        <v>2</v>
      </c>
      <c r="I2766">
        <v>2022</v>
      </c>
      <c r="J2766" t="s">
        <v>145</v>
      </c>
      <c r="K2766" t="s">
        <v>53</v>
      </c>
      <c r="L2766" s="127">
        <v>0.68611111111111101</v>
      </c>
      <c r="M2766" t="s">
        <v>28</v>
      </c>
      <c r="N2766" t="s">
        <v>49</v>
      </c>
      <c r="O2766" t="s">
        <v>30</v>
      </c>
      <c r="P2766" t="s">
        <v>31</v>
      </c>
      <c r="Q2766" t="s">
        <v>41</v>
      </c>
      <c r="R2766" t="s">
        <v>33</v>
      </c>
      <c r="S2766" t="s">
        <v>42</v>
      </c>
      <c r="T2766" t="s">
        <v>35</v>
      </c>
      <c r="U2766" s="1" t="s">
        <v>36</v>
      </c>
      <c r="V2766">
        <v>2</v>
      </c>
      <c r="W2766">
        <v>0</v>
      </c>
      <c r="X2766">
        <v>0</v>
      </c>
      <c r="Y2766">
        <v>0</v>
      </c>
      <c r="Z2766">
        <v>0</v>
      </c>
    </row>
    <row r="2767" spans="1:26" x14ac:dyDescent="0.25">
      <c r="A2767">
        <v>107002127</v>
      </c>
      <c r="B2767" t="s">
        <v>86</v>
      </c>
      <c r="C2767" t="s">
        <v>65</v>
      </c>
      <c r="D2767">
        <v>10000026</v>
      </c>
      <c r="E2767">
        <v>10000026</v>
      </c>
      <c r="F2767">
        <v>26.259</v>
      </c>
      <c r="G2767">
        <v>30000280</v>
      </c>
      <c r="H2767">
        <v>2</v>
      </c>
      <c r="I2767">
        <v>2022</v>
      </c>
      <c r="J2767" t="s">
        <v>145</v>
      </c>
      <c r="K2767" t="s">
        <v>27</v>
      </c>
      <c r="L2767" s="127">
        <v>0.75694444444444453</v>
      </c>
      <c r="M2767" t="s">
        <v>28</v>
      </c>
      <c r="N2767" t="s">
        <v>49</v>
      </c>
      <c r="O2767" t="s">
        <v>30</v>
      </c>
      <c r="P2767" t="s">
        <v>54</v>
      </c>
      <c r="Q2767" t="s">
        <v>41</v>
      </c>
      <c r="R2767" t="s">
        <v>33</v>
      </c>
      <c r="S2767" t="s">
        <v>42</v>
      </c>
      <c r="T2767" t="s">
        <v>35</v>
      </c>
      <c r="U2767" s="1" t="s">
        <v>36</v>
      </c>
      <c r="V2767">
        <v>2</v>
      </c>
      <c r="W2767">
        <v>0</v>
      </c>
      <c r="X2767">
        <v>0</v>
      </c>
      <c r="Y2767">
        <v>0</v>
      </c>
      <c r="Z2767">
        <v>0</v>
      </c>
    </row>
    <row r="2768" spans="1:26" x14ac:dyDescent="0.25">
      <c r="A2768">
        <v>107002138</v>
      </c>
      <c r="B2768" t="s">
        <v>25</v>
      </c>
      <c r="C2768" t="s">
        <v>65</v>
      </c>
      <c r="D2768">
        <v>10000040</v>
      </c>
      <c r="E2768">
        <v>10000040</v>
      </c>
      <c r="F2768">
        <v>20.812000000000001</v>
      </c>
      <c r="G2768">
        <v>40005220</v>
      </c>
      <c r="H2768">
        <v>0.1</v>
      </c>
      <c r="I2768">
        <v>2022</v>
      </c>
      <c r="J2768" t="s">
        <v>145</v>
      </c>
      <c r="K2768" t="s">
        <v>27</v>
      </c>
      <c r="L2768" s="127">
        <v>0.7583333333333333</v>
      </c>
      <c r="M2768" t="s">
        <v>28</v>
      </c>
      <c r="N2768" t="s">
        <v>29</v>
      </c>
      <c r="O2768" t="s">
        <v>30</v>
      </c>
      <c r="P2768" t="s">
        <v>31</v>
      </c>
      <c r="Q2768" t="s">
        <v>41</v>
      </c>
      <c r="R2768" t="s">
        <v>33</v>
      </c>
      <c r="S2768" t="s">
        <v>34</v>
      </c>
      <c r="T2768" t="s">
        <v>35</v>
      </c>
      <c r="U2768" s="1" t="s">
        <v>36</v>
      </c>
      <c r="V2768">
        <v>1</v>
      </c>
      <c r="W2768">
        <v>0</v>
      </c>
      <c r="X2768">
        <v>0</v>
      </c>
      <c r="Y2768">
        <v>0</v>
      </c>
      <c r="Z2768">
        <v>0</v>
      </c>
    </row>
    <row r="2769" spans="1:26" x14ac:dyDescent="0.25">
      <c r="A2769">
        <v>107002157</v>
      </c>
      <c r="B2769" t="s">
        <v>25</v>
      </c>
      <c r="C2769" t="s">
        <v>65</v>
      </c>
      <c r="D2769">
        <v>10000040</v>
      </c>
      <c r="E2769">
        <v>10000040</v>
      </c>
      <c r="F2769">
        <v>23.988</v>
      </c>
      <c r="G2769">
        <v>29000070</v>
      </c>
      <c r="H2769">
        <v>1</v>
      </c>
      <c r="I2769">
        <v>2022</v>
      </c>
      <c r="J2769" t="s">
        <v>145</v>
      </c>
      <c r="K2769" t="s">
        <v>27</v>
      </c>
      <c r="L2769" s="127">
        <v>0.76458333333333339</v>
      </c>
      <c r="M2769" t="s">
        <v>28</v>
      </c>
      <c r="N2769" t="s">
        <v>49</v>
      </c>
      <c r="O2769" t="s">
        <v>30</v>
      </c>
      <c r="P2769" t="s">
        <v>31</v>
      </c>
      <c r="Q2769" t="s">
        <v>41</v>
      </c>
      <c r="R2769" t="s">
        <v>33</v>
      </c>
      <c r="S2769" t="s">
        <v>42</v>
      </c>
      <c r="T2769" t="s">
        <v>35</v>
      </c>
      <c r="U2769" s="1" t="s">
        <v>36</v>
      </c>
      <c r="V2769">
        <v>3</v>
      </c>
      <c r="W2769">
        <v>0</v>
      </c>
      <c r="X2769">
        <v>0</v>
      </c>
      <c r="Y2769">
        <v>0</v>
      </c>
      <c r="Z2769">
        <v>0</v>
      </c>
    </row>
    <row r="2770" spans="1:26" x14ac:dyDescent="0.25">
      <c r="A2770">
        <v>107002209</v>
      </c>
      <c r="B2770" t="s">
        <v>25</v>
      </c>
      <c r="C2770" t="s">
        <v>65</v>
      </c>
      <c r="D2770">
        <v>10000040</v>
      </c>
      <c r="E2770">
        <v>10000040</v>
      </c>
      <c r="F2770">
        <v>23.187999999999999</v>
      </c>
      <c r="G2770">
        <v>29000070</v>
      </c>
      <c r="H2770">
        <v>0.2</v>
      </c>
      <c r="I2770">
        <v>2022</v>
      </c>
      <c r="J2770" t="s">
        <v>145</v>
      </c>
      <c r="K2770" t="s">
        <v>27</v>
      </c>
      <c r="L2770" s="127">
        <v>0.51250000000000007</v>
      </c>
      <c r="M2770" t="s">
        <v>28</v>
      </c>
      <c r="N2770" t="s">
        <v>49</v>
      </c>
      <c r="O2770" t="s">
        <v>30</v>
      </c>
      <c r="P2770" t="s">
        <v>54</v>
      </c>
      <c r="Q2770" t="s">
        <v>41</v>
      </c>
      <c r="R2770" t="s">
        <v>70</v>
      </c>
      <c r="S2770" t="s">
        <v>42</v>
      </c>
      <c r="T2770" t="s">
        <v>35</v>
      </c>
      <c r="U2770" s="1" t="s">
        <v>36</v>
      </c>
      <c r="V2770">
        <v>3</v>
      </c>
      <c r="W2770">
        <v>0</v>
      </c>
      <c r="X2770">
        <v>0</v>
      </c>
      <c r="Y2770">
        <v>0</v>
      </c>
      <c r="Z2770">
        <v>0</v>
      </c>
    </row>
    <row r="2771" spans="1:26" x14ac:dyDescent="0.25">
      <c r="A2771">
        <v>107002224</v>
      </c>
      <c r="B2771" t="s">
        <v>25</v>
      </c>
      <c r="C2771" t="s">
        <v>65</v>
      </c>
      <c r="D2771">
        <v>10000040</v>
      </c>
      <c r="E2771">
        <v>10000040</v>
      </c>
      <c r="F2771">
        <v>27.66</v>
      </c>
      <c r="G2771" t="s">
        <v>255</v>
      </c>
      <c r="H2771">
        <v>0.1</v>
      </c>
      <c r="I2771">
        <v>2022</v>
      </c>
      <c r="J2771" t="s">
        <v>145</v>
      </c>
      <c r="K2771" t="s">
        <v>55</v>
      </c>
      <c r="L2771" s="127">
        <v>0.76041666666666663</v>
      </c>
      <c r="M2771" t="s">
        <v>28</v>
      </c>
      <c r="N2771" t="s">
        <v>29</v>
      </c>
      <c r="O2771" t="s">
        <v>30</v>
      </c>
      <c r="P2771" t="s">
        <v>68</v>
      </c>
      <c r="Q2771" t="s">
        <v>41</v>
      </c>
      <c r="R2771" t="s">
        <v>33</v>
      </c>
      <c r="S2771" t="s">
        <v>42</v>
      </c>
      <c r="T2771" t="s">
        <v>35</v>
      </c>
      <c r="U2771" s="1" t="s">
        <v>36</v>
      </c>
      <c r="V2771">
        <v>2</v>
      </c>
      <c r="W2771">
        <v>0</v>
      </c>
      <c r="X2771">
        <v>0</v>
      </c>
      <c r="Y2771">
        <v>0</v>
      </c>
      <c r="Z2771">
        <v>0</v>
      </c>
    </row>
    <row r="2772" spans="1:26" x14ac:dyDescent="0.25">
      <c r="A2772">
        <v>107002255</v>
      </c>
      <c r="B2772" t="s">
        <v>112</v>
      </c>
      <c r="C2772" t="s">
        <v>65</v>
      </c>
      <c r="D2772">
        <v>10000095</v>
      </c>
      <c r="E2772">
        <v>10000095</v>
      </c>
      <c r="F2772">
        <v>1.647</v>
      </c>
      <c r="G2772">
        <v>40001002</v>
      </c>
      <c r="H2772">
        <v>0.1</v>
      </c>
      <c r="I2772">
        <v>2022</v>
      </c>
      <c r="J2772" t="s">
        <v>145</v>
      </c>
      <c r="K2772" t="s">
        <v>58</v>
      </c>
      <c r="L2772" s="127">
        <v>0.58333333333333337</v>
      </c>
      <c r="M2772" t="s">
        <v>28</v>
      </c>
      <c r="N2772" t="s">
        <v>29</v>
      </c>
      <c r="O2772" t="s">
        <v>30</v>
      </c>
      <c r="P2772" t="s">
        <v>31</v>
      </c>
      <c r="Q2772" t="s">
        <v>41</v>
      </c>
      <c r="R2772" t="s">
        <v>33</v>
      </c>
      <c r="S2772" t="s">
        <v>42</v>
      </c>
      <c r="T2772" t="s">
        <v>35</v>
      </c>
      <c r="U2772" s="1" t="s">
        <v>64</v>
      </c>
      <c r="V2772">
        <v>11</v>
      </c>
      <c r="W2772">
        <v>0</v>
      </c>
      <c r="X2772">
        <v>0</v>
      </c>
      <c r="Y2772">
        <v>1</v>
      </c>
      <c r="Z2772">
        <v>0</v>
      </c>
    </row>
    <row r="2773" spans="1:26" x14ac:dyDescent="0.25">
      <c r="A2773">
        <v>107002324</v>
      </c>
      <c r="B2773" t="s">
        <v>112</v>
      </c>
      <c r="C2773" t="s">
        <v>65</v>
      </c>
      <c r="D2773">
        <v>10000095</v>
      </c>
      <c r="E2773">
        <v>10000095</v>
      </c>
      <c r="F2773">
        <v>7.8470000000000004</v>
      </c>
      <c r="G2773">
        <v>40001709</v>
      </c>
      <c r="H2773">
        <v>0</v>
      </c>
      <c r="I2773">
        <v>2022</v>
      </c>
      <c r="J2773" t="s">
        <v>145</v>
      </c>
      <c r="K2773" t="s">
        <v>55</v>
      </c>
      <c r="L2773" s="127">
        <v>0.3125</v>
      </c>
      <c r="M2773" t="s">
        <v>28</v>
      </c>
      <c r="N2773" t="s">
        <v>49</v>
      </c>
      <c r="O2773" t="s">
        <v>30</v>
      </c>
      <c r="P2773" t="s">
        <v>54</v>
      </c>
      <c r="Q2773" t="s">
        <v>41</v>
      </c>
      <c r="R2773" t="s">
        <v>128</v>
      </c>
      <c r="S2773" t="s">
        <v>42</v>
      </c>
      <c r="T2773" t="s">
        <v>35</v>
      </c>
      <c r="U2773" s="1" t="s">
        <v>116</v>
      </c>
      <c r="V2773">
        <v>0</v>
      </c>
      <c r="W2773">
        <v>0</v>
      </c>
      <c r="X2773">
        <v>0</v>
      </c>
      <c r="Y2773">
        <v>0</v>
      </c>
      <c r="Z2773">
        <v>0</v>
      </c>
    </row>
    <row r="2774" spans="1:26" x14ac:dyDescent="0.25">
      <c r="A2774">
        <v>107002340</v>
      </c>
      <c r="B2774" t="s">
        <v>112</v>
      </c>
      <c r="C2774" t="s">
        <v>65</v>
      </c>
      <c r="D2774">
        <v>10000095</v>
      </c>
      <c r="E2774">
        <v>10000095</v>
      </c>
      <c r="F2774">
        <v>1.847</v>
      </c>
      <c r="G2774">
        <v>40001002</v>
      </c>
      <c r="H2774">
        <v>0.1</v>
      </c>
      <c r="I2774">
        <v>2022</v>
      </c>
      <c r="J2774" t="s">
        <v>145</v>
      </c>
      <c r="K2774" t="s">
        <v>55</v>
      </c>
      <c r="L2774" s="127">
        <v>0.37777777777777777</v>
      </c>
      <c r="M2774" t="s">
        <v>28</v>
      </c>
      <c r="N2774" t="s">
        <v>49</v>
      </c>
      <c r="O2774" t="s">
        <v>30</v>
      </c>
      <c r="P2774" t="s">
        <v>54</v>
      </c>
      <c r="Q2774" t="s">
        <v>41</v>
      </c>
      <c r="R2774" t="s">
        <v>33</v>
      </c>
      <c r="S2774" t="s">
        <v>42</v>
      </c>
      <c r="T2774" t="s">
        <v>35</v>
      </c>
      <c r="U2774" s="1" t="s">
        <v>36</v>
      </c>
      <c r="V2774">
        <v>2</v>
      </c>
      <c r="W2774">
        <v>0</v>
      </c>
      <c r="X2774">
        <v>0</v>
      </c>
      <c r="Y2774">
        <v>0</v>
      </c>
      <c r="Z2774">
        <v>0</v>
      </c>
    </row>
    <row r="2775" spans="1:26" x14ac:dyDescent="0.25">
      <c r="A2775">
        <v>107002365</v>
      </c>
      <c r="B2775" t="s">
        <v>81</v>
      </c>
      <c r="C2775" t="s">
        <v>65</v>
      </c>
      <c r="D2775">
        <v>10000485</v>
      </c>
      <c r="E2775">
        <v>10800485</v>
      </c>
      <c r="F2775">
        <v>32.658000000000001</v>
      </c>
      <c r="G2775">
        <v>20000521</v>
      </c>
      <c r="H2775">
        <v>1.95</v>
      </c>
      <c r="I2775">
        <v>2022</v>
      </c>
      <c r="J2775" t="s">
        <v>145</v>
      </c>
      <c r="K2775" t="s">
        <v>27</v>
      </c>
      <c r="L2775" s="127">
        <v>0.8534722222222223</v>
      </c>
      <c r="M2775" t="s">
        <v>28</v>
      </c>
      <c r="N2775" t="s">
        <v>49</v>
      </c>
      <c r="O2775" t="s">
        <v>30</v>
      </c>
      <c r="P2775" t="s">
        <v>68</v>
      </c>
      <c r="Q2775" t="s">
        <v>62</v>
      </c>
      <c r="R2775" t="s">
        <v>76</v>
      </c>
      <c r="S2775" t="s">
        <v>34</v>
      </c>
      <c r="T2775" t="s">
        <v>52</v>
      </c>
      <c r="U2775" s="1" t="s">
        <v>36</v>
      </c>
      <c r="V2775">
        <v>2</v>
      </c>
      <c r="W2775">
        <v>0</v>
      </c>
      <c r="X2775">
        <v>0</v>
      </c>
      <c r="Y2775">
        <v>0</v>
      </c>
      <c r="Z2775">
        <v>0</v>
      </c>
    </row>
    <row r="2776" spans="1:26" x14ac:dyDescent="0.25">
      <c r="A2776">
        <v>107002462</v>
      </c>
      <c r="B2776" t="s">
        <v>25</v>
      </c>
      <c r="C2776" t="s">
        <v>122</v>
      </c>
      <c r="D2776">
        <v>40001375</v>
      </c>
      <c r="E2776">
        <v>40001375</v>
      </c>
      <c r="F2776">
        <v>4.66</v>
      </c>
      <c r="G2776">
        <v>40001390</v>
      </c>
      <c r="H2776">
        <v>0</v>
      </c>
      <c r="I2776">
        <v>2022</v>
      </c>
      <c r="J2776" t="s">
        <v>145</v>
      </c>
      <c r="K2776" t="s">
        <v>53</v>
      </c>
      <c r="L2776" s="127">
        <v>0.37222222222222223</v>
      </c>
      <c r="M2776" t="s">
        <v>28</v>
      </c>
      <c r="N2776" t="s">
        <v>49</v>
      </c>
      <c r="O2776" t="s">
        <v>30</v>
      </c>
      <c r="P2776" t="s">
        <v>54</v>
      </c>
      <c r="Q2776" t="s">
        <v>62</v>
      </c>
      <c r="R2776" t="s">
        <v>61</v>
      </c>
      <c r="S2776" t="s">
        <v>139</v>
      </c>
      <c r="T2776" t="s">
        <v>35</v>
      </c>
      <c r="U2776" s="1" t="s">
        <v>43</v>
      </c>
      <c r="V2776">
        <v>3</v>
      </c>
      <c r="W2776">
        <v>0</v>
      </c>
      <c r="X2776">
        <v>0</v>
      </c>
      <c r="Y2776">
        <v>0</v>
      </c>
      <c r="Z2776">
        <v>2</v>
      </c>
    </row>
    <row r="2777" spans="1:26" x14ac:dyDescent="0.25">
      <c r="A2777">
        <v>107002475</v>
      </c>
      <c r="B2777" t="s">
        <v>106</v>
      </c>
      <c r="C2777" t="s">
        <v>65</v>
      </c>
      <c r="D2777">
        <v>10000095</v>
      </c>
      <c r="E2777">
        <v>10000095</v>
      </c>
      <c r="F2777">
        <v>28.568000000000001</v>
      </c>
      <c r="G2777">
        <v>30000082</v>
      </c>
      <c r="H2777">
        <v>2</v>
      </c>
      <c r="I2777">
        <v>2022</v>
      </c>
      <c r="J2777" t="s">
        <v>145</v>
      </c>
      <c r="K2777" t="s">
        <v>48</v>
      </c>
      <c r="L2777" s="127">
        <v>0.6479166666666667</v>
      </c>
      <c r="M2777" t="s">
        <v>28</v>
      </c>
      <c r="N2777" t="s">
        <v>49</v>
      </c>
      <c r="O2777" t="s">
        <v>30</v>
      </c>
      <c r="P2777" t="s">
        <v>31</v>
      </c>
      <c r="Q2777" t="s">
        <v>41</v>
      </c>
      <c r="R2777" t="s">
        <v>33</v>
      </c>
      <c r="S2777" t="s">
        <v>42</v>
      </c>
      <c r="T2777" t="s">
        <v>35</v>
      </c>
      <c r="U2777" s="1" t="s">
        <v>36</v>
      </c>
      <c r="V2777">
        <v>7</v>
      </c>
      <c r="W2777">
        <v>0</v>
      </c>
      <c r="X2777">
        <v>0</v>
      </c>
      <c r="Y2777">
        <v>0</v>
      </c>
      <c r="Z2777">
        <v>0</v>
      </c>
    </row>
    <row r="2778" spans="1:26" x14ac:dyDescent="0.25">
      <c r="A2778">
        <v>107002479</v>
      </c>
      <c r="B2778" t="s">
        <v>25</v>
      </c>
      <c r="C2778" t="s">
        <v>67</v>
      </c>
      <c r="D2778">
        <v>30000540</v>
      </c>
      <c r="E2778">
        <v>30000540</v>
      </c>
      <c r="F2778">
        <v>0.23100000000000001</v>
      </c>
      <c r="G2778">
        <v>30000055</v>
      </c>
      <c r="H2778">
        <v>0.1</v>
      </c>
      <c r="I2778">
        <v>2022</v>
      </c>
      <c r="J2778" t="s">
        <v>145</v>
      </c>
      <c r="K2778" t="s">
        <v>27</v>
      </c>
      <c r="L2778" s="127">
        <v>0.68888888888888899</v>
      </c>
      <c r="M2778" t="s">
        <v>28</v>
      </c>
      <c r="N2778" t="s">
        <v>29</v>
      </c>
      <c r="O2778" t="s">
        <v>30</v>
      </c>
      <c r="P2778" t="s">
        <v>31</v>
      </c>
      <c r="Q2778" t="s">
        <v>32</v>
      </c>
      <c r="R2778" t="s">
        <v>76</v>
      </c>
      <c r="S2778" t="s">
        <v>34</v>
      </c>
      <c r="T2778" t="s">
        <v>35</v>
      </c>
      <c r="U2778" s="1" t="s">
        <v>36</v>
      </c>
      <c r="V2778">
        <v>1</v>
      </c>
      <c r="W2778">
        <v>0</v>
      </c>
      <c r="X2778">
        <v>0</v>
      </c>
      <c r="Y2778">
        <v>0</v>
      </c>
      <c r="Z2778">
        <v>0</v>
      </c>
    </row>
    <row r="2779" spans="1:26" x14ac:dyDescent="0.25">
      <c r="A2779">
        <v>107002493</v>
      </c>
      <c r="B2779" t="s">
        <v>81</v>
      </c>
      <c r="C2779" t="s">
        <v>65</v>
      </c>
      <c r="D2779">
        <v>10000485</v>
      </c>
      <c r="E2779">
        <v>10800485</v>
      </c>
      <c r="F2779">
        <v>24.884</v>
      </c>
      <c r="G2779">
        <v>30000016</v>
      </c>
      <c r="H2779">
        <v>1.5</v>
      </c>
      <c r="I2779">
        <v>2022</v>
      </c>
      <c r="J2779" t="s">
        <v>145</v>
      </c>
      <c r="K2779" t="s">
        <v>60</v>
      </c>
      <c r="L2779" s="127">
        <v>0.63472222222222219</v>
      </c>
      <c r="M2779" t="s">
        <v>28</v>
      </c>
      <c r="N2779" t="s">
        <v>49</v>
      </c>
      <c r="O2779" t="s">
        <v>30</v>
      </c>
      <c r="P2779" t="s">
        <v>31</v>
      </c>
      <c r="Q2779" t="s">
        <v>41</v>
      </c>
      <c r="R2779" t="s">
        <v>33</v>
      </c>
      <c r="S2779" t="s">
        <v>42</v>
      </c>
      <c r="T2779" t="s">
        <v>35</v>
      </c>
      <c r="U2779" s="1" t="s">
        <v>36</v>
      </c>
      <c r="V2779">
        <v>3</v>
      </c>
      <c r="W2779">
        <v>0</v>
      </c>
      <c r="X2779">
        <v>0</v>
      </c>
      <c r="Y2779">
        <v>0</v>
      </c>
      <c r="Z2779">
        <v>0</v>
      </c>
    </row>
    <row r="2780" spans="1:26" x14ac:dyDescent="0.25">
      <c r="A2780">
        <v>107002498</v>
      </c>
      <c r="B2780" t="s">
        <v>114</v>
      </c>
      <c r="C2780" t="s">
        <v>65</v>
      </c>
      <c r="D2780">
        <v>10000040</v>
      </c>
      <c r="E2780">
        <v>10000040</v>
      </c>
      <c r="F2780">
        <v>1.2450000000000001</v>
      </c>
      <c r="G2780">
        <v>30000042</v>
      </c>
      <c r="H2780">
        <v>0.3</v>
      </c>
      <c r="I2780">
        <v>2022</v>
      </c>
      <c r="J2780" t="s">
        <v>145</v>
      </c>
      <c r="K2780" t="s">
        <v>60</v>
      </c>
      <c r="L2780" s="127">
        <v>0.63888888888888895</v>
      </c>
      <c r="M2780" t="s">
        <v>28</v>
      </c>
      <c r="N2780" t="s">
        <v>49</v>
      </c>
      <c r="O2780" t="s">
        <v>30</v>
      </c>
      <c r="P2780" t="s">
        <v>31</v>
      </c>
      <c r="Q2780" t="s">
        <v>41</v>
      </c>
      <c r="R2780" t="s">
        <v>33</v>
      </c>
      <c r="S2780" t="s">
        <v>42</v>
      </c>
      <c r="T2780" t="s">
        <v>35</v>
      </c>
      <c r="U2780" s="1" t="s">
        <v>36</v>
      </c>
      <c r="V2780">
        <v>2</v>
      </c>
      <c r="W2780">
        <v>0</v>
      </c>
      <c r="X2780">
        <v>0</v>
      </c>
      <c r="Y2780">
        <v>0</v>
      </c>
      <c r="Z2780">
        <v>0</v>
      </c>
    </row>
    <row r="2781" spans="1:26" x14ac:dyDescent="0.25">
      <c r="A2781">
        <v>107002524</v>
      </c>
      <c r="B2781" t="s">
        <v>44</v>
      </c>
      <c r="C2781" t="s">
        <v>45</v>
      </c>
      <c r="D2781">
        <v>50012703</v>
      </c>
      <c r="E2781">
        <v>30000157</v>
      </c>
      <c r="F2781">
        <v>2.5</v>
      </c>
      <c r="G2781">
        <v>50024838</v>
      </c>
      <c r="H2781">
        <v>8.0000000000000002E-3</v>
      </c>
      <c r="I2781">
        <v>2022</v>
      </c>
      <c r="J2781" t="s">
        <v>145</v>
      </c>
      <c r="K2781" t="s">
        <v>53</v>
      </c>
      <c r="L2781" s="127">
        <v>0.52083333333333337</v>
      </c>
      <c r="M2781" t="s">
        <v>77</v>
      </c>
      <c r="N2781" t="s">
        <v>49</v>
      </c>
      <c r="P2781" t="s">
        <v>54</v>
      </c>
      <c r="Q2781" t="s">
        <v>41</v>
      </c>
      <c r="R2781" t="s">
        <v>61</v>
      </c>
      <c r="S2781" t="s">
        <v>42</v>
      </c>
      <c r="T2781" t="s">
        <v>35</v>
      </c>
      <c r="U2781" s="1" t="s">
        <v>85</v>
      </c>
      <c r="V2781">
        <v>1</v>
      </c>
      <c r="W2781">
        <v>0</v>
      </c>
      <c r="X2781">
        <v>1</v>
      </c>
      <c r="Y2781">
        <v>0</v>
      </c>
      <c r="Z2781">
        <v>0</v>
      </c>
    </row>
    <row r="2782" spans="1:26" x14ac:dyDescent="0.25">
      <c r="A2782">
        <v>107002651</v>
      </c>
      <c r="B2782" t="s">
        <v>123</v>
      </c>
      <c r="C2782" t="s">
        <v>45</v>
      </c>
      <c r="D2782">
        <v>50003847</v>
      </c>
      <c r="E2782">
        <v>50003847</v>
      </c>
      <c r="F2782">
        <v>999.99900000000002</v>
      </c>
      <c r="G2782">
        <v>50030795</v>
      </c>
      <c r="H2782">
        <v>0</v>
      </c>
      <c r="I2782">
        <v>2022</v>
      </c>
      <c r="J2782" t="s">
        <v>145</v>
      </c>
      <c r="K2782" t="s">
        <v>48</v>
      </c>
      <c r="L2782" s="127">
        <v>0.49513888888888885</v>
      </c>
      <c r="M2782" t="s">
        <v>28</v>
      </c>
      <c r="N2782" t="s">
        <v>49</v>
      </c>
      <c r="O2782" t="s">
        <v>30</v>
      </c>
      <c r="P2782" t="s">
        <v>68</v>
      </c>
      <c r="Q2782" t="s">
        <v>32</v>
      </c>
      <c r="R2782" t="s">
        <v>61</v>
      </c>
      <c r="S2782" t="s">
        <v>42</v>
      </c>
      <c r="T2782" t="s">
        <v>35</v>
      </c>
      <c r="U2782" s="1" t="s">
        <v>43</v>
      </c>
      <c r="V2782">
        <v>2</v>
      </c>
      <c r="W2782">
        <v>0</v>
      </c>
      <c r="X2782">
        <v>0</v>
      </c>
      <c r="Y2782">
        <v>0</v>
      </c>
      <c r="Z2782">
        <v>1</v>
      </c>
    </row>
    <row r="2783" spans="1:26" x14ac:dyDescent="0.25">
      <c r="A2783">
        <v>107002835</v>
      </c>
      <c r="B2783" t="s">
        <v>127</v>
      </c>
      <c r="C2783" t="s">
        <v>67</v>
      </c>
      <c r="D2783">
        <v>30000096</v>
      </c>
      <c r="E2783">
        <v>30000096</v>
      </c>
      <c r="F2783">
        <v>3.5939999999999999</v>
      </c>
      <c r="G2783">
        <v>50006592</v>
      </c>
      <c r="H2783">
        <v>5.7000000000000002E-2</v>
      </c>
      <c r="I2783">
        <v>2022</v>
      </c>
      <c r="J2783" t="s">
        <v>145</v>
      </c>
      <c r="K2783" t="s">
        <v>48</v>
      </c>
      <c r="L2783" s="127">
        <v>0.66875000000000007</v>
      </c>
      <c r="M2783" t="s">
        <v>28</v>
      </c>
      <c r="N2783" t="s">
        <v>49</v>
      </c>
      <c r="O2783" t="s">
        <v>30</v>
      </c>
      <c r="P2783" t="s">
        <v>31</v>
      </c>
      <c r="Q2783" t="s">
        <v>41</v>
      </c>
      <c r="R2783" t="s">
        <v>33</v>
      </c>
      <c r="S2783" t="s">
        <v>42</v>
      </c>
      <c r="T2783" t="s">
        <v>35</v>
      </c>
      <c r="U2783" s="1" t="s">
        <v>36</v>
      </c>
      <c r="V2783">
        <v>2</v>
      </c>
      <c r="W2783">
        <v>0</v>
      </c>
      <c r="X2783">
        <v>0</v>
      </c>
      <c r="Y2783">
        <v>0</v>
      </c>
      <c r="Z2783">
        <v>0</v>
      </c>
    </row>
    <row r="2784" spans="1:26" x14ac:dyDescent="0.25">
      <c r="A2784">
        <v>107003202</v>
      </c>
      <c r="B2784" t="s">
        <v>114</v>
      </c>
      <c r="C2784" t="s">
        <v>122</v>
      </c>
      <c r="D2784">
        <v>40001136</v>
      </c>
      <c r="E2784">
        <v>40001136</v>
      </c>
      <c r="F2784">
        <v>8.7910000000000004</v>
      </c>
      <c r="G2784">
        <v>30000050</v>
      </c>
      <c r="H2784">
        <v>1.2</v>
      </c>
      <c r="I2784">
        <v>2022</v>
      </c>
      <c r="J2784" t="s">
        <v>145</v>
      </c>
      <c r="K2784" t="s">
        <v>48</v>
      </c>
      <c r="L2784" s="127">
        <v>0.39027777777777778</v>
      </c>
      <c r="M2784" t="s">
        <v>51</v>
      </c>
      <c r="N2784" t="s">
        <v>49</v>
      </c>
      <c r="O2784" t="s">
        <v>30</v>
      </c>
      <c r="P2784" t="s">
        <v>31</v>
      </c>
      <c r="Q2784" t="s">
        <v>32</v>
      </c>
      <c r="R2784" t="s">
        <v>33</v>
      </c>
      <c r="S2784" t="s">
        <v>42</v>
      </c>
      <c r="T2784" t="s">
        <v>35</v>
      </c>
      <c r="U2784" s="1" t="s">
        <v>36</v>
      </c>
      <c r="V2784">
        <v>2</v>
      </c>
      <c r="W2784">
        <v>0</v>
      </c>
      <c r="X2784">
        <v>0</v>
      </c>
      <c r="Y2784">
        <v>0</v>
      </c>
      <c r="Z2784">
        <v>0</v>
      </c>
    </row>
    <row r="2785" spans="1:26" x14ac:dyDescent="0.25">
      <c r="A2785">
        <v>107003206</v>
      </c>
      <c r="B2785" t="s">
        <v>44</v>
      </c>
      <c r="C2785" t="s">
        <v>45</v>
      </c>
      <c r="D2785">
        <v>50026600</v>
      </c>
      <c r="E2785">
        <v>29000501</v>
      </c>
      <c r="F2785">
        <v>6.3520000000000003</v>
      </c>
      <c r="G2785">
        <v>50013923</v>
      </c>
      <c r="H2785">
        <v>9.5000000000000001E-2</v>
      </c>
      <c r="I2785">
        <v>2022</v>
      </c>
      <c r="J2785" t="s">
        <v>145</v>
      </c>
      <c r="K2785" t="s">
        <v>53</v>
      </c>
      <c r="L2785" s="127">
        <v>0.97083333333333333</v>
      </c>
      <c r="M2785" t="s">
        <v>28</v>
      </c>
      <c r="N2785" t="s">
        <v>49</v>
      </c>
      <c r="O2785" t="s">
        <v>30</v>
      </c>
      <c r="P2785" t="s">
        <v>54</v>
      </c>
      <c r="Q2785" t="s">
        <v>41</v>
      </c>
      <c r="R2785" t="s">
        <v>33</v>
      </c>
      <c r="S2785" t="s">
        <v>42</v>
      </c>
      <c r="T2785" t="s">
        <v>47</v>
      </c>
      <c r="U2785" s="1" t="s">
        <v>36</v>
      </c>
      <c r="V2785">
        <v>3</v>
      </c>
      <c r="W2785">
        <v>0</v>
      </c>
      <c r="X2785">
        <v>0</v>
      </c>
      <c r="Y2785">
        <v>0</v>
      </c>
      <c r="Z2785">
        <v>0</v>
      </c>
    </row>
    <row r="2786" spans="1:26" x14ac:dyDescent="0.25">
      <c r="A2786">
        <v>107003209</v>
      </c>
      <c r="B2786" t="s">
        <v>44</v>
      </c>
      <c r="C2786" t="s">
        <v>45</v>
      </c>
      <c r="D2786">
        <v>50026600</v>
      </c>
      <c r="E2786">
        <v>29000015</v>
      </c>
      <c r="F2786">
        <v>6.3470000000000004</v>
      </c>
      <c r="G2786">
        <v>10000085</v>
      </c>
      <c r="H2786">
        <v>0</v>
      </c>
      <c r="I2786">
        <v>2022</v>
      </c>
      <c r="J2786" t="s">
        <v>145</v>
      </c>
      <c r="K2786" t="s">
        <v>39</v>
      </c>
      <c r="L2786" s="127">
        <v>2.2222222222222223E-2</v>
      </c>
      <c r="M2786" t="s">
        <v>28</v>
      </c>
      <c r="N2786" t="s">
        <v>49</v>
      </c>
      <c r="O2786" t="s">
        <v>30</v>
      </c>
      <c r="P2786" t="s">
        <v>54</v>
      </c>
      <c r="Q2786" t="s">
        <v>41</v>
      </c>
      <c r="R2786" t="s">
        <v>33</v>
      </c>
      <c r="S2786" t="s">
        <v>42</v>
      </c>
      <c r="T2786" t="s">
        <v>47</v>
      </c>
      <c r="U2786" s="1" t="s">
        <v>64</v>
      </c>
      <c r="V2786">
        <v>2</v>
      </c>
      <c r="W2786">
        <v>0</v>
      </c>
      <c r="X2786">
        <v>0</v>
      </c>
      <c r="Y2786">
        <v>1</v>
      </c>
      <c r="Z2786">
        <v>0</v>
      </c>
    </row>
    <row r="2787" spans="1:26" x14ac:dyDescent="0.25">
      <c r="A2787">
        <v>107003288</v>
      </c>
      <c r="B2787" t="s">
        <v>131</v>
      </c>
      <c r="C2787" t="s">
        <v>38</v>
      </c>
      <c r="D2787">
        <v>22000221</v>
      </c>
      <c r="E2787">
        <v>20000221</v>
      </c>
      <c r="F2787">
        <v>14.035</v>
      </c>
      <c r="G2787">
        <v>50018093</v>
      </c>
      <c r="H2787">
        <v>0.189</v>
      </c>
      <c r="I2787">
        <v>2022</v>
      </c>
      <c r="J2787" t="s">
        <v>145</v>
      </c>
      <c r="K2787" t="s">
        <v>53</v>
      </c>
      <c r="L2787" s="127">
        <v>0.42083333333333334</v>
      </c>
      <c r="M2787" t="s">
        <v>28</v>
      </c>
      <c r="N2787" t="s">
        <v>49</v>
      </c>
      <c r="O2787" t="s">
        <v>30</v>
      </c>
      <c r="P2787" t="s">
        <v>54</v>
      </c>
      <c r="Q2787" t="s">
        <v>41</v>
      </c>
      <c r="R2787" t="s">
        <v>33</v>
      </c>
      <c r="S2787" t="s">
        <v>42</v>
      </c>
      <c r="T2787" t="s">
        <v>35</v>
      </c>
      <c r="U2787" s="1" t="s">
        <v>36</v>
      </c>
      <c r="V2787">
        <v>3</v>
      </c>
      <c r="W2787">
        <v>0</v>
      </c>
      <c r="X2787">
        <v>0</v>
      </c>
      <c r="Y2787">
        <v>0</v>
      </c>
      <c r="Z2787">
        <v>0</v>
      </c>
    </row>
    <row r="2788" spans="1:26" x14ac:dyDescent="0.25">
      <c r="A2788">
        <v>107003343</v>
      </c>
      <c r="B2788" t="s">
        <v>88</v>
      </c>
      <c r="C2788" t="s">
        <v>45</v>
      </c>
      <c r="D2788">
        <v>50015355</v>
      </c>
      <c r="E2788">
        <v>50015355</v>
      </c>
      <c r="F2788">
        <v>0.32</v>
      </c>
      <c r="G2788">
        <v>50007285</v>
      </c>
      <c r="H2788">
        <v>0</v>
      </c>
      <c r="I2788">
        <v>2022</v>
      </c>
      <c r="J2788" t="s">
        <v>145</v>
      </c>
      <c r="K2788" t="s">
        <v>27</v>
      </c>
      <c r="L2788" s="127">
        <v>0.59444444444444444</v>
      </c>
      <c r="M2788" t="s">
        <v>28</v>
      </c>
      <c r="N2788" t="s">
        <v>49</v>
      </c>
      <c r="P2788" t="s">
        <v>68</v>
      </c>
      <c r="Q2788" t="s">
        <v>41</v>
      </c>
      <c r="S2788" t="s">
        <v>42</v>
      </c>
      <c r="T2788" t="s">
        <v>35</v>
      </c>
      <c r="U2788" s="1" t="s">
        <v>36</v>
      </c>
      <c r="V2788">
        <v>1</v>
      </c>
      <c r="W2788">
        <v>0</v>
      </c>
      <c r="X2788">
        <v>0</v>
      </c>
      <c r="Y2788">
        <v>0</v>
      </c>
      <c r="Z2788">
        <v>0</v>
      </c>
    </row>
    <row r="2789" spans="1:26" x14ac:dyDescent="0.25">
      <c r="A2789">
        <v>107003537</v>
      </c>
      <c r="B2789" t="s">
        <v>25</v>
      </c>
      <c r="C2789" t="s">
        <v>65</v>
      </c>
      <c r="D2789">
        <v>10000040</v>
      </c>
      <c r="E2789">
        <v>10000040</v>
      </c>
      <c r="F2789">
        <v>4.4550000000000001</v>
      </c>
      <c r="G2789">
        <v>202870</v>
      </c>
      <c r="H2789">
        <v>0.05</v>
      </c>
      <c r="I2789">
        <v>2022</v>
      </c>
      <c r="J2789" t="s">
        <v>145</v>
      </c>
      <c r="K2789" t="s">
        <v>39</v>
      </c>
      <c r="L2789" s="127">
        <v>0.47013888888888888</v>
      </c>
      <c r="M2789" t="s">
        <v>28</v>
      </c>
      <c r="N2789" t="s">
        <v>49</v>
      </c>
      <c r="O2789" t="s">
        <v>30</v>
      </c>
      <c r="P2789" t="s">
        <v>68</v>
      </c>
      <c r="Q2789" t="s">
        <v>41</v>
      </c>
      <c r="R2789" t="s">
        <v>33</v>
      </c>
      <c r="S2789" t="s">
        <v>42</v>
      </c>
      <c r="T2789" t="s">
        <v>35</v>
      </c>
      <c r="U2789" s="1" t="s">
        <v>36</v>
      </c>
      <c r="V2789">
        <v>4</v>
      </c>
      <c r="W2789">
        <v>0</v>
      </c>
      <c r="X2789">
        <v>0</v>
      </c>
      <c r="Y2789">
        <v>0</v>
      </c>
      <c r="Z2789">
        <v>0</v>
      </c>
    </row>
    <row r="2790" spans="1:26" x14ac:dyDescent="0.25">
      <c r="A2790">
        <v>107003539</v>
      </c>
      <c r="B2790" t="s">
        <v>106</v>
      </c>
      <c r="C2790" t="s">
        <v>65</v>
      </c>
      <c r="D2790">
        <v>10000095</v>
      </c>
      <c r="E2790">
        <v>10000095</v>
      </c>
      <c r="F2790">
        <v>18.207999999999998</v>
      </c>
      <c r="G2790">
        <v>30000295</v>
      </c>
      <c r="H2790">
        <v>1</v>
      </c>
      <c r="I2790">
        <v>2022</v>
      </c>
      <c r="J2790" t="s">
        <v>145</v>
      </c>
      <c r="K2790" t="s">
        <v>60</v>
      </c>
      <c r="L2790" s="127">
        <v>0.67083333333333339</v>
      </c>
      <c r="M2790" t="s">
        <v>28</v>
      </c>
      <c r="N2790" t="s">
        <v>29</v>
      </c>
      <c r="O2790" t="s">
        <v>30</v>
      </c>
      <c r="P2790" t="s">
        <v>54</v>
      </c>
      <c r="Q2790" t="s">
        <v>41</v>
      </c>
      <c r="R2790" t="s">
        <v>33</v>
      </c>
      <c r="S2790" t="s">
        <v>42</v>
      </c>
      <c r="T2790" t="s">
        <v>35</v>
      </c>
      <c r="U2790" s="1" t="s">
        <v>85</v>
      </c>
      <c r="V2790">
        <v>1</v>
      </c>
      <c r="W2790">
        <v>0</v>
      </c>
      <c r="X2790">
        <v>1</v>
      </c>
      <c r="Y2790">
        <v>0</v>
      </c>
      <c r="Z2790">
        <v>0</v>
      </c>
    </row>
    <row r="2791" spans="1:26" x14ac:dyDescent="0.25">
      <c r="A2791">
        <v>107003541</v>
      </c>
      <c r="B2791" t="s">
        <v>114</v>
      </c>
      <c r="C2791" t="s">
        <v>65</v>
      </c>
      <c r="D2791">
        <v>10000040</v>
      </c>
      <c r="E2791">
        <v>10000040</v>
      </c>
      <c r="F2791">
        <v>1.5640000000000001</v>
      </c>
      <c r="G2791">
        <v>30000042</v>
      </c>
      <c r="H2791">
        <v>1.9E-2</v>
      </c>
      <c r="I2791">
        <v>2022</v>
      </c>
      <c r="J2791" t="s">
        <v>145</v>
      </c>
      <c r="K2791" t="s">
        <v>27</v>
      </c>
      <c r="L2791" s="127">
        <v>0.8618055555555556</v>
      </c>
      <c r="M2791" t="s">
        <v>28</v>
      </c>
      <c r="N2791" t="s">
        <v>49</v>
      </c>
      <c r="O2791" t="s">
        <v>30</v>
      </c>
      <c r="P2791" t="s">
        <v>31</v>
      </c>
      <c r="Q2791" t="s">
        <v>41</v>
      </c>
      <c r="R2791" t="s">
        <v>56</v>
      </c>
      <c r="S2791" t="s">
        <v>42</v>
      </c>
      <c r="T2791" t="s">
        <v>35</v>
      </c>
      <c r="U2791" s="1" t="s">
        <v>36</v>
      </c>
      <c r="V2791">
        <v>2</v>
      </c>
      <c r="W2791">
        <v>0</v>
      </c>
      <c r="X2791">
        <v>0</v>
      </c>
      <c r="Y2791">
        <v>0</v>
      </c>
      <c r="Z2791">
        <v>0</v>
      </c>
    </row>
    <row r="2792" spans="1:26" x14ac:dyDescent="0.25">
      <c r="A2792">
        <v>107003545</v>
      </c>
      <c r="B2792" t="s">
        <v>127</v>
      </c>
      <c r="C2792" t="s">
        <v>38</v>
      </c>
      <c r="D2792">
        <v>20000001</v>
      </c>
      <c r="E2792">
        <v>20000001</v>
      </c>
      <c r="F2792">
        <v>3.5049999999999999</v>
      </c>
      <c r="G2792">
        <v>21000001</v>
      </c>
      <c r="H2792">
        <v>0.1</v>
      </c>
      <c r="I2792">
        <v>2022</v>
      </c>
      <c r="J2792" t="s">
        <v>145</v>
      </c>
      <c r="K2792" t="s">
        <v>55</v>
      </c>
      <c r="L2792" s="127">
        <v>0.6333333333333333</v>
      </c>
      <c r="M2792" t="s">
        <v>28</v>
      </c>
      <c r="N2792" t="s">
        <v>49</v>
      </c>
      <c r="O2792" t="s">
        <v>30</v>
      </c>
      <c r="P2792" t="s">
        <v>68</v>
      </c>
      <c r="Q2792" t="s">
        <v>41</v>
      </c>
      <c r="R2792" t="s">
        <v>33</v>
      </c>
      <c r="S2792" t="s">
        <v>42</v>
      </c>
      <c r="T2792" t="s">
        <v>35</v>
      </c>
      <c r="U2792" s="1" t="s">
        <v>36</v>
      </c>
      <c r="V2792">
        <v>3</v>
      </c>
      <c r="W2792">
        <v>0</v>
      </c>
      <c r="X2792">
        <v>0</v>
      </c>
      <c r="Y2792">
        <v>0</v>
      </c>
      <c r="Z2792">
        <v>0</v>
      </c>
    </row>
    <row r="2793" spans="1:26" x14ac:dyDescent="0.25">
      <c r="A2793">
        <v>107003608</v>
      </c>
      <c r="B2793" t="s">
        <v>25</v>
      </c>
      <c r="C2793" t="s">
        <v>65</v>
      </c>
      <c r="D2793">
        <v>10000040</v>
      </c>
      <c r="E2793">
        <v>10000040</v>
      </c>
      <c r="F2793">
        <v>4.33</v>
      </c>
      <c r="G2793">
        <v>40001652</v>
      </c>
      <c r="H2793">
        <v>0.2</v>
      </c>
      <c r="I2793">
        <v>2022</v>
      </c>
      <c r="J2793" t="s">
        <v>145</v>
      </c>
      <c r="K2793" t="s">
        <v>58</v>
      </c>
      <c r="L2793" s="127">
        <v>0.20625000000000002</v>
      </c>
      <c r="M2793" t="s">
        <v>51</v>
      </c>
      <c r="N2793" t="s">
        <v>49</v>
      </c>
      <c r="O2793" t="s">
        <v>30</v>
      </c>
      <c r="P2793" t="s">
        <v>68</v>
      </c>
      <c r="Q2793" t="s">
        <v>41</v>
      </c>
      <c r="R2793" t="s">
        <v>33</v>
      </c>
      <c r="S2793" t="s">
        <v>42</v>
      </c>
      <c r="T2793" t="s">
        <v>57</v>
      </c>
      <c r="U2793" s="1" t="s">
        <v>85</v>
      </c>
      <c r="V2793">
        <v>2</v>
      </c>
      <c r="W2793">
        <v>0</v>
      </c>
      <c r="X2793">
        <v>1</v>
      </c>
      <c r="Y2793">
        <v>0</v>
      </c>
      <c r="Z2793">
        <v>0</v>
      </c>
    </row>
    <row r="2794" spans="1:26" x14ac:dyDescent="0.25">
      <c r="A2794">
        <v>107003655</v>
      </c>
      <c r="B2794" t="s">
        <v>110</v>
      </c>
      <c r="C2794" t="s">
        <v>67</v>
      </c>
      <c r="D2794">
        <v>30000107</v>
      </c>
      <c r="E2794">
        <v>30000107</v>
      </c>
      <c r="F2794">
        <v>27.24</v>
      </c>
      <c r="G2794">
        <v>40001002</v>
      </c>
      <c r="H2794">
        <v>0.3</v>
      </c>
      <c r="I2794">
        <v>2022</v>
      </c>
      <c r="J2794" t="s">
        <v>145</v>
      </c>
      <c r="K2794" t="s">
        <v>48</v>
      </c>
      <c r="L2794" s="127">
        <v>0.60486111111111118</v>
      </c>
      <c r="M2794" t="s">
        <v>28</v>
      </c>
      <c r="N2794" t="s">
        <v>49</v>
      </c>
      <c r="O2794" t="s">
        <v>30</v>
      </c>
      <c r="P2794" t="s">
        <v>68</v>
      </c>
      <c r="Q2794" t="s">
        <v>41</v>
      </c>
      <c r="R2794" t="s">
        <v>33</v>
      </c>
      <c r="S2794" t="s">
        <v>42</v>
      </c>
      <c r="T2794" t="s">
        <v>35</v>
      </c>
      <c r="U2794" s="1" t="s">
        <v>36</v>
      </c>
      <c r="V2794">
        <v>3</v>
      </c>
      <c r="W2794">
        <v>0</v>
      </c>
      <c r="X2794">
        <v>0</v>
      </c>
      <c r="Y2794">
        <v>0</v>
      </c>
      <c r="Z2794">
        <v>0</v>
      </c>
    </row>
    <row r="2795" spans="1:26" x14ac:dyDescent="0.25">
      <c r="A2795">
        <v>107003675</v>
      </c>
      <c r="B2795" t="s">
        <v>117</v>
      </c>
      <c r="C2795" t="s">
        <v>65</v>
      </c>
      <c r="D2795">
        <v>10000077</v>
      </c>
      <c r="E2795">
        <v>10000077</v>
      </c>
      <c r="F2795">
        <v>19.829000000000001</v>
      </c>
      <c r="G2795">
        <v>10000040</v>
      </c>
      <c r="H2795">
        <v>1.1000000000000001</v>
      </c>
      <c r="I2795">
        <v>2022</v>
      </c>
      <c r="J2795" t="s">
        <v>145</v>
      </c>
      <c r="K2795" t="s">
        <v>48</v>
      </c>
      <c r="L2795" s="127">
        <v>0.16805555555555554</v>
      </c>
      <c r="M2795" t="s">
        <v>28</v>
      </c>
      <c r="N2795" t="s">
        <v>49</v>
      </c>
      <c r="O2795" t="s">
        <v>30</v>
      </c>
      <c r="P2795" t="s">
        <v>31</v>
      </c>
      <c r="Q2795" t="s">
        <v>41</v>
      </c>
      <c r="R2795" t="s">
        <v>33</v>
      </c>
      <c r="S2795" t="s">
        <v>42</v>
      </c>
      <c r="T2795" t="s">
        <v>57</v>
      </c>
      <c r="U2795" s="1" t="s">
        <v>43</v>
      </c>
      <c r="V2795">
        <v>2</v>
      </c>
      <c r="W2795">
        <v>0</v>
      </c>
      <c r="X2795">
        <v>0</v>
      </c>
      <c r="Y2795">
        <v>0</v>
      </c>
      <c r="Z2795">
        <v>1</v>
      </c>
    </row>
    <row r="2796" spans="1:26" x14ac:dyDescent="0.25">
      <c r="A2796">
        <v>107003704</v>
      </c>
      <c r="B2796" t="s">
        <v>101</v>
      </c>
      <c r="C2796" t="s">
        <v>67</v>
      </c>
      <c r="D2796">
        <v>30000024</v>
      </c>
      <c r="E2796">
        <v>30000024</v>
      </c>
      <c r="F2796">
        <v>23.016999999999999</v>
      </c>
      <c r="G2796">
        <v>40001818</v>
      </c>
      <c r="H2796">
        <v>2E-3</v>
      </c>
      <c r="I2796">
        <v>2022</v>
      </c>
      <c r="J2796" t="s">
        <v>145</v>
      </c>
      <c r="K2796" t="s">
        <v>48</v>
      </c>
      <c r="L2796" s="127">
        <v>0.2986111111111111</v>
      </c>
      <c r="M2796" t="s">
        <v>28</v>
      </c>
      <c r="N2796" t="s">
        <v>29</v>
      </c>
      <c r="O2796" t="s">
        <v>30</v>
      </c>
      <c r="P2796" t="s">
        <v>31</v>
      </c>
      <c r="Q2796" t="s">
        <v>121</v>
      </c>
      <c r="R2796" t="s">
        <v>33</v>
      </c>
      <c r="S2796" t="s">
        <v>42</v>
      </c>
      <c r="T2796" t="s">
        <v>35</v>
      </c>
      <c r="U2796" s="1" t="s">
        <v>36</v>
      </c>
      <c r="V2796">
        <v>6</v>
      </c>
      <c r="W2796">
        <v>0</v>
      </c>
      <c r="X2796">
        <v>0</v>
      </c>
      <c r="Y2796">
        <v>0</v>
      </c>
      <c r="Z2796">
        <v>0</v>
      </c>
    </row>
    <row r="2797" spans="1:26" x14ac:dyDescent="0.25">
      <c r="A2797">
        <v>107003735</v>
      </c>
      <c r="B2797" t="s">
        <v>25</v>
      </c>
      <c r="C2797" t="s">
        <v>65</v>
      </c>
      <c r="D2797">
        <v>10000040</v>
      </c>
      <c r="E2797">
        <v>10000040</v>
      </c>
      <c r="F2797">
        <v>999.99900000000002</v>
      </c>
      <c r="G2797">
        <v>20000070</v>
      </c>
      <c r="H2797">
        <v>0.5</v>
      </c>
      <c r="I2797">
        <v>2022</v>
      </c>
      <c r="J2797" t="s">
        <v>145</v>
      </c>
      <c r="K2797" t="s">
        <v>48</v>
      </c>
      <c r="L2797" s="127">
        <v>0.34097222222222223</v>
      </c>
      <c r="M2797" t="s">
        <v>28</v>
      </c>
      <c r="N2797" t="s">
        <v>49</v>
      </c>
      <c r="O2797" t="s">
        <v>30</v>
      </c>
      <c r="P2797" t="s">
        <v>31</v>
      </c>
      <c r="Q2797" t="s">
        <v>41</v>
      </c>
      <c r="R2797" t="s">
        <v>33</v>
      </c>
      <c r="S2797" t="s">
        <v>42</v>
      </c>
      <c r="T2797" t="s">
        <v>35</v>
      </c>
      <c r="U2797" s="1" t="s">
        <v>36</v>
      </c>
      <c r="V2797">
        <v>3</v>
      </c>
      <c r="W2797">
        <v>0</v>
      </c>
      <c r="X2797">
        <v>0</v>
      </c>
      <c r="Y2797">
        <v>0</v>
      </c>
      <c r="Z2797">
        <v>0</v>
      </c>
    </row>
    <row r="2798" spans="1:26" x14ac:dyDescent="0.25">
      <c r="A2798">
        <v>107003759</v>
      </c>
      <c r="B2798" t="s">
        <v>25</v>
      </c>
      <c r="C2798" t="s">
        <v>122</v>
      </c>
      <c r="D2798">
        <v>40001728</v>
      </c>
      <c r="E2798">
        <v>40001728</v>
      </c>
      <c r="F2798">
        <v>3.31</v>
      </c>
      <c r="G2798">
        <v>40001664</v>
      </c>
      <c r="H2798">
        <v>0.3</v>
      </c>
      <c r="I2798">
        <v>2022</v>
      </c>
      <c r="J2798" t="s">
        <v>145</v>
      </c>
      <c r="K2798" t="s">
        <v>48</v>
      </c>
      <c r="L2798" s="127">
        <v>0.6791666666666667</v>
      </c>
      <c r="M2798" t="s">
        <v>28</v>
      </c>
      <c r="N2798" t="s">
        <v>49</v>
      </c>
      <c r="O2798" t="s">
        <v>30</v>
      </c>
      <c r="P2798" t="s">
        <v>68</v>
      </c>
      <c r="Q2798" t="s">
        <v>41</v>
      </c>
      <c r="R2798" t="s">
        <v>33</v>
      </c>
      <c r="S2798" t="s">
        <v>42</v>
      </c>
      <c r="T2798" t="s">
        <v>35</v>
      </c>
      <c r="U2798" s="1" t="s">
        <v>43</v>
      </c>
      <c r="V2798">
        <v>3</v>
      </c>
      <c r="W2798">
        <v>0</v>
      </c>
      <c r="X2798">
        <v>0</v>
      </c>
      <c r="Y2798">
        <v>0</v>
      </c>
      <c r="Z2798">
        <v>1</v>
      </c>
    </row>
    <row r="2799" spans="1:26" x14ac:dyDescent="0.25">
      <c r="A2799">
        <v>107003774</v>
      </c>
      <c r="B2799" t="s">
        <v>25</v>
      </c>
      <c r="C2799" t="s">
        <v>65</v>
      </c>
      <c r="D2799">
        <v>10000040</v>
      </c>
      <c r="E2799">
        <v>10000040</v>
      </c>
      <c r="F2799">
        <v>22.888000000000002</v>
      </c>
      <c r="G2799">
        <v>29000070</v>
      </c>
      <c r="H2799">
        <v>0.1</v>
      </c>
      <c r="I2799">
        <v>2022</v>
      </c>
      <c r="J2799" t="s">
        <v>145</v>
      </c>
      <c r="K2799" t="s">
        <v>48</v>
      </c>
      <c r="L2799" s="127">
        <v>0.67222222222222217</v>
      </c>
      <c r="M2799" t="s">
        <v>28</v>
      </c>
      <c r="N2799" t="s">
        <v>49</v>
      </c>
      <c r="O2799" t="s">
        <v>30</v>
      </c>
      <c r="P2799" t="s">
        <v>31</v>
      </c>
      <c r="Q2799" t="s">
        <v>41</v>
      </c>
      <c r="R2799" t="s">
        <v>33</v>
      </c>
      <c r="S2799" t="s">
        <v>42</v>
      </c>
      <c r="T2799" t="s">
        <v>35</v>
      </c>
      <c r="U2799" s="1" t="s">
        <v>36</v>
      </c>
      <c r="V2799">
        <v>8</v>
      </c>
      <c r="W2799">
        <v>0</v>
      </c>
      <c r="X2799">
        <v>0</v>
      </c>
      <c r="Y2799">
        <v>0</v>
      </c>
      <c r="Z2799">
        <v>0</v>
      </c>
    </row>
    <row r="2800" spans="1:26" x14ac:dyDescent="0.25">
      <c r="A2800">
        <v>107003777</v>
      </c>
      <c r="B2800" t="s">
        <v>117</v>
      </c>
      <c r="C2800" t="s">
        <v>65</v>
      </c>
      <c r="D2800">
        <v>10000077</v>
      </c>
      <c r="E2800">
        <v>10000077</v>
      </c>
      <c r="F2800">
        <v>18.454000000000001</v>
      </c>
      <c r="G2800">
        <v>20000070</v>
      </c>
      <c r="H2800">
        <v>0.1</v>
      </c>
      <c r="I2800">
        <v>2022</v>
      </c>
      <c r="J2800" t="s">
        <v>145</v>
      </c>
      <c r="K2800" t="s">
        <v>39</v>
      </c>
      <c r="L2800" s="127">
        <v>0.72222222222222221</v>
      </c>
      <c r="M2800" t="s">
        <v>28</v>
      </c>
      <c r="N2800" t="s">
        <v>29</v>
      </c>
      <c r="O2800" t="s">
        <v>30</v>
      </c>
      <c r="P2800" t="s">
        <v>31</v>
      </c>
      <c r="Q2800" t="s">
        <v>41</v>
      </c>
      <c r="R2800" t="s">
        <v>33</v>
      </c>
      <c r="S2800" t="s">
        <v>42</v>
      </c>
      <c r="T2800" t="s">
        <v>35</v>
      </c>
      <c r="U2800" s="1" t="s">
        <v>64</v>
      </c>
      <c r="V2800">
        <v>2</v>
      </c>
      <c r="W2800">
        <v>0</v>
      </c>
      <c r="X2800">
        <v>0</v>
      </c>
      <c r="Y2800">
        <v>1</v>
      </c>
      <c r="Z2800">
        <v>0</v>
      </c>
    </row>
    <row r="2801" spans="1:26" x14ac:dyDescent="0.25">
      <c r="A2801">
        <v>107003788</v>
      </c>
      <c r="B2801" t="s">
        <v>101</v>
      </c>
      <c r="C2801" t="s">
        <v>45</v>
      </c>
      <c r="D2801">
        <v>50018682</v>
      </c>
      <c r="E2801">
        <v>30000024</v>
      </c>
      <c r="F2801">
        <v>19.587</v>
      </c>
      <c r="G2801">
        <v>50005747</v>
      </c>
      <c r="H2801">
        <v>0</v>
      </c>
      <c r="I2801">
        <v>2022</v>
      </c>
      <c r="J2801" t="s">
        <v>145</v>
      </c>
      <c r="K2801" t="s">
        <v>55</v>
      </c>
      <c r="L2801" s="127">
        <v>0.45</v>
      </c>
      <c r="M2801" t="s">
        <v>28</v>
      </c>
      <c r="N2801" t="s">
        <v>49</v>
      </c>
      <c r="O2801" t="s">
        <v>30</v>
      </c>
      <c r="P2801" t="s">
        <v>31</v>
      </c>
      <c r="Q2801" t="s">
        <v>41</v>
      </c>
      <c r="S2801" t="s">
        <v>42</v>
      </c>
      <c r="T2801" t="s">
        <v>35</v>
      </c>
      <c r="U2801" s="1" t="s">
        <v>36</v>
      </c>
      <c r="V2801">
        <v>4</v>
      </c>
      <c r="W2801">
        <v>0</v>
      </c>
      <c r="X2801">
        <v>0</v>
      </c>
      <c r="Y2801">
        <v>0</v>
      </c>
      <c r="Z2801">
        <v>0</v>
      </c>
    </row>
    <row r="2802" spans="1:26" x14ac:dyDescent="0.25">
      <c r="A2802">
        <v>107004052</v>
      </c>
      <c r="B2802" t="s">
        <v>133</v>
      </c>
      <c r="C2802" t="s">
        <v>38</v>
      </c>
      <c r="D2802">
        <v>20000070</v>
      </c>
      <c r="E2802">
        <v>20000070</v>
      </c>
      <c r="F2802">
        <v>3.734</v>
      </c>
      <c r="G2802">
        <v>50012781</v>
      </c>
      <c r="H2802">
        <v>1.0999999999999999E-2</v>
      </c>
      <c r="I2802">
        <v>2022</v>
      </c>
      <c r="J2802" t="s">
        <v>145</v>
      </c>
      <c r="K2802" t="s">
        <v>48</v>
      </c>
      <c r="L2802" s="127">
        <v>0.51944444444444449</v>
      </c>
      <c r="M2802" t="s">
        <v>40</v>
      </c>
      <c r="N2802" t="s">
        <v>49</v>
      </c>
      <c r="O2802" t="s">
        <v>30</v>
      </c>
      <c r="P2802" t="s">
        <v>68</v>
      </c>
      <c r="Q2802" t="s">
        <v>41</v>
      </c>
      <c r="R2802" t="s">
        <v>72</v>
      </c>
      <c r="S2802" t="s">
        <v>42</v>
      </c>
      <c r="T2802" t="s">
        <v>35</v>
      </c>
      <c r="U2802" s="1" t="s">
        <v>43</v>
      </c>
      <c r="V2802">
        <v>6</v>
      </c>
      <c r="W2802">
        <v>0</v>
      </c>
      <c r="X2802">
        <v>0</v>
      </c>
      <c r="Y2802">
        <v>0</v>
      </c>
      <c r="Z2802">
        <v>3</v>
      </c>
    </row>
    <row r="2803" spans="1:26" x14ac:dyDescent="0.25">
      <c r="A2803">
        <v>107004111</v>
      </c>
      <c r="B2803" t="s">
        <v>81</v>
      </c>
      <c r="C2803" t="s">
        <v>45</v>
      </c>
      <c r="D2803">
        <v>50016130</v>
      </c>
      <c r="E2803">
        <v>50016130</v>
      </c>
      <c r="F2803">
        <v>1.452</v>
      </c>
      <c r="G2803">
        <v>50039993</v>
      </c>
      <c r="H2803">
        <v>0.1</v>
      </c>
      <c r="I2803">
        <v>2022</v>
      </c>
      <c r="J2803" t="s">
        <v>154</v>
      </c>
      <c r="K2803" t="s">
        <v>55</v>
      </c>
      <c r="L2803" s="127">
        <v>0.41388888888888892</v>
      </c>
      <c r="M2803" t="s">
        <v>28</v>
      </c>
      <c r="N2803" t="s">
        <v>49</v>
      </c>
      <c r="O2803" t="s">
        <v>30</v>
      </c>
      <c r="P2803" t="s">
        <v>68</v>
      </c>
      <c r="Q2803" t="s">
        <v>32</v>
      </c>
      <c r="R2803" t="s">
        <v>33</v>
      </c>
      <c r="S2803" t="s">
        <v>42</v>
      </c>
      <c r="T2803" t="s">
        <v>35</v>
      </c>
      <c r="U2803" s="1" t="s">
        <v>36</v>
      </c>
      <c r="V2803">
        <v>2</v>
      </c>
      <c r="W2803">
        <v>0</v>
      </c>
      <c r="X2803">
        <v>0</v>
      </c>
      <c r="Y2803">
        <v>0</v>
      </c>
      <c r="Z2803">
        <v>0</v>
      </c>
    </row>
    <row r="2804" spans="1:26" x14ac:dyDescent="0.25">
      <c r="A2804">
        <v>107004228</v>
      </c>
      <c r="B2804" t="s">
        <v>104</v>
      </c>
      <c r="C2804" t="s">
        <v>65</v>
      </c>
      <c r="D2804">
        <v>10000026</v>
      </c>
      <c r="E2804">
        <v>10000026</v>
      </c>
      <c r="F2804">
        <v>0.23</v>
      </c>
      <c r="G2804">
        <v>30000280</v>
      </c>
      <c r="H2804">
        <v>0.22</v>
      </c>
      <c r="I2804">
        <v>2022</v>
      </c>
      <c r="J2804" t="s">
        <v>145</v>
      </c>
      <c r="K2804" t="s">
        <v>60</v>
      </c>
      <c r="L2804" s="127">
        <v>0.79027777777777775</v>
      </c>
      <c r="M2804" t="s">
        <v>28</v>
      </c>
      <c r="N2804" t="s">
        <v>29</v>
      </c>
      <c r="O2804" t="s">
        <v>30</v>
      </c>
      <c r="P2804" t="s">
        <v>31</v>
      </c>
      <c r="Q2804" t="s">
        <v>32</v>
      </c>
      <c r="R2804" t="s">
        <v>33</v>
      </c>
      <c r="S2804" t="s">
        <v>42</v>
      </c>
      <c r="T2804" t="s">
        <v>35</v>
      </c>
      <c r="U2804" s="1" t="s">
        <v>36</v>
      </c>
      <c r="V2804">
        <v>6</v>
      </c>
      <c r="W2804">
        <v>0</v>
      </c>
      <c r="X2804">
        <v>0</v>
      </c>
      <c r="Y2804">
        <v>0</v>
      </c>
      <c r="Z2804">
        <v>0</v>
      </c>
    </row>
    <row r="2805" spans="1:26" x14ac:dyDescent="0.25">
      <c r="A2805">
        <v>107004286</v>
      </c>
      <c r="B2805" t="s">
        <v>104</v>
      </c>
      <c r="C2805" t="s">
        <v>65</v>
      </c>
      <c r="D2805">
        <v>10000026</v>
      </c>
      <c r="E2805">
        <v>10000026</v>
      </c>
      <c r="F2805">
        <v>15.164</v>
      </c>
      <c r="G2805">
        <v>20000025</v>
      </c>
      <c r="H2805">
        <v>1.5</v>
      </c>
      <c r="I2805">
        <v>2022</v>
      </c>
      <c r="J2805" t="s">
        <v>145</v>
      </c>
      <c r="K2805" t="s">
        <v>53</v>
      </c>
      <c r="L2805" s="127">
        <v>0.52361111111111114</v>
      </c>
      <c r="M2805" t="s">
        <v>28</v>
      </c>
      <c r="N2805" t="s">
        <v>49</v>
      </c>
      <c r="O2805" t="s">
        <v>30</v>
      </c>
      <c r="P2805" t="s">
        <v>31</v>
      </c>
      <c r="Q2805" t="s">
        <v>41</v>
      </c>
      <c r="R2805" t="s">
        <v>33</v>
      </c>
      <c r="S2805" t="s">
        <v>42</v>
      </c>
      <c r="T2805" t="s">
        <v>35</v>
      </c>
      <c r="U2805" s="1" t="s">
        <v>36</v>
      </c>
      <c r="V2805">
        <v>4</v>
      </c>
      <c r="W2805">
        <v>0</v>
      </c>
      <c r="X2805">
        <v>0</v>
      </c>
      <c r="Y2805">
        <v>0</v>
      </c>
      <c r="Z2805">
        <v>0</v>
      </c>
    </row>
    <row r="2806" spans="1:26" x14ac:dyDescent="0.25">
      <c r="A2806">
        <v>107004288</v>
      </c>
      <c r="B2806" t="s">
        <v>104</v>
      </c>
      <c r="C2806" t="s">
        <v>65</v>
      </c>
      <c r="D2806">
        <v>10000026</v>
      </c>
      <c r="E2806">
        <v>10000026</v>
      </c>
      <c r="F2806">
        <v>8.7170000000000005</v>
      </c>
      <c r="G2806">
        <v>20000064</v>
      </c>
      <c r="H2806">
        <v>0.3</v>
      </c>
      <c r="I2806">
        <v>2022</v>
      </c>
      <c r="J2806" t="s">
        <v>145</v>
      </c>
      <c r="K2806" t="s">
        <v>53</v>
      </c>
      <c r="L2806" s="127">
        <v>0.2902777777777778</v>
      </c>
      <c r="M2806" t="s">
        <v>28</v>
      </c>
      <c r="N2806" t="s">
        <v>49</v>
      </c>
      <c r="O2806" t="s">
        <v>30</v>
      </c>
      <c r="P2806" t="s">
        <v>31</v>
      </c>
      <c r="Q2806" t="s">
        <v>32</v>
      </c>
      <c r="R2806" t="s">
        <v>33</v>
      </c>
      <c r="S2806" t="s">
        <v>42</v>
      </c>
      <c r="T2806" t="s">
        <v>35</v>
      </c>
      <c r="U2806" s="1" t="s">
        <v>36</v>
      </c>
      <c r="V2806">
        <v>2</v>
      </c>
      <c r="W2806">
        <v>0</v>
      </c>
      <c r="X2806">
        <v>0</v>
      </c>
      <c r="Y2806">
        <v>0</v>
      </c>
      <c r="Z2806">
        <v>0</v>
      </c>
    </row>
    <row r="2807" spans="1:26" x14ac:dyDescent="0.25">
      <c r="A2807">
        <v>107004324</v>
      </c>
      <c r="B2807" t="s">
        <v>104</v>
      </c>
      <c r="C2807" t="s">
        <v>65</v>
      </c>
      <c r="D2807">
        <v>10000026</v>
      </c>
      <c r="E2807">
        <v>10000026</v>
      </c>
      <c r="F2807">
        <v>0</v>
      </c>
      <c r="G2807">
        <v>20000025</v>
      </c>
      <c r="H2807">
        <v>3.9</v>
      </c>
      <c r="I2807">
        <v>2022</v>
      </c>
      <c r="J2807" t="s">
        <v>145</v>
      </c>
      <c r="K2807" t="s">
        <v>48</v>
      </c>
      <c r="L2807" s="127">
        <v>0.42708333333333331</v>
      </c>
      <c r="M2807" t="s">
        <v>28</v>
      </c>
      <c r="N2807" t="s">
        <v>49</v>
      </c>
      <c r="O2807" t="s">
        <v>30</v>
      </c>
      <c r="P2807" t="s">
        <v>31</v>
      </c>
      <c r="Q2807" t="s">
        <v>41</v>
      </c>
      <c r="R2807" t="s">
        <v>33</v>
      </c>
      <c r="S2807" t="s">
        <v>42</v>
      </c>
      <c r="T2807" t="s">
        <v>35</v>
      </c>
      <c r="U2807" s="1" t="s">
        <v>43</v>
      </c>
      <c r="V2807">
        <v>4</v>
      </c>
      <c r="W2807">
        <v>0</v>
      </c>
      <c r="X2807">
        <v>0</v>
      </c>
      <c r="Y2807">
        <v>0</v>
      </c>
      <c r="Z2807">
        <v>1</v>
      </c>
    </row>
    <row r="2808" spans="1:26" x14ac:dyDescent="0.25">
      <c r="A2808">
        <v>107004370</v>
      </c>
      <c r="B2808" t="s">
        <v>86</v>
      </c>
      <c r="C2808" t="s">
        <v>65</v>
      </c>
      <c r="D2808">
        <v>10000026</v>
      </c>
      <c r="E2808">
        <v>10000026</v>
      </c>
      <c r="F2808">
        <v>23.954999999999998</v>
      </c>
      <c r="G2808">
        <v>200360</v>
      </c>
      <c r="H2808">
        <v>0.2</v>
      </c>
      <c r="I2808">
        <v>2022</v>
      </c>
      <c r="J2808" t="s">
        <v>145</v>
      </c>
      <c r="K2808" t="s">
        <v>53</v>
      </c>
      <c r="L2808" s="127">
        <v>0.82777777777777783</v>
      </c>
      <c r="M2808" t="s">
        <v>28</v>
      </c>
      <c r="N2808" t="s">
        <v>49</v>
      </c>
      <c r="O2808" t="s">
        <v>30</v>
      </c>
      <c r="P2808" t="s">
        <v>31</v>
      </c>
      <c r="Q2808" t="s">
        <v>41</v>
      </c>
      <c r="R2808" t="s">
        <v>33</v>
      </c>
      <c r="S2808" t="s">
        <v>42</v>
      </c>
      <c r="T2808" t="s">
        <v>35</v>
      </c>
      <c r="U2808" s="1" t="s">
        <v>43</v>
      </c>
      <c r="V2808">
        <v>3</v>
      </c>
      <c r="W2808">
        <v>0</v>
      </c>
      <c r="X2808">
        <v>0</v>
      </c>
      <c r="Y2808">
        <v>0</v>
      </c>
      <c r="Z2808">
        <v>1</v>
      </c>
    </row>
    <row r="2809" spans="1:26" x14ac:dyDescent="0.25">
      <c r="A2809">
        <v>107004421</v>
      </c>
      <c r="B2809" t="s">
        <v>25</v>
      </c>
      <c r="C2809" t="s">
        <v>65</v>
      </c>
      <c r="D2809">
        <v>10000040</v>
      </c>
      <c r="E2809">
        <v>10000040</v>
      </c>
      <c r="F2809">
        <v>25.988</v>
      </c>
      <c r="G2809">
        <v>29000070</v>
      </c>
      <c r="H2809">
        <v>3</v>
      </c>
      <c r="I2809">
        <v>2022</v>
      </c>
      <c r="J2809" t="s">
        <v>145</v>
      </c>
      <c r="K2809" t="s">
        <v>39</v>
      </c>
      <c r="L2809" s="127">
        <v>0.34027777777777773</v>
      </c>
      <c r="M2809" t="s">
        <v>28</v>
      </c>
      <c r="N2809" t="s">
        <v>49</v>
      </c>
      <c r="O2809" t="s">
        <v>30</v>
      </c>
      <c r="P2809" t="s">
        <v>54</v>
      </c>
      <c r="Q2809" t="s">
        <v>41</v>
      </c>
      <c r="R2809" t="s">
        <v>33</v>
      </c>
      <c r="S2809" t="s">
        <v>42</v>
      </c>
      <c r="T2809" t="s">
        <v>35</v>
      </c>
      <c r="U2809" s="1" t="s">
        <v>36</v>
      </c>
      <c r="V2809">
        <v>2</v>
      </c>
      <c r="W2809">
        <v>0</v>
      </c>
      <c r="X2809">
        <v>0</v>
      </c>
      <c r="Y2809">
        <v>0</v>
      </c>
      <c r="Z2809">
        <v>0</v>
      </c>
    </row>
    <row r="2810" spans="1:26" x14ac:dyDescent="0.25">
      <c r="A2810">
        <v>107004432</v>
      </c>
      <c r="B2810" t="s">
        <v>103</v>
      </c>
      <c r="C2810" t="s">
        <v>65</v>
      </c>
      <c r="D2810">
        <v>10000085</v>
      </c>
      <c r="E2810">
        <v>10000085</v>
      </c>
      <c r="F2810">
        <v>0.1</v>
      </c>
      <c r="G2810" t="s">
        <v>263</v>
      </c>
      <c r="H2810">
        <v>0.1</v>
      </c>
      <c r="I2810">
        <v>2022</v>
      </c>
      <c r="J2810" t="s">
        <v>145</v>
      </c>
      <c r="K2810" t="s">
        <v>55</v>
      </c>
      <c r="L2810" s="127">
        <v>0.83888888888888891</v>
      </c>
      <c r="M2810" t="s">
        <v>28</v>
      </c>
      <c r="N2810" t="s">
        <v>49</v>
      </c>
      <c r="O2810" t="s">
        <v>30</v>
      </c>
      <c r="P2810" t="s">
        <v>54</v>
      </c>
      <c r="Q2810" t="s">
        <v>41</v>
      </c>
      <c r="R2810" t="s">
        <v>33</v>
      </c>
      <c r="S2810" t="s">
        <v>42</v>
      </c>
      <c r="T2810" t="s">
        <v>35</v>
      </c>
      <c r="U2810" s="1" t="s">
        <v>36</v>
      </c>
      <c r="V2810">
        <v>23</v>
      </c>
      <c r="W2810">
        <v>0</v>
      </c>
      <c r="X2810">
        <v>0</v>
      </c>
      <c r="Y2810">
        <v>0</v>
      </c>
      <c r="Z2810">
        <v>0</v>
      </c>
    </row>
    <row r="2811" spans="1:26" x14ac:dyDescent="0.25">
      <c r="A2811">
        <v>107004483</v>
      </c>
      <c r="B2811" t="s">
        <v>106</v>
      </c>
      <c r="C2811" t="s">
        <v>65</v>
      </c>
      <c r="D2811">
        <v>10000095</v>
      </c>
      <c r="E2811">
        <v>10000095</v>
      </c>
      <c r="F2811">
        <v>25.568000000000001</v>
      </c>
      <c r="G2811">
        <v>30000082</v>
      </c>
      <c r="H2811">
        <v>1</v>
      </c>
      <c r="I2811">
        <v>2022</v>
      </c>
      <c r="J2811" t="s">
        <v>154</v>
      </c>
      <c r="K2811" t="s">
        <v>55</v>
      </c>
      <c r="L2811" s="127">
        <v>0.47500000000000003</v>
      </c>
      <c r="M2811" t="s">
        <v>28</v>
      </c>
      <c r="N2811" t="s">
        <v>29</v>
      </c>
      <c r="O2811" t="s">
        <v>30</v>
      </c>
      <c r="P2811" t="s">
        <v>54</v>
      </c>
      <c r="Q2811" t="s">
        <v>41</v>
      </c>
      <c r="R2811" t="s">
        <v>33</v>
      </c>
      <c r="S2811" t="s">
        <v>42</v>
      </c>
      <c r="T2811" t="s">
        <v>35</v>
      </c>
      <c r="U2811" s="1" t="s">
        <v>36</v>
      </c>
      <c r="V2811">
        <v>3</v>
      </c>
      <c r="W2811">
        <v>0</v>
      </c>
      <c r="X2811">
        <v>0</v>
      </c>
      <c r="Y2811">
        <v>0</v>
      </c>
      <c r="Z2811">
        <v>0</v>
      </c>
    </row>
    <row r="2812" spans="1:26" x14ac:dyDescent="0.25">
      <c r="A2812">
        <v>107004502</v>
      </c>
      <c r="B2812" t="s">
        <v>112</v>
      </c>
      <c r="C2812" t="s">
        <v>122</v>
      </c>
      <c r="D2812">
        <v>40001414</v>
      </c>
      <c r="E2812">
        <v>40001414</v>
      </c>
      <c r="F2812">
        <v>0.23699999999999999</v>
      </c>
      <c r="G2812">
        <v>40002211</v>
      </c>
      <c r="H2812">
        <v>0.6</v>
      </c>
      <c r="I2812">
        <v>2022</v>
      </c>
      <c r="J2812" t="s">
        <v>154</v>
      </c>
      <c r="K2812" t="s">
        <v>55</v>
      </c>
      <c r="L2812" s="127">
        <v>0.51527777777777783</v>
      </c>
      <c r="M2812" t="s">
        <v>28</v>
      </c>
      <c r="N2812" t="s">
        <v>49</v>
      </c>
      <c r="O2812" t="s">
        <v>30</v>
      </c>
      <c r="P2812" t="s">
        <v>68</v>
      </c>
      <c r="Q2812" t="s">
        <v>41</v>
      </c>
      <c r="R2812" t="s">
        <v>33</v>
      </c>
      <c r="S2812" t="s">
        <v>42</v>
      </c>
      <c r="T2812" t="s">
        <v>35</v>
      </c>
      <c r="U2812" s="1" t="s">
        <v>36</v>
      </c>
      <c r="V2812">
        <v>2</v>
      </c>
      <c r="W2812">
        <v>0</v>
      </c>
      <c r="X2812">
        <v>0</v>
      </c>
      <c r="Y2812">
        <v>0</v>
      </c>
      <c r="Z2812">
        <v>0</v>
      </c>
    </row>
    <row r="2813" spans="1:26" x14ac:dyDescent="0.25">
      <c r="A2813">
        <v>107004504</v>
      </c>
      <c r="B2813" t="s">
        <v>86</v>
      </c>
      <c r="C2813" t="s">
        <v>65</v>
      </c>
      <c r="D2813">
        <v>10000026</v>
      </c>
      <c r="E2813">
        <v>10000026</v>
      </c>
      <c r="F2813">
        <v>23.831</v>
      </c>
      <c r="G2813">
        <v>200360</v>
      </c>
      <c r="H2813">
        <v>7.5999999999999998E-2</v>
      </c>
      <c r="I2813">
        <v>2022</v>
      </c>
      <c r="J2813" t="s">
        <v>154</v>
      </c>
      <c r="K2813" t="s">
        <v>55</v>
      </c>
      <c r="L2813" s="127">
        <v>0.51597222222222217</v>
      </c>
      <c r="M2813" t="s">
        <v>28</v>
      </c>
      <c r="N2813" t="s">
        <v>49</v>
      </c>
      <c r="O2813" t="s">
        <v>30</v>
      </c>
      <c r="P2813" t="s">
        <v>31</v>
      </c>
      <c r="Q2813" t="s">
        <v>41</v>
      </c>
      <c r="R2813" t="s">
        <v>33</v>
      </c>
      <c r="S2813" t="s">
        <v>42</v>
      </c>
      <c r="T2813" t="s">
        <v>35</v>
      </c>
      <c r="U2813" s="1" t="s">
        <v>36</v>
      </c>
      <c r="V2813">
        <v>4</v>
      </c>
      <c r="W2813">
        <v>0</v>
      </c>
      <c r="X2813">
        <v>0</v>
      </c>
      <c r="Y2813">
        <v>0</v>
      </c>
      <c r="Z2813">
        <v>0</v>
      </c>
    </row>
    <row r="2814" spans="1:26" x14ac:dyDescent="0.25">
      <c r="A2814">
        <v>107004507</v>
      </c>
      <c r="B2814" t="s">
        <v>104</v>
      </c>
      <c r="C2814" t="s">
        <v>65</v>
      </c>
      <c r="D2814">
        <v>10000026</v>
      </c>
      <c r="E2814">
        <v>10000026</v>
      </c>
      <c r="F2814">
        <v>15.132</v>
      </c>
      <c r="G2814">
        <v>200560</v>
      </c>
      <c r="H2814">
        <v>0.4</v>
      </c>
      <c r="I2814">
        <v>2022</v>
      </c>
      <c r="J2814" t="s">
        <v>154</v>
      </c>
      <c r="K2814" t="s">
        <v>55</v>
      </c>
      <c r="L2814" s="127">
        <v>0.40347222222222223</v>
      </c>
      <c r="M2814" t="s">
        <v>28</v>
      </c>
      <c r="N2814" t="s">
        <v>49</v>
      </c>
      <c r="O2814" t="s">
        <v>30</v>
      </c>
      <c r="P2814" t="s">
        <v>54</v>
      </c>
      <c r="Q2814" t="s">
        <v>41</v>
      </c>
      <c r="R2814" t="s">
        <v>33</v>
      </c>
      <c r="S2814" t="s">
        <v>42</v>
      </c>
      <c r="T2814" t="s">
        <v>35</v>
      </c>
      <c r="U2814" s="1" t="s">
        <v>36</v>
      </c>
      <c r="V2814">
        <v>1</v>
      </c>
      <c r="W2814">
        <v>0</v>
      </c>
      <c r="X2814">
        <v>0</v>
      </c>
      <c r="Y2814">
        <v>0</v>
      </c>
      <c r="Z2814">
        <v>0</v>
      </c>
    </row>
    <row r="2815" spans="1:26" x14ac:dyDescent="0.25">
      <c r="A2815">
        <v>107004533</v>
      </c>
      <c r="B2815" t="s">
        <v>229</v>
      </c>
      <c r="C2815" t="s">
        <v>65</v>
      </c>
      <c r="D2815">
        <v>10000026</v>
      </c>
      <c r="E2815">
        <v>10000026</v>
      </c>
      <c r="F2815">
        <v>0</v>
      </c>
      <c r="G2815">
        <v>200580</v>
      </c>
      <c r="H2815">
        <v>0.5</v>
      </c>
      <c r="I2815">
        <v>2022</v>
      </c>
      <c r="J2815" t="s">
        <v>145</v>
      </c>
      <c r="K2815" t="s">
        <v>48</v>
      </c>
      <c r="L2815" s="127">
        <v>0.70138888888888884</v>
      </c>
      <c r="M2815" t="s">
        <v>28</v>
      </c>
      <c r="N2815" t="s">
        <v>49</v>
      </c>
      <c r="O2815" t="s">
        <v>30</v>
      </c>
      <c r="P2815" t="s">
        <v>54</v>
      </c>
      <c r="Q2815" t="s">
        <v>41</v>
      </c>
      <c r="R2815" t="s">
        <v>33</v>
      </c>
      <c r="S2815" t="s">
        <v>42</v>
      </c>
      <c r="T2815" t="s">
        <v>35</v>
      </c>
      <c r="U2815" s="1" t="s">
        <v>36</v>
      </c>
      <c r="V2815">
        <v>3</v>
      </c>
      <c r="W2815">
        <v>0</v>
      </c>
      <c r="X2815">
        <v>0</v>
      </c>
      <c r="Y2815">
        <v>0</v>
      </c>
      <c r="Z2815">
        <v>0</v>
      </c>
    </row>
    <row r="2816" spans="1:26" x14ac:dyDescent="0.25">
      <c r="A2816">
        <v>107004536</v>
      </c>
      <c r="B2816" t="s">
        <v>127</v>
      </c>
      <c r="C2816" t="s">
        <v>38</v>
      </c>
      <c r="D2816">
        <v>20000001</v>
      </c>
      <c r="E2816">
        <v>20000001</v>
      </c>
      <c r="F2816">
        <v>3.4049999999999998</v>
      </c>
      <c r="G2816">
        <v>21000001</v>
      </c>
      <c r="H2816">
        <v>0</v>
      </c>
      <c r="I2816">
        <v>2022</v>
      </c>
      <c r="J2816" t="s">
        <v>154</v>
      </c>
      <c r="K2816" t="s">
        <v>55</v>
      </c>
      <c r="L2816" s="127">
        <v>0.63958333333333328</v>
      </c>
      <c r="M2816" t="s">
        <v>92</v>
      </c>
      <c r="Q2816" t="s">
        <v>41</v>
      </c>
      <c r="R2816" t="s">
        <v>61</v>
      </c>
      <c r="S2816" t="s">
        <v>42</v>
      </c>
      <c r="T2816" t="s">
        <v>35</v>
      </c>
      <c r="U2816" s="1" t="s">
        <v>43</v>
      </c>
      <c r="V2816">
        <v>3</v>
      </c>
      <c r="W2816">
        <v>0</v>
      </c>
      <c r="X2816">
        <v>0</v>
      </c>
      <c r="Y2816">
        <v>0</v>
      </c>
      <c r="Z2816">
        <v>1</v>
      </c>
    </row>
    <row r="2817" spans="1:26" x14ac:dyDescent="0.25">
      <c r="A2817">
        <v>107004550</v>
      </c>
      <c r="B2817" t="s">
        <v>86</v>
      </c>
      <c r="C2817" t="s">
        <v>65</v>
      </c>
      <c r="D2817">
        <v>10000026</v>
      </c>
      <c r="E2817">
        <v>10000026</v>
      </c>
      <c r="F2817">
        <v>22.782</v>
      </c>
      <c r="G2817">
        <v>200350</v>
      </c>
      <c r="H2817">
        <v>1.9E-2</v>
      </c>
      <c r="I2817">
        <v>2022</v>
      </c>
      <c r="J2817" t="s">
        <v>154</v>
      </c>
      <c r="K2817" t="s">
        <v>55</v>
      </c>
      <c r="L2817" s="127">
        <v>0.73333333333333339</v>
      </c>
      <c r="M2817" t="s">
        <v>28</v>
      </c>
      <c r="N2817" t="s">
        <v>49</v>
      </c>
      <c r="O2817" t="s">
        <v>30</v>
      </c>
      <c r="P2817" t="s">
        <v>31</v>
      </c>
      <c r="Q2817" t="s">
        <v>41</v>
      </c>
      <c r="R2817" t="s">
        <v>33</v>
      </c>
      <c r="S2817" t="s">
        <v>42</v>
      </c>
      <c r="T2817" t="s">
        <v>35</v>
      </c>
      <c r="U2817" s="1" t="s">
        <v>36</v>
      </c>
      <c r="V2817">
        <v>2</v>
      </c>
      <c r="W2817">
        <v>0</v>
      </c>
      <c r="X2817">
        <v>0</v>
      </c>
      <c r="Y2817">
        <v>0</v>
      </c>
      <c r="Z2817">
        <v>0</v>
      </c>
    </row>
    <row r="2818" spans="1:26" x14ac:dyDescent="0.25">
      <c r="A2818">
        <v>107004640</v>
      </c>
      <c r="B2818" t="s">
        <v>44</v>
      </c>
      <c r="C2818" t="s">
        <v>67</v>
      </c>
      <c r="D2818">
        <v>30000055</v>
      </c>
      <c r="E2818">
        <v>30000055</v>
      </c>
      <c r="F2818">
        <v>1.325</v>
      </c>
      <c r="G2818">
        <v>50027505</v>
      </c>
      <c r="H2818">
        <v>0.2</v>
      </c>
      <c r="I2818">
        <v>2022</v>
      </c>
      <c r="J2818" t="s">
        <v>145</v>
      </c>
      <c r="K2818" t="s">
        <v>53</v>
      </c>
      <c r="L2818" s="127">
        <v>0.40625</v>
      </c>
      <c r="M2818" t="s">
        <v>28</v>
      </c>
      <c r="N2818" t="s">
        <v>49</v>
      </c>
      <c r="O2818" t="s">
        <v>30</v>
      </c>
      <c r="P2818" t="s">
        <v>31</v>
      </c>
      <c r="Q2818" t="s">
        <v>41</v>
      </c>
      <c r="R2818" t="s">
        <v>33</v>
      </c>
      <c r="S2818" t="s">
        <v>42</v>
      </c>
      <c r="T2818" t="s">
        <v>35</v>
      </c>
      <c r="U2818" s="1" t="s">
        <v>36</v>
      </c>
      <c r="V2818">
        <v>3</v>
      </c>
      <c r="W2818">
        <v>0</v>
      </c>
      <c r="X2818">
        <v>0</v>
      </c>
      <c r="Y2818">
        <v>0</v>
      </c>
      <c r="Z2818">
        <v>0</v>
      </c>
    </row>
    <row r="2819" spans="1:26" x14ac:dyDescent="0.25">
      <c r="A2819">
        <v>107004671</v>
      </c>
      <c r="B2819" t="s">
        <v>137</v>
      </c>
      <c r="C2819" t="s">
        <v>38</v>
      </c>
      <c r="D2819">
        <v>29000441</v>
      </c>
      <c r="E2819">
        <v>29000441</v>
      </c>
      <c r="F2819">
        <v>999.99900000000002</v>
      </c>
      <c r="G2819">
        <v>50002179</v>
      </c>
      <c r="H2819">
        <v>0</v>
      </c>
      <c r="I2819">
        <v>2022</v>
      </c>
      <c r="J2819" t="s">
        <v>154</v>
      </c>
      <c r="K2819" t="s">
        <v>58</v>
      </c>
      <c r="L2819" s="127">
        <v>0.63263888888888886</v>
      </c>
      <c r="M2819" t="s">
        <v>28</v>
      </c>
      <c r="N2819" t="s">
        <v>29</v>
      </c>
      <c r="O2819" t="s">
        <v>30</v>
      </c>
      <c r="P2819" t="s">
        <v>31</v>
      </c>
      <c r="Q2819" t="s">
        <v>32</v>
      </c>
      <c r="R2819" t="s">
        <v>33</v>
      </c>
      <c r="S2819" t="s">
        <v>42</v>
      </c>
      <c r="T2819" t="s">
        <v>35</v>
      </c>
      <c r="U2819" s="1" t="s">
        <v>43</v>
      </c>
      <c r="V2819">
        <v>3</v>
      </c>
      <c r="W2819">
        <v>0</v>
      </c>
      <c r="X2819">
        <v>0</v>
      </c>
      <c r="Y2819">
        <v>0</v>
      </c>
      <c r="Z2819">
        <v>1</v>
      </c>
    </row>
    <row r="2820" spans="1:26" x14ac:dyDescent="0.25">
      <c r="A2820">
        <v>107004916</v>
      </c>
      <c r="B2820" t="s">
        <v>106</v>
      </c>
      <c r="C2820" t="s">
        <v>65</v>
      </c>
      <c r="D2820">
        <v>10000095</v>
      </c>
      <c r="E2820">
        <v>10000095</v>
      </c>
      <c r="F2820">
        <v>20.507999999999999</v>
      </c>
      <c r="G2820">
        <v>20000013</v>
      </c>
      <c r="H2820">
        <v>1.3</v>
      </c>
      <c r="I2820">
        <v>2022</v>
      </c>
      <c r="J2820" t="s">
        <v>145</v>
      </c>
      <c r="K2820" t="s">
        <v>53</v>
      </c>
      <c r="L2820" s="127">
        <v>0.46111111111111108</v>
      </c>
      <c r="M2820" t="s">
        <v>28</v>
      </c>
      <c r="N2820" t="s">
        <v>49</v>
      </c>
      <c r="O2820" t="s">
        <v>30</v>
      </c>
      <c r="P2820" t="s">
        <v>31</v>
      </c>
      <c r="Q2820" t="s">
        <v>41</v>
      </c>
      <c r="R2820" t="s">
        <v>33</v>
      </c>
      <c r="S2820" t="s">
        <v>42</v>
      </c>
      <c r="T2820" t="s">
        <v>35</v>
      </c>
      <c r="U2820" s="1" t="s">
        <v>43</v>
      </c>
      <c r="V2820">
        <v>2</v>
      </c>
      <c r="W2820">
        <v>0</v>
      </c>
      <c r="X2820">
        <v>0</v>
      </c>
      <c r="Y2820">
        <v>0</v>
      </c>
      <c r="Z2820">
        <v>1</v>
      </c>
    </row>
    <row r="2821" spans="1:26" x14ac:dyDescent="0.25">
      <c r="A2821">
        <v>107004958</v>
      </c>
      <c r="B2821" t="s">
        <v>86</v>
      </c>
      <c r="C2821" t="s">
        <v>65</v>
      </c>
      <c r="D2821">
        <v>10000040</v>
      </c>
      <c r="E2821">
        <v>10000040</v>
      </c>
      <c r="F2821">
        <v>18.059999999999999</v>
      </c>
      <c r="G2821">
        <v>200550</v>
      </c>
      <c r="H2821">
        <v>0.1</v>
      </c>
      <c r="I2821">
        <v>2022</v>
      </c>
      <c r="J2821" t="s">
        <v>145</v>
      </c>
      <c r="K2821" t="s">
        <v>53</v>
      </c>
      <c r="L2821" s="127">
        <v>0.82777777777777783</v>
      </c>
      <c r="M2821" t="s">
        <v>28</v>
      </c>
      <c r="N2821" t="s">
        <v>49</v>
      </c>
      <c r="O2821" t="s">
        <v>30</v>
      </c>
      <c r="P2821" t="s">
        <v>31</v>
      </c>
      <c r="Q2821" t="s">
        <v>41</v>
      </c>
      <c r="R2821" t="s">
        <v>33</v>
      </c>
      <c r="S2821" t="s">
        <v>42</v>
      </c>
      <c r="T2821" t="s">
        <v>35</v>
      </c>
      <c r="U2821" s="1" t="s">
        <v>36</v>
      </c>
      <c r="V2821">
        <v>1</v>
      </c>
      <c r="W2821">
        <v>0</v>
      </c>
      <c r="X2821">
        <v>0</v>
      </c>
      <c r="Y2821">
        <v>0</v>
      </c>
      <c r="Z2821">
        <v>0</v>
      </c>
    </row>
    <row r="2822" spans="1:26" x14ac:dyDescent="0.25">
      <c r="A2822">
        <v>107004965</v>
      </c>
      <c r="B2822" t="s">
        <v>86</v>
      </c>
      <c r="C2822" t="s">
        <v>65</v>
      </c>
      <c r="D2822">
        <v>10000026</v>
      </c>
      <c r="E2822">
        <v>10000026</v>
      </c>
      <c r="F2822">
        <v>26.765999999999998</v>
      </c>
      <c r="G2822">
        <v>200400</v>
      </c>
      <c r="H2822">
        <v>1</v>
      </c>
      <c r="I2822">
        <v>2022</v>
      </c>
      <c r="J2822" t="s">
        <v>145</v>
      </c>
      <c r="K2822" t="s">
        <v>48</v>
      </c>
      <c r="L2822" s="127">
        <v>0.61944444444444446</v>
      </c>
      <c r="M2822" t="s">
        <v>28</v>
      </c>
      <c r="N2822" t="s">
        <v>49</v>
      </c>
      <c r="O2822" t="s">
        <v>30</v>
      </c>
      <c r="P2822" t="s">
        <v>31</v>
      </c>
      <c r="Q2822" t="s">
        <v>41</v>
      </c>
      <c r="R2822" t="s">
        <v>33</v>
      </c>
      <c r="S2822" t="s">
        <v>42</v>
      </c>
      <c r="T2822" t="s">
        <v>35</v>
      </c>
      <c r="U2822" s="1" t="s">
        <v>43</v>
      </c>
      <c r="V2822">
        <v>6</v>
      </c>
      <c r="W2822">
        <v>0</v>
      </c>
      <c r="X2822">
        <v>0</v>
      </c>
      <c r="Y2822">
        <v>0</v>
      </c>
      <c r="Z2822">
        <v>1</v>
      </c>
    </row>
    <row r="2823" spans="1:26" x14ac:dyDescent="0.25">
      <c r="A2823">
        <v>107004966</v>
      </c>
      <c r="B2823" t="s">
        <v>86</v>
      </c>
      <c r="C2823" t="s">
        <v>65</v>
      </c>
      <c r="D2823">
        <v>10000026</v>
      </c>
      <c r="E2823">
        <v>10000026</v>
      </c>
      <c r="F2823">
        <v>26.765999999999998</v>
      </c>
      <c r="G2823">
        <v>200400</v>
      </c>
      <c r="H2823">
        <v>1</v>
      </c>
      <c r="I2823">
        <v>2022</v>
      </c>
      <c r="J2823" t="s">
        <v>145</v>
      </c>
      <c r="K2823" t="s">
        <v>48</v>
      </c>
      <c r="L2823" s="127">
        <v>0.62013888888888891</v>
      </c>
      <c r="M2823" t="s">
        <v>28</v>
      </c>
      <c r="N2823" t="s">
        <v>49</v>
      </c>
      <c r="O2823" t="s">
        <v>30</v>
      </c>
      <c r="P2823" t="s">
        <v>31</v>
      </c>
      <c r="Q2823" t="s">
        <v>41</v>
      </c>
      <c r="R2823" t="s">
        <v>33</v>
      </c>
      <c r="S2823" t="s">
        <v>42</v>
      </c>
      <c r="T2823" t="s">
        <v>35</v>
      </c>
      <c r="U2823" s="1" t="s">
        <v>36</v>
      </c>
      <c r="V2823">
        <v>3</v>
      </c>
      <c r="W2823">
        <v>0</v>
      </c>
      <c r="X2823">
        <v>0</v>
      </c>
      <c r="Y2823">
        <v>0</v>
      </c>
      <c r="Z2823">
        <v>0</v>
      </c>
    </row>
    <row r="2824" spans="1:26" x14ac:dyDescent="0.25">
      <c r="A2824">
        <v>107004967</v>
      </c>
      <c r="B2824" t="s">
        <v>86</v>
      </c>
      <c r="C2824" t="s">
        <v>65</v>
      </c>
      <c r="D2824">
        <v>10000026</v>
      </c>
      <c r="E2824">
        <v>10000026</v>
      </c>
      <c r="F2824">
        <v>26.765999999999998</v>
      </c>
      <c r="G2824">
        <v>200400</v>
      </c>
      <c r="H2824">
        <v>1</v>
      </c>
      <c r="I2824">
        <v>2022</v>
      </c>
      <c r="J2824" t="s">
        <v>145</v>
      </c>
      <c r="K2824" t="s">
        <v>48</v>
      </c>
      <c r="L2824" s="127">
        <v>0.55208333333333337</v>
      </c>
      <c r="M2824" t="s">
        <v>28</v>
      </c>
      <c r="N2824" t="s">
        <v>49</v>
      </c>
      <c r="O2824" t="s">
        <v>30</v>
      </c>
      <c r="P2824" t="s">
        <v>31</v>
      </c>
      <c r="Q2824" t="s">
        <v>41</v>
      </c>
      <c r="R2824" t="s">
        <v>33</v>
      </c>
      <c r="S2824" t="s">
        <v>42</v>
      </c>
      <c r="T2824" t="s">
        <v>35</v>
      </c>
      <c r="U2824" s="1" t="s">
        <v>36</v>
      </c>
      <c r="V2824">
        <v>2</v>
      </c>
      <c r="W2824">
        <v>0</v>
      </c>
      <c r="X2824">
        <v>0</v>
      </c>
      <c r="Y2824">
        <v>0</v>
      </c>
      <c r="Z2824">
        <v>0</v>
      </c>
    </row>
    <row r="2825" spans="1:26" x14ac:dyDescent="0.25">
      <c r="A2825">
        <v>107005043</v>
      </c>
      <c r="B2825" t="s">
        <v>114</v>
      </c>
      <c r="C2825" t="s">
        <v>67</v>
      </c>
      <c r="D2825">
        <v>30000042</v>
      </c>
      <c r="E2825">
        <v>30000042</v>
      </c>
      <c r="F2825">
        <v>13.661</v>
      </c>
      <c r="G2825">
        <v>40001704</v>
      </c>
      <c r="H2825">
        <v>0</v>
      </c>
      <c r="I2825">
        <v>2022</v>
      </c>
      <c r="J2825" t="s">
        <v>145</v>
      </c>
      <c r="K2825" t="s">
        <v>39</v>
      </c>
      <c r="L2825" s="127">
        <v>0.79236111111111107</v>
      </c>
      <c r="M2825" t="s">
        <v>28</v>
      </c>
      <c r="N2825" t="s">
        <v>49</v>
      </c>
      <c r="O2825" t="s">
        <v>30</v>
      </c>
      <c r="P2825" t="s">
        <v>31</v>
      </c>
      <c r="Q2825" t="s">
        <v>41</v>
      </c>
      <c r="R2825" t="s">
        <v>61</v>
      </c>
      <c r="S2825" t="s">
        <v>42</v>
      </c>
      <c r="T2825" t="s">
        <v>35</v>
      </c>
      <c r="U2825" s="1" t="s">
        <v>36</v>
      </c>
      <c r="V2825">
        <v>3</v>
      </c>
      <c r="W2825">
        <v>0</v>
      </c>
      <c r="X2825">
        <v>0</v>
      </c>
      <c r="Y2825">
        <v>0</v>
      </c>
      <c r="Z2825">
        <v>0</v>
      </c>
    </row>
    <row r="2826" spans="1:26" x14ac:dyDescent="0.25">
      <c r="A2826">
        <v>107005066</v>
      </c>
      <c r="B2826" t="s">
        <v>25</v>
      </c>
      <c r="C2826" t="s">
        <v>65</v>
      </c>
      <c r="D2826">
        <v>10000040</v>
      </c>
      <c r="E2826">
        <v>10000040</v>
      </c>
      <c r="F2826">
        <v>22.888000000000002</v>
      </c>
      <c r="G2826">
        <v>29000070</v>
      </c>
      <c r="H2826">
        <v>0.1</v>
      </c>
      <c r="I2826">
        <v>2022</v>
      </c>
      <c r="J2826" t="s">
        <v>145</v>
      </c>
      <c r="K2826" t="s">
        <v>48</v>
      </c>
      <c r="L2826" s="127">
        <v>0.67291666666666661</v>
      </c>
      <c r="M2826" t="s">
        <v>28</v>
      </c>
      <c r="N2826" t="s">
        <v>49</v>
      </c>
      <c r="O2826" t="s">
        <v>30</v>
      </c>
      <c r="P2826" t="s">
        <v>31</v>
      </c>
      <c r="Q2826" t="s">
        <v>41</v>
      </c>
      <c r="R2826" t="s">
        <v>33</v>
      </c>
      <c r="S2826" t="s">
        <v>42</v>
      </c>
      <c r="T2826" t="s">
        <v>35</v>
      </c>
      <c r="U2826" s="1" t="s">
        <v>43</v>
      </c>
      <c r="V2826">
        <v>1</v>
      </c>
      <c r="W2826">
        <v>0</v>
      </c>
      <c r="X2826">
        <v>0</v>
      </c>
      <c r="Y2826">
        <v>0</v>
      </c>
      <c r="Z2826">
        <v>1</v>
      </c>
    </row>
    <row r="2827" spans="1:26" x14ac:dyDescent="0.25">
      <c r="A2827">
        <v>107005096</v>
      </c>
      <c r="B2827" t="s">
        <v>112</v>
      </c>
      <c r="C2827" t="s">
        <v>65</v>
      </c>
      <c r="D2827">
        <v>10000095</v>
      </c>
      <c r="E2827">
        <v>10000095</v>
      </c>
      <c r="F2827">
        <v>1.4970000000000001</v>
      </c>
      <c r="G2827">
        <v>40001002</v>
      </c>
      <c r="H2827">
        <v>0.25</v>
      </c>
      <c r="I2827">
        <v>2022</v>
      </c>
      <c r="J2827" t="s">
        <v>154</v>
      </c>
      <c r="K2827" t="s">
        <v>55</v>
      </c>
      <c r="L2827" s="127">
        <v>0.56527777777777777</v>
      </c>
      <c r="M2827" t="s">
        <v>28</v>
      </c>
      <c r="N2827" t="s">
        <v>49</v>
      </c>
      <c r="O2827" t="s">
        <v>30</v>
      </c>
      <c r="P2827" t="s">
        <v>31</v>
      </c>
      <c r="Q2827" t="s">
        <v>62</v>
      </c>
      <c r="R2827" t="s">
        <v>33</v>
      </c>
      <c r="S2827" t="s">
        <v>34</v>
      </c>
      <c r="T2827" t="s">
        <v>35</v>
      </c>
      <c r="U2827" s="1" t="s">
        <v>43</v>
      </c>
      <c r="V2827">
        <v>7</v>
      </c>
      <c r="W2827">
        <v>0</v>
      </c>
      <c r="X2827">
        <v>0</v>
      </c>
      <c r="Y2827">
        <v>0</v>
      </c>
      <c r="Z2827">
        <v>2</v>
      </c>
    </row>
    <row r="2828" spans="1:26" x14ac:dyDescent="0.25">
      <c r="A2828">
        <v>107005110</v>
      </c>
      <c r="B2828" t="s">
        <v>86</v>
      </c>
      <c r="C2828" t="s">
        <v>65</v>
      </c>
      <c r="D2828">
        <v>10000026</v>
      </c>
      <c r="E2828">
        <v>10000026</v>
      </c>
      <c r="F2828">
        <v>28.158999999999999</v>
      </c>
      <c r="G2828">
        <v>30000280</v>
      </c>
      <c r="H2828">
        <v>0.1</v>
      </c>
      <c r="I2828">
        <v>2022</v>
      </c>
      <c r="J2828" t="s">
        <v>154</v>
      </c>
      <c r="K2828" t="s">
        <v>58</v>
      </c>
      <c r="L2828" s="127">
        <v>0.4604166666666667</v>
      </c>
      <c r="M2828" t="s">
        <v>28</v>
      </c>
      <c r="N2828" t="s">
        <v>29</v>
      </c>
      <c r="O2828" t="s">
        <v>30</v>
      </c>
      <c r="P2828" t="s">
        <v>31</v>
      </c>
      <c r="Q2828" t="s">
        <v>41</v>
      </c>
      <c r="R2828" t="s">
        <v>33</v>
      </c>
      <c r="S2828" t="s">
        <v>42</v>
      </c>
      <c r="T2828" t="s">
        <v>35</v>
      </c>
      <c r="U2828" s="1" t="s">
        <v>36</v>
      </c>
      <c r="V2828">
        <v>6</v>
      </c>
      <c r="W2828">
        <v>0</v>
      </c>
      <c r="X2828">
        <v>0</v>
      </c>
      <c r="Y2828">
        <v>0</v>
      </c>
      <c r="Z2828">
        <v>0</v>
      </c>
    </row>
    <row r="2829" spans="1:26" x14ac:dyDescent="0.25">
      <c r="A2829">
        <v>107005113</v>
      </c>
      <c r="B2829" t="s">
        <v>86</v>
      </c>
      <c r="C2829" t="s">
        <v>65</v>
      </c>
      <c r="D2829">
        <v>10000026</v>
      </c>
      <c r="E2829">
        <v>10000026</v>
      </c>
      <c r="F2829">
        <v>28.158999999999999</v>
      </c>
      <c r="G2829">
        <v>30000280</v>
      </c>
      <c r="H2829">
        <v>0.1</v>
      </c>
      <c r="I2829">
        <v>2022</v>
      </c>
      <c r="J2829" t="s">
        <v>154</v>
      </c>
      <c r="K2829" t="s">
        <v>58</v>
      </c>
      <c r="L2829" s="127">
        <v>0.46111111111111108</v>
      </c>
      <c r="M2829" t="s">
        <v>28</v>
      </c>
      <c r="N2829" t="s">
        <v>29</v>
      </c>
      <c r="O2829" t="s">
        <v>30</v>
      </c>
      <c r="P2829" t="s">
        <v>31</v>
      </c>
      <c r="Q2829" t="s">
        <v>41</v>
      </c>
      <c r="R2829" t="s">
        <v>33</v>
      </c>
      <c r="S2829" t="s">
        <v>42</v>
      </c>
      <c r="T2829" t="s">
        <v>35</v>
      </c>
      <c r="U2829" s="1" t="s">
        <v>36</v>
      </c>
      <c r="V2829">
        <v>3</v>
      </c>
      <c r="W2829">
        <v>0</v>
      </c>
      <c r="X2829">
        <v>0</v>
      </c>
      <c r="Y2829">
        <v>0</v>
      </c>
      <c r="Z2829">
        <v>0</v>
      </c>
    </row>
    <row r="2830" spans="1:26" x14ac:dyDescent="0.25">
      <c r="A2830">
        <v>107005119</v>
      </c>
      <c r="B2830" t="s">
        <v>86</v>
      </c>
      <c r="C2830" t="s">
        <v>65</v>
      </c>
      <c r="D2830">
        <v>10000026</v>
      </c>
      <c r="E2830">
        <v>10000026</v>
      </c>
      <c r="F2830">
        <v>28.158999999999999</v>
      </c>
      <c r="G2830">
        <v>30000280</v>
      </c>
      <c r="H2830">
        <v>0.1</v>
      </c>
      <c r="I2830">
        <v>2022</v>
      </c>
      <c r="J2830" t="s">
        <v>154</v>
      </c>
      <c r="K2830" t="s">
        <v>58</v>
      </c>
      <c r="L2830" s="127">
        <v>0.46180555555555558</v>
      </c>
      <c r="M2830" t="s">
        <v>28</v>
      </c>
      <c r="N2830" t="s">
        <v>29</v>
      </c>
      <c r="O2830" t="s">
        <v>30</v>
      </c>
      <c r="P2830" t="s">
        <v>31</v>
      </c>
      <c r="Q2830" t="s">
        <v>41</v>
      </c>
      <c r="R2830" t="s">
        <v>33</v>
      </c>
      <c r="S2830" t="s">
        <v>42</v>
      </c>
      <c r="T2830" t="s">
        <v>35</v>
      </c>
      <c r="U2830" s="1" t="s">
        <v>43</v>
      </c>
      <c r="V2830">
        <v>9</v>
      </c>
      <c r="W2830">
        <v>0</v>
      </c>
      <c r="X2830">
        <v>0</v>
      </c>
      <c r="Y2830">
        <v>0</v>
      </c>
      <c r="Z2830">
        <v>1</v>
      </c>
    </row>
    <row r="2831" spans="1:26" x14ac:dyDescent="0.25">
      <c r="A2831">
        <v>107005146</v>
      </c>
      <c r="B2831" t="s">
        <v>133</v>
      </c>
      <c r="C2831" t="s">
        <v>65</v>
      </c>
      <c r="D2831">
        <v>10000040</v>
      </c>
      <c r="E2831">
        <v>10000040</v>
      </c>
      <c r="F2831">
        <v>15.372999999999999</v>
      </c>
      <c r="G2831">
        <v>40001007</v>
      </c>
      <c r="H2831">
        <v>1.9E-2</v>
      </c>
      <c r="I2831">
        <v>2022</v>
      </c>
      <c r="J2831" t="s">
        <v>154</v>
      </c>
      <c r="K2831" t="s">
        <v>58</v>
      </c>
      <c r="L2831" s="127">
        <v>0.55694444444444446</v>
      </c>
      <c r="M2831" t="s">
        <v>28</v>
      </c>
      <c r="N2831" t="s">
        <v>49</v>
      </c>
      <c r="O2831" t="s">
        <v>30</v>
      </c>
      <c r="P2831" t="s">
        <v>31</v>
      </c>
      <c r="Q2831" t="s">
        <v>41</v>
      </c>
      <c r="R2831" t="s">
        <v>76</v>
      </c>
      <c r="S2831" t="s">
        <v>42</v>
      </c>
      <c r="T2831" t="s">
        <v>35</v>
      </c>
      <c r="U2831" s="1" t="s">
        <v>36</v>
      </c>
      <c r="V2831">
        <v>2</v>
      </c>
      <c r="W2831">
        <v>0</v>
      </c>
      <c r="X2831">
        <v>0</v>
      </c>
      <c r="Y2831">
        <v>0</v>
      </c>
      <c r="Z2831">
        <v>0</v>
      </c>
    </row>
    <row r="2832" spans="1:26" x14ac:dyDescent="0.25">
      <c r="A2832">
        <v>107005148</v>
      </c>
      <c r="B2832" t="s">
        <v>25</v>
      </c>
      <c r="C2832" t="s">
        <v>65</v>
      </c>
      <c r="D2832">
        <v>10000040</v>
      </c>
      <c r="E2832">
        <v>10000040</v>
      </c>
      <c r="F2832">
        <v>27.309000000000001</v>
      </c>
      <c r="G2832">
        <v>30000042</v>
      </c>
      <c r="H2832">
        <v>1.9</v>
      </c>
      <c r="I2832">
        <v>2022</v>
      </c>
      <c r="J2832" t="s">
        <v>154</v>
      </c>
      <c r="K2832" t="s">
        <v>55</v>
      </c>
      <c r="L2832" s="127">
        <v>0.55833333333333335</v>
      </c>
      <c r="M2832" t="s">
        <v>28</v>
      </c>
      <c r="N2832" t="s">
        <v>49</v>
      </c>
      <c r="O2832" t="s">
        <v>30</v>
      </c>
      <c r="P2832" t="s">
        <v>31</v>
      </c>
      <c r="Q2832" t="s">
        <v>41</v>
      </c>
      <c r="R2832" t="s">
        <v>33</v>
      </c>
      <c r="S2832" t="s">
        <v>42</v>
      </c>
      <c r="T2832" t="s">
        <v>35</v>
      </c>
      <c r="U2832" s="1" t="s">
        <v>43</v>
      </c>
      <c r="V2832">
        <v>5</v>
      </c>
      <c r="W2832">
        <v>0</v>
      </c>
      <c r="X2832">
        <v>0</v>
      </c>
      <c r="Y2832">
        <v>0</v>
      </c>
      <c r="Z2832">
        <v>4</v>
      </c>
    </row>
    <row r="2833" spans="1:26" x14ac:dyDescent="0.25">
      <c r="A2833">
        <v>107005160</v>
      </c>
      <c r="B2833" t="s">
        <v>25</v>
      </c>
      <c r="C2833" t="s">
        <v>65</v>
      </c>
      <c r="D2833">
        <v>10000040</v>
      </c>
      <c r="E2833">
        <v>10000040</v>
      </c>
      <c r="F2833">
        <v>19.077999999999999</v>
      </c>
      <c r="G2833">
        <v>10000440</v>
      </c>
      <c r="H2833">
        <v>0.6</v>
      </c>
      <c r="I2833">
        <v>2022</v>
      </c>
      <c r="J2833" t="s">
        <v>145</v>
      </c>
      <c r="K2833" t="s">
        <v>48</v>
      </c>
      <c r="L2833" s="127">
        <v>0.75069444444444444</v>
      </c>
      <c r="M2833" t="s">
        <v>28</v>
      </c>
      <c r="N2833" t="s">
        <v>29</v>
      </c>
      <c r="O2833" t="s">
        <v>30</v>
      </c>
      <c r="P2833" t="s">
        <v>31</v>
      </c>
      <c r="Q2833" t="s">
        <v>41</v>
      </c>
      <c r="R2833" t="s">
        <v>33</v>
      </c>
      <c r="S2833" t="s">
        <v>42</v>
      </c>
      <c r="T2833" t="s">
        <v>35</v>
      </c>
      <c r="U2833" s="1" t="s">
        <v>36</v>
      </c>
      <c r="V2833">
        <v>2</v>
      </c>
      <c r="W2833">
        <v>0</v>
      </c>
      <c r="X2833">
        <v>0</v>
      </c>
      <c r="Y2833">
        <v>0</v>
      </c>
      <c r="Z2833">
        <v>0</v>
      </c>
    </row>
    <row r="2834" spans="1:26" x14ac:dyDescent="0.25">
      <c r="A2834">
        <v>107005165</v>
      </c>
      <c r="B2834" t="s">
        <v>25</v>
      </c>
      <c r="C2834" t="s">
        <v>65</v>
      </c>
      <c r="D2834">
        <v>10000040</v>
      </c>
      <c r="E2834">
        <v>10000040</v>
      </c>
      <c r="F2834">
        <v>20.712</v>
      </c>
      <c r="G2834">
        <v>40005220</v>
      </c>
      <c r="H2834">
        <v>0.2</v>
      </c>
      <c r="I2834">
        <v>2022</v>
      </c>
      <c r="J2834" t="s">
        <v>145</v>
      </c>
      <c r="K2834" t="s">
        <v>48</v>
      </c>
      <c r="L2834" s="127">
        <v>0.78749999999999998</v>
      </c>
      <c r="M2834" t="s">
        <v>28</v>
      </c>
      <c r="N2834" t="s">
        <v>29</v>
      </c>
      <c r="O2834" t="s">
        <v>30</v>
      </c>
      <c r="P2834" t="s">
        <v>31</v>
      </c>
      <c r="Q2834" t="s">
        <v>41</v>
      </c>
      <c r="R2834" t="s">
        <v>33</v>
      </c>
      <c r="S2834" t="s">
        <v>42</v>
      </c>
      <c r="T2834" t="s">
        <v>35</v>
      </c>
      <c r="U2834" s="1" t="s">
        <v>36</v>
      </c>
      <c r="V2834">
        <v>2</v>
      </c>
      <c r="W2834">
        <v>0</v>
      </c>
      <c r="X2834">
        <v>0</v>
      </c>
      <c r="Y2834">
        <v>0</v>
      </c>
      <c r="Z2834">
        <v>0</v>
      </c>
    </row>
    <row r="2835" spans="1:26" x14ac:dyDescent="0.25">
      <c r="A2835">
        <v>107005170</v>
      </c>
      <c r="B2835" t="s">
        <v>25</v>
      </c>
      <c r="C2835" t="s">
        <v>65</v>
      </c>
      <c r="D2835">
        <v>10000040</v>
      </c>
      <c r="E2835">
        <v>10000040</v>
      </c>
      <c r="F2835">
        <v>24.928000000000001</v>
      </c>
      <c r="G2835">
        <v>40002700</v>
      </c>
      <c r="H2835">
        <v>0.2</v>
      </c>
      <c r="I2835">
        <v>2022</v>
      </c>
      <c r="J2835" t="s">
        <v>154</v>
      </c>
      <c r="K2835" t="s">
        <v>55</v>
      </c>
      <c r="L2835" s="127">
        <v>0.75694444444444453</v>
      </c>
      <c r="M2835" t="s">
        <v>28</v>
      </c>
      <c r="N2835" t="s">
        <v>29</v>
      </c>
      <c r="O2835" t="s">
        <v>30</v>
      </c>
      <c r="P2835" t="s">
        <v>31</v>
      </c>
      <c r="Q2835" t="s">
        <v>41</v>
      </c>
      <c r="R2835" t="s">
        <v>33</v>
      </c>
      <c r="S2835" t="s">
        <v>42</v>
      </c>
      <c r="T2835" t="s">
        <v>35</v>
      </c>
      <c r="U2835" s="1" t="s">
        <v>36</v>
      </c>
      <c r="V2835">
        <v>2</v>
      </c>
      <c r="W2835">
        <v>0</v>
      </c>
      <c r="X2835">
        <v>0</v>
      </c>
      <c r="Y2835">
        <v>0</v>
      </c>
      <c r="Z2835">
        <v>0</v>
      </c>
    </row>
    <row r="2836" spans="1:26" x14ac:dyDescent="0.25">
      <c r="A2836">
        <v>107005175</v>
      </c>
      <c r="B2836" t="s">
        <v>86</v>
      </c>
      <c r="C2836" t="s">
        <v>65</v>
      </c>
      <c r="D2836">
        <v>10000026</v>
      </c>
      <c r="E2836">
        <v>10000026</v>
      </c>
      <c r="F2836">
        <v>24.855</v>
      </c>
      <c r="G2836">
        <v>200370</v>
      </c>
      <c r="H2836">
        <v>0.1</v>
      </c>
      <c r="I2836">
        <v>2022</v>
      </c>
      <c r="J2836" t="s">
        <v>154</v>
      </c>
      <c r="K2836" t="s">
        <v>58</v>
      </c>
      <c r="L2836" s="127">
        <v>0.69374999999999998</v>
      </c>
      <c r="M2836" t="s">
        <v>28</v>
      </c>
      <c r="N2836" t="s">
        <v>49</v>
      </c>
      <c r="O2836" t="s">
        <v>30</v>
      </c>
      <c r="P2836" t="s">
        <v>31</v>
      </c>
      <c r="Q2836" t="s">
        <v>41</v>
      </c>
      <c r="R2836" t="s">
        <v>33</v>
      </c>
      <c r="S2836" t="s">
        <v>42</v>
      </c>
      <c r="T2836" t="s">
        <v>35</v>
      </c>
      <c r="U2836" s="1" t="s">
        <v>43</v>
      </c>
      <c r="V2836">
        <v>11</v>
      </c>
      <c r="W2836">
        <v>0</v>
      </c>
      <c r="X2836">
        <v>0</v>
      </c>
      <c r="Y2836">
        <v>0</v>
      </c>
      <c r="Z2836">
        <v>2</v>
      </c>
    </row>
    <row r="2837" spans="1:26" x14ac:dyDescent="0.25">
      <c r="A2837">
        <v>107005193</v>
      </c>
      <c r="B2837" t="s">
        <v>25</v>
      </c>
      <c r="C2837" t="s">
        <v>65</v>
      </c>
      <c r="D2837">
        <v>10000040</v>
      </c>
      <c r="E2837">
        <v>10000040</v>
      </c>
      <c r="F2837">
        <v>22.939</v>
      </c>
      <c r="G2837">
        <v>29000070</v>
      </c>
      <c r="H2837">
        <v>4.9000000000000002E-2</v>
      </c>
      <c r="I2837">
        <v>2022</v>
      </c>
      <c r="J2837" t="s">
        <v>154</v>
      </c>
      <c r="K2837" t="s">
        <v>55</v>
      </c>
      <c r="L2837" s="127">
        <v>0.54722222222222217</v>
      </c>
      <c r="M2837" t="s">
        <v>28</v>
      </c>
      <c r="N2837" t="s">
        <v>49</v>
      </c>
      <c r="O2837" t="s">
        <v>30</v>
      </c>
      <c r="P2837" t="s">
        <v>54</v>
      </c>
      <c r="Q2837" t="s">
        <v>41</v>
      </c>
      <c r="R2837" t="s">
        <v>33</v>
      </c>
      <c r="S2837" t="s">
        <v>42</v>
      </c>
      <c r="T2837" t="s">
        <v>35</v>
      </c>
      <c r="U2837" s="1" t="s">
        <v>36</v>
      </c>
      <c r="V2837">
        <v>2</v>
      </c>
      <c r="W2837">
        <v>0</v>
      </c>
      <c r="X2837">
        <v>0</v>
      </c>
      <c r="Y2837">
        <v>0</v>
      </c>
      <c r="Z2837">
        <v>0</v>
      </c>
    </row>
    <row r="2838" spans="1:26" x14ac:dyDescent="0.25">
      <c r="A2838">
        <v>107005195</v>
      </c>
      <c r="B2838" t="s">
        <v>25</v>
      </c>
      <c r="C2838" t="s">
        <v>65</v>
      </c>
      <c r="D2838">
        <v>10000040</v>
      </c>
      <c r="E2838">
        <v>10000040</v>
      </c>
      <c r="F2838">
        <v>23.187999999999999</v>
      </c>
      <c r="G2838">
        <v>29000070</v>
      </c>
      <c r="H2838">
        <v>0.2</v>
      </c>
      <c r="I2838">
        <v>2022</v>
      </c>
      <c r="J2838" t="s">
        <v>154</v>
      </c>
      <c r="K2838" t="s">
        <v>58</v>
      </c>
      <c r="L2838" s="127">
        <v>0.62222222222222223</v>
      </c>
      <c r="M2838" t="s">
        <v>28</v>
      </c>
      <c r="N2838" t="s">
        <v>49</v>
      </c>
      <c r="O2838" t="s">
        <v>30</v>
      </c>
      <c r="P2838" t="s">
        <v>54</v>
      </c>
      <c r="Q2838" t="s">
        <v>41</v>
      </c>
      <c r="R2838" t="s">
        <v>33</v>
      </c>
      <c r="S2838" t="s">
        <v>42</v>
      </c>
      <c r="T2838" t="s">
        <v>35</v>
      </c>
      <c r="U2838" s="1" t="s">
        <v>43</v>
      </c>
      <c r="V2838">
        <v>4</v>
      </c>
      <c r="W2838">
        <v>0</v>
      </c>
      <c r="X2838">
        <v>0</v>
      </c>
      <c r="Y2838">
        <v>0</v>
      </c>
      <c r="Z2838">
        <v>4</v>
      </c>
    </row>
    <row r="2839" spans="1:26" x14ac:dyDescent="0.25">
      <c r="A2839">
        <v>107005235</v>
      </c>
      <c r="B2839" t="s">
        <v>81</v>
      </c>
      <c r="C2839" t="s">
        <v>45</v>
      </c>
      <c r="D2839">
        <v>50000398</v>
      </c>
      <c r="E2839">
        <v>50000398</v>
      </c>
      <c r="F2839">
        <v>8.9999999999999993E-3</v>
      </c>
      <c r="G2839">
        <v>30000051</v>
      </c>
      <c r="H2839">
        <v>8.9999999999999993E-3</v>
      </c>
      <c r="I2839">
        <v>2022</v>
      </c>
      <c r="J2839" t="s">
        <v>154</v>
      </c>
      <c r="K2839" t="s">
        <v>55</v>
      </c>
      <c r="L2839" s="127">
        <v>0.48472222222222222</v>
      </c>
      <c r="M2839" t="s">
        <v>28</v>
      </c>
      <c r="N2839" t="s">
        <v>49</v>
      </c>
      <c r="O2839" t="s">
        <v>30</v>
      </c>
      <c r="P2839" t="s">
        <v>68</v>
      </c>
      <c r="Q2839" t="s">
        <v>62</v>
      </c>
      <c r="R2839" t="s">
        <v>33</v>
      </c>
      <c r="S2839" t="s">
        <v>34</v>
      </c>
      <c r="T2839" t="s">
        <v>35</v>
      </c>
      <c r="U2839" s="1" t="s">
        <v>36</v>
      </c>
      <c r="V2839">
        <v>1</v>
      </c>
      <c r="W2839">
        <v>0</v>
      </c>
      <c r="X2839">
        <v>0</v>
      </c>
      <c r="Y2839">
        <v>0</v>
      </c>
      <c r="Z2839">
        <v>0</v>
      </c>
    </row>
    <row r="2840" spans="1:26" x14ac:dyDescent="0.25">
      <c r="A2840">
        <v>107005309</v>
      </c>
      <c r="B2840" t="s">
        <v>25</v>
      </c>
      <c r="C2840" t="s">
        <v>45</v>
      </c>
      <c r="D2840">
        <v>50011494</v>
      </c>
      <c r="E2840">
        <v>40001004</v>
      </c>
      <c r="F2840">
        <v>1.492</v>
      </c>
      <c r="G2840">
        <v>50033829</v>
      </c>
      <c r="H2840">
        <v>2.8000000000000001E-2</v>
      </c>
      <c r="I2840">
        <v>2022</v>
      </c>
      <c r="J2840" t="s">
        <v>154</v>
      </c>
      <c r="K2840" t="s">
        <v>55</v>
      </c>
      <c r="L2840" s="127">
        <v>0.46249999999999997</v>
      </c>
      <c r="M2840" t="s">
        <v>28</v>
      </c>
      <c r="N2840" t="s">
        <v>49</v>
      </c>
      <c r="O2840" t="s">
        <v>30</v>
      </c>
      <c r="P2840" t="s">
        <v>31</v>
      </c>
      <c r="Q2840" t="s">
        <v>41</v>
      </c>
      <c r="R2840" t="s">
        <v>33</v>
      </c>
      <c r="S2840" t="s">
        <v>42</v>
      </c>
      <c r="T2840" t="s">
        <v>35</v>
      </c>
      <c r="U2840" s="1" t="s">
        <v>36</v>
      </c>
      <c r="V2840">
        <v>2</v>
      </c>
      <c r="W2840">
        <v>0</v>
      </c>
      <c r="X2840">
        <v>0</v>
      </c>
      <c r="Y2840">
        <v>0</v>
      </c>
      <c r="Z2840">
        <v>0</v>
      </c>
    </row>
    <row r="2841" spans="1:26" x14ac:dyDescent="0.25">
      <c r="A2841">
        <v>107005414</v>
      </c>
      <c r="B2841" t="s">
        <v>120</v>
      </c>
      <c r="C2841" t="s">
        <v>38</v>
      </c>
      <c r="D2841">
        <v>20000117</v>
      </c>
      <c r="E2841">
        <v>20000013</v>
      </c>
      <c r="F2841">
        <v>19.169</v>
      </c>
      <c r="G2841">
        <v>50005203</v>
      </c>
      <c r="H2841">
        <v>0.13</v>
      </c>
      <c r="I2841">
        <v>2022</v>
      </c>
      <c r="J2841" t="s">
        <v>145</v>
      </c>
      <c r="K2841" t="s">
        <v>48</v>
      </c>
      <c r="L2841" s="127">
        <v>0.45624999999999999</v>
      </c>
      <c r="M2841" t="s">
        <v>28</v>
      </c>
      <c r="N2841" t="s">
        <v>49</v>
      </c>
      <c r="O2841" t="s">
        <v>30</v>
      </c>
      <c r="P2841" t="s">
        <v>68</v>
      </c>
      <c r="Q2841" t="s">
        <v>41</v>
      </c>
      <c r="R2841" t="s">
        <v>33</v>
      </c>
      <c r="S2841" t="s">
        <v>42</v>
      </c>
      <c r="T2841" t="s">
        <v>35</v>
      </c>
      <c r="U2841" s="1" t="s">
        <v>43</v>
      </c>
      <c r="V2841">
        <v>2</v>
      </c>
      <c r="W2841">
        <v>0</v>
      </c>
      <c r="X2841">
        <v>0</v>
      </c>
      <c r="Y2841">
        <v>0</v>
      </c>
      <c r="Z2841">
        <v>1</v>
      </c>
    </row>
    <row r="2842" spans="1:26" x14ac:dyDescent="0.25">
      <c r="A2842">
        <v>107005489</v>
      </c>
      <c r="B2842" t="s">
        <v>44</v>
      </c>
      <c r="C2842" t="s">
        <v>45</v>
      </c>
      <c r="D2842">
        <v>50014232</v>
      </c>
      <c r="E2842">
        <v>30000098</v>
      </c>
      <c r="F2842">
        <v>1.9350000000000001</v>
      </c>
      <c r="G2842">
        <v>50019939</v>
      </c>
      <c r="H2842">
        <v>0.11799999999999999</v>
      </c>
      <c r="I2842">
        <v>2022</v>
      </c>
      <c r="J2842" t="s">
        <v>145</v>
      </c>
      <c r="K2842" t="s">
        <v>39</v>
      </c>
      <c r="L2842" s="127">
        <v>0.67291666666666661</v>
      </c>
      <c r="M2842" t="s">
        <v>28</v>
      </c>
      <c r="N2842" t="s">
        <v>29</v>
      </c>
      <c r="O2842" t="s">
        <v>30</v>
      </c>
      <c r="P2842" t="s">
        <v>31</v>
      </c>
      <c r="Q2842" t="s">
        <v>41</v>
      </c>
      <c r="R2842" t="s">
        <v>33</v>
      </c>
      <c r="S2842" t="s">
        <v>42</v>
      </c>
      <c r="T2842" t="s">
        <v>35</v>
      </c>
      <c r="U2842" s="1" t="s">
        <v>43</v>
      </c>
      <c r="V2842">
        <v>1</v>
      </c>
      <c r="W2842">
        <v>0</v>
      </c>
      <c r="X2842">
        <v>0</v>
      </c>
      <c r="Y2842">
        <v>0</v>
      </c>
      <c r="Z2842">
        <v>1</v>
      </c>
    </row>
    <row r="2843" spans="1:26" x14ac:dyDescent="0.25">
      <c r="A2843">
        <v>107005504</v>
      </c>
      <c r="B2843" t="s">
        <v>81</v>
      </c>
      <c r="C2843" t="s">
        <v>45</v>
      </c>
      <c r="D2843">
        <v>50022118</v>
      </c>
      <c r="E2843">
        <v>50022118</v>
      </c>
      <c r="F2843">
        <v>10.109</v>
      </c>
      <c r="G2843">
        <v>50015784</v>
      </c>
      <c r="H2843">
        <v>0.25</v>
      </c>
      <c r="I2843">
        <v>2022</v>
      </c>
      <c r="J2843" t="s">
        <v>154</v>
      </c>
      <c r="K2843" t="s">
        <v>60</v>
      </c>
      <c r="L2843" s="127">
        <v>0.9506944444444444</v>
      </c>
      <c r="M2843" t="s">
        <v>28</v>
      </c>
      <c r="N2843" t="s">
        <v>29</v>
      </c>
      <c r="O2843" t="s">
        <v>30</v>
      </c>
      <c r="P2843" t="s">
        <v>68</v>
      </c>
      <c r="Q2843" t="s">
        <v>41</v>
      </c>
      <c r="R2843" t="s">
        <v>50</v>
      </c>
      <c r="S2843" t="s">
        <v>42</v>
      </c>
      <c r="T2843" t="s">
        <v>47</v>
      </c>
      <c r="U2843" s="1" t="s">
        <v>43</v>
      </c>
      <c r="V2843">
        <v>2</v>
      </c>
      <c r="W2843">
        <v>0</v>
      </c>
      <c r="X2843">
        <v>0</v>
      </c>
      <c r="Y2843">
        <v>0</v>
      </c>
      <c r="Z2843">
        <v>1</v>
      </c>
    </row>
    <row r="2844" spans="1:26" x14ac:dyDescent="0.25">
      <c r="A2844">
        <v>107005561</v>
      </c>
      <c r="B2844" t="s">
        <v>86</v>
      </c>
      <c r="C2844" t="s">
        <v>65</v>
      </c>
      <c r="D2844">
        <v>10000026</v>
      </c>
      <c r="E2844">
        <v>10000026</v>
      </c>
      <c r="F2844">
        <v>23.754999999999999</v>
      </c>
      <c r="G2844">
        <v>200370</v>
      </c>
      <c r="H2844">
        <v>1</v>
      </c>
      <c r="I2844">
        <v>2022</v>
      </c>
      <c r="J2844" t="s">
        <v>145</v>
      </c>
      <c r="K2844" t="s">
        <v>48</v>
      </c>
      <c r="L2844" s="127">
        <v>0.67291666666666661</v>
      </c>
      <c r="M2844" t="s">
        <v>28</v>
      </c>
      <c r="N2844" t="s">
        <v>49</v>
      </c>
      <c r="O2844" t="s">
        <v>30</v>
      </c>
      <c r="P2844" t="s">
        <v>31</v>
      </c>
      <c r="Q2844" t="s">
        <v>41</v>
      </c>
      <c r="R2844" t="s">
        <v>33</v>
      </c>
      <c r="S2844" t="s">
        <v>42</v>
      </c>
      <c r="T2844" t="s">
        <v>35</v>
      </c>
      <c r="U2844" s="1" t="s">
        <v>36</v>
      </c>
      <c r="V2844">
        <v>3</v>
      </c>
      <c r="W2844">
        <v>0</v>
      </c>
      <c r="X2844">
        <v>0</v>
      </c>
      <c r="Y2844">
        <v>0</v>
      </c>
      <c r="Z2844">
        <v>0</v>
      </c>
    </row>
    <row r="2845" spans="1:26" x14ac:dyDescent="0.25">
      <c r="A2845">
        <v>107005584</v>
      </c>
      <c r="B2845" t="s">
        <v>159</v>
      </c>
      <c r="C2845" t="s">
        <v>67</v>
      </c>
      <c r="D2845">
        <v>30000073</v>
      </c>
      <c r="E2845">
        <v>30000073</v>
      </c>
      <c r="F2845">
        <v>0.25900000000000001</v>
      </c>
      <c r="G2845">
        <v>30000024</v>
      </c>
      <c r="H2845">
        <v>8.9999999999999993E-3</v>
      </c>
      <c r="I2845">
        <v>2022</v>
      </c>
      <c r="J2845" t="s">
        <v>154</v>
      </c>
      <c r="K2845" t="s">
        <v>55</v>
      </c>
      <c r="L2845" s="127">
        <v>0.52013888888888882</v>
      </c>
      <c r="M2845" t="s">
        <v>28</v>
      </c>
      <c r="N2845" t="s">
        <v>29</v>
      </c>
      <c r="O2845" t="s">
        <v>30</v>
      </c>
      <c r="P2845" t="s">
        <v>31</v>
      </c>
      <c r="Q2845" t="s">
        <v>41</v>
      </c>
      <c r="R2845" t="s">
        <v>50</v>
      </c>
      <c r="S2845" t="s">
        <v>42</v>
      </c>
      <c r="T2845" t="s">
        <v>35</v>
      </c>
      <c r="U2845" s="1" t="s">
        <v>36</v>
      </c>
      <c r="V2845">
        <v>2</v>
      </c>
      <c r="W2845">
        <v>0</v>
      </c>
      <c r="X2845">
        <v>0</v>
      </c>
      <c r="Y2845">
        <v>0</v>
      </c>
      <c r="Z2845">
        <v>0</v>
      </c>
    </row>
    <row r="2846" spans="1:26" x14ac:dyDescent="0.25">
      <c r="A2846">
        <v>107005606</v>
      </c>
      <c r="B2846" t="s">
        <v>149</v>
      </c>
      <c r="C2846" t="s">
        <v>38</v>
      </c>
      <c r="D2846">
        <v>20000701</v>
      </c>
      <c r="E2846">
        <v>20000701</v>
      </c>
      <c r="F2846">
        <v>19.09</v>
      </c>
      <c r="G2846">
        <v>40001552</v>
      </c>
      <c r="H2846">
        <v>0</v>
      </c>
      <c r="I2846">
        <v>2022</v>
      </c>
      <c r="J2846" t="s">
        <v>154</v>
      </c>
      <c r="K2846" t="s">
        <v>58</v>
      </c>
      <c r="L2846" s="127">
        <v>0.3125</v>
      </c>
      <c r="M2846" t="s">
        <v>28</v>
      </c>
      <c r="N2846" t="s">
        <v>29</v>
      </c>
      <c r="O2846" t="s">
        <v>30</v>
      </c>
      <c r="P2846" t="s">
        <v>54</v>
      </c>
      <c r="Q2846" t="s">
        <v>41</v>
      </c>
      <c r="R2846" t="s">
        <v>33</v>
      </c>
      <c r="S2846" t="s">
        <v>42</v>
      </c>
      <c r="T2846" t="s">
        <v>35</v>
      </c>
      <c r="U2846" s="1" t="s">
        <v>36</v>
      </c>
      <c r="V2846">
        <v>2</v>
      </c>
      <c r="W2846">
        <v>0</v>
      </c>
      <c r="X2846">
        <v>0</v>
      </c>
      <c r="Y2846">
        <v>0</v>
      </c>
      <c r="Z2846">
        <v>0</v>
      </c>
    </row>
    <row r="2847" spans="1:26" x14ac:dyDescent="0.25">
      <c r="A2847">
        <v>107005657</v>
      </c>
      <c r="B2847" t="s">
        <v>81</v>
      </c>
      <c r="C2847" t="s">
        <v>65</v>
      </c>
      <c r="D2847">
        <v>10000485</v>
      </c>
      <c r="E2847">
        <v>10800485</v>
      </c>
      <c r="F2847">
        <v>30.808</v>
      </c>
      <c r="G2847">
        <v>50015657</v>
      </c>
      <c r="H2847">
        <v>0.1</v>
      </c>
      <c r="I2847">
        <v>2022</v>
      </c>
      <c r="J2847" t="s">
        <v>145</v>
      </c>
      <c r="K2847" t="s">
        <v>48</v>
      </c>
      <c r="L2847" s="127">
        <v>0.9604166666666667</v>
      </c>
      <c r="M2847" t="s">
        <v>28</v>
      </c>
      <c r="N2847" t="s">
        <v>49</v>
      </c>
      <c r="O2847" t="s">
        <v>30</v>
      </c>
      <c r="P2847" t="s">
        <v>31</v>
      </c>
      <c r="Q2847" t="s">
        <v>41</v>
      </c>
      <c r="R2847" t="s">
        <v>33</v>
      </c>
      <c r="S2847" t="s">
        <v>42</v>
      </c>
      <c r="T2847" t="s">
        <v>57</v>
      </c>
      <c r="U2847" s="1" t="s">
        <v>36</v>
      </c>
      <c r="V2847">
        <v>2</v>
      </c>
      <c r="W2847">
        <v>0</v>
      </c>
      <c r="X2847">
        <v>0</v>
      </c>
      <c r="Y2847">
        <v>0</v>
      </c>
      <c r="Z2847">
        <v>0</v>
      </c>
    </row>
    <row r="2848" spans="1:26" x14ac:dyDescent="0.25">
      <c r="A2848">
        <v>107005706</v>
      </c>
      <c r="B2848" t="s">
        <v>108</v>
      </c>
      <c r="C2848" t="s">
        <v>38</v>
      </c>
      <c r="D2848">
        <v>20000421</v>
      </c>
      <c r="E2848">
        <v>20000421</v>
      </c>
      <c r="F2848">
        <v>25.146000000000001</v>
      </c>
      <c r="G2848">
        <v>40001347</v>
      </c>
      <c r="H2848">
        <v>0.75</v>
      </c>
      <c r="I2848">
        <v>2022</v>
      </c>
      <c r="J2848" t="s">
        <v>154</v>
      </c>
      <c r="K2848" t="s">
        <v>60</v>
      </c>
      <c r="L2848" s="127">
        <v>0.40138888888888885</v>
      </c>
      <c r="M2848" t="s">
        <v>40</v>
      </c>
      <c r="N2848" t="s">
        <v>29</v>
      </c>
      <c r="O2848" t="s">
        <v>30</v>
      </c>
      <c r="P2848" t="s">
        <v>54</v>
      </c>
      <c r="Q2848" t="s">
        <v>41</v>
      </c>
      <c r="R2848" t="s">
        <v>33</v>
      </c>
      <c r="S2848" t="s">
        <v>42</v>
      </c>
      <c r="T2848" t="s">
        <v>35</v>
      </c>
      <c r="U2848" s="1" t="s">
        <v>64</v>
      </c>
      <c r="V2848">
        <v>1</v>
      </c>
      <c r="W2848">
        <v>0</v>
      </c>
      <c r="X2848">
        <v>0</v>
      </c>
      <c r="Y2848">
        <v>1</v>
      </c>
      <c r="Z2848">
        <v>0</v>
      </c>
    </row>
    <row r="2849" spans="1:26" x14ac:dyDescent="0.25">
      <c r="A2849">
        <v>107005714</v>
      </c>
      <c r="B2849" t="s">
        <v>104</v>
      </c>
      <c r="C2849" t="s">
        <v>65</v>
      </c>
      <c r="D2849">
        <v>10000026</v>
      </c>
      <c r="E2849">
        <v>10000026</v>
      </c>
      <c r="F2849">
        <v>1.825</v>
      </c>
      <c r="G2849">
        <v>200440</v>
      </c>
      <c r="H2849">
        <v>1.7</v>
      </c>
      <c r="I2849">
        <v>2022</v>
      </c>
      <c r="J2849" t="s">
        <v>154</v>
      </c>
      <c r="K2849" t="s">
        <v>58</v>
      </c>
      <c r="L2849" s="127">
        <v>0.58680555555555558</v>
      </c>
      <c r="M2849" t="s">
        <v>28</v>
      </c>
      <c r="N2849" t="s">
        <v>49</v>
      </c>
      <c r="O2849" t="s">
        <v>30</v>
      </c>
      <c r="P2849" t="s">
        <v>31</v>
      </c>
      <c r="Q2849" t="s">
        <v>41</v>
      </c>
      <c r="R2849" t="s">
        <v>33</v>
      </c>
      <c r="S2849" t="s">
        <v>42</v>
      </c>
      <c r="T2849" t="s">
        <v>35</v>
      </c>
      <c r="U2849" s="1" t="s">
        <v>36</v>
      </c>
      <c r="V2849">
        <v>3</v>
      </c>
      <c r="W2849">
        <v>0</v>
      </c>
      <c r="X2849">
        <v>0</v>
      </c>
      <c r="Y2849">
        <v>0</v>
      </c>
      <c r="Z2849">
        <v>0</v>
      </c>
    </row>
    <row r="2850" spans="1:26" x14ac:dyDescent="0.25">
      <c r="A2850">
        <v>107005733</v>
      </c>
      <c r="B2850" t="s">
        <v>117</v>
      </c>
      <c r="C2850" t="s">
        <v>65</v>
      </c>
      <c r="D2850">
        <v>10000077</v>
      </c>
      <c r="E2850">
        <v>10000077</v>
      </c>
      <c r="F2850">
        <v>20.829000000000001</v>
      </c>
      <c r="G2850">
        <v>10000040</v>
      </c>
      <c r="H2850">
        <v>0.1</v>
      </c>
      <c r="I2850">
        <v>2022</v>
      </c>
      <c r="J2850" t="s">
        <v>145</v>
      </c>
      <c r="K2850" t="s">
        <v>39</v>
      </c>
      <c r="L2850" s="127">
        <v>0.34652777777777777</v>
      </c>
      <c r="M2850" t="s">
        <v>28</v>
      </c>
      <c r="N2850" t="s">
        <v>49</v>
      </c>
      <c r="O2850" t="s">
        <v>30</v>
      </c>
      <c r="P2850" t="s">
        <v>31</v>
      </c>
      <c r="Q2850" t="s">
        <v>41</v>
      </c>
      <c r="R2850" t="s">
        <v>76</v>
      </c>
      <c r="S2850" t="s">
        <v>42</v>
      </c>
      <c r="T2850" t="s">
        <v>35</v>
      </c>
      <c r="U2850" s="1" t="s">
        <v>36</v>
      </c>
      <c r="V2850">
        <v>3</v>
      </c>
      <c r="W2850">
        <v>0</v>
      </c>
      <c r="X2850">
        <v>0</v>
      </c>
      <c r="Y2850">
        <v>0</v>
      </c>
      <c r="Z2850">
        <v>0</v>
      </c>
    </row>
    <row r="2851" spans="1:26" x14ac:dyDescent="0.25">
      <c r="A2851">
        <v>107005814</v>
      </c>
      <c r="B2851" t="s">
        <v>25</v>
      </c>
      <c r="C2851" t="s">
        <v>65</v>
      </c>
      <c r="D2851">
        <v>10000040</v>
      </c>
      <c r="E2851">
        <v>10000040</v>
      </c>
      <c r="F2851">
        <v>27.248999999999999</v>
      </c>
      <c r="G2851">
        <v>20000070</v>
      </c>
      <c r="H2851">
        <v>0.11</v>
      </c>
      <c r="I2851">
        <v>2022</v>
      </c>
      <c r="J2851" t="s">
        <v>154</v>
      </c>
      <c r="K2851" t="s">
        <v>60</v>
      </c>
      <c r="L2851" s="127">
        <v>0.83194444444444438</v>
      </c>
      <c r="M2851" t="s">
        <v>28</v>
      </c>
      <c r="N2851" t="s">
        <v>29</v>
      </c>
      <c r="O2851" t="s">
        <v>30</v>
      </c>
      <c r="P2851" t="s">
        <v>31</v>
      </c>
      <c r="Q2851" t="s">
        <v>41</v>
      </c>
      <c r="R2851" t="s">
        <v>33</v>
      </c>
      <c r="S2851" t="s">
        <v>42</v>
      </c>
      <c r="T2851" t="s">
        <v>52</v>
      </c>
      <c r="U2851" s="1" t="s">
        <v>64</v>
      </c>
      <c r="V2851">
        <v>3</v>
      </c>
      <c r="W2851">
        <v>0</v>
      </c>
      <c r="X2851">
        <v>0</v>
      </c>
      <c r="Y2851">
        <v>1</v>
      </c>
      <c r="Z2851">
        <v>1</v>
      </c>
    </row>
    <row r="2852" spans="1:26" x14ac:dyDescent="0.25">
      <c r="A2852">
        <v>107005822</v>
      </c>
      <c r="B2852" t="s">
        <v>101</v>
      </c>
      <c r="C2852" t="s">
        <v>67</v>
      </c>
      <c r="D2852">
        <v>30000024</v>
      </c>
      <c r="E2852">
        <v>30000024</v>
      </c>
      <c r="F2852">
        <v>22.248999999999999</v>
      </c>
      <c r="G2852">
        <v>40001739</v>
      </c>
      <c r="H2852">
        <v>0</v>
      </c>
      <c r="I2852">
        <v>2022</v>
      </c>
      <c r="J2852" t="s">
        <v>154</v>
      </c>
      <c r="K2852" t="s">
        <v>60</v>
      </c>
      <c r="L2852" s="127">
        <v>0.64374999999999993</v>
      </c>
      <c r="M2852" t="s">
        <v>28</v>
      </c>
      <c r="N2852" t="s">
        <v>29</v>
      </c>
      <c r="O2852" t="s">
        <v>30</v>
      </c>
      <c r="P2852" t="s">
        <v>31</v>
      </c>
      <c r="Q2852" t="s">
        <v>41</v>
      </c>
      <c r="R2852" t="s">
        <v>50</v>
      </c>
      <c r="S2852" t="s">
        <v>42</v>
      </c>
      <c r="T2852" t="s">
        <v>35</v>
      </c>
      <c r="U2852" s="1" t="s">
        <v>64</v>
      </c>
      <c r="V2852">
        <v>4</v>
      </c>
      <c r="W2852">
        <v>0</v>
      </c>
      <c r="X2852">
        <v>0</v>
      </c>
      <c r="Y2852">
        <v>2</v>
      </c>
      <c r="Z2852">
        <v>0</v>
      </c>
    </row>
    <row r="2853" spans="1:26" x14ac:dyDescent="0.25">
      <c r="A2853">
        <v>107005831</v>
      </c>
      <c r="B2853" t="s">
        <v>86</v>
      </c>
      <c r="C2853" t="s">
        <v>65</v>
      </c>
      <c r="D2853">
        <v>10000026</v>
      </c>
      <c r="E2853">
        <v>10000026</v>
      </c>
      <c r="F2853">
        <v>27.565999999999999</v>
      </c>
      <c r="G2853">
        <v>200400</v>
      </c>
      <c r="H2853">
        <v>0.2</v>
      </c>
      <c r="I2853">
        <v>2022</v>
      </c>
      <c r="J2853" t="s">
        <v>154</v>
      </c>
      <c r="K2853" t="s">
        <v>58</v>
      </c>
      <c r="L2853" s="127">
        <v>0.9590277777777777</v>
      </c>
      <c r="M2853" t="s">
        <v>28</v>
      </c>
      <c r="N2853" t="s">
        <v>29</v>
      </c>
      <c r="O2853" t="s">
        <v>30</v>
      </c>
      <c r="P2853" t="s">
        <v>31</v>
      </c>
      <c r="Q2853" t="s">
        <v>32</v>
      </c>
      <c r="R2853" t="s">
        <v>33</v>
      </c>
      <c r="S2853" t="s">
        <v>34</v>
      </c>
      <c r="T2853" t="s">
        <v>57</v>
      </c>
      <c r="U2853" s="1" t="s">
        <v>36</v>
      </c>
      <c r="V2853">
        <v>3</v>
      </c>
      <c r="W2853">
        <v>0</v>
      </c>
      <c r="X2853">
        <v>0</v>
      </c>
      <c r="Y2853">
        <v>0</v>
      </c>
      <c r="Z2853">
        <v>0</v>
      </c>
    </row>
    <row r="2854" spans="1:26" x14ac:dyDescent="0.25">
      <c r="A2854">
        <v>107005929</v>
      </c>
      <c r="B2854" t="s">
        <v>44</v>
      </c>
      <c r="C2854" t="s">
        <v>45</v>
      </c>
      <c r="F2854">
        <v>999.99900000000002</v>
      </c>
      <c r="H2854">
        <v>0</v>
      </c>
      <c r="I2854">
        <v>2022</v>
      </c>
      <c r="J2854" t="s">
        <v>154</v>
      </c>
      <c r="K2854" t="s">
        <v>27</v>
      </c>
      <c r="L2854" s="127">
        <v>0.70416666666666661</v>
      </c>
      <c r="M2854" t="s">
        <v>28</v>
      </c>
      <c r="N2854" t="s">
        <v>49</v>
      </c>
      <c r="O2854" t="s">
        <v>30</v>
      </c>
      <c r="P2854" t="s">
        <v>31</v>
      </c>
      <c r="Q2854" t="s">
        <v>41</v>
      </c>
      <c r="R2854" t="s">
        <v>33</v>
      </c>
      <c r="S2854" t="s">
        <v>42</v>
      </c>
      <c r="T2854" t="s">
        <v>35</v>
      </c>
      <c r="U2854" s="1" t="s">
        <v>36</v>
      </c>
      <c r="V2854">
        <v>2</v>
      </c>
      <c r="W2854">
        <v>0</v>
      </c>
      <c r="X2854">
        <v>0</v>
      </c>
      <c r="Y2854">
        <v>0</v>
      </c>
      <c r="Z2854">
        <v>0</v>
      </c>
    </row>
    <row r="2855" spans="1:26" x14ac:dyDescent="0.25">
      <c r="A2855">
        <v>107006074</v>
      </c>
      <c r="B2855" t="s">
        <v>81</v>
      </c>
      <c r="C2855" t="s">
        <v>45</v>
      </c>
      <c r="D2855">
        <v>50005155</v>
      </c>
      <c r="E2855">
        <v>50005155</v>
      </c>
      <c r="F2855">
        <v>0.26600000000000001</v>
      </c>
      <c r="G2855">
        <v>50020225</v>
      </c>
      <c r="H2855">
        <v>0</v>
      </c>
      <c r="I2855">
        <v>2022</v>
      </c>
      <c r="J2855" t="s">
        <v>154</v>
      </c>
      <c r="K2855" t="s">
        <v>27</v>
      </c>
      <c r="L2855" s="127">
        <v>0.10694444444444444</v>
      </c>
      <c r="M2855" t="s">
        <v>28</v>
      </c>
      <c r="N2855" t="s">
        <v>29</v>
      </c>
      <c r="O2855" t="s">
        <v>30</v>
      </c>
      <c r="P2855" t="s">
        <v>54</v>
      </c>
      <c r="Q2855" t="s">
        <v>32</v>
      </c>
      <c r="R2855" t="s">
        <v>33</v>
      </c>
      <c r="S2855" t="s">
        <v>42</v>
      </c>
      <c r="T2855" t="s">
        <v>47</v>
      </c>
      <c r="U2855" s="1" t="s">
        <v>36</v>
      </c>
      <c r="V2855">
        <v>1</v>
      </c>
      <c r="W2855">
        <v>0</v>
      </c>
      <c r="X2855">
        <v>0</v>
      </c>
      <c r="Y2855">
        <v>0</v>
      </c>
      <c r="Z2855">
        <v>0</v>
      </c>
    </row>
    <row r="2856" spans="1:26" x14ac:dyDescent="0.25">
      <c r="A2856">
        <v>107006105</v>
      </c>
      <c r="B2856" t="s">
        <v>44</v>
      </c>
      <c r="C2856" t="s">
        <v>45</v>
      </c>
      <c r="D2856">
        <v>50008940</v>
      </c>
      <c r="E2856">
        <v>20000501</v>
      </c>
      <c r="F2856">
        <v>9.5269999999999992</v>
      </c>
      <c r="G2856">
        <v>50017095</v>
      </c>
      <c r="H2856">
        <v>0.123</v>
      </c>
      <c r="I2856">
        <v>2022</v>
      </c>
      <c r="J2856" t="s">
        <v>145</v>
      </c>
      <c r="K2856" t="s">
        <v>39</v>
      </c>
      <c r="L2856" s="127">
        <v>0.67152777777777783</v>
      </c>
      <c r="M2856" t="s">
        <v>51</v>
      </c>
      <c r="N2856" t="s">
        <v>49</v>
      </c>
      <c r="O2856" t="s">
        <v>30</v>
      </c>
      <c r="P2856" t="s">
        <v>68</v>
      </c>
      <c r="Q2856" t="s">
        <v>41</v>
      </c>
      <c r="R2856" t="s">
        <v>33</v>
      </c>
      <c r="S2856" t="s">
        <v>42</v>
      </c>
      <c r="T2856" t="s">
        <v>35</v>
      </c>
      <c r="U2856" s="1" t="s">
        <v>36</v>
      </c>
      <c r="V2856">
        <v>2</v>
      </c>
      <c r="W2856">
        <v>0</v>
      </c>
      <c r="X2856">
        <v>0</v>
      </c>
      <c r="Y2856">
        <v>0</v>
      </c>
      <c r="Z2856">
        <v>0</v>
      </c>
    </row>
    <row r="2857" spans="1:26" x14ac:dyDescent="0.25">
      <c r="A2857">
        <v>107006386</v>
      </c>
      <c r="B2857" t="s">
        <v>81</v>
      </c>
      <c r="C2857" t="s">
        <v>65</v>
      </c>
      <c r="D2857">
        <v>10000485</v>
      </c>
      <c r="E2857">
        <v>10800485</v>
      </c>
      <c r="F2857">
        <v>24.384</v>
      </c>
      <c r="G2857">
        <v>30000016</v>
      </c>
      <c r="H2857">
        <v>2</v>
      </c>
      <c r="I2857">
        <v>2022</v>
      </c>
      <c r="J2857" t="s">
        <v>145</v>
      </c>
      <c r="K2857" t="s">
        <v>60</v>
      </c>
      <c r="L2857" s="127">
        <v>0.65138888888888891</v>
      </c>
      <c r="M2857" t="s">
        <v>40</v>
      </c>
      <c r="N2857" t="s">
        <v>49</v>
      </c>
      <c r="O2857" t="s">
        <v>30</v>
      </c>
      <c r="P2857" t="s">
        <v>31</v>
      </c>
      <c r="Q2857" t="s">
        <v>41</v>
      </c>
      <c r="R2857" t="s">
        <v>33</v>
      </c>
      <c r="S2857" t="s">
        <v>42</v>
      </c>
      <c r="T2857" t="s">
        <v>35</v>
      </c>
      <c r="U2857" s="1" t="s">
        <v>64</v>
      </c>
      <c r="V2857">
        <v>4</v>
      </c>
      <c r="W2857">
        <v>0</v>
      </c>
      <c r="X2857">
        <v>0</v>
      </c>
      <c r="Y2857">
        <v>2</v>
      </c>
      <c r="Z2857">
        <v>0</v>
      </c>
    </row>
    <row r="2858" spans="1:26" x14ac:dyDescent="0.25">
      <c r="A2858">
        <v>107006402</v>
      </c>
      <c r="B2858" t="s">
        <v>25</v>
      </c>
      <c r="C2858" t="s">
        <v>65</v>
      </c>
      <c r="D2858">
        <v>10000040</v>
      </c>
      <c r="E2858">
        <v>10000040</v>
      </c>
      <c r="F2858">
        <v>22.777999999999999</v>
      </c>
      <c r="G2858">
        <v>20000070</v>
      </c>
      <c r="H2858">
        <v>0.21</v>
      </c>
      <c r="I2858">
        <v>2022</v>
      </c>
      <c r="J2858" t="s">
        <v>154</v>
      </c>
      <c r="K2858" t="s">
        <v>55</v>
      </c>
      <c r="L2858" s="127">
        <v>0.87847222222222221</v>
      </c>
      <c r="M2858" t="s">
        <v>28</v>
      </c>
      <c r="N2858" t="s">
        <v>49</v>
      </c>
      <c r="O2858" t="s">
        <v>30</v>
      </c>
      <c r="P2858" t="s">
        <v>31</v>
      </c>
      <c r="Q2858" t="s">
        <v>41</v>
      </c>
      <c r="R2858" t="s">
        <v>33</v>
      </c>
      <c r="S2858" t="s">
        <v>42</v>
      </c>
      <c r="T2858" t="s">
        <v>47</v>
      </c>
      <c r="U2858" s="1" t="s">
        <v>36</v>
      </c>
      <c r="V2858">
        <v>1</v>
      </c>
      <c r="W2858">
        <v>0</v>
      </c>
      <c r="X2858">
        <v>0</v>
      </c>
      <c r="Y2858">
        <v>0</v>
      </c>
      <c r="Z2858">
        <v>0</v>
      </c>
    </row>
    <row r="2859" spans="1:26" x14ac:dyDescent="0.25">
      <c r="A2859">
        <v>107006412</v>
      </c>
      <c r="B2859" t="s">
        <v>136</v>
      </c>
      <c r="C2859" t="s">
        <v>67</v>
      </c>
      <c r="D2859">
        <v>30000043</v>
      </c>
      <c r="E2859">
        <v>30000043</v>
      </c>
      <c r="F2859">
        <v>23.251000000000001</v>
      </c>
      <c r="G2859">
        <v>40001476</v>
      </c>
      <c r="H2859">
        <v>0</v>
      </c>
      <c r="I2859">
        <v>2022</v>
      </c>
      <c r="J2859" t="s">
        <v>145</v>
      </c>
      <c r="K2859" t="s">
        <v>53</v>
      </c>
      <c r="L2859" s="127">
        <v>0.5854166666666667</v>
      </c>
      <c r="M2859" t="s">
        <v>77</v>
      </c>
      <c r="N2859" t="s">
        <v>49</v>
      </c>
      <c r="O2859" t="s">
        <v>30</v>
      </c>
      <c r="P2859" t="s">
        <v>31</v>
      </c>
      <c r="Q2859" t="s">
        <v>41</v>
      </c>
      <c r="R2859" t="s">
        <v>61</v>
      </c>
      <c r="S2859" t="s">
        <v>42</v>
      </c>
      <c r="T2859" t="s">
        <v>35</v>
      </c>
      <c r="U2859" s="1" t="s">
        <v>36</v>
      </c>
      <c r="V2859">
        <v>2</v>
      </c>
      <c r="W2859">
        <v>0</v>
      </c>
      <c r="X2859">
        <v>0</v>
      </c>
      <c r="Y2859">
        <v>0</v>
      </c>
      <c r="Z2859">
        <v>0</v>
      </c>
    </row>
    <row r="2860" spans="1:26" x14ac:dyDescent="0.25">
      <c r="A2860">
        <v>107006549</v>
      </c>
      <c r="B2860" t="s">
        <v>81</v>
      </c>
      <c r="C2860" t="s">
        <v>65</v>
      </c>
      <c r="D2860">
        <v>10000485</v>
      </c>
      <c r="E2860">
        <v>10800485</v>
      </c>
      <c r="F2860">
        <v>33.805999999999997</v>
      </c>
      <c r="G2860">
        <v>50028612</v>
      </c>
      <c r="H2860">
        <v>0.6</v>
      </c>
      <c r="I2860">
        <v>2022</v>
      </c>
      <c r="J2860" t="s">
        <v>154</v>
      </c>
      <c r="K2860" t="s">
        <v>60</v>
      </c>
      <c r="L2860" s="127">
        <v>0.76180555555555562</v>
      </c>
      <c r="M2860" t="s">
        <v>28</v>
      </c>
      <c r="N2860" t="s">
        <v>49</v>
      </c>
      <c r="O2860" t="s">
        <v>30</v>
      </c>
      <c r="P2860" t="s">
        <v>31</v>
      </c>
      <c r="Q2860" t="s">
        <v>62</v>
      </c>
      <c r="R2860" t="s">
        <v>33</v>
      </c>
      <c r="S2860" t="s">
        <v>34</v>
      </c>
      <c r="T2860" t="s">
        <v>35</v>
      </c>
      <c r="U2860" s="1" t="s">
        <v>36</v>
      </c>
      <c r="V2860">
        <v>1</v>
      </c>
      <c r="W2860">
        <v>0</v>
      </c>
      <c r="X2860">
        <v>0</v>
      </c>
      <c r="Y2860">
        <v>0</v>
      </c>
      <c r="Z2860">
        <v>0</v>
      </c>
    </row>
    <row r="2861" spans="1:26" x14ac:dyDescent="0.25">
      <c r="A2861">
        <v>107006585</v>
      </c>
      <c r="B2861" t="s">
        <v>117</v>
      </c>
      <c r="C2861" t="s">
        <v>65</v>
      </c>
      <c r="D2861">
        <v>10000077</v>
      </c>
      <c r="E2861">
        <v>10000077</v>
      </c>
      <c r="F2861">
        <v>19.646999999999998</v>
      </c>
      <c r="G2861">
        <v>40002321</v>
      </c>
      <c r="H2861">
        <v>0</v>
      </c>
      <c r="I2861">
        <v>2022</v>
      </c>
      <c r="J2861" t="s">
        <v>154</v>
      </c>
      <c r="K2861" t="s">
        <v>27</v>
      </c>
      <c r="L2861" s="127">
        <v>0.31666666666666665</v>
      </c>
      <c r="M2861" t="s">
        <v>28</v>
      </c>
      <c r="N2861" t="s">
        <v>29</v>
      </c>
      <c r="O2861" t="s">
        <v>30</v>
      </c>
      <c r="P2861" t="s">
        <v>31</v>
      </c>
      <c r="Q2861" t="s">
        <v>41</v>
      </c>
      <c r="R2861" t="s">
        <v>33</v>
      </c>
      <c r="S2861" t="s">
        <v>42</v>
      </c>
      <c r="T2861" t="s">
        <v>35</v>
      </c>
      <c r="U2861" s="1" t="s">
        <v>36</v>
      </c>
      <c r="V2861">
        <v>2</v>
      </c>
      <c r="W2861">
        <v>0</v>
      </c>
      <c r="X2861">
        <v>0</v>
      </c>
      <c r="Y2861">
        <v>0</v>
      </c>
      <c r="Z2861">
        <v>0</v>
      </c>
    </row>
    <row r="2862" spans="1:26" x14ac:dyDescent="0.25">
      <c r="A2862">
        <v>107006607</v>
      </c>
      <c r="B2862" t="s">
        <v>117</v>
      </c>
      <c r="C2862" t="s">
        <v>65</v>
      </c>
      <c r="D2862">
        <v>10000077</v>
      </c>
      <c r="E2862">
        <v>10000077</v>
      </c>
      <c r="F2862">
        <v>20.829000000000001</v>
      </c>
      <c r="G2862">
        <v>10000040</v>
      </c>
      <c r="H2862">
        <v>0.1</v>
      </c>
      <c r="I2862">
        <v>2022</v>
      </c>
      <c r="J2862" t="s">
        <v>154</v>
      </c>
      <c r="K2862" t="s">
        <v>27</v>
      </c>
      <c r="L2862" s="127">
        <v>0.50694444444444442</v>
      </c>
      <c r="M2862" t="s">
        <v>28</v>
      </c>
      <c r="N2862" t="s">
        <v>49</v>
      </c>
      <c r="O2862" t="s">
        <v>30</v>
      </c>
      <c r="P2862" t="s">
        <v>31</v>
      </c>
      <c r="Q2862" t="s">
        <v>41</v>
      </c>
      <c r="R2862" t="s">
        <v>33</v>
      </c>
      <c r="S2862" t="s">
        <v>42</v>
      </c>
      <c r="T2862" t="s">
        <v>35</v>
      </c>
      <c r="U2862" s="1" t="s">
        <v>36</v>
      </c>
      <c r="V2862">
        <v>3</v>
      </c>
      <c r="W2862">
        <v>0</v>
      </c>
      <c r="X2862">
        <v>0</v>
      </c>
      <c r="Y2862">
        <v>0</v>
      </c>
      <c r="Z2862">
        <v>0</v>
      </c>
    </row>
    <row r="2863" spans="1:26" x14ac:dyDescent="0.25">
      <c r="A2863">
        <v>107006705</v>
      </c>
      <c r="B2863" t="s">
        <v>25</v>
      </c>
      <c r="C2863" t="s">
        <v>45</v>
      </c>
      <c r="D2863">
        <v>50031853</v>
      </c>
      <c r="E2863">
        <v>40001728</v>
      </c>
      <c r="F2863">
        <v>2.4860000000000002</v>
      </c>
      <c r="G2863">
        <v>50025900</v>
      </c>
      <c r="H2863">
        <v>4.0000000000000001E-3</v>
      </c>
      <c r="I2863">
        <v>2022</v>
      </c>
      <c r="J2863" t="s">
        <v>154</v>
      </c>
      <c r="K2863" t="s">
        <v>58</v>
      </c>
      <c r="L2863" s="127">
        <v>0.92013888888888884</v>
      </c>
      <c r="M2863" t="s">
        <v>28</v>
      </c>
      <c r="N2863" t="s">
        <v>29</v>
      </c>
      <c r="O2863" t="s">
        <v>30</v>
      </c>
      <c r="P2863" t="s">
        <v>54</v>
      </c>
      <c r="Q2863" t="s">
        <v>41</v>
      </c>
      <c r="R2863" t="s">
        <v>33</v>
      </c>
      <c r="S2863" t="s">
        <v>42</v>
      </c>
      <c r="T2863" t="s">
        <v>47</v>
      </c>
      <c r="U2863" s="1" t="s">
        <v>36</v>
      </c>
      <c r="V2863">
        <v>2</v>
      </c>
      <c r="W2863">
        <v>0</v>
      </c>
      <c r="X2863">
        <v>0</v>
      </c>
      <c r="Y2863">
        <v>0</v>
      </c>
      <c r="Z2863">
        <v>0</v>
      </c>
    </row>
    <row r="2864" spans="1:26" x14ac:dyDescent="0.25">
      <c r="A2864">
        <v>107006706</v>
      </c>
      <c r="B2864" t="s">
        <v>25</v>
      </c>
      <c r="C2864" t="s">
        <v>45</v>
      </c>
      <c r="D2864">
        <v>50021784</v>
      </c>
      <c r="E2864">
        <v>50021784</v>
      </c>
      <c r="F2864">
        <v>999.99900000000002</v>
      </c>
      <c r="G2864">
        <v>50001148</v>
      </c>
      <c r="H2864">
        <v>4.0000000000000001E-3</v>
      </c>
      <c r="I2864">
        <v>2022</v>
      </c>
      <c r="J2864" t="s">
        <v>154</v>
      </c>
      <c r="K2864" t="s">
        <v>60</v>
      </c>
      <c r="L2864" s="127">
        <v>4.5833333333333337E-2</v>
      </c>
      <c r="M2864" t="s">
        <v>28</v>
      </c>
      <c r="N2864" t="s">
        <v>29</v>
      </c>
      <c r="O2864" t="s">
        <v>30</v>
      </c>
      <c r="P2864" t="s">
        <v>54</v>
      </c>
      <c r="Q2864" t="s">
        <v>41</v>
      </c>
      <c r="R2864" t="s">
        <v>33</v>
      </c>
      <c r="S2864" t="s">
        <v>42</v>
      </c>
      <c r="T2864" t="s">
        <v>57</v>
      </c>
      <c r="U2864" s="1" t="s">
        <v>36</v>
      </c>
      <c r="V2864">
        <v>1</v>
      </c>
      <c r="W2864">
        <v>0</v>
      </c>
      <c r="X2864">
        <v>0</v>
      </c>
      <c r="Y2864">
        <v>0</v>
      </c>
      <c r="Z2864">
        <v>0</v>
      </c>
    </row>
    <row r="2865" spans="1:26" x14ac:dyDescent="0.25">
      <c r="A2865">
        <v>107006774</v>
      </c>
      <c r="B2865" t="s">
        <v>91</v>
      </c>
      <c r="C2865" t="s">
        <v>45</v>
      </c>
      <c r="D2865">
        <v>50045029</v>
      </c>
      <c r="E2865">
        <v>50045029</v>
      </c>
      <c r="F2865">
        <v>999.99900000000002</v>
      </c>
      <c r="G2865">
        <v>50026311</v>
      </c>
      <c r="H2865">
        <v>5.7000000000000002E-2</v>
      </c>
      <c r="I2865">
        <v>2022</v>
      </c>
      <c r="J2865" t="s">
        <v>145</v>
      </c>
      <c r="K2865" t="s">
        <v>55</v>
      </c>
      <c r="L2865" s="127">
        <v>0.6333333333333333</v>
      </c>
      <c r="M2865" t="s">
        <v>28</v>
      </c>
      <c r="N2865" t="s">
        <v>49</v>
      </c>
      <c r="O2865" t="s">
        <v>30</v>
      </c>
      <c r="P2865" t="s">
        <v>54</v>
      </c>
      <c r="Q2865" t="s">
        <v>41</v>
      </c>
      <c r="R2865" t="s">
        <v>33</v>
      </c>
      <c r="S2865" t="s">
        <v>42</v>
      </c>
      <c r="T2865" t="s">
        <v>35</v>
      </c>
      <c r="U2865" s="1" t="s">
        <v>36</v>
      </c>
      <c r="V2865">
        <v>1</v>
      </c>
      <c r="W2865">
        <v>0</v>
      </c>
      <c r="X2865">
        <v>0</v>
      </c>
      <c r="Y2865">
        <v>0</v>
      </c>
      <c r="Z2865">
        <v>0</v>
      </c>
    </row>
    <row r="2866" spans="1:26" x14ac:dyDescent="0.25">
      <c r="A2866">
        <v>107006824</v>
      </c>
      <c r="B2866" t="s">
        <v>117</v>
      </c>
      <c r="C2866" t="s">
        <v>65</v>
      </c>
      <c r="D2866">
        <v>10000040</v>
      </c>
      <c r="E2866">
        <v>10000040</v>
      </c>
      <c r="F2866">
        <v>11.45</v>
      </c>
      <c r="G2866">
        <v>20000021</v>
      </c>
      <c r="H2866">
        <v>0.6</v>
      </c>
      <c r="I2866">
        <v>2022</v>
      </c>
      <c r="J2866" t="s">
        <v>154</v>
      </c>
      <c r="K2866" t="s">
        <v>58</v>
      </c>
      <c r="L2866" s="127">
        <v>0.19236111111111112</v>
      </c>
      <c r="M2866" t="s">
        <v>28</v>
      </c>
      <c r="N2866" t="s">
        <v>29</v>
      </c>
      <c r="O2866" t="s">
        <v>30</v>
      </c>
      <c r="P2866" t="s">
        <v>31</v>
      </c>
      <c r="Q2866" t="s">
        <v>41</v>
      </c>
      <c r="R2866" t="s">
        <v>33</v>
      </c>
      <c r="S2866" t="s">
        <v>42</v>
      </c>
      <c r="T2866" t="s">
        <v>57</v>
      </c>
      <c r="U2866" s="1" t="s">
        <v>36</v>
      </c>
      <c r="V2866">
        <v>1</v>
      </c>
      <c r="W2866">
        <v>0</v>
      </c>
      <c r="X2866">
        <v>0</v>
      </c>
      <c r="Y2866">
        <v>0</v>
      </c>
      <c r="Z2866">
        <v>0</v>
      </c>
    </row>
    <row r="2867" spans="1:26" x14ac:dyDescent="0.25">
      <c r="A2867">
        <v>107007059</v>
      </c>
      <c r="B2867" t="s">
        <v>81</v>
      </c>
      <c r="C2867" t="s">
        <v>45</v>
      </c>
      <c r="D2867">
        <v>50005515</v>
      </c>
      <c r="E2867">
        <v>50005515</v>
      </c>
      <c r="F2867">
        <v>4.29</v>
      </c>
      <c r="G2867">
        <v>50016944</v>
      </c>
      <c r="H2867">
        <v>0</v>
      </c>
      <c r="I2867">
        <v>2022</v>
      </c>
      <c r="J2867" t="s">
        <v>154</v>
      </c>
      <c r="K2867" t="s">
        <v>39</v>
      </c>
      <c r="L2867" s="127">
        <v>0.59930555555555554</v>
      </c>
      <c r="M2867" t="s">
        <v>28</v>
      </c>
      <c r="N2867" t="s">
        <v>49</v>
      </c>
      <c r="O2867" t="s">
        <v>30</v>
      </c>
      <c r="P2867" t="s">
        <v>68</v>
      </c>
      <c r="Q2867" t="s">
        <v>41</v>
      </c>
      <c r="R2867" t="s">
        <v>33</v>
      </c>
      <c r="S2867" t="s">
        <v>42</v>
      </c>
      <c r="T2867" t="s">
        <v>35</v>
      </c>
      <c r="U2867" s="1" t="s">
        <v>36</v>
      </c>
      <c r="V2867">
        <v>3</v>
      </c>
      <c r="W2867">
        <v>0</v>
      </c>
      <c r="X2867">
        <v>0</v>
      </c>
      <c r="Y2867">
        <v>0</v>
      </c>
      <c r="Z2867">
        <v>0</v>
      </c>
    </row>
    <row r="2868" spans="1:26" x14ac:dyDescent="0.25">
      <c r="A2868">
        <v>107007091</v>
      </c>
      <c r="B2868" t="s">
        <v>81</v>
      </c>
      <c r="C2868" t="s">
        <v>45</v>
      </c>
      <c r="D2868">
        <v>50019453</v>
      </c>
      <c r="E2868">
        <v>50019453</v>
      </c>
      <c r="F2868">
        <v>10</v>
      </c>
      <c r="G2868">
        <v>50020528</v>
      </c>
      <c r="H2868">
        <v>0</v>
      </c>
      <c r="I2868">
        <v>2022</v>
      </c>
      <c r="J2868" t="s">
        <v>154</v>
      </c>
      <c r="K2868" t="s">
        <v>39</v>
      </c>
      <c r="L2868" s="127">
        <v>3.2638888888888891E-2</v>
      </c>
      <c r="M2868" t="s">
        <v>28</v>
      </c>
      <c r="N2868" t="s">
        <v>29</v>
      </c>
      <c r="O2868" t="s">
        <v>30</v>
      </c>
      <c r="P2868" t="s">
        <v>31</v>
      </c>
      <c r="Q2868" t="s">
        <v>41</v>
      </c>
      <c r="R2868" t="s">
        <v>33</v>
      </c>
      <c r="S2868" t="s">
        <v>42</v>
      </c>
      <c r="T2868" t="s">
        <v>47</v>
      </c>
      <c r="U2868" s="1" t="s">
        <v>43</v>
      </c>
      <c r="V2868">
        <v>6</v>
      </c>
      <c r="W2868">
        <v>0</v>
      </c>
      <c r="X2868">
        <v>0</v>
      </c>
      <c r="Y2868">
        <v>0</v>
      </c>
      <c r="Z2868">
        <v>2</v>
      </c>
    </row>
    <row r="2869" spans="1:26" x14ac:dyDescent="0.25">
      <c r="A2869">
        <v>107007407</v>
      </c>
      <c r="B2869" t="s">
        <v>25</v>
      </c>
      <c r="C2869" t="s">
        <v>65</v>
      </c>
      <c r="D2869">
        <v>10000040</v>
      </c>
      <c r="E2869">
        <v>10000040</v>
      </c>
      <c r="F2869">
        <v>999.99900000000002</v>
      </c>
      <c r="G2869">
        <v>20000070</v>
      </c>
      <c r="H2869">
        <v>3</v>
      </c>
      <c r="I2869">
        <v>2022</v>
      </c>
      <c r="J2869" t="s">
        <v>145</v>
      </c>
      <c r="K2869" t="s">
        <v>48</v>
      </c>
      <c r="L2869" s="127">
        <v>0.4458333333333333</v>
      </c>
      <c r="M2869" t="s">
        <v>28</v>
      </c>
      <c r="N2869" t="s">
        <v>49</v>
      </c>
      <c r="O2869" t="s">
        <v>30</v>
      </c>
      <c r="P2869" t="s">
        <v>31</v>
      </c>
      <c r="Q2869" t="s">
        <v>41</v>
      </c>
      <c r="R2869" t="s">
        <v>33</v>
      </c>
      <c r="S2869" t="s">
        <v>42</v>
      </c>
      <c r="T2869" t="s">
        <v>35</v>
      </c>
      <c r="U2869" s="1" t="s">
        <v>36</v>
      </c>
      <c r="V2869">
        <v>2</v>
      </c>
      <c r="W2869">
        <v>0</v>
      </c>
      <c r="X2869">
        <v>0</v>
      </c>
      <c r="Y2869">
        <v>0</v>
      </c>
      <c r="Z2869">
        <v>0</v>
      </c>
    </row>
    <row r="2870" spans="1:26" x14ac:dyDescent="0.25">
      <c r="A2870">
        <v>107007421</v>
      </c>
      <c r="B2870" t="s">
        <v>104</v>
      </c>
      <c r="C2870" t="s">
        <v>65</v>
      </c>
      <c r="D2870">
        <v>10000026</v>
      </c>
      <c r="E2870">
        <v>10000026</v>
      </c>
      <c r="F2870">
        <v>2.8180000000000001</v>
      </c>
      <c r="G2870">
        <v>200435</v>
      </c>
      <c r="H2870">
        <v>0.2</v>
      </c>
      <c r="I2870">
        <v>2022</v>
      </c>
      <c r="J2870" t="s">
        <v>154</v>
      </c>
      <c r="K2870" t="s">
        <v>55</v>
      </c>
      <c r="L2870" s="127">
        <v>0.54722222222222217</v>
      </c>
      <c r="M2870" t="s">
        <v>28</v>
      </c>
      <c r="N2870" t="s">
        <v>49</v>
      </c>
      <c r="O2870" t="s">
        <v>30</v>
      </c>
      <c r="P2870" t="s">
        <v>54</v>
      </c>
      <c r="Q2870" t="s">
        <v>41</v>
      </c>
      <c r="R2870" t="s">
        <v>33</v>
      </c>
      <c r="S2870" t="s">
        <v>42</v>
      </c>
      <c r="T2870" t="s">
        <v>35</v>
      </c>
      <c r="U2870" s="1" t="s">
        <v>36</v>
      </c>
      <c r="V2870">
        <v>5</v>
      </c>
      <c r="W2870">
        <v>0</v>
      </c>
      <c r="X2870">
        <v>0</v>
      </c>
      <c r="Y2870">
        <v>0</v>
      </c>
      <c r="Z2870">
        <v>0</v>
      </c>
    </row>
    <row r="2871" spans="1:26" x14ac:dyDescent="0.25">
      <c r="A2871">
        <v>107007438</v>
      </c>
      <c r="B2871" t="s">
        <v>106</v>
      </c>
      <c r="C2871" t="s">
        <v>65</v>
      </c>
      <c r="D2871">
        <v>10000095</v>
      </c>
      <c r="E2871">
        <v>10000095</v>
      </c>
      <c r="F2871">
        <v>27.495999999999999</v>
      </c>
      <c r="G2871">
        <v>40001806</v>
      </c>
      <c r="H2871">
        <v>0.2</v>
      </c>
      <c r="I2871">
        <v>2022</v>
      </c>
      <c r="J2871" t="s">
        <v>154</v>
      </c>
      <c r="K2871" t="s">
        <v>55</v>
      </c>
      <c r="L2871" s="127">
        <v>0.55694444444444446</v>
      </c>
      <c r="M2871" t="s">
        <v>28</v>
      </c>
      <c r="N2871" t="s">
        <v>49</v>
      </c>
      <c r="O2871" t="s">
        <v>30</v>
      </c>
      <c r="P2871" t="s">
        <v>54</v>
      </c>
      <c r="Q2871" t="s">
        <v>62</v>
      </c>
      <c r="R2871" t="s">
        <v>33</v>
      </c>
      <c r="S2871" t="s">
        <v>34</v>
      </c>
      <c r="T2871" t="s">
        <v>35</v>
      </c>
      <c r="U2871" s="1" t="s">
        <v>43</v>
      </c>
      <c r="V2871">
        <v>3</v>
      </c>
      <c r="W2871">
        <v>0</v>
      </c>
      <c r="X2871">
        <v>0</v>
      </c>
      <c r="Y2871">
        <v>0</v>
      </c>
      <c r="Z2871">
        <v>3</v>
      </c>
    </row>
    <row r="2872" spans="1:26" x14ac:dyDescent="0.25">
      <c r="A2872">
        <v>107007439</v>
      </c>
      <c r="B2872" t="s">
        <v>106</v>
      </c>
      <c r="C2872" t="s">
        <v>65</v>
      </c>
      <c r="D2872">
        <v>10000095</v>
      </c>
      <c r="E2872">
        <v>10000095</v>
      </c>
      <c r="F2872">
        <v>999.99900000000002</v>
      </c>
      <c r="G2872">
        <v>50038287</v>
      </c>
      <c r="H2872">
        <v>2.4</v>
      </c>
      <c r="I2872">
        <v>2022</v>
      </c>
      <c r="J2872" t="s">
        <v>145</v>
      </c>
      <c r="K2872" t="s">
        <v>48</v>
      </c>
      <c r="L2872" s="127">
        <v>0.53819444444444442</v>
      </c>
      <c r="M2872" t="s">
        <v>28</v>
      </c>
      <c r="N2872" t="s">
        <v>49</v>
      </c>
      <c r="O2872" t="s">
        <v>30</v>
      </c>
      <c r="P2872" t="s">
        <v>54</v>
      </c>
      <c r="Q2872" t="s">
        <v>41</v>
      </c>
      <c r="R2872" t="s">
        <v>33</v>
      </c>
      <c r="S2872" t="s">
        <v>42</v>
      </c>
      <c r="T2872" t="s">
        <v>35</v>
      </c>
      <c r="U2872" s="1" t="s">
        <v>43</v>
      </c>
      <c r="V2872">
        <v>2</v>
      </c>
      <c r="W2872">
        <v>0</v>
      </c>
      <c r="X2872">
        <v>0</v>
      </c>
      <c r="Y2872">
        <v>0</v>
      </c>
      <c r="Z2872">
        <v>2</v>
      </c>
    </row>
    <row r="2873" spans="1:26" x14ac:dyDescent="0.25">
      <c r="A2873">
        <v>107007440</v>
      </c>
      <c r="B2873" t="s">
        <v>106</v>
      </c>
      <c r="C2873" t="s">
        <v>65</v>
      </c>
      <c r="D2873">
        <v>10000095</v>
      </c>
      <c r="E2873">
        <v>10000095</v>
      </c>
      <c r="F2873">
        <v>999.99900000000002</v>
      </c>
      <c r="G2873">
        <v>50038287</v>
      </c>
      <c r="H2873">
        <v>2.4</v>
      </c>
      <c r="I2873">
        <v>2022</v>
      </c>
      <c r="J2873" t="s">
        <v>145</v>
      </c>
      <c r="K2873" t="s">
        <v>48</v>
      </c>
      <c r="L2873" s="127">
        <v>0.53749999999999998</v>
      </c>
      <c r="M2873" t="s">
        <v>28</v>
      </c>
      <c r="N2873" t="s">
        <v>49</v>
      </c>
      <c r="O2873" t="s">
        <v>30</v>
      </c>
      <c r="P2873" t="s">
        <v>54</v>
      </c>
      <c r="Q2873" t="s">
        <v>41</v>
      </c>
      <c r="R2873" t="s">
        <v>33</v>
      </c>
      <c r="S2873" t="s">
        <v>42</v>
      </c>
      <c r="T2873" t="s">
        <v>35</v>
      </c>
      <c r="U2873" s="1" t="s">
        <v>43</v>
      </c>
      <c r="V2873">
        <v>4</v>
      </c>
      <c r="W2873">
        <v>0</v>
      </c>
      <c r="X2873">
        <v>0</v>
      </c>
      <c r="Y2873">
        <v>0</v>
      </c>
      <c r="Z2873">
        <v>4</v>
      </c>
    </row>
    <row r="2874" spans="1:26" x14ac:dyDescent="0.25">
      <c r="A2874">
        <v>107007441</v>
      </c>
      <c r="B2874" t="s">
        <v>106</v>
      </c>
      <c r="C2874" t="s">
        <v>65</v>
      </c>
      <c r="D2874">
        <v>10000095</v>
      </c>
      <c r="E2874">
        <v>10000095</v>
      </c>
      <c r="F2874">
        <v>999.99900000000002</v>
      </c>
      <c r="G2874">
        <v>50038287</v>
      </c>
      <c r="H2874">
        <v>2.4</v>
      </c>
      <c r="I2874">
        <v>2022</v>
      </c>
      <c r="J2874" t="s">
        <v>145</v>
      </c>
      <c r="K2874" t="s">
        <v>48</v>
      </c>
      <c r="L2874" s="127">
        <v>0.53680555555555554</v>
      </c>
      <c r="M2874" t="s">
        <v>28</v>
      </c>
      <c r="N2874" t="s">
        <v>49</v>
      </c>
      <c r="O2874" t="s">
        <v>30</v>
      </c>
      <c r="P2874" t="s">
        <v>54</v>
      </c>
      <c r="Q2874" t="s">
        <v>41</v>
      </c>
      <c r="R2874" t="s">
        <v>33</v>
      </c>
      <c r="S2874" t="s">
        <v>42</v>
      </c>
      <c r="T2874" t="s">
        <v>35</v>
      </c>
      <c r="U2874" s="1" t="s">
        <v>43</v>
      </c>
      <c r="V2874">
        <v>4</v>
      </c>
      <c r="W2874">
        <v>0</v>
      </c>
      <c r="X2874">
        <v>0</v>
      </c>
      <c r="Y2874">
        <v>0</v>
      </c>
      <c r="Z2874">
        <v>4</v>
      </c>
    </row>
    <row r="2875" spans="1:26" x14ac:dyDescent="0.25">
      <c r="A2875">
        <v>107007442</v>
      </c>
      <c r="B2875" t="s">
        <v>106</v>
      </c>
      <c r="C2875" t="s">
        <v>65</v>
      </c>
      <c r="D2875">
        <v>10000095</v>
      </c>
      <c r="E2875">
        <v>10000095</v>
      </c>
      <c r="F2875">
        <v>999.99900000000002</v>
      </c>
      <c r="G2875">
        <v>50038287</v>
      </c>
      <c r="H2875">
        <v>2.4</v>
      </c>
      <c r="I2875">
        <v>2022</v>
      </c>
      <c r="J2875" t="s">
        <v>145</v>
      </c>
      <c r="K2875" t="s">
        <v>48</v>
      </c>
      <c r="L2875" s="127">
        <v>0.53611111111111109</v>
      </c>
      <c r="M2875" t="s">
        <v>28</v>
      </c>
      <c r="N2875" t="s">
        <v>49</v>
      </c>
      <c r="O2875" t="s">
        <v>30</v>
      </c>
      <c r="P2875" t="s">
        <v>54</v>
      </c>
      <c r="Q2875" t="s">
        <v>41</v>
      </c>
      <c r="R2875" t="s">
        <v>33</v>
      </c>
      <c r="S2875" t="s">
        <v>42</v>
      </c>
      <c r="T2875" t="s">
        <v>35</v>
      </c>
      <c r="U2875" s="1" t="s">
        <v>43</v>
      </c>
      <c r="V2875">
        <v>2</v>
      </c>
      <c r="W2875">
        <v>0</v>
      </c>
      <c r="X2875">
        <v>0</v>
      </c>
      <c r="Y2875">
        <v>0</v>
      </c>
      <c r="Z2875">
        <v>2</v>
      </c>
    </row>
    <row r="2876" spans="1:26" x14ac:dyDescent="0.25">
      <c r="A2876">
        <v>107007482</v>
      </c>
      <c r="B2876" t="s">
        <v>103</v>
      </c>
      <c r="C2876" t="s">
        <v>122</v>
      </c>
      <c r="D2876">
        <v>40002283</v>
      </c>
      <c r="E2876">
        <v>40002283</v>
      </c>
      <c r="F2876">
        <v>3.4319999999999999</v>
      </c>
      <c r="G2876">
        <v>10000085</v>
      </c>
      <c r="H2876">
        <v>0.24</v>
      </c>
      <c r="I2876">
        <v>2022</v>
      </c>
      <c r="J2876" t="s">
        <v>154</v>
      </c>
      <c r="K2876" t="s">
        <v>55</v>
      </c>
      <c r="L2876" s="127">
        <v>0.92361111111111116</v>
      </c>
      <c r="M2876" t="s">
        <v>28</v>
      </c>
      <c r="N2876" t="s">
        <v>29</v>
      </c>
      <c r="O2876" t="s">
        <v>30</v>
      </c>
      <c r="P2876" t="s">
        <v>54</v>
      </c>
      <c r="Q2876" t="s">
        <v>41</v>
      </c>
      <c r="R2876" t="s">
        <v>50</v>
      </c>
      <c r="S2876" t="s">
        <v>42</v>
      </c>
      <c r="T2876" t="s">
        <v>57</v>
      </c>
      <c r="U2876" s="1" t="s">
        <v>64</v>
      </c>
      <c r="V2876">
        <v>4</v>
      </c>
      <c r="W2876">
        <v>0</v>
      </c>
      <c r="X2876">
        <v>0</v>
      </c>
      <c r="Y2876">
        <v>1</v>
      </c>
      <c r="Z2876">
        <v>0</v>
      </c>
    </row>
    <row r="2877" spans="1:26" x14ac:dyDescent="0.25">
      <c r="A2877">
        <v>107007486</v>
      </c>
      <c r="B2877" t="s">
        <v>112</v>
      </c>
      <c r="C2877" t="s">
        <v>65</v>
      </c>
      <c r="D2877">
        <v>10000095</v>
      </c>
      <c r="E2877">
        <v>10000095</v>
      </c>
      <c r="F2877">
        <v>1.7470000000000001</v>
      </c>
      <c r="G2877">
        <v>40001002</v>
      </c>
      <c r="H2877">
        <v>0</v>
      </c>
      <c r="I2877">
        <v>2022</v>
      </c>
      <c r="J2877" t="s">
        <v>154</v>
      </c>
      <c r="K2877" t="s">
        <v>55</v>
      </c>
      <c r="L2877" s="127">
        <v>0.34027777777777773</v>
      </c>
      <c r="M2877" t="s">
        <v>28</v>
      </c>
      <c r="N2877" t="s">
        <v>49</v>
      </c>
      <c r="O2877" t="s">
        <v>30</v>
      </c>
      <c r="P2877" t="s">
        <v>68</v>
      </c>
      <c r="Q2877" t="s">
        <v>41</v>
      </c>
      <c r="R2877" t="s">
        <v>61</v>
      </c>
      <c r="S2877" t="s">
        <v>42</v>
      </c>
      <c r="T2877" t="s">
        <v>35</v>
      </c>
      <c r="U2877" s="1" t="s">
        <v>36</v>
      </c>
      <c r="V2877">
        <v>2</v>
      </c>
      <c r="W2877">
        <v>0</v>
      </c>
      <c r="X2877">
        <v>0</v>
      </c>
      <c r="Y2877">
        <v>0</v>
      </c>
      <c r="Z2877">
        <v>0</v>
      </c>
    </row>
    <row r="2878" spans="1:26" x14ac:dyDescent="0.25">
      <c r="A2878">
        <v>107007507</v>
      </c>
      <c r="B2878" t="s">
        <v>106</v>
      </c>
      <c r="C2878" t="s">
        <v>65</v>
      </c>
      <c r="D2878">
        <v>10000095</v>
      </c>
      <c r="E2878">
        <v>10000095</v>
      </c>
      <c r="F2878">
        <v>26.318000000000001</v>
      </c>
      <c r="G2878">
        <v>30000082</v>
      </c>
      <c r="H2878">
        <v>0.25</v>
      </c>
      <c r="I2878">
        <v>2022</v>
      </c>
      <c r="J2878" t="s">
        <v>145</v>
      </c>
      <c r="K2878" t="s">
        <v>48</v>
      </c>
      <c r="L2878" s="127">
        <v>0.50902777777777775</v>
      </c>
      <c r="M2878" t="s">
        <v>28</v>
      </c>
      <c r="N2878" t="s">
        <v>49</v>
      </c>
      <c r="O2878" t="s">
        <v>30</v>
      </c>
      <c r="P2878" t="s">
        <v>54</v>
      </c>
      <c r="Q2878" t="s">
        <v>32</v>
      </c>
      <c r="R2878" t="s">
        <v>33</v>
      </c>
      <c r="S2878" t="s">
        <v>42</v>
      </c>
      <c r="T2878" t="s">
        <v>35</v>
      </c>
      <c r="U2878" s="1" t="s">
        <v>36</v>
      </c>
      <c r="V2878">
        <v>4</v>
      </c>
      <c r="W2878">
        <v>0</v>
      </c>
      <c r="X2878">
        <v>0</v>
      </c>
      <c r="Y2878">
        <v>0</v>
      </c>
      <c r="Z2878">
        <v>0</v>
      </c>
    </row>
    <row r="2879" spans="1:26" x14ac:dyDescent="0.25">
      <c r="A2879">
        <v>107007531</v>
      </c>
      <c r="B2879" t="s">
        <v>124</v>
      </c>
      <c r="C2879" t="s">
        <v>67</v>
      </c>
      <c r="D2879">
        <v>30000135</v>
      </c>
      <c r="E2879">
        <v>30000135</v>
      </c>
      <c r="F2879">
        <v>0.748</v>
      </c>
      <c r="G2879">
        <v>40002216</v>
      </c>
      <c r="H2879">
        <v>0.1</v>
      </c>
      <c r="I2879">
        <v>2022</v>
      </c>
      <c r="J2879" t="s">
        <v>145</v>
      </c>
      <c r="K2879" t="s">
        <v>39</v>
      </c>
      <c r="L2879" s="127">
        <v>0.52361111111111114</v>
      </c>
      <c r="M2879" t="s">
        <v>51</v>
      </c>
      <c r="N2879" t="s">
        <v>49</v>
      </c>
      <c r="O2879" t="s">
        <v>30</v>
      </c>
      <c r="P2879" t="s">
        <v>68</v>
      </c>
      <c r="Q2879" t="s">
        <v>41</v>
      </c>
      <c r="R2879" t="s">
        <v>33</v>
      </c>
      <c r="S2879" t="s">
        <v>42</v>
      </c>
      <c r="T2879" t="s">
        <v>35</v>
      </c>
      <c r="U2879" s="1" t="s">
        <v>43</v>
      </c>
      <c r="V2879">
        <v>2</v>
      </c>
      <c r="W2879">
        <v>0</v>
      </c>
      <c r="X2879">
        <v>0</v>
      </c>
      <c r="Y2879">
        <v>0</v>
      </c>
      <c r="Z2879">
        <v>1</v>
      </c>
    </row>
    <row r="2880" spans="1:26" x14ac:dyDescent="0.25">
      <c r="A2880">
        <v>107007640</v>
      </c>
      <c r="B2880" t="s">
        <v>106</v>
      </c>
      <c r="C2880" t="s">
        <v>65</v>
      </c>
      <c r="D2880">
        <v>10000095</v>
      </c>
      <c r="E2880">
        <v>10000095</v>
      </c>
      <c r="F2880">
        <v>26.568000000000001</v>
      </c>
      <c r="G2880">
        <v>30000082</v>
      </c>
      <c r="H2880">
        <v>0</v>
      </c>
      <c r="I2880">
        <v>2022</v>
      </c>
      <c r="J2880" t="s">
        <v>154</v>
      </c>
      <c r="K2880" t="s">
        <v>60</v>
      </c>
      <c r="L2880" s="127">
        <v>0.52500000000000002</v>
      </c>
      <c r="M2880" t="s">
        <v>28</v>
      </c>
      <c r="N2880" t="s">
        <v>29</v>
      </c>
      <c r="O2880" t="s">
        <v>30</v>
      </c>
      <c r="P2880" t="s">
        <v>54</v>
      </c>
      <c r="Q2880" t="s">
        <v>41</v>
      </c>
      <c r="R2880" t="s">
        <v>33</v>
      </c>
      <c r="S2880" t="s">
        <v>42</v>
      </c>
      <c r="T2880" t="s">
        <v>35</v>
      </c>
      <c r="U2880" s="1" t="s">
        <v>36</v>
      </c>
      <c r="V2880">
        <v>2</v>
      </c>
      <c r="W2880">
        <v>0</v>
      </c>
      <c r="X2880">
        <v>0</v>
      </c>
      <c r="Y2880">
        <v>0</v>
      </c>
      <c r="Z2880">
        <v>0</v>
      </c>
    </row>
    <row r="2881" spans="1:26" x14ac:dyDescent="0.25">
      <c r="A2881">
        <v>107007661</v>
      </c>
      <c r="B2881" t="s">
        <v>86</v>
      </c>
      <c r="C2881" t="s">
        <v>65</v>
      </c>
      <c r="D2881">
        <v>10000026</v>
      </c>
      <c r="E2881">
        <v>10000026</v>
      </c>
      <c r="F2881">
        <v>26.754000000000001</v>
      </c>
      <c r="G2881">
        <v>200395</v>
      </c>
      <c r="H2881">
        <v>0.5</v>
      </c>
      <c r="I2881">
        <v>2022</v>
      </c>
      <c r="J2881" t="s">
        <v>154</v>
      </c>
      <c r="K2881" t="s">
        <v>39</v>
      </c>
      <c r="L2881" s="127">
        <v>0.33611111111111108</v>
      </c>
      <c r="M2881" t="s">
        <v>28</v>
      </c>
      <c r="N2881" t="s">
        <v>29</v>
      </c>
      <c r="O2881" t="s">
        <v>30</v>
      </c>
      <c r="P2881" t="s">
        <v>31</v>
      </c>
      <c r="Q2881" t="s">
        <v>41</v>
      </c>
      <c r="R2881" t="s">
        <v>33</v>
      </c>
      <c r="S2881" t="s">
        <v>42</v>
      </c>
      <c r="T2881" t="s">
        <v>35</v>
      </c>
      <c r="U2881" s="1" t="s">
        <v>36</v>
      </c>
      <c r="V2881">
        <v>2</v>
      </c>
      <c r="W2881">
        <v>0</v>
      </c>
      <c r="X2881">
        <v>0</v>
      </c>
      <c r="Y2881">
        <v>0</v>
      </c>
      <c r="Z2881">
        <v>0</v>
      </c>
    </row>
    <row r="2882" spans="1:26" x14ac:dyDescent="0.25">
      <c r="A2882">
        <v>107007688</v>
      </c>
      <c r="B2882" t="s">
        <v>106</v>
      </c>
      <c r="C2882" t="s">
        <v>65</v>
      </c>
      <c r="D2882">
        <v>10000095</v>
      </c>
      <c r="E2882">
        <v>10000095</v>
      </c>
      <c r="F2882">
        <v>21.507999999999999</v>
      </c>
      <c r="G2882">
        <v>20000013</v>
      </c>
      <c r="H2882">
        <v>2.2999999999999998</v>
      </c>
      <c r="I2882">
        <v>2022</v>
      </c>
      <c r="J2882" t="s">
        <v>145</v>
      </c>
      <c r="K2882" t="s">
        <v>48</v>
      </c>
      <c r="L2882" s="127">
        <v>0.85069444444444453</v>
      </c>
      <c r="M2882" t="s">
        <v>28</v>
      </c>
      <c r="N2882" t="s">
        <v>29</v>
      </c>
      <c r="O2882" t="s">
        <v>30</v>
      </c>
      <c r="P2882" t="s">
        <v>31</v>
      </c>
      <c r="Q2882" t="s">
        <v>41</v>
      </c>
      <c r="R2882" t="s">
        <v>33</v>
      </c>
      <c r="S2882" t="s">
        <v>42</v>
      </c>
      <c r="T2882" t="s">
        <v>57</v>
      </c>
      <c r="U2882" s="1" t="s">
        <v>36</v>
      </c>
      <c r="V2882">
        <v>1</v>
      </c>
      <c r="W2882">
        <v>0</v>
      </c>
      <c r="X2882">
        <v>0</v>
      </c>
      <c r="Y2882">
        <v>0</v>
      </c>
      <c r="Z2882">
        <v>0</v>
      </c>
    </row>
    <row r="2883" spans="1:26" x14ac:dyDescent="0.25">
      <c r="A2883">
        <v>107007699</v>
      </c>
      <c r="B2883" t="s">
        <v>25</v>
      </c>
      <c r="C2883" t="s">
        <v>65</v>
      </c>
      <c r="D2883">
        <v>10000040</v>
      </c>
      <c r="E2883">
        <v>10000040</v>
      </c>
      <c r="F2883">
        <v>27.565000000000001</v>
      </c>
      <c r="G2883" t="s">
        <v>255</v>
      </c>
      <c r="H2883">
        <v>9.5000000000000001E-2</v>
      </c>
      <c r="I2883">
        <v>2022</v>
      </c>
      <c r="J2883" t="s">
        <v>154</v>
      </c>
      <c r="K2883" t="s">
        <v>39</v>
      </c>
      <c r="L2883" s="127">
        <v>0.56597222222222221</v>
      </c>
      <c r="M2883" t="s">
        <v>28</v>
      </c>
      <c r="N2883" t="s">
        <v>29</v>
      </c>
      <c r="O2883" t="s">
        <v>30</v>
      </c>
      <c r="P2883" t="s">
        <v>31</v>
      </c>
      <c r="Q2883" t="s">
        <v>41</v>
      </c>
      <c r="R2883" t="s">
        <v>33</v>
      </c>
      <c r="S2883" t="s">
        <v>42</v>
      </c>
      <c r="T2883" t="s">
        <v>35</v>
      </c>
      <c r="U2883" s="1" t="s">
        <v>36</v>
      </c>
      <c r="V2883">
        <v>3</v>
      </c>
      <c r="W2883">
        <v>0</v>
      </c>
      <c r="X2883">
        <v>0</v>
      </c>
      <c r="Y2883">
        <v>0</v>
      </c>
      <c r="Z2883">
        <v>0</v>
      </c>
    </row>
    <row r="2884" spans="1:26" x14ac:dyDescent="0.25">
      <c r="A2884">
        <v>107007736</v>
      </c>
      <c r="B2884" t="s">
        <v>104</v>
      </c>
      <c r="C2884" t="s">
        <v>65</v>
      </c>
      <c r="D2884">
        <v>10000026</v>
      </c>
      <c r="E2884">
        <v>10000026</v>
      </c>
      <c r="F2884">
        <v>6.0190000000000001</v>
      </c>
      <c r="G2884">
        <v>200470</v>
      </c>
      <c r="H2884">
        <v>0.5</v>
      </c>
      <c r="I2884">
        <v>2022</v>
      </c>
      <c r="J2884" t="s">
        <v>154</v>
      </c>
      <c r="K2884" t="s">
        <v>27</v>
      </c>
      <c r="L2884" s="127">
        <v>0.52222222222222225</v>
      </c>
      <c r="M2884" t="s">
        <v>28</v>
      </c>
      <c r="N2884" t="s">
        <v>49</v>
      </c>
      <c r="O2884" t="s">
        <v>30</v>
      </c>
      <c r="P2884" t="s">
        <v>31</v>
      </c>
      <c r="Q2884" t="s">
        <v>41</v>
      </c>
      <c r="R2884" t="s">
        <v>33</v>
      </c>
      <c r="S2884" t="s">
        <v>42</v>
      </c>
      <c r="T2884" t="s">
        <v>35</v>
      </c>
      <c r="U2884" s="1" t="s">
        <v>43</v>
      </c>
      <c r="V2884">
        <v>2</v>
      </c>
      <c r="W2884">
        <v>0</v>
      </c>
      <c r="X2884">
        <v>0</v>
      </c>
      <c r="Y2884">
        <v>0</v>
      </c>
      <c r="Z2884">
        <v>1</v>
      </c>
    </row>
    <row r="2885" spans="1:26" x14ac:dyDescent="0.25">
      <c r="A2885">
        <v>107007767</v>
      </c>
      <c r="B2885" t="s">
        <v>25</v>
      </c>
      <c r="C2885" t="s">
        <v>65</v>
      </c>
      <c r="D2885">
        <v>10000040</v>
      </c>
      <c r="E2885">
        <v>10000040</v>
      </c>
      <c r="F2885">
        <v>999.99900000000002</v>
      </c>
      <c r="G2885">
        <v>10000440</v>
      </c>
      <c r="H2885">
        <v>0.25</v>
      </c>
      <c r="I2885">
        <v>2022</v>
      </c>
      <c r="J2885" t="s">
        <v>145</v>
      </c>
      <c r="K2885" t="s">
        <v>53</v>
      </c>
      <c r="L2885" s="127">
        <v>0.60277777777777775</v>
      </c>
      <c r="M2885" t="s">
        <v>28</v>
      </c>
      <c r="N2885" t="s">
        <v>49</v>
      </c>
      <c r="O2885" t="s">
        <v>30</v>
      </c>
      <c r="P2885" t="s">
        <v>31</v>
      </c>
      <c r="Q2885" t="s">
        <v>41</v>
      </c>
      <c r="R2885" t="s">
        <v>84</v>
      </c>
      <c r="S2885" t="s">
        <v>42</v>
      </c>
      <c r="T2885" t="s">
        <v>35</v>
      </c>
      <c r="U2885" s="1" t="s">
        <v>64</v>
      </c>
      <c r="V2885">
        <v>3</v>
      </c>
      <c r="W2885">
        <v>0</v>
      </c>
      <c r="X2885">
        <v>0</v>
      </c>
      <c r="Y2885">
        <v>2</v>
      </c>
      <c r="Z2885">
        <v>0</v>
      </c>
    </row>
    <row r="2886" spans="1:26" x14ac:dyDescent="0.25">
      <c r="A2886">
        <v>107007933</v>
      </c>
      <c r="B2886" t="s">
        <v>25</v>
      </c>
      <c r="C2886" t="s">
        <v>45</v>
      </c>
      <c r="D2886">
        <v>50029670</v>
      </c>
      <c r="E2886">
        <v>40001301</v>
      </c>
      <c r="F2886">
        <v>1.196</v>
      </c>
      <c r="G2886">
        <v>50036531</v>
      </c>
      <c r="H2886">
        <v>1.9E-2</v>
      </c>
      <c r="I2886">
        <v>2022</v>
      </c>
      <c r="J2886" t="s">
        <v>154</v>
      </c>
      <c r="K2886" t="s">
        <v>53</v>
      </c>
      <c r="L2886" s="127">
        <v>0.61527777777777781</v>
      </c>
      <c r="M2886" t="s">
        <v>28</v>
      </c>
      <c r="N2886" t="s">
        <v>49</v>
      </c>
      <c r="O2886" t="s">
        <v>30</v>
      </c>
      <c r="P2886" t="s">
        <v>68</v>
      </c>
      <c r="Q2886" t="s">
        <v>41</v>
      </c>
      <c r="R2886" t="s">
        <v>33</v>
      </c>
      <c r="S2886" t="s">
        <v>42</v>
      </c>
      <c r="T2886" t="s">
        <v>35</v>
      </c>
      <c r="U2886" s="1" t="s">
        <v>43</v>
      </c>
      <c r="V2886">
        <v>2</v>
      </c>
      <c r="W2886">
        <v>0</v>
      </c>
      <c r="X2886">
        <v>0</v>
      </c>
      <c r="Y2886">
        <v>0</v>
      </c>
      <c r="Z2886">
        <v>1</v>
      </c>
    </row>
    <row r="2887" spans="1:26" x14ac:dyDescent="0.25">
      <c r="A2887">
        <v>107008024</v>
      </c>
      <c r="B2887" t="s">
        <v>25</v>
      </c>
      <c r="C2887" t="s">
        <v>38</v>
      </c>
      <c r="D2887">
        <v>20000401</v>
      </c>
      <c r="E2887">
        <v>20000401</v>
      </c>
      <c r="F2887">
        <v>5.6589999999999998</v>
      </c>
      <c r="G2887">
        <v>50020060</v>
      </c>
      <c r="H2887">
        <v>0.04</v>
      </c>
      <c r="I2887">
        <v>2022</v>
      </c>
      <c r="J2887" t="s">
        <v>154</v>
      </c>
      <c r="K2887" t="s">
        <v>53</v>
      </c>
      <c r="L2887" s="127">
        <v>0.40972222222222227</v>
      </c>
      <c r="M2887" t="s">
        <v>40</v>
      </c>
      <c r="N2887" t="s">
        <v>49</v>
      </c>
      <c r="P2887" t="s">
        <v>31</v>
      </c>
      <c r="Q2887" t="s">
        <v>41</v>
      </c>
      <c r="R2887" t="s">
        <v>33</v>
      </c>
      <c r="S2887" t="s">
        <v>42</v>
      </c>
      <c r="T2887" t="s">
        <v>35</v>
      </c>
      <c r="U2887" s="1" t="s">
        <v>64</v>
      </c>
      <c r="V2887">
        <v>2</v>
      </c>
      <c r="W2887">
        <v>0</v>
      </c>
      <c r="X2887">
        <v>0</v>
      </c>
      <c r="Y2887">
        <v>1</v>
      </c>
      <c r="Z2887">
        <v>0</v>
      </c>
    </row>
    <row r="2888" spans="1:26" x14ac:dyDescent="0.25">
      <c r="A2888">
        <v>107008059</v>
      </c>
      <c r="B2888" t="s">
        <v>81</v>
      </c>
      <c r="C2888" t="s">
        <v>45</v>
      </c>
      <c r="D2888">
        <v>50025330</v>
      </c>
      <c r="E2888">
        <v>50025330</v>
      </c>
      <c r="F2888">
        <v>4.1399999999999997</v>
      </c>
      <c r="G2888">
        <v>50006634</v>
      </c>
      <c r="H2888">
        <v>0</v>
      </c>
      <c r="I2888">
        <v>2022</v>
      </c>
      <c r="J2888" t="s">
        <v>154</v>
      </c>
      <c r="K2888" t="s">
        <v>53</v>
      </c>
      <c r="L2888" s="127">
        <v>8.4722222222222213E-2</v>
      </c>
      <c r="M2888" t="s">
        <v>92</v>
      </c>
      <c r="Q2888" t="s">
        <v>41</v>
      </c>
      <c r="R2888" t="s">
        <v>33</v>
      </c>
      <c r="S2888" t="s">
        <v>42</v>
      </c>
      <c r="T2888" t="s">
        <v>47</v>
      </c>
      <c r="U2888" s="1" t="s">
        <v>36</v>
      </c>
      <c r="V2888">
        <v>2</v>
      </c>
      <c r="W2888">
        <v>0</v>
      </c>
      <c r="X2888">
        <v>0</v>
      </c>
      <c r="Y2888">
        <v>0</v>
      </c>
      <c r="Z2888">
        <v>0</v>
      </c>
    </row>
    <row r="2889" spans="1:26" x14ac:dyDescent="0.25">
      <c r="A2889">
        <v>107008067</v>
      </c>
      <c r="B2889" t="s">
        <v>119</v>
      </c>
      <c r="C2889" t="s">
        <v>45</v>
      </c>
      <c r="D2889">
        <v>50031662</v>
      </c>
      <c r="E2889">
        <v>29000070</v>
      </c>
      <c r="F2889">
        <v>0.52600000000000002</v>
      </c>
      <c r="G2889">
        <v>50014658</v>
      </c>
      <c r="H2889">
        <v>0.5</v>
      </c>
      <c r="I2889">
        <v>2022</v>
      </c>
      <c r="J2889" t="s">
        <v>145</v>
      </c>
      <c r="K2889" t="s">
        <v>53</v>
      </c>
      <c r="L2889" s="127">
        <v>0.60972222222222217</v>
      </c>
      <c r="M2889" t="s">
        <v>40</v>
      </c>
      <c r="N2889" t="s">
        <v>49</v>
      </c>
      <c r="O2889" t="s">
        <v>30</v>
      </c>
      <c r="P2889" t="s">
        <v>68</v>
      </c>
      <c r="Q2889" t="s">
        <v>41</v>
      </c>
      <c r="R2889" t="s">
        <v>33</v>
      </c>
      <c r="S2889" t="s">
        <v>42</v>
      </c>
      <c r="T2889" t="s">
        <v>35</v>
      </c>
      <c r="U2889" s="1" t="s">
        <v>64</v>
      </c>
      <c r="V2889">
        <v>6</v>
      </c>
      <c r="W2889">
        <v>0</v>
      </c>
      <c r="X2889">
        <v>0</v>
      </c>
      <c r="Y2889">
        <v>1</v>
      </c>
      <c r="Z2889">
        <v>2</v>
      </c>
    </row>
    <row r="2890" spans="1:26" x14ac:dyDescent="0.25">
      <c r="A2890">
        <v>107008076</v>
      </c>
      <c r="B2890" t="s">
        <v>244</v>
      </c>
      <c r="C2890" t="s">
        <v>67</v>
      </c>
      <c r="D2890">
        <v>30000018</v>
      </c>
      <c r="E2890">
        <v>30000018</v>
      </c>
      <c r="F2890">
        <v>15.808999999999999</v>
      </c>
      <c r="G2890">
        <v>50020780</v>
      </c>
      <c r="H2890">
        <v>5.7000000000000002E-2</v>
      </c>
      <c r="I2890">
        <v>2022</v>
      </c>
      <c r="J2890" t="s">
        <v>135</v>
      </c>
      <c r="K2890" t="s">
        <v>53</v>
      </c>
      <c r="L2890" s="127">
        <v>0.60138888888888886</v>
      </c>
      <c r="M2890" t="s">
        <v>28</v>
      </c>
      <c r="N2890" t="s">
        <v>49</v>
      </c>
      <c r="O2890" t="s">
        <v>30</v>
      </c>
      <c r="P2890" t="s">
        <v>31</v>
      </c>
      <c r="Q2890" t="s">
        <v>41</v>
      </c>
      <c r="R2890" t="s">
        <v>33</v>
      </c>
      <c r="S2890" t="s">
        <v>42</v>
      </c>
      <c r="T2890" t="s">
        <v>35</v>
      </c>
      <c r="U2890" s="1" t="s">
        <v>36</v>
      </c>
      <c r="V2890">
        <v>3</v>
      </c>
      <c r="W2890">
        <v>0</v>
      </c>
      <c r="X2890">
        <v>0</v>
      </c>
      <c r="Y2890">
        <v>0</v>
      </c>
      <c r="Z2890">
        <v>0</v>
      </c>
    </row>
    <row r="2891" spans="1:26" x14ac:dyDescent="0.25">
      <c r="A2891">
        <v>107008199</v>
      </c>
      <c r="B2891" t="s">
        <v>81</v>
      </c>
      <c r="C2891" t="s">
        <v>45</v>
      </c>
      <c r="F2891">
        <v>999.99900000000002</v>
      </c>
      <c r="G2891">
        <v>50023664</v>
      </c>
      <c r="H2891">
        <v>0</v>
      </c>
      <c r="I2891">
        <v>2022</v>
      </c>
      <c r="J2891" t="s">
        <v>154</v>
      </c>
      <c r="K2891" t="s">
        <v>53</v>
      </c>
      <c r="L2891" s="127">
        <v>0.45624999999999999</v>
      </c>
      <c r="M2891" t="s">
        <v>28</v>
      </c>
      <c r="N2891" t="s">
        <v>49</v>
      </c>
      <c r="O2891" t="s">
        <v>30</v>
      </c>
      <c r="P2891" t="s">
        <v>68</v>
      </c>
      <c r="Q2891" t="s">
        <v>32</v>
      </c>
      <c r="R2891" t="s">
        <v>33</v>
      </c>
      <c r="S2891" t="s">
        <v>42</v>
      </c>
      <c r="T2891" t="s">
        <v>35</v>
      </c>
      <c r="U2891" s="1" t="s">
        <v>36</v>
      </c>
      <c r="V2891">
        <v>2</v>
      </c>
      <c r="W2891">
        <v>0</v>
      </c>
      <c r="X2891">
        <v>0</v>
      </c>
      <c r="Y2891">
        <v>0</v>
      </c>
      <c r="Z2891">
        <v>0</v>
      </c>
    </row>
    <row r="2892" spans="1:26" x14ac:dyDescent="0.25">
      <c r="A2892">
        <v>107008318</v>
      </c>
      <c r="B2892" t="s">
        <v>25</v>
      </c>
      <c r="C2892" t="s">
        <v>45</v>
      </c>
      <c r="D2892">
        <v>50033374</v>
      </c>
      <c r="E2892">
        <v>50033374</v>
      </c>
      <c r="F2892">
        <v>999.99900000000002</v>
      </c>
      <c r="G2892">
        <v>50016074</v>
      </c>
      <c r="H2892">
        <v>1.4E-2</v>
      </c>
      <c r="I2892">
        <v>2022</v>
      </c>
      <c r="J2892" t="s">
        <v>73</v>
      </c>
      <c r="K2892" t="s">
        <v>53</v>
      </c>
      <c r="L2892" s="127">
        <v>0.47013888888888888</v>
      </c>
      <c r="M2892" t="s">
        <v>28</v>
      </c>
      <c r="N2892" t="s">
        <v>49</v>
      </c>
      <c r="O2892" t="s">
        <v>30</v>
      </c>
      <c r="P2892" t="s">
        <v>31</v>
      </c>
      <c r="Q2892" t="s">
        <v>41</v>
      </c>
      <c r="R2892" t="s">
        <v>33</v>
      </c>
      <c r="S2892" t="s">
        <v>42</v>
      </c>
      <c r="T2892" t="s">
        <v>35</v>
      </c>
      <c r="U2892" s="1" t="s">
        <v>36</v>
      </c>
      <c r="V2892">
        <v>1</v>
      </c>
      <c r="W2892">
        <v>0</v>
      </c>
      <c r="X2892">
        <v>0</v>
      </c>
      <c r="Y2892">
        <v>0</v>
      </c>
      <c r="Z2892">
        <v>0</v>
      </c>
    </row>
    <row r="2893" spans="1:26" x14ac:dyDescent="0.25">
      <c r="A2893">
        <v>107008374</v>
      </c>
      <c r="B2893" t="s">
        <v>114</v>
      </c>
      <c r="C2893" t="s">
        <v>38</v>
      </c>
      <c r="D2893">
        <v>22000070</v>
      </c>
      <c r="E2893">
        <v>20000070</v>
      </c>
      <c r="F2893">
        <v>10.428000000000001</v>
      </c>
      <c r="G2893">
        <v>50042336</v>
      </c>
      <c r="H2893">
        <v>0</v>
      </c>
      <c r="I2893">
        <v>2022</v>
      </c>
      <c r="J2893" t="s">
        <v>154</v>
      </c>
      <c r="K2893" t="s">
        <v>53</v>
      </c>
      <c r="L2893" s="127">
        <v>0.3354166666666667</v>
      </c>
      <c r="M2893" t="s">
        <v>28</v>
      </c>
      <c r="N2893" t="s">
        <v>49</v>
      </c>
      <c r="O2893" t="s">
        <v>30</v>
      </c>
      <c r="P2893" t="s">
        <v>68</v>
      </c>
      <c r="Q2893" t="s">
        <v>41</v>
      </c>
      <c r="R2893" t="s">
        <v>61</v>
      </c>
      <c r="S2893" t="s">
        <v>42</v>
      </c>
      <c r="T2893" t="s">
        <v>35</v>
      </c>
      <c r="U2893" s="1" t="s">
        <v>36</v>
      </c>
      <c r="V2893">
        <v>2</v>
      </c>
      <c r="W2893">
        <v>0</v>
      </c>
      <c r="X2893">
        <v>0</v>
      </c>
      <c r="Y2893">
        <v>0</v>
      </c>
      <c r="Z2893">
        <v>0</v>
      </c>
    </row>
    <row r="2894" spans="1:26" x14ac:dyDescent="0.25">
      <c r="A2894">
        <v>107008567</v>
      </c>
      <c r="B2894" t="s">
        <v>81</v>
      </c>
      <c r="C2894" t="s">
        <v>45</v>
      </c>
      <c r="D2894">
        <v>50022757</v>
      </c>
      <c r="E2894">
        <v>30000115</v>
      </c>
      <c r="F2894">
        <v>2.0699999999999998</v>
      </c>
      <c r="G2894">
        <v>50031836</v>
      </c>
      <c r="H2894">
        <v>0.1</v>
      </c>
      <c r="I2894">
        <v>2022</v>
      </c>
      <c r="J2894" t="s">
        <v>145</v>
      </c>
      <c r="K2894" t="s">
        <v>39</v>
      </c>
      <c r="L2894" s="127">
        <v>0.83263888888888893</v>
      </c>
      <c r="M2894" t="s">
        <v>28</v>
      </c>
      <c r="N2894" t="s">
        <v>49</v>
      </c>
      <c r="O2894" t="s">
        <v>30</v>
      </c>
      <c r="P2894" t="s">
        <v>54</v>
      </c>
      <c r="Q2894" t="s">
        <v>41</v>
      </c>
      <c r="R2894" t="s">
        <v>33</v>
      </c>
      <c r="S2894" t="s">
        <v>42</v>
      </c>
      <c r="T2894" t="s">
        <v>52</v>
      </c>
      <c r="U2894" s="1" t="s">
        <v>64</v>
      </c>
      <c r="V2894">
        <v>2</v>
      </c>
      <c r="W2894">
        <v>0</v>
      </c>
      <c r="X2894">
        <v>0</v>
      </c>
      <c r="Y2894">
        <v>2</v>
      </c>
      <c r="Z2894">
        <v>0</v>
      </c>
    </row>
    <row r="2895" spans="1:26" x14ac:dyDescent="0.25">
      <c r="A2895">
        <v>107008594</v>
      </c>
      <c r="B2895" t="s">
        <v>86</v>
      </c>
      <c r="C2895" t="s">
        <v>65</v>
      </c>
      <c r="D2895">
        <v>10000026</v>
      </c>
      <c r="E2895">
        <v>10000026</v>
      </c>
      <c r="F2895">
        <v>27.379000000000001</v>
      </c>
      <c r="G2895">
        <v>30000280</v>
      </c>
      <c r="H2895">
        <v>0.88</v>
      </c>
      <c r="I2895">
        <v>2022</v>
      </c>
      <c r="J2895" t="s">
        <v>145</v>
      </c>
      <c r="K2895" t="s">
        <v>60</v>
      </c>
      <c r="L2895" s="127">
        <v>0.55208333333333337</v>
      </c>
      <c r="M2895" t="s">
        <v>28</v>
      </c>
      <c r="N2895" t="s">
        <v>29</v>
      </c>
      <c r="O2895" t="s">
        <v>30</v>
      </c>
      <c r="P2895" t="s">
        <v>31</v>
      </c>
      <c r="Q2895" t="s">
        <v>32</v>
      </c>
      <c r="R2895" t="s">
        <v>33</v>
      </c>
      <c r="S2895" t="s">
        <v>42</v>
      </c>
      <c r="T2895" t="s">
        <v>35</v>
      </c>
      <c r="U2895" s="1" t="s">
        <v>43</v>
      </c>
      <c r="V2895">
        <v>14</v>
      </c>
      <c r="W2895">
        <v>0</v>
      </c>
      <c r="X2895">
        <v>0</v>
      </c>
      <c r="Y2895">
        <v>0</v>
      </c>
      <c r="Z2895">
        <v>5</v>
      </c>
    </row>
    <row r="2896" spans="1:26" x14ac:dyDescent="0.25">
      <c r="A2896">
        <v>107008740</v>
      </c>
      <c r="B2896" t="s">
        <v>106</v>
      </c>
      <c r="C2896" t="s">
        <v>65</v>
      </c>
      <c r="D2896">
        <v>10000095</v>
      </c>
      <c r="E2896">
        <v>10000095</v>
      </c>
      <c r="F2896">
        <v>19.408000000000001</v>
      </c>
      <c r="G2896">
        <v>30000295</v>
      </c>
      <c r="H2896">
        <v>0.2</v>
      </c>
      <c r="I2896">
        <v>2022</v>
      </c>
      <c r="J2896" t="s">
        <v>154</v>
      </c>
      <c r="K2896" t="s">
        <v>39</v>
      </c>
      <c r="L2896" s="127">
        <v>0.5854166666666667</v>
      </c>
      <c r="M2896" t="s">
        <v>28</v>
      </c>
      <c r="N2896" t="s">
        <v>49</v>
      </c>
      <c r="O2896" t="s">
        <v>30</v>
      </c>
      <c r="P2896" t="s">
        <v>54</v>
      </c>
      <c r="Q2896" t="s">
        <v>41</v>
      </c>
      <c r="R2896" t="s">
        <v>33</v>
      </c>
      <c r="S2896" t="s">
        <v>42</v>
      </c>
      <c r="T2896" t="s">
        <v>35</v>
      </c>
      <c r="U2896" s="1" t="s">
        <v>36</v>
      </c>
      <c r="V2896">
        <v>6</v>
      </c>
      <c r="W2896">
        <v>0</v>
      </c>
      <c r="X2896">
        <v>0</v>
      </c>
      <c r="Y2896">
        <v>0</v>
      </c>
      <c r="Z2896">
        <v>0</v>
      </c>
    </row>
    <row r="2897" spans="1:26" x14ac:dyDescent="0.25">
      <c r="A2897">
        <v>107008742</v>
      </c>
      <c r="B2897" t="s">
        <v>106</v>
      </c>
      <c r="C2897" t="s">
        <v>65</v>
      </c>
      <c r="D2897">
        <v>10000095</v>
      </c>
      <c r="E2897">
        <v>10000095</v>
      </c>
      <c r="F2897">
        <v>26.667999999999999</v>
      </c>
      <c r="G2897">
        <v>30000082</v>
      </c>
      <c r="H2897">
        <v>0.1</v>
      </c>
      <c r="I2897">
        <v>2022</v>
      </c>
      <c r="J2897" t="s">
        <v>154</v>
      </c>
      <c r="K2897" t="s">
        <v>39</v>
      </c>
      <c r="L2897" s="127">
        <v>0.65277777777777779</v>
      </c>
      <c r="M2897" t="s">
        <v>28</v>
      </c>
      <c r="N2897" t="s">
        <v>49</v>
      </c>
      <c r="O2897" t="s">
        <v>30</v>
      </c>
      <c r="P2897" t="s">
        <v>54</v>
      </c>
      <c r="Q2897" t="s">
        <v>41</v>
      </c>
      <c r="R2897" t="s">
        <v>33</v>
      </c>
      <c r="S2897" t="s">
        <v>42</v>
      </c>
      <c r="T2897" t="s">
        <v>35</v>
      </c>
      <c r="U2897" s="1" t="s">
        <v>36</v>
      </c>
      <c r="V2897">
        <v>8</v>
      </c>
      <c r="W2897">
        <v>0</v>
      </c>
      <c r="X2897">
        <v>0</v>
      </c>
      <c r="Y2897">
        <v>0</v>
      </c>
      <c r="Z2897">
        <v>0</v>
      </c>
    </row>
    <row r="2898" spans="1:26" x14ac:dyDescent="0.25">
      <c r="A2898">
        <v>107008774</v>
      </c>
      <c r="B2898" t="s">
        <v>86</v>
      </c>
      <c r="C2898" t="s">
        <v>65</v>
      </c>
      <c r="D2898">
        <v>10000026</v>
      </c>
      <c r="E2898">
        <v>10000026</v>
      </c>
      <c r="F2898">
        <v>26.866</v>
      </c>
      <c r="G2898">
        <v>200390</v>
      </c>
      <c r="H2898">
        <v>0.1</v>
      </c>
      <c r="I2898">
        <v>2022</v>
      </c>
      <c r="J2898" t="s">
        <v>154</v>
      </c>
      <c r="K2898" t="s">
        <v>27</v>
      </c>
      <c r="L2898" s="127">
        <v>0.76597222222222217</v>
      </c>
      <c r="M2898" t="s">
        <v>28</v>
      </c>
      <c r="N2898" t="s">
        <v>49</v>
      </c>
      <c r="O2898" t="s">
        <v>30</v>
      </c>
      <c r="P2898" t="s">
        <v>31</v>
      </c>
      <c r="Q2898" t="s">
        <v>62</v>
      </c>
      <c r="R2898" t="s">
        <v>33</v>
      </c>
      <c r="S2898" t="s">
        <v>34</v>
      </c>
      <c r="T2898" t="s">
        <v>35</v>
      </c>
      <c r="U2898" s="1" t="s">
        <v>36</v>
      </c>
      <c r="V2898">
        <v>1</v>
      </c>
      <c r="W2898">
        <v>0</v>
      </c>
      <c r="X2898">
        <v>0</v>
      </c>
      <c r="Y2898">
        <v>0</v>
      </c>
      <c r="Z2898">
        <v>0</v>
      </c>
    </row>
    <row r="2899" spans="1:26" x14ac:dyDescent="0.25">
      <c r="A2899">
        <v>107008803</v>
      </c>
      <c r="B2899" t="s">
        <v>104</v>
      </c>
      <c r="C2899" t="s">
        <v>65</v>
      </c>
      <c r="D2899">
        <v>10000026</v>
      </c>
      <c r="E2899">
        <v>10000026</v>
      </c>
      <c r="F2899">
        <v>15.531000000000001</v>
      </c>
      <c r="G2899">
        <v>200550</v>
      </c>
      <c r="H2899">
        <v>1</v>
      </c>
      <c r="I2899">
        <v>2022</v>
      </c>
      <c r="J2899" t="s">
        <v>154</v>
      </c>
      <c r="K2899" t="s">
        <v>39</v>
      </c>
      <c r="L2899" s="127">
        <v>0.9194444444444444</v>
      </c>
      <c r="M2899" t="s">
        <v>28</v>
      </c>
      <c r="N2899" t="s">
        <v>29</v>
      </c>
      <c r="O2899" t="s">
        <v>30</v>
      </c>
      <c r="P2899" t="s">
        <v>31</v>
      </c>
      <c r="Q2899" t="s">
        <v>32</v>
      </c>
      <c r="R2899" t="s">
        <v>33</v>
      </c>
      <c r="S2899" t="s">
        <v>34</v>
      </c>
      <c r="T2899" t="s">
        <v>57</v>
      </c>
      <c r="U2899" s="1" t="s">
        <v>36</v>
      </c>
      <c r="V2899">
        <v>2</v>
      </c>
      <c r="W2899">
        <v>0</v>
      </c>
      <c r="X2899">
        <v>0</v>
      </c>
      <c r="Y2899">
        <v>0</v>
      </c>
      <c r="Z2899">
        <v>0</v>
      </c>
    </row>
    <row r="2900" spans="1:26" x14ac:dyDescent="0.25">
      <c r="A2900">
        <v>107008915</v>
      </c>
      <c r="B2900" t="s">
        <v>25</v>
      </c>
      <c r="C2900" t="s">
        <v>65</v>
      </c>
      <c r="D2900">
        <v>10000040</v>
      </c>
      <c r="E2900">
        <v>10000040</v>
      </c>
      <c r="F2900">
        <v>23.988</v>
      </c>
      <c r="G2900">
        <v>20000070</v>
      </c>
      <c r="H2900">
        <v>1</v>
      </c>
      <c r="I2900">
        <v>2022</v>
      </c>
      <c r="J2900" t="s">
        <v>154</v>
      </c>
      <c r="K2900" t="s">
        <v>53</v>
      </c>
      <c r="L2900" s="127">
        <v>0.76736111111111116</v>
      </c>
      <c r="M2900" t="s">
        <v>28</v>
      </c>
      <c r="N2900" t="s">
        <v>49</v>
      </c>
      <c r="O2900" t="s">
        <v>30</v>
      </c>
      <c r="P2900" t="s">
        <v>31</v>
      </c>
      <c r="Q2900" t="s">
        <v>41</v>
      </c>
      <c r="R2900" t="s">
        <v>33</v>
      </c>
      <c r="S2900" t="s">
        <v>42</v>
      </c>
      <c r="T2900" t="s">
        <v>35</v>
      </c>
      <c r="U2900" s="1" t="s">
        <v>36</v>
      </c>
      <c r="V2900">
        <v>3</v>
      </c>
      <c r="W2900">
        <v>0</v>
      </c>
      <c r="X2900">
        <v>0</v>
      </c>
      <c r="Y2900">
        <v>0</v>
      </c>
      <c r="Z2900">
        <v>0</v>
      </c>
    </row>
    <row r="2901" spans="1:26" x14ac:dyDescent="0.25">
      <c r="A2901">
        <v>107009035</v>
      </c>
      <c r="B2901" t="s">
        <v>91</v>
      </c>
      <c r="C2901" t="s">
        <v>45</v>
      </c>
      <c r="D2901">
        <v>50032379</v>
      </c>
      <c r="E2901">
        <v>50032379</v>
      </c>
      <c r="F2901">
        <v>5.6769999999999996</v>
      </c>
      <c r="G2901">
        <v>50011568</v>
      </c>
      <c r="H2901">
        <v>0</v>
      </c>
      <c r="I2901">
        <v>2022</v>
      </c>
      <c r="J2901" t="s">
        <v>145</v>
      </c>
      <c r="K2901" t="s">
        <v>39</v>
      </c>
      <c r="L2901" s="127">
        <v>0.40069444444444446</v>
      </c>
      <c r="M2901" t="s">
        <v>51</v>
      </c>
      <c r="N2901" t="s">
        <v>49</v>
      </c>
      <c r="O2901" t="s">
        <v>30</v>
      </c>
      <c r="P2901" t="s">
        <v>68</v>
      </c>
      <c r="Q2901" t="s">
        <v>62</v>
      </c>
      <c r="S2901" t="s">
        <v>34</v>
      </c>
      <c r="T2901" t="s">
        <v>35</v>
      </c>
      <c r="U2901" s="1" t="s">
        <v>36</v>
      </c>
      <c r="V2901">
        <v>2</v>
      </c>
      <c r="W2901">
        <v>0</v>
      </c>
      <c r="X2901">
        <v>0</v>
      </c>
      <c r="Y2901">
        <v>0</v>
      </c>
      <c r="Z2901">
        <v>0</v>
      </c>
    </row>
    <row r="2902" spans="1:26" x14ac:dyDescent="0.25">
      <c r="A2902">
        <v>107009118</v>
      </c>
      <c r="B2902" t="s">
        <v>142</v>
      </c>
      <c r="C2902" t="s">
        <v>67</v>
      </c>
      <c r="D2902">
        <v>30000024</v>
      </c>
      <c r="E2902">
        <v>30000024</v>
      </c>
      <c r="F2902">
        <v>39.445999999999998</v>
      </c>
      <c r="G2902">
        <v>50028017</v>
      </c>
      <c r="H2902">
        <v>0</v>
      </c>
      <c r="I2902">
        <v>2022</v>
      </c>
      <c r="J2902" t="s">
        <v>154</v>
      </c>
      <c r="K2902" t="s">
        <v>53</v>
      </c>
      <c r="L2902" s="127">
        <v>0.48819444444444443</v>
      </c>
      <c r="M2902" t="s">
        <v>77</v>
      </c>
      <c r="N2902" t="s">
        <v>49</v>
      </c>
      <c r="O2902" t="s">
        <v>30</v>
      </c>
      <c r="P2902" t="s">
        <v>54</v>
      </c>
      <c r="Q2902" t="s">
        <v>41</v>
      </c>
      <c r="R2902" t="s">
        <v>50</v>
      </c>
      <c r="S2902" t="s">
        <v>42</v>
      </c>
      <c r="T2902" t="s">
        <v>35</v>
      </c>
      <c r="U2902" s="1" t="s">
        <v>36</v>
      </c>
      <c r="V2902">
        <v>2</v>
      </c>
      <c r="W2902">
        <v>0</v>
      </c>
      <c r="X2902">
        <v>0</v>
      </c>
      <c r="Y2902">
        <v>0</v>
      </c>
      <c r="Z2902">
        <v>0</v>
      </c>
    </row>
    <row r="2903" spans="1:26" x14ac:dyDescent="0.25">
      <c r="A2903">
        <v>107009119</v>
      </c>
      <c r="B2903" t="s">
        <v>94</v>
      </c>
      <c r="C2903" t="s">
        <v>67</v>
      </c>
      <c r="D2903">
        <v>30000008</v>
      </c>
      <c r="E2903">
        <v>30000008</v>
      </c>
      <c r="F2903">
        <v>26.363</v>
      </c>
      <c r="G2903">
        <v>10000085</v>
      </c>
      <c r="H2903">
        <v>0</v>
      </c>
      <c r="I2903">
        <v>2022</v>
      </c>
      <c r="J2903" t="s">
        <v>154</v>
      </c>
      <c r="K2903" t="s">
        <v>39</v>
      </c>
      <c r="L2903" s="127">
        <v>0.59375</v>
      </c>
      <c r="M2903" t="s">
        <v>28</v>
      </c>
      <c r="N2903" t="s">
        <v>49</v>
      </c>
      <c r="O2903" t="s">
        <v>30</v>
      </c>
      <c r="P2903" t="s">
        <v>31</v>
      </c>
      <c r="Q2903" t="s">
        <v>41</v>
      </c>
      <c r="R2903" t="s">
        <v>50</v>
      </c>
      <c r="S2903" t="s">
        <v>42</v>
      </c>
      <c r="T2903" t="s">
        <v>35</v>
      </c>
      <c r="U2903" s="1" t="s">
        <v>43</v>
      </c>
      <c r="V2903">
        <v>4</v>
      </c>
      <c r="W2903">
        <v>0</v>
      </c>
      <c r="X2903">
        <v>0</v>
      </c>
      <c r="Y2903">
        <v>0</v>
      </c>
      <c r="Z2903">
        <v>1</v>
      </c>
    </row>
    <row r="2904" spans="1:26" x14ac:dyDescent="0.25">
      <c r="A2904">
        <v>107009123</v>
      </c>
      <c r="B2904" t="s">
        <v>142</v>
      </c>
      <c r="C2904" t="s">
        <v>67</v>
      </c>
      <c r="D2904">
        <v>30000024</v>
      </c>
      <c r="E2904">
        <v>30000024</v>
      </c>
      <c r="F2904">
        <v>39.551000000000002</v>
      </c>
      <c r="G2904">
        <v>50026833</v>
      </c>
      <c r="H2904">
        <v>0</v>
      </c>
      <c r="I2904">
        <v>2022</v>
      </c>
      <c r="J2904" t="s">
        <v>154</v>
      </c>
      <c r="K2904" t="s">
        <v>53</v>
      </c>
      <c r="L2904" s="127">
        <v>0.58333333333333337</v>
      </c>
      <c r="M2904" t="s">
        <v>77</v>
      </c>
      <c r="N2904" t="s">
        <v>49</v>
      </c>
      <c r="O2904" t="s">
        <v>30</v>
      </c>
      <c r="P2904" t="s">
        <v>68</v>
      </c>
      <c r="Q2904" t="s">
        <v>41</v>
      </c>
      <c r="R2904" t="s">
        <v>61</v>
      </c>
      <c r="S2904" t="s">
        <v>42</v>
      </c>
      <c r="T2904" t="s">
        <v>35</v>
      </c>
      <c r="U2904" s="1" t="s">
        <v>36</v>
      </c>
      <c r="V2904">
        <v>2</v>
      </c>
      <c r="W2904">
        <v>0</v>
      </c>
      <c r="X2904">
        <v>0</v>
      </c>
      <c r="Y2904">
        <v>0</v>
      </c>
      <c r="Z2904">
        <v>0</v>
      </c>
    </row>
    <row r="2905" spans="1:26" x14ac:dyDescent="0.25">
      <c r="A2905">
        <v>107009182</v>
      </c>
      <c r="B2905" t="s">
        <v>81</v>
      </c>
      <c r="C2905" t="s">
        <v>45</v>
      </c>
      <c r="D2905">
        <v>50012239</v>
      </c>
      <c r="E2905">
        <v>20000029</v>
      </c>
      <c r="F2905">
        <v>10.814</v>
      </c>
      <c r="G2905">
        <v>50041965</v>
      </c>
      <c r="H2905">
        <v>0</v>
      </c>
      <c r="I2905">
        <v>2022</v>
      </c>
      <c r="J2905" t="s">
        <v>154</v>
      </c>
      <c r="K2905" t="s">
        <v>48</v>
      </c>
      <c r="L2905" s="127">
        <v>7.7083333333333337E-2</v>
      </c>
      <c r="M2905" t="s">
        <v>28</v>
      </c>
      <c r="N2905" t="s">
        <v>49</v>
      </c>
      <c r="O2905" t="s">
        <v>30</v>
      </c>
      <c r="P2905" t="s">
        <v>54</v>
      </c>
      <c r="Q2905" t="s">
        <v>41</v>
      </c>
      <c r="R2905" t="s">
        <v>33</v>
      </c>
      <c r="S2905" t="s">
        <v>42</v>
      </c>
      <c r="T2905" t="s">
        <v>47</v>
      </c>
      <c r="U2905" s="1" t="s">
        <v>64</v>
      </c>
      <c r="V2905">
        <v>1</v>
      </c>
      <c r="W2905">
        <v>0</v>
      </c>
      <c r="X2905">
        <v>0</v>
      </c>
      <c r="Y2905">
        <v>1</v>
      </c>
      <c r="Z2905">
        <v>0</v>
      </c>
    </row>
    <row r="2906" spans="1:26" x14ac:dyDescent="0.25">
      <c r="A2906">
        <v>107009350</v>
      </c>
      <c r="B2906" t="s">
        <v>81</v>
      </c>
      <c r="C2906" t="s">
        <v>45</v>
      </c>
      <c r="D2906">
        <v>50011776</v>
      </c>
      <c r="E2906">
        <v>40002136</v>
      </c>
      <c r="F2906">
        <v>1.0349999999999999</v>
      </c>
      <c r="G2906">
        <v>50038103</v>
      </c>
      <c r="H2906">
        <v>1.2E-2</v>
      </c>
      <c r="I2906">
        <v>2022</v>
      </c>
      <c r="J2906" t="s">
        <v>154</v>
      </c>
      <c r="K2906" t="s">
        <v>55</v>
      </c>
      <c r="L2906" s="127">
        <v>0.62430555555555556</v>
      </c>
      <c r="M2906" t="s">
        <v>28</v>
      </c>
      <c r="N2906" t="s">
        <v>29</v>
      </c>
      <c r="O2906" t="s">
        <v>30</v>
      </c>
      <c r="P2906" t="s">
        <v>68</v>
      </c>
      <c r="Q2906" t="s">
        <v>41</v>
      </c>
      <c r="R2906" t="s">
        <v>33</v>
      </c>
      <c r="S2906" t="s">
        <v>42</v>
      </c>
      <c r="T2906" t="s">
        <v>35</v>
      </c>
      <c r="U2906" s="1" t="s">
        <v>64</v>
      </c>
      <c r="V2906">
        <v>4</v>
      </c>
      <c r="W2906">
        <v>0</v>
      </c>
      <c r="X2906">
        <v>0</v>
      </c>
      <c r="Y2906">
        <v>2</v>
      </c>
      <c r="Z2906">
        <v>1</v>
      </c>
    </row>
    <row r="2907" spans="1:26" x14ac:dyDescent="0.25">
      <c r="A2907">
        <v>107009382</v>
      </c>
      <c r="B2907" t="s">
        <v>25</v>
      </c>
      <c r="C2907" t="s">
        <v>45</v>
      </c>
      <c r="D2907">
        <v>50038633</v>
      </c>
      <c r="E2907">
        <v>20000070</v>
      </c>
      <c r="F2907">
        <v>4.8369999999999997</v>
      </c>
      <c r="G2907">
        <v>50011977</v>
      </c>
      <c r="H2907">
        <v>0</v>
      </c>
      <c r="I2907">
        <v>2022</v>
      </c>
      <c r="J2907" t="s">
        <v>154</v>
      </c>
      <c r="K2907" t="s">
        <v>48</v>
      </c>
      <c r="L2907" s="127">
        <v>0.9868055555555556</v>
      </c>
      <c r="M2907" t="s">
        <v>28</v>
      </c>
      <c r="N2907" t="s">
        <v>49</v>
      </c>
      <c r="O2907" t="s">
        <v>30</v>
      </c>
      <c r="P2907" t="s">
        <v>31</v>
      </c>
      <c r="Q2907" t="s">
        <v>32</v>
      </c>
      <c r="R2907" t="s">
        <v>50</v>
      </c>
      <c r="S2907" t="s">
        <v>42</v>
      </c>
      <c r="T2907" t="s">
        <v>57</v>
      </c>
      <c r="U2907" s="1" t="s">
        <v>36</v>
      </c>
      <c r="V2907">
        <v>1</v>
      </c>
      <c r="W2907">
        <v>0</v>
      </c>
      <c r="X2907">
        <v>0</v>
      </c>
      <c r="Y2907">
        <v>0</v>
      </c>
      <c r="Z2907">
        <v>0</v>
      </c>
    </row>
    <row r="2908" spans="1:26" x14ac:dyDescent="0.25">
      <c r="A2908">
        <v>107009534</v>
      </c>
      <c r="B2908" t="s">
        <v>25</v>
      </c>
      <c r="C2908" t="s">
        <v>65</v>
      </c>
      <c r="D2908">
        <v>10000440</v>
      </c>
      <c r="E2908">
        <v>10000440</v>
      </c>
      <c r="F2908">
        <v>4.1660000000000004</v>
      </c>
      <c r="G2908">
        <v>50016800</v>
      </c>
      <c r="H2908">
        <v>0.49</v>
      </c>
      <c r="I2908">
        <v>2022</v>
      </c>
      <c r="J2908" t="s">
        <v>154</v>
      </c>
      <c r="K2908" t="s">
        <v>48</v>
      </c>
      <c r="L2908" s="127">
        <v>0.78263888888888899</v>
      </c>
      <c r="M2908" t="s">
        <v>28</v>
      </c>
      <c r="N2908" t="s">
        <v>29</v>
      </c>
      <c r="O2908" t="s">
        <v>30</v>
      </c>
      <c r="P2908" t="s">
        <v>31</v>
      </c>
      <c r="Q2908" t="s">
        <v>62</v>
      </c>
      <c r="R2908" t="s">
        <v>33</v>
      </c>
      <c r="S2908" t="s">
        <v>139</v>
      </c>
      <c r="T2908" t="s">
        <v>35</v>
      </c>
      <c r="U2908" s="1" t="s">
        <v>36</v>
      </c>
      <c r="V2908">
        <v>6</v>
      </c>
      <c r="W2908">
        <v>0</v>
      </c>
      <c r="X2908">
        <v>0</v>
      </c>
      <c r="Y2908">
        <v>0</v>
      </c>
      <c r="Z2908">
        <v>0</v>
      </c>
    </row>
    <row r="2909" spans="1:26" x14ac:dyDescent="0.25">
      <c r="A2909">
        <v>107009628</v>
      </c>
      <c r="B2909" t="s">
        <v>112</v>
      </c>
      <c r="C2909" t="s">
        <v>65</v>
      </c>
      <c r="D2909">
        <v>10000095</v>
      </c>
      <c r="E2909">
        <v>10000095</v>
      </c>
      <c r="F2909">
        <v>8.1470000000000002</v>
      </c>
      <c r="G2909">
        <v>40001709</v>
      </c>
      <c r="H2909">
        <v>0.3</v>
      </c>
      <c r="I2909">
        <v>2022</v>
      </c>
      <c r="J2909" t="s">
        <v>154</v>
      </c>
      <c r="K2909" t="s">
        <v>55</v>
      </c>
      <c r="L2909" s="127">
        <v>0.96319444444444446</v>
      </c>
      <c r="M2909" t="s">
        <v>28</v>
      </c>
      <c r="N2909" t="s">
        <v>49</v>
      </c>
      <c r="O2909" t="s">
        <v>30</v>
      </c>
      <c r="P2909" t="s">
        <v>54</v>
      </c>
      <c r="Q2909" t="s">
        <v>41</v>
      </c>
      <c r="R2909" t="s">
        <v>33</v>
      </c>
      <c r="S2909" t="s">
        <v>42</v>
      </c>
      <c r="T2909" t="s">
        <v>57</v>
      </c>
      <c r="U2909" s="1" t="s">
        <v>43</v>
      </c>
      <c r="V2909">
        <v>1</v>
      </c>
      <c r="W2909">
        <v>0</v>
      </c>
      <c r="X2909">
        <v>0</v>
      </c>
      <c r="Y2909">
        <v>0</v>
      </c>
      <c r="Z2909">
        <v>1</v>
      </c>
    </row>
    <row r="2910" spans="1:26" x14ac:dyDescent="0.25">
      <c r="A2910">
        <v>107009702</v>
      </c>
      <c r="B2910" t="s">
        <v>86</v>
      </c>
      <c r="C2910" t="s">
        <v>65</v>
      </c>
      <c r="D2910">
        <v>10000026</v>
      </c>
      <c r="E2910">
        <v>10000026</v>
      </c>
      <c r="F2910">
        <v>24.855</v>
      </c>
      <c r="G2910">
        <v>200370</v>
      </c>
      <c r="H2910">
        <v>0.1</v>
      </c>
      <c r="I2910">
        <v>2022</v>
      </c>
      <c r="J2910" t="s">
        <v>154</v>
      </c>
      <c r="K2910" t="s">
        <v>39</v>
      </c>
      <c r="L2910" s="127">
        <v>0.87013888888888891</v>
      </c>
      <c r="M2910" t="s">
        <v>28</v>
      </c>
      <c r="N2910" t="s">
        <v>49</v>
      </c>
      <c r="O2910" t="s">
        <v>30</v>
      </c>
      <c r="P2910" t="s">
        <v>54</v>
      </c>
      <c r="Q2910" t="s">
        <v>62</v>
      </c>
      <c r="R2910" t="s">
        <v>71</v>
      </c>
      <c r="S2910" t="s">
        <v>34</v>
      </c>
      <c r="T2910" t="s">
        <v>57</v>
      </c>
      <c r="U2910" s="1" t="s">
        <v>64</v>
      </c>
      <c r="V2910">
        <v>2</v>
      </c>
      <c r="W2910">
        <v>0</v>
      </c>
      <c r="X2910">
        <v>0</v>
      </c>
      <c r="Y2910">
        <v>1</v>
      </c>
      <c r="Z2910">
        <v>1</v>
      </c>
    </row>
    <row r="2911" spans="1:26" x14ac:dyDescent="0.25">
      <c r="A2911">
        <v>107009710</v>
      </c>
      <c r="B2911" t="s">
        <v>86</v>
      </c>
      <c r="C2911" t="s">
        <v>65</v>
      </c>
      <c r="D2911">
        <v>10000026</v>
      </c>
      <c r="E2911">
        <v>10000026</v>
      </c>
      <c r="F2911">
        <v>25.766999999999999</v>
      </c>
      <c r="G2911">
        <v>200385</v>
      </c>
      <c r="H2911">
        <v>0.5</v>
      </c>
      <c r="I2911">
        <v>2022</v>
      </c>
      <c r="J2911" t="s">
        <v>154</v>
      </c>
      <c r="K2911" t="s">
        <v>53</v>
      </c>
      <c r="L2911" s="127">
        <v>0.56874999999999998</v>
      </c>
      <c r="M2911" t="s">
        <v>28</v>
      </c>
      <c r="N2911" t="s">
        <v>49</v>
      </c>
      <c r="O2911" t="s">
        <v>30</v>
      </c>
      <c r="P2911" t="s">
        <v>31</v>
      </c>
      <c r="Q2911" t="s">
        <v>41</v>
      </c>
      <c r="R2911" t="s">
        <v>33</v>
      </c>
      <c r="S2911" t="s">
        <v>42</v>
      </c>
      <c r="T2911" t="s">
        <v>35</v>
      </c>
      <c r="U2911" s="1" t="s">
        <v>36</v>
      </c>
      <c r="V2911">
        <v>2</v>
      </c>
      <c r="W2911">
        <v>0</v>
      </c>
      <c r="X2911">
        <v>0</v>
      </c>
      <c r="Y2911">
        <v>0</v>
      </c>
      <c r="Z2911">
        <v>0</v>
      </c>
    </row>
    <row r="2912" spans="1:26" x14ac:dyDescent="0.25">
      <c r="A2912">
        <v>107009764</v>
      </c>
      <c r="B2912" t="s">
        <v>81</v>
      </c>
      <c r="C2912" t="s">
        <v>65</v>
      </c>
      <c r="D2912">
        <v>10000485</v>
      </c>
      <c r="E2912">
        <v>10800485</v>
      </c>
      <c r="F2912">
        <v>33.606000000000002</v>
      </c>
      <c r="G2912">
        <v>50028612</v>
      </c>
      <c r="H2912">
        <v>0.8</v>
      </c>
      <c r="I2912">
        <v>2022</v>
      </c>
      <c r="J2912" t="s">
        <v>154</v>
      </c>
      <c r="K2912" t="s">
        <v>58</v>
      </c>
      <c r="L2912" s="127">
        <v>5.6944444444444443E-2</v>
      </c>
      <c r="M2912" t="s">
        <v>28</v>
      </c>
      <c r="N2912" t="s">
        <v>49</v>
      </c>
      <c r="O2912" t="s">
        <v>30</v>
      </c>
      <c r="P2912" t="s">
        <v>31</v>
      </c>
      <c r="Q2912" t="s">
        <v>41</v>
      </c>
      <c r="R2912" t="s">
        <v>33</v>
      </c>
      <c r="S2912" t="s">
        <v>42</v>
      </c>
      <c r="T2912" t="s">
        <v>57</v>
      </c>
      <c r="U2912" s="1" t="s">
        <v>43</v>
      </c>
      <c r="V2912">
        <v>2</v>
      </c>
      <c r="W2912">
        <v>0</v>
      </c>
      <c r="X2912">
        <v>0</v>
      </c>
      <c r="Y2912">
        <v>0</v>
      </c>
      <c r="Z2912">
        <v>1</v>
      </c>
    </row>
    <row r="2913" spans="1:26" x14ac:dyDescent="0.25">
      <c r="A2913">
        <v>107009765</v>
      </c>
      <c r="B2913" t="s">
        <v>81</v>
      </c>
      <c r="C2913" t="s">
        <v>65</v>
      </c>
      <c r="D2913">
        <v>10000485</v>
      </c>
      <c r="E2913">
        <v>10800485</v>
      </c>
      <c r="F2913">
        <v>30.709</v>
      </c>
      <c r="G2913">
        <v>50025426</v>
      </c>
      <c r="H2913">
        <v>1.7</v>
      </c>
      <c r="I2913">
        <v>2022</v>
      </c>
      <c r="J2913" t="s">
        <v>154</v>
      </c>
      <c r="K2913" t="s">
        <v>39</v>
      </c>
      <c r="L2913" s="127">
        <v>0.67569444444444438</v>
      </c>
      <c r="M2913" t="s">
        <v>28</v>
      </c>
      <c r="N2913" t="s">
        <v>49</v>
      </c>
      <c r="O2913" t="s">
        <v>30</v>
      </c>
      <c r="P2913" t="s">
        <v>31</v>
      </c>
      <c r="Q2913" t="s">
        <v>41</v>
      </c>
      <c r="R2913" t="s">
        <v>33</v>
      </c>
      <c r="S2913" t="s">
        <v>42</v>
      </c>
      <c r="T2913" t="s">
        <v>35</v>
      </c>
      <c r="U2913" s="1" t="s">
        <v>36</v>
      </c>
      <c r="V2913">
        <v>2</v>
      </c>
      <c r="W2913">
        <v>0</v>
      </c>
      <c r="X2913">
        <v>0</v>
      </c>
      <c r="Y2913">
        <v>0</v>
      </c>
      <c r="Z2913">
        <v>0</v>
      </c>
    </row>
    <row r="2914" spans="1:26" x14ac:dyDescent="0.25">
      <c r="A2914">
        <v>107009766</v>
      </c>
      <c r="B2914" t="s">
        <v>81</v>
      </c>
      <c r="C2914" t="s">
        <v>65</v>
      </c>
      <c r="D2914">
        <v>10000485</v>
      </c>
      <c r="E2914">
        <v>10800485</v>
      </c>
      <c r="F2914">
        <v>26.684000000000001</v>
      </c>
      <c r="G2914">
        <v>30000016</v>
      </c>
      <c r="H2914">
        <v>0.3</v>
      </c>
      <c r="I2914">
        <v>2022</v>
      </c>
      <c r="J2914" t="s">
        <v>154</v>
      </c>
      <c r="K2914" t="s">
        <v>53</v>
      </c>
      <c r="L2914" s="127">
        <v>0.8041666666666667</v>
      </c>
      <c r="M2914" t="s">
        <v>28</v>
      </c>
      <c r="N2914" t="s">
        <v>49</v>
      </c>
      <c r="O2914" t="s">
        <v>30</v>
      </c>
      <c r="P2914" t="s">
        <v>31</v>
      </c>
      <c r="Q2914" t="s">
        <v>62</v>
      </c>
      <c r="R2914" t="s">
        <v>33</v>
      </c>
      <c r="S2914" t="s">
        <v>34</v>
      </c>
      <c r="T2914" t="s">
        <v>35</v>
      </c>
      <c r="U2914" s="1" t="s">
        <v>36</v>
      </c>
      <c r="V2914">
        <v>6</v>
      </c>
      <c r="W2914">
        <v>0</v>
      </c>
      <c r="X2914">
        <v>0</v>
      </c>
      <c r="Y2914">
        <v>0</v>
      </c>
      <c r="Z2914">
        <v>0</v>
      </c>
    </row>
    <row r="2915" spans="1:26" x14ac:dyDescent="0.25">
      <c r="A2915">
        <v>107009768</v>
      </c>
      <c r="B2915" t="s">
        <v>81</v>
      </c>
      <c r="C2915" t="s">
        <v>65</v>
      </c>
      <c r="D2915">
        <v>10000485</v>
      </c>
      <c r="E2915">
        <v>10800485</v>
      </c>
      <c r="F2915">
        <v>31.084</v>
      </c>
      <c r="G2915">
        <v>30000016</v>
      </c>
      <c r="H2915">
        <v>4.7</v>
      </c>
      <c r="I2915">
        <v>2022</v>
      </c>
      <c r="J2915" t="s">
        <v>154</v>
      </c>
      <c r="K2915" t="s">
        <v>53</v>
      </c>
      <c r="L2915" s="127">
        <v>0.88680555555555562</v>
      </c>
      <c r="M2915" t="s">
        <v>28</v>
      </c>
      <c r="N2915" t="s">
        <v>49</v>
      </c>
      <c r="O2915" t="s">
        <v>30</v>
      </c>
      <c r="P2915" t="s">
        <v>31</v>
      </c>
      <c r="Q2915" t="s">
        <v>62</v>
      </c>
      <c r="R2915" t="s">
        <v>33</v>
      </c>
      <c r="S2915" t="s">
        <v>34</v>
      </c>
      <c r="T2915" t="s">
        <v>57</v>
      </c>
      <c r="U2915" s="1" t="s">
        <v>36</v>
      </c>
      <c r="V2915">
        <v>1</v>
      </c>
      <c r="W2915">
        <v>0</v>
      </c>
      <c r="X2915">
        <v>0</v>
      </c>
      <c r="Y2915">
        <v>0</v>
      </c>
      <c r="Z2915">
        <v>0</v>
      </c>
    </row>
    <row r="2916" spans="1:26" x14ac:dyDescent="0.25">
      <c r="A2916">
        <v>107009801</v>
      </c>
      <c r="B2916" t="s">
        <v>163</v>
      </c>
      <c r="C2916" t="s">
        <v>67</v>
      </c>
      <c r="D2916">
        <v>30000042</v>
      </c>
      <c r="E2916">
        <v>30000042</v>
      </c>
      <c r="F2916">
        <v>7.21</v>
      </c>
      <c r="G2916">
        <v>40001122</v>
      </c>
      <c r="H2916">
        <v>0.4</v>
      </c>
      <c r="I2916">
        <v>2022</v>
      </c>
      <c r="J2916" t="s">
        <v>145</v>
      </c>
      <c r="K2916" t="s">
        <v>48</v>
      </c>
      <c r="L2916" s="127">
        <v>0.4368055555555555</v>
      </c>
      <c r="M2916" t="s">
        <v>51</v>
      </c>
      <c r="N2916" t="s">
        <v>49</v>
      </c>
      <c r="O2916" t="s">
        <v>30</v>
      </c>
      <c r="P2916" t="s">
        <v>68</v>
      </c>
      <c r="Q2916" t="s">
        <v>41</v>
      </c>
      <c r="R2916" t="s">
        <v>33</v>
      </c>
      <c r="S2916" t="s">
        <v>42</v>
      </c>
      <c r="T2916" t="s">
        <v>35</v>
      </c>
      <c r="U2916" s="1" t="s">
        <v>64</v>
      </c>
      <c r="V2916">
        <v>3</v>
      </c>
      <c r="W2916">
        <v>0</v>
      </c>
      <c r="X2916">
        <v>0</v>
      </c>
      <c r="Y2916">
        <v>2</v>
      </c>
      <c r="Z2916">
        <v>0</v>
      </c>
    </row>
    <row r="2917" spans="1:26" x14ac:dyDescent="0.25">
      <c r="A2917">
        <v>107009810</v>
      </c>
      <c r="B2917" t="s">
        <v>104</v>
      </c>
      <c r="C2917" t="s">
        <v>65</v>
      </c>
      <c r="D2917">
        <v>10000026</v>
      </c>
      <c r="E2917">
        <v>10000026</v>
      </c>
      <c r="F2917">
        <v>2.5249999999999999</v>
      </c>
      <c r="G2917">
        <v>200440</v>
      </c>
      <c r="H2917">
        <v>1</v>
      </c>
      <c r="I2917">
        <v>2022</v>
      </c>
      <c r="J2917" t="s">
        <v>154</v>
      </c>
      <c r="K2917" t="s">
        <v>53</v>
      </c>
      <c r="L2917" s="127">
        <v>0.43888888888888888</v>
      </c>
      <c r="M2917" t="s">
        <v>28</v>
      </c>
      <c r="N2917" t="s">
        <v>49</v>
      </c>
      <c r="O2917" t="s">
        <v>30</v>
      </c>
      <c r="P2917" t="s">
        <v>54</v>
      </c>
      <c r="Q2917" t="s">
        <v>41</v>
      </c>
      <c r="R2917" t="s">
        <v>33</v>
      </c>
      <c r="S2917" t="s">
        <v>42</v>
      </c>
      <c r="T2917" t="s">
        <v>35</v>
      </c>
      <c r="U2917" s="1" t="s">
        <v>36</v>
      </c>
      <c r="V2917">
        <v>1</v>
      </c>
      <c r="W2917">
        <v>0</v>
      </c>
      <c r="X2917">
        <v>0</v>
      </c>
      <c r="Y2917">
        <v>0</v>
      </c>
      <c r="Z2917">
        <v>0</v>
      </c>
    </row>
    <row r="2918" spans="1:26" x14ac:dyDescent="0.25">
      <c r="A2918">
        <v>107009819</v>
      </c>
      <c r="B2918" t="s">
        <v>101</v>
      </c>
      <c r="C2918" t="s">
        <v>67</v>
      </c>
      <c r="D2918">
        <v>30000024</v>
      </c>
      <c r="E2918">
        <v>30000024</v>
      </c>
      <c r="F2918">
        <v>23.219000000000001</v>
      </c>
      <c r="G2918">
        <v>40001818</v>
      </c>
      <c r="H2918">
        <v>0.2</v>
      </c>
      <c r="I2918">
        <v>2022</v>
      </c>
      <c r="J2918" t="s">
        <v>154</v>
      </c>
      <c r="K2918" t="s">
        <v>48</v>
      </c>
      <c r="L2918" s="127">
        <v>0.29097222222222224</v>
      </c>
      <c r="M2918" t="s">
        <v>28</v>
      </c>
      <c r="N2918" t="s">
        <v>29</v>
      </c>
      <c r="O2918" t="s">
        <v>30</v>
      </c>
      <c r="P2918" t="s">
        <v>31</v>
      </c>
      <c r="Q2918" t="s">
        <v>41</v>
      </c>
      <c r="R2918" t="s">
        <v>33</v>
      </c>
      <c r="S2918" t="s">
        <v>42</v>
      </c>
      <c r="T2918" t="s">
        <v>35</v>
      </c>
      <c r="U2918" s="1" t="s">
        <v>36</v>
      </c>
      <c r="V2918">
        <v>1</v>
      </c>
      <c r="W2918">
        <v>0</v>
      </c>
      <c r="X2918">
        <v>0</v>
      </c>
      <c r="Y2918">
        <v>0</v>
      </c>
      <c r="Z2918">
        <v>0</v>
      </c>
    </row>
    <row r="2919" spans="1:26" x14ac:dyDescent="0.25">
      <c r="A2919">
        <v>107009879</v>
      </c>
      <c r="B2919" t="s">
        <v>114</v>
      </c>
      <c r="C2919" t="s">
        <v>67</v>
      </c>
      <c r="D2919">
        <v>30000042</v>
      </c>
      <c r="E2919">
        <v>30000042</v>
      </c>
      <c r="F2919">
        <v>16.061</v>
      </c>
      <c r="G2919">
        <v>50010723</v>
      </c>
      <c r="H2919">
        <v>1.9E-2</v>
      </c>
      <c r="I2919">
        <v>2022</v>
      </c>
      <c r="J2919" t="s">
        <v>154</v>
      </c>
      <c r="K2919" t="s">
        <v>48</v>
      </c>
      <c r="L2919" s="127">
        <v>0.57638888888888895</v>
      </c>
      <c r="M2919" t="s">
        <v>28</v>
      </c>
      <c r="N2919" t="s">
        <v>49</v>
      </c>
      <c r="O2919" t="s">
        <v>30</v>
      </c>
      <c r="P2919" t="s">
        <v>31</v>
      </c>
      <c r="Q2919" t="s">
        <v>41</v>
      </c>
      <c r="R2919" t="s">
        <v>33</v>
      </c>
      <c r="S2919" t="s">
        <v>42</v>
      </c>
      <c r="T2919" t="s">
        <v>35</v>
      </c>
      <c r="U2919" s="1" t="s">
        <v>36</v>
      </c>
      <c r="V2919">
        <v>2</v>
      </c>
      <c r="W2919">
        <v>0</v>
      </c>
      <c r="X2919">
        <v>0</v>
      </c>
      <c r="Y2919">
        <v>0</v>
      </c>
      <c r="Z2919">
        <v>0</v>
      </c>
    </row>
    <row r="2920" spans="1:26" x14ac:dyDescent="0.25">
      <c r="A2920">
        <v>107009900</v>
      </c>
      <c r="B2920" t="s">
        <v>81</v>
      </c>
      <c r="C2920" t="s">
        <v>65</v>
      </c>
      <c r="D2920">
        <v>10000485</v>
      </c>
      <c r="E2920">
        <v>10800485</v>
      </c>
      <c r="F2920">
        <v>34.905999999999999</v>
      </c>
      <c r="G2920">
        <v>50024239</v>
      </c>
      <c r="H2920">
        <v>0.5</v>
      </c>
      <c r="I2920">
        <v>2022</v>
      </c>
      <c r="J2920" t="s">
        <v>154</v>
      </c>
      <c r="K2920" t="s">
        <v>48</v>
      </c>
      <c r="L2920" s="127">
        <v>0.80555555555555547</v>
      </c>
      <c r="M2920" t="s">
        <v>28</v>
      </c>
      <c r="N2920" t="s">
        <v>49</v>
      </c>
      <c r="O2920" t="s">
        <v>30</v>
      </c>
      <c r="P2920" t="s">
        <v>31</v>
      </c>
      <c r="Q2920" t="s">
        <v>62</v>
      </c>
      <c r="R2920" t="s">
        <v>33</v>
      </c>
      <c r="S2920" t="s">
        <v>34</v>
      </c>
      <c r="T2920" t="s">
        <v>35</v>
      </c>
      <c r="U2920" s="1" t="s">
        <v>43</v>
      </c>
      <c r="V2920">
        <v>2</v>
      </c>
      <c r="W2920">
        <v>0</v>
      </c>
      <c r="X2920">
        <v>0</v>
      </c>
      <c r="Y2920">
        <v>0</v>
      </c>
      <c r="Z2920">
        <v>2</v>
      </c>
    </row>
    <row r="2921" spans="1:26" x14ac:dyDescent="0.25">
      <c r="A2921">
        <v>107009935</v>
      </c>
      <c r="B2921" t="s">
        <v>126</v>
      </c>
      <c r="C2921" t="s">
        <v>45</v>
      </c>
      <c r="D2921">
        <v>50003816</v>
      </c>
      <c r="E2921">
        <v>30000041</v>
      </c>
      <c r="F2921">
        <v>12.831</v>
      </c>
      <c r="G2921">
        <v>50024586</v>
      </c>
      <c r="H2921">
        <v>2.4E-2</v>
      </c>
      <c r="I2921">
        <v>2022</v>
      </c>
      <c r="J2921" t="s">
        <v>145</v>
      </c>
      <c r="K2921" t="s">
        <v>53</v>
      </c>
      <c r="L2921" s="127">
        <v>0.49305555555555558</v>
      </c>
      <c r="M2921" t="s">
        <v>28</v>
      </c>
      <c r="N2921" t="s">
        <v>49</v>
      </c>
      <c r="O2921" t="s">
        <v>30</v>
      </c>
      <c r="P2921" t="s">
        <v>68</v>
      </c>
      <c r="Q2921" t="s">
        <v>41</v>
      </c>
      <c r="S2921" t="s">
        <v>42</v>
      </c>
      <c r="T2921" t="s">
        <v>35</v>
      </c>
      <c r="U2921" s="1" t="s">
        <v>36</v>
      </c>
      <c r="V2921">
        <v>2</v>
      </c>
      <c r="W2921">
        <v>0</v>
      </c>
      <c r="X2921">
        <v>0</v>
      </c>
      <c r="Y2921">
        <v>0</v>
      </c>
      <c r="Z2921">
        <v>0</v>
      </c>
    </row>
    <row r="2922" spans="1:26" x14ac:dyDescent="0.25">
      <c r="A2922">
        <v>107009949</v>
      </c>
      <c r="B2922" t="s">
        <v>78</v>
      </c>
      <c r="C2922" t="s">
        <v>122</v>
      </c>
      <c r="D2922">
        <v>40002604</v>
      </c>
      <c r="E2922">
        <v>40002604</v>
      </c>
      <c r="F2922">
        <v>2.7360000000000002</v>
      </c>
      <c r="G2922">
        <v>40002708</v>
      </c>
      <c r="H2922">
        <v>1.0999999999999999E-2</v>
      </c>
      <c r="I2922">
        <v>2022</v>
      </c>
      <c r="J2922" t="s">
        <v>145</v>
      </c>
      <c r="K2922" t="s">
        <v>39</v>
      </c>
      <c r="L2922" s="127">
        <v>0.93402777777777779</v>
      </c>
      <c r="M2922" t="s">
        <v>51</v>
      </c>
      <c r="N2922" t="s">
        <v>49</v>
      </c>
      <c r="O2922" t="s">
        <v>30</v>
      </c>
      <c r="P2922" t="s">
        <v>54</v>
      </c>
      <c r="Q2922" t="s">
        <v>41</v>
      </c>
      <c r="S2922" t="s">
        <v>42</v>
      </c>
      <c r="T2922" t="s">
        <v>57</v>
      </c>
      <c r="U2922" s="1" t="s">
        <v>36</v>
      </c>
      <c r="V2922">
        <v>1</v>
      </c>
      <c r="W2922">
        <v>0</v>
      </c>
      <c r="X2922">
        <v>0</v>
      </c>
      <c r="Y2922">
        <v>0</v>
      </c>
      <c r="Z2922">
        <v>0</v>
      </c>
    </row>
    <row r="2923" spans="1:26" x14ac:dyDescent="0.25">
      <c r="A2923">
        <v>107010272</v>
      </c>
      <c r="B2923" t="s">
        <v>81</v>
      </c>
      <c r="C2923" t="s">
        <v>45</v>
      </c>
      <c r="D2923">
        <v>50028612</v>
      </c>
      <c r="E2923">
        <v>50028612</v>
      </c>
      <c r="F2923">
        <v>8.0470000000000006</v>
      </c>
      <c r="G2923">
        <v>50006297</v>
      </c>
      <c r="H2923">
        <v>0</v>
      </c>
      <c r="I2923">
        <v>2022</v>
      </c>
      <c r="J2923" t="s">
        <v>145</v>
      </c>
      <c r="K2923" t="s">
        <v>48</v>
      </c>
      <c r="L2923" s="127">
        <v>0.7729166666666667</v>
      </c>
      <c r="M2923" t="s">
        <v>28</v>
      </c>
      <c r="N2923" t="s">
        <v>29</v>
      </c>
      <c r="O2923" t="s">
        <v>30</v>
      </c>
      <c r="P2923" t="s">
        <v>31</v>
      </c>
      <c r="Q2923" t="s">
        <v>41</v>
      </c>
      <c r="R2923" t="s">
        <v>33</v>
      </c>
      <c r="S2923" t="s">
        <v>42</v>
      </c>
      <c r="T2923" t="s">
        <v>47</v>
      </c>
      <c r="U2923" s="1" t="s">
        <v>36</v>
      </c>
      <c r="V2923">
        <v>2</v>
      </c>
      <c r="W2923">
        <v>0</v>
      </c>
      <c r="X2923">
        <v>0</v>
      </c>
      <c r="Y2923">
        <v>0</v>
      </c>
      <c r="Z2923">
        <v>0</v>
      </c>
    </row>
    <row r="2924" spans="1:26" x14ac:dyDescent="0.25">
      <c r="A2924">
        <v>107010345</v>
      </c>
      <c r="B2924" t="s">
        <v>25</v>
      </c>
      <c r="C2924" t="s">
        <v>65</v>
      </c>
      <c r="D2924">
        <v>10000040</v>
      </c>
      <c r="E2924">
        <v>10000040</v>
      </c>
      <c r="F2924">
        <v>22.95</v>
      </c>
      <c r="G2924">
        <v>20000070</v>
      </c>
      <c r="H2924">
        <v>3.7999999999999999E-2</v>
      </c>
      <c r="I2924">
        <v>2022</v>
      </c>
      <c r="J2924" t="s">
        <v>145</v>
      </c>
      <c r="K2924" t="s">
        <v>48</v>
      </c>
      <c r="L2924" s="127">
        <v>0.3347222222222222</v>
      </c>
      <c r="M2924" t="s">
        <v>28</v>
      </c>
      <c r="N2924" t="s">
        <v>29</v>
      </c>
      <c r="O2924" t="s">
        <v>30</v>
      </c>
      <c r="P2924" t="s">
        <v>31</v>
      </c>
      <c r="Q2924" t="s">
        <v>41</v>
      </c>
      <c r="R2924" t="s">
        <v>33</v>
      </c>
      <c r="S2924" t="s">
        <v>42</v>
      </c>
      <c r="T2924" t="s">
        <v>57</v>
      </c>
      <c r="U2924" s="1" t="s">
        <v>36</v>
      </c>
      <c r="V2924">
        <v>2</v>
      </c>
      <c r="W2924">
        <v>0</v>
      </c>
      <c r="X2924">
        <v>0</v>
      </c>
      <c r="Y2924">
        <v>0</v>
      </c>
      <c r="Z2924">
        <v>0</v>
      </c>
    </row>
    <row r="2925" spans="1:26" x14ac:dyDescent="0.25">
      <c r="A2925">
        <v>107010363</v>
      </c>
      <c r="B2925" t="s">
        <v>81</v>
      </c>
      <c r="C2925" t="s">
        <v>65</v>
      </c>
      <c r="D2925">
        <v>10000485</v>
      </c>
      <c r="E2925">
        <v>10800485</v>
      </c>
      <c r="F2925">
        <v>22.884</v>
      </c>
      <c r="G2925">
        <v>30000016</v>
      </c>
      <c r="H2925">
        <v>3.5</v>
      </c>
      <c r="I2925">
        <v>2022</v>
      </c>
      <c r="J2925" t="s">
        <v>145</v>
      </c>
      <c r="K2925" t="s">
        <v>55</v>
      </c>
      <c r="L2925" s="127">
        <v>0.57152777777777775</v>
      </c>
      <c r="M2925" t="s">
        <v>28</v>
      </c>
      <c r="N2925" t="s">
        <v>49</v>
      </c>
      <c r="O2925" t="s">
        <v>30</v>
      </c>
      <c r="P2925" t="s">
        <v>31</v>
      </c>
      <c r="Q2925" t="s">
        <v>41</v>
      </c>
      <c r="R2925" t="s">
        <v>33</v>
      </c>
      <c r="S2925" t="s">
        <v>42</v>
      </c>
      <c r="T2925" t="s">
        <v>35</v>
      </c>
      <c r="U2925" s="1" t="s">
        <v>64</v>
      </c>
      <c r="V2925">
        <v>5</v>
      </c>
      <c r="W2925">
        <v>0</v>
      </c>
      <c r="X2925">
        <v>0</v>
      </c>
      <c r="Y2925">
        <v>2</v>
      </c>
      <c r="Z2925">
        <v>0</v>
      </c>
    </row>
    <row r="2926" spans="1:26" x14ac:dyDescent="0.25">
      <c r="A2926">
        <v>107010410</v>
      </c>
      <c r="B2926" t="s">
        <v>106</v>
      </c>
      <c r="C2926" t="s">
        <v>65</v>
      </c>
      <c r="D2926">
        <v>10000095</v>
      </c>
      <c r="E2926">
        <v>10000095</v>
      </c>
      <c r="F2926">
        <v>27.795999999999999</v>
      </c>
      <c r="G2926">
        <v>40001806</v>
      </c>
      <c r="H2926">
        <v>0.1</v>
      </c>
      <c r="I2926">
        <v>2022</v>
      </c>
      <c r="J2926" t="s">
        <v>154</v>
      </c>
      <c r="K2926" t="s">
        <v>53</v>
      </c>
      <c r="L2926" s="127">
        <v>0.96180555555555547</v>
      </c>
      <c r="M2926" t="s">
        <v>28</v>
      </c>
      <c r="N2926" t="s">
        <v>49</v>
      </c>
      <c r="O2926" t="s">
        <v>30</v>
      </c>
      <c r="P2926" t="s">
        <v>54</v>
      </c>
      <c r="Q2926" t="s">
        <v>62</v>
      </c>
      <c r="R2926" t="s">
        <v>33</v>
      </c>
      <c r="S2926" t="s">
        <v>34</v>
      </c>
      <c r="T2926" t="s">
        <v>57</v>
      </c>
      <c r="U2926" s="1" t="s">
        <v>36</v>
      </c>
      <c r="V2926">
        <v>1</v>
      </c>
      <c r="W2926">
        <v>0</v>
      </c>
      <c r="X2926">
        <v>0</v>
      </c>
      <c r="Y2926">
        <v>0</v>
      </c>
      <c r="Z2926">
        <v>0</v>
      </c>
    </row>
    <row r="2927" spans="1:26" x14ac:dyDescent="0.25">
      <c r="A2927">
        <v>107010458</v>
      </c>
      <c r="B2927" t="s">
        <v>86</v>
      </c>
      <c r="C2927" t="s">
        <v>65</v>
      </c>
      <c r="D2927">
        <v>10000026</v>
      </c>
      <c r="E2927">
        <v>10000026</v>
      </c>
      <c r="F2927">
        <v>27.757000000000001</v>
      </c>
      <c r="G2927">
        <v>200405</v>
      </c>
      <c r="H2927">
        <v>0.5</v>
      </c>
      <c r="I2927">
        <v>2022</v>
      </c>
      <c r="J2927" t="s">
        <v>154</v>
      </c>
      <c r="K2927" t="s">
        <v>48</v>
      </c>
      <c r="L2927" s="127">
        <v>0.74861111111111101</v>
      </c>
      <c r="M2927" t="s">
        <v>28</v>
      </c>
      <c r="N2927" t="s">
        <v>49</v>
      </c>
      <c r="O2927" t="s">
        <v>30</v>
      </c>
      <c r="P2927" t="s">
        <v>31</v>
      </c>
      <c r="Q2927" t="s">
        <v>41</v>
      </c>
      <c r="R2927" t="s">
        <v>33</v>
      </c>
      <c r="S2927" t="s">
        <v>42</v>
      </c>
      <c r="T2927" t="s">
        <v>35</v>
      </c>
      <c r="U2927" s="1" t="s">
        <v>36</v>
      </c>
      <c r="V2927">
        <v>6</v>
      </c>
      <c r="W2927">
        <v>0</v>
      </c>
      <c r="X2927">
        <v>0</v>
      </c>
      <c r="Y2927">
        <v>0</v>
      </c>
      <c r="Z2927">
        <v>0</v>
      </c>
    </row>
    <row r="2928" spans="1:26" x14ac:dyDescent="0.25">
      <c r="A2928">
        <v>107010463</v>
      </c>
      <c r="B2928" t="s">
        <v>106</v>
      </c>
      <c r="C2928" t="s">
        <v>65</v>
      </c>
      <c r="D2928">
        <v>10000095</v>
      </c>
      <c r="E2928">
        <v>10000095</v>
      </c>
      <c r="F2928">
        <v>20.074999999999999</v>
      </c>
      <c r="G2928">
        <v>200600</v>
      </c>
      <c r="H2928">
        <v>1</v>
      </c>
      <c r="I2928">
        <v>2022</v>
      </c>
      <c r="J2928" t="s">
        <v>154</v>
      </c>
      <c r="K2928" t="s">
        <v>39</v>
      </c>
      <c r="L2928" s="127">
        <v>0.72916666666666663</v>
      </c>
      <c r="M2928" t="s">
        <v>28</v>
      </c>
      <c r="N2928" t="s">
        <v>29</v>
      </c>
      <c r="O2928" t="s">
        <v>30</v>
      </c>
      <c r="P2928" t="s">
        <v>54</v>
      </c>
      <c r="Q2928" t="s">
        <v>41</v>
      </c>
      <c r="R2928" t="s">
        <v>33</v>
      </c>
      <c r="S2928" t="s">
        <v>42</v>
      </c>
      <c r="T2928" t="s">
        <v>35</v>
      </c>
      <c r="U2928" s="1" t="s">
        <v>64</v>
      </c>
      <c r="V2928">
        <v>6</v>
      </c>
      <c r="W2928">
        <v>0</v>
      </c>
      <c r="X2928">
        <v>0</v>
      </c>
      <c r="Y2928">
        <v>4</v>
      </c>
      <c r="Z2928">
        <v>0</v>
      </c>
    </row>
    <row r="2929" spans="1:26" x14ac:dyDescent="0.25">
      <c r="A2929">
        <v>107010485</v>
      </c>
      <c r="B2929" t="s">
        <v>86</v>
      </c>
      <c r="C2929" t="s">
        <v>65</v>
      </c>
      <c r="D2929">
        <v>10000026</v>
      </c>
      <c r="E2929">
        <v>10000026</v>
      </c>
      <c r="F2929">
        <v>28.765999999999998</v>
      </c>
      <c r="G2929">
        <v>200400</v>
      </c>
      <c r="H2929">
        <v>1</v>
      </c>
      <c r="I2929">
        <v>2022</v>
      </c>
      <c r="J2929" t="s">
        <v>154</v>
      </c>
      <c r="K2929" t="s">
        <v>48</v>
      </c>
      <c r="L2929" s="127">
        <v>0.58888888888888891</v>
      </c>
      <c r="M2929" t="s">
        <v>28</v>
      </c>
      <c r="N2929" t="s">
        <v>49</v>
      </c>
      <c r="O2929" t="s">
        <v>30</v>
      </c>
      <c r="P2929" t="s">
        <v>54</v>
      </c>
      <c r="Q2929" t="s">
        <v>41</v>
      </c>
      <c r="R2929" t="s">
        <v>33</v>
      </c>
      <c r="S2929" t="s">
        <v>42</v>
      </c>
      <c r="T2929" t="s">
        <v>35</v>
      </c>
      <c r="U2929" s="1" t="s">
        <v>36</v>
      </c>
      <c r="V2929">
        <v>2</v>
      </c>
      <c r="W2929">
        <v>0</v>
      </c>
      <c r="X2929">
        <v>0</v>
      </c>
      <c r="Y2929">
        <v>0</v>
      </c>
      <c r="Z2929">
        <v>0</v>
      </c>
    </row>
    <row r="2930" spans="1:26" x14ac:dyDescent="0.25">
      <c r="A2930">
        <v>107010486</v>
      </c>
      <c r="B2930" t="s">
        <v>86</v>
      </c>
      <c r="C2930" t="s">
        <v>65</v>
      </c>
      <c r="D2930">
        <v>10000026</v>
      </c>
      <c r="E2930">
        <v>10000026</v>
      </c>
      <c r="F2930">
        <v>23.763000000000002</v>
      </c>
      <c r="G2930">
        <v>200350</v>
      </c>
      <c r="H2930">
        <v>1</v>
      </c>
      <c r="I2930">
        <v>2022</v>
      </c>
      <c r="J2930" t="s">
        <v>154</v>
      </c>
      <c r="K2930" t="s">
        <v>48</v>
      </c>
      <c r="L2930" s="127">
        <v>0.7284722222222223</v>
      </c>
      <c r="M2930" t="s">
        <v>28</v>
      </c>
      <c r="N2930" t="s">
        <v>49</v>
      </c>
      <c r="O2930" t="s">
        <v>30</v>
      </c>
      <c r="P2930" t="s">
        <v>54</v>
      </c>
      <c r="Q2930" t="s">
        <v>41</v>
      </c>
      <c r="R2930" t="s">
        <v>33</v>
      </c>
      <c r="S2930" t="s">
        <v>42</v>
      </c>
      <c r="T2930" t="s">
        <v>35</v>
      </c>
      <c r="U2930" s="1" t="s">
        <v>36</v>
      </c>
      <c r="V2930">
        <v>2</v>
      </c>
      <c r="W2930">
        <v>0</v>
      </c>
      <c r="X2930">
        <v>0</v>
      </c>
      <c r="Y2930">
        <v>0</v>
      </c>
      <c r="Z2930">
        <v>0</v>
      </c>
    </row>
    <row r="2931" spans="1:26" x14ac:dyDescent="0.25">
      <c r="A2931">
        <v>107010533</v>
      </c>
      <c r="B2931" t="s">
        <v>81</v>
      </c>
      <c r="C2931" t="s">
        <v>65</v>
      </c>
      <c r="D2931">
        <v>10000485</v>
      </c>
      <c r="E2931">
        <v>10800485</v>
      </c>
      <c r="F2931">
        <v>33.706000000000003</v>
      </c>
      <c r="G2931">
        <v>50028612</v>
      </c>
      <c r="H2931">
        <v>0.7</v>
      </c>
      <c r="I2931">
        <v>2022</v>
      </c>
      <c r="J2931" t="s">
        <v>154</v>
      </c>
      <c r="K2931" t="s">
        <v>60</v>
      </c>
      <c r="L2931" s="127">
        <v>0.76250000000000007</v>
      </c>
      <c r="M2931" t="s">
        <v>28</v>
      </c>
      <c r="N2931" t="s">
        <v>49</v>
      </c>
      <c r="O2931" t="s">
        <v>30</v>
      </c>
      <c r="P2931" t="s">
        <v>31</v>
      </c>
      <c r="Q2931" t="s">
        <v>62</v>
      </c>
      <c r="R2931" t="s">
        <v>33</v>
      </c>
      <c r="S2931" t="s">
        <v>34</v>
      </c>
      <c r="T2931" t="s">
        <v>35</v>
      </c>
      <c r="U2931" s="1" t="s">
        <v>36</v>
      </c>
      <c r="V2931">
        <v>3</v>
      </c>
      <c r="W2931">
        <v>0</v>
      </c>
      <c r="X2931">
        <v>0</v>
      </c>
      <c r="Y2931">
        <v>0</v>
      </c>
      <c r="Z2931">
        <v>0</v>
      </c>
    </row>
    <row r="2932" spans="1:26" x14ac:dyDescent="0.25">
      <c r="A2932">
        <v>107010534</v>
      </c>
      <c r="B2932" t="s">
        <v>81</v>
      </c>
      <c r="C2932" t="s">
        <v>65</v>
      </c>
      <c r="D2932">
        <v>10000485</v>
      </c>
      <c r="E2932">
        <v>10800485</v>
      </c>
      <c r="F2932">
        <v>33.582000000000001</v>
      </c>
      <c r="G2932">
        <v>30000051</v>
      </c>
      <c r="H2932">
        <v>0.2</v>
      </c>
      <c r="I2932">
        <v>2022</v>
      </c>
      <c r="J2932" t="s">
        <v>154</v>
      </c>
      <c r="K2932" t="s">
        <v>48</v>
      </c>
      <c r="L2932" s="127">
        <v>0.82013888888888886</v>
      </c>
      <c r="M2932" t="s">
        <v>28</v>
      </c>
      <c r="N2932" t="s">
        <v>49</v>
      </c>
      <c r="O2932" t="s">
        <v>30</v>
      </c>
      <c r="P2932" t="s">
        <v>31</v>
      </c>
      <c r="Q2932" t="s">
        <v>62</v>
      </c>
      <c r="R2932" t="s">
        <v>33</v>
      </c>
      <c r="S2932" t="s">
        <v>34</v>
      </c>
      <c r="T2932" t="s">
        <v>35</v>
      </c>
      <c r="U2932" s="1" t="s">
        <v>36</v>
      </c>
      <c r="V2932">
        <v>1</v>
      </c>
      <c r="W2932">
        <v>0</v>
      </c>
      <c r="X2932">
        <v>0</v>
      </c>
      <c r="Y2932">
        <v>0</v>
      </c>
      <c r="Z2932">
        <v>0</v>
      </c>
    </row>
    <row r="2933" spans="1:26" x14ac:dyDescent="0.25">
      <c r="A2933">
        <v>107010535</v>
      </c>
      <c r="B2933" t="s">
        <v>81</v>
      </c>
      <c r="C2933" t="s">
        <v>65</v>
      </c>
      <c r="D2933">
        <v>10000485</v>
      </c>
      <c r="E2933">
        <v>10800485</v>
      </c>
      <c r="F2933">
        <v>33.706000000000003</v>
      </c>
      <c r="G2933">
        <v>50028612</v>
      </c>
      <c r="H2933">
        <v>0.7</v>
      </c>
      <c r="I2933">
        <v>2022</v>
      </c>
      <c r="J2933" t="s">
        <v>154</v>
      </c>
      <c r="K2933" t="s">
        <v>48</v>
      </c>
      <c r="L2933" s="127">
        <v>0.83888888888888891</v>
      </c>
      <c r="M2933" t="s">
        <v>28</v>
      </c>
      <c r="N2933" t="s">
        <v>49</v>
      </c>
      <c r="O2933" t="s">
        <v>30</v>
      </c>
      <c r="P2933" t="s">
        <v>31</v>
      </c>
      <c r="Q2933" t="s">
        <v>62</v>
      </c>
      <c r="R2933" t="s">
        <v>33</v>
      </c>
      <c r="S2933" t="s">
        <v>34</v>
      </c>
      <c r="T2933" t="s">
        <v>35</v>
      </c>
      <c r="U2933" s="1" t="s">
        <v>36</v>
      </c>
      <c r="V2933">
        <v>1</v>
      </c>
      <c r="W2933">
        <v>0</v>
      </c>
      <c r="X2933">
        <v>0</v>
      </c>
      <c r="Y2933">
        <v>0</v>
      </c>
      <c r="Z2933">
        <v>0</v>
      </c>
    </row>
    <row r="2934" spans="1:26" x14ac:dyDescent="0.25">
      <c r="A2934">
        <v>107010576</v>
      </c>
      <c r="B2934" t="s">
        <v>25</v>
      </c>
      <c r="C2934" t="s">
        <v>122</v>
      </c>
      <c r="D2934">
        <v>40003015</v>
      </c>
      <c r="E2934">
        <v>40003015</v>
      </c>
      <c r="F2934">
        <v>1.873</v>
      </c>
      <c r="G2934">
        <v>10000040</v>
      </c>
      <c r="H2934">
        <v>7.0000000000000001E-3</v>
      </c>
      <c r="I2934">
        <v>2022</v>
      </c>
      <c r="J2934" t="s">
        <v>154</v>
      </c>
      <c r="K2934" t="s">
        <v>55</v>
      </c>
      <c r="L2934" s="127">
        <v>0.45</v>
      </c>
      <c r="M2934" t="s">
        <v>28</v>
      </c>
      <c r="N2934" t="s">
        <v>49</v>
      </c>
      <c r="O2934" t="s">
        <v>30</v>
      </c>
      <c r="P2934" t="s">
        <v>54</v>
      </c>
      <c r="Q2934" t="s">
        <v>41</v>
      </c>
      <c r="R2934" t="s">
        <v>72</v>
      </c>
      <c r="S2934" t="s">
        <v>42</v>
      </c>
      <c r="T2934" t="s">
        <v>35</v>
      </c>
      <c r="U2934" s="1" t="s">
        <v>36</v>
      </c>
      <c r="V2934">
        <v>2</v>
      </c>
      <c r="W2934">
        <v>0</v>
      </c>
      <c r="X2934">
        <v>0</v>
      </c>
      <c r="Y2934">
        <v>0</v>
      </c>
      <c r="Z2934">
        <v>0</v>
      </c>
    </row>
    <row r="2935" spans="1:26" x14ac:dyDescent="0.25">
      <c r="A2935">
        <v>107010595</v>
      </c>
      <c r="B2935" t="s">
        <v>100</v>
      </c>
      <c r="C2935" t="s">
        <v>67</v>
      </c>
      <c r="D2935">
        <v>30000016</v>
      </c>
      <c r="E2935">
        <v>30000016</v>
      </c>
      <c r="F2935">
        <v>7.3949999999999996</v>
      </c>
      <c r="G2935">
        <v>40001810</v>
      </c>
      <c r="H2935">
        <v>0.1</v>
      </c>
      <c r="I2935">
        <v>2022</v>
      </c>
      <c r="J2935" t="s">
        <v>154</v>
      </c>
      <c r="K2935" t="s">
        <v>55</v>
      </c>
      <c r="L2935" s="127">
        <v>0.31458333333333333</v>
      </c>
      <c r="M2935" t="s">
        <v>28</v>
      </c>
      <c r="N2935" t="s">
        <v>49</v>
      </c>
      <c r="O2935" t="s">
        <v>30</v>
      </c>
      <c r="P2935" t="s">
        <v>31</v>
      </c>
      <c r="Q2935" t="s">
        <v>41</v>
      </c>
      <c r="R2935" t="s">
        <v>33</v>
      </c>
      <c r="S2935" t="s">
        <v>42</v>
      </c>
      <c r="T2935" t="s">
        <v>35</v>
      </c>
      <c r="U2935" s="1" t="s">
        <v>36</v>
      </c>
      <c r="V2935">
        <v>2</v>
      </c>
      <c r="W2935">
        <v>0</v>
      </c>
      <c r="X2935">
        <v>0</v>
      </c>
      <c r="Y2935">
        <v>0</v>
      </c>
      <c r="Z2935">
        <v>0</v>
      </c>
    </row>
    <row r="2936" spans="1:26" x14ac:dyDescent="0.25">
      <c r="A2936">
        <v>107010599</v>
      </c>
      <c r="B2936" t="s">
        <v>25</v>
      </c>
      <c r="C2936" t="s">
        <v>65</v>
      </c>
      <c r="D2936">
        <v>10000040</v>
      </c>
      <c r="E2936">
        <v>10000040</v>
      </c>
      <c r="F2936">
        <v>25.228000000000002</v>
      </c>
      <c r="G2936">
        <v>40002700</v>
      </c>
      <c r="H2936">
        <v>0.1</v>
      </c>
      <c r="I2936">
        <v>2022</v>
      </c>
      <c r="J2936" t="s">
        <v>154</v>
      </c>
      <c r="K2936" t="s">
        <v>55</v>
      </c>
      <c r="L2936" s="127">
        <v>0.53263888888888888</v>
      </c>
      <c r="M2936" t="s">
        <v>28</v>
      </c>
      <c r="N2936" t="s">
        <v>49</v>
      </c>
      <c r="O2936" t="s">
        <v>30</v>
      </c>
      <c r="P2936" t="s">
        <v>31</v>
      </c>
      <c r="Q2936" t="s">
        <v>41</v>
      </c>
      <c r="R2936" t="s">
        <v>33</v>
      </c>
      <c r="S2936" t="s">
        <v>42</v>
      </c>
      <c r="T2936" t="s">
        <v>35</v>
      </c>
      <c r="U2936" s="1" t="s">
        <v>36</v>
      </c>
      <c r="V2936">
        <v>1</v>
      </c>
      <c r="W2936">
        <v>0</v>
      </c>
      <c r="X2936">
        <v>0</v>
      </c>
      <c r="Y2936">
        <v>0</v>
      </c>
      <c r="Z2936">
        <v>0</v>
      </c>
    </row>
    <row r="2937" spans="1:26" x14ac:dyDescent="0.25">
      <c r="A2937">
        <v>107010637</v>
      </c>
      <c r="B2937" t="s">
        <v>239</v>
      </c>
      <c r="C2937" t="s">
        <v>67</v>
      </c>
      <c r="D2937">
        <v>30000069</v>
      </c>
      <c r="E2937">
        <v>30000069</v>
      </c>
      <c r="F2937">
        <v>2.6190000000000002</v>
      </c>
      <c r="G2937">
        <v>40001118</v>
      </c>
      <c r="H2937">
        <v>0.1</v>
      </c>
      <c r="I2937">
        <v>2022</v>
      </c>
      <c r="J2937" t="s">
        <v>154</v>
      </c>
      <c r="K2937" t="s">
        <v>55</v>
      </c>
      <c r="L2937" s="127">
        <v>0.85277777777777775</v>
      </c>
      <c r="M2937" t="s">
        <v>28</v>
      </c>
      <c r="N2937" t="s">
        <v>49</v>
      </c>
      <c r="O2937" t="s">
        <v>30</v>
      </c>
      <c r="P2937" t="s">
        <v>31</v>
      </c>
      <c r="Q2937" t="s">
        <v>32</v>
      </c>
      <c r="R2937" t="s">
        <v>33</v>
      </c>
      <c r="S2937" t="s">
        <v>42</v>
      </c>
      <c r="T2937" t="s">
        <v>35</v>
      </c>
      <c r="U2937" s="1" t="s">
        <v>36</v>
      </c>
      <c r="V2937">
        <v>6</v>
      </c>
      <c r="W2937">
        <v>0</v>
      </c>
      <c r="X2937">
        <v>0</v>
      </c>
      <c r="Y2937">
        <v>0</v>
      </c>
      <c r="Z2937">
        <v>0</v>
      </c>
    </row>
    <row r="2938" spans="1:26" x14ac:dyDescent="0.25">
      <c r="A2938">
        <v>107010689</v>
      </c>
      <c r="B2938" t="s">
        <v>81</v>
      </c>
      <c r="C2938" t="s">
        <v>45</v>
      </c>
      <c r="D2938">
        <v>50009929</v>
      </c>
      <c r="E2938">
        <v>50009929</v>
      </c>
      <c r="F2938">
        <v>999.99900000000002</v>
      </c>
      <c r="G2938">
        <v>50020528</v>
      </c>
      <c r="H2938">
        <v>4.7E-2</v>
      </c>
      <c r="I2938">
        <v>2022</v>
      </c>
      <c r="J2938" t="s">
        <v>154</v>
      </c>
      <c r="K2938" t="s">
        <v>58</v>
      </c>
      <c r="L2938" s="127">
        <v>0.4548611111111111</v>
      </c>
      <c r="M2938" t="s">
        <v>28</v>
      </c>
      <c r="N2938" t="s">
        <v>49</v>
      </c>
      <c r="O2938" t="s">
        <v>30</v>
      </c>
      <c r="P2938" t="s">
        <v>31</v>
      </c>
      <c r="Q2938" t="s">
        <v>41</v>
      </c>
      <c r="R2938" t="s">
        <v>33</v>
      </c>
      <c r="S2938" t="s">
        <v>42</v>
      </c>
      <c r="T2938" t="s">
        <v>35</v>
      </c>
      <c r="U2938" s="1" t="s">
        <v>36</v>
      </c>
      <c r="V2938">
        <v>2</v>
      </c>
      <c r="W2938">
        <v>0</v>
      </c>
      <c r="X2938">
        <v>0</v>
      </c>
      <c r="Y2938">
        <v>0</v>
      </c>
      <c r="Z2938">
        <v>0</v>
      </c>
    </row>
    <row r="2939" spans="1:26" x14ac:dyDescent="0.25">
      <c r="A2939">
        <v>107010750</v>
      </c>
      <c r="B2939" t="s">
        <v>81</v>
      </c>
      <c r="C2939" t="s">
        <v>65</v>
      </c>
      <c r="D2939">
        <v>10000485</v>
      </c>
      <c r="E2939">
        <v>10800485</v>
      </c>
      <c r="F2939">
        <v>30.808</v>
      </c>
      <c r="G2939">
        <v>50015657</v>
      </c>
      <c r="H2939">
        <v>0.1</v>
      </c>
      <c r="I2939">
        <v>2022</v>
      </c>
      <c r="J2939" t="s">
        <v>154</v>
      </c>
      <c r="K2939" t="s">
        <v>55</v>
      </c>
      <c r="L2939" s="127">
        <v>0.98541666666666661</v>
      </c>
      <c r="M2939" t="s">
        <v>28</v>
      </c>
      <c r="N2939" t="s">
        <v>49</v>
      </c>
      <c r="O2939" t="s">
        <v>30</v>
      </c>
      <c r="P2939" t="s">
        <v>54</v>
      </c>
      <c r="Q2939" t="s">
        <v>62</v>
      </c>
      <c r="R2939" t="s">
        <v>56</v>
      </c>
      <c r="S2939" t="s">
        <v>34</v>
      </c>
      <c r="T2939" t="s">
        <v>57</v>
      </c>
      <c r="U2939" s="1" t="s">
        <v>36</v>
      </c>
      <c r="V2939">
        <v>1</v>
      </c>
      <c r="W2939">
        <v>0</v>
      </c>
      <c r="X2939">
        <v>0</v>
      </c>
      <c r="Y2939">
        <v>0</v>
      </c>
      <c r="Z2939">
        <v>0</v>
      </c>
    </row>
    <row r="2940" spans="1:26" x14ac:dyDescent="0.25">
      <c r="A2940">
        <v>107010794</v>
      </c>
      <c r="B2940" t="s">
        <v>81</v>
      </c>
      <c r="C2940" t="s">
        <v>45</v>
      </c>
      <c r="D2940">
        <v>50029513</v>
      </c>
      <c r="E2940">
        <v>40002480</v>
      </c>
      <c r="F2940">
        <v>0.189</v>
      </c>
      <c r="G2940">
        <v>50031062</v>
      </c>
      <c r="H2940">
        <v>0.189</v>
      </c>
      <c r="I2940">
        <v>2022</v>
      </c>
      <c r="J2940" t="s">
        <v>154</v>
      </c>
      <c r="K2940" t="s">
        <v>58</v>
      </c>
      <c r="L2940" s="127">
        <v>0.56874999999999998</v>
      </c>
      <c r="M2940" t="s">
        <v>28</v>
      </c>
      <c r="N2940" t="s">
        <v>29</v>
      </c>
      <c r="O2940" t="s">
        <v>30</v>
      </c>
      <c r="P2940" t="s">
        <v>68</v>
      </c>
      <c r="Q2940" t="s">
        <v>32</v>
      </c>
      <c r="R2940" t="s">
        <v>33</v>
      </c>
      <c r="S2940" t="s">
        <v>42</v>
      </c>
      <c r="T2940" t="s">
        <v>35</v>
      </c>
      <c r="U2940" s="1" t="s">
        <v>36</v>
      </c>
      <c r="V2940">
        <v>3</v>
      </c>
      <c r="W2940">
        <v>0</v>
      </c>
      <c r="X2940">
        <v>0</v>
      </c>
      <c r="Y2940">
        <v>0</v>
      </c>
      <c r="Z2940">
        <v>0</v>
      </c>
    </row>
    <row r="2941" spans="1:26" x14ac:dyDescent="0.25">
      <c r="A2941">
        <v>107010798</v>
      </c>
      <c r="B2941" t="s">
        <v>81</v>
      </c>
      <c r="C2941" t="s">
        <v>45</v>
      </c>
      <c r="D2941">
        <v>50029513</v>
      </c>
      <c r="E2941">
        <v>40002480</v>
      </c>
      <c r="F2941">
        <v>0.249</v>
      </c>
      <c r="G2941">
        <v>50011998</v>
      </c>
      <c r="H2941">
        <v>0</v>
      </c>
      <c r="I2941">
        <v>2022</v>
      </c>
      <c r="J2941" t="s">
        <v>154</v>
      </c>
      <c r="K2941" t="s">
        <v>58</v>
      </c>
      <c r="L2941" s="127">
        <v>0.78541666666666676</v>
      </c>
      <c r="M2941" t="s">
        <v>28</v>
      </c>
      <c r="N2941" t="s">
        <v>49</v>
      </c>
      <c r="O2941" t="s">
        <v>30</v>
      </c>
      <c r="P2941" t="s">
        <v>68</v>
      </c>
      <c r="Q2941" t="s">
        <v>62</v>
      </c>
      <c r="R2941" t="s">
        <v>33</v>
      </c>
      <c r="S2941" t="s">
        <v>34</v>
      </c>
      <c r="T2941" t="s">
        <v>35</v>
      </c>
      <c r="U2941" s="1" t="s">
        <v>36</v>
      </c>
      <c r="V2941">
        <v>3</v>
      </c>
      <c r="W2941">
        <v>0</v>
      </c>
      <c r="X2941">
        <v>0</v>
      </c>
      <c r="Y2941">
        <v>0</v>
      </c>
      <c r="Z2941">
        <v>0</v>
      </c>
    </row>
    <row r="2942" spans="1:26" x14ac:dyDescent="0.25">
      <c r="A2942">
        <v>107010923</v>
      </c>
      <c r="B2942" t="s">
        <v>96</v>
      </c>
      <c r="C2942" t="s">
        <v>45</v>
      </c>
      <c r="D2942">
        <v>50022246</v>
      </c>
      <c r="E2942">
        <v>30000066</v>
      </c>
      <c r="F2942">
        <v>20.376999999999999</v>
      </c>
      <c r="G2942">
        <v>50011711</v>
      </c>
      <c r="H2942">
        <v>0</v>
      </c>
      <c r="I2942">
        <v>2022</v>
      </c>
      <c r="J2942" t="s">
        <v>154</v>
      </c>
      <c r="K2942" t="s">
        <v>55</v>
      </c>
      <c r="L2942" s="127">
        <v>0.3611111111111111</v>
      </c>
      <c r="M2942" t="s">
        <v>28</v>
      </c>
      <c r="N2942" t="s">
        <v>49</v>
      </c>
      <c r="O2942" t="s">
        <v>30</v>
      </c>
      <c r="P2942" t="s">
        <v>68</v>
      </c>
      <c r="Q2942" t="s">
        <v>41</v>
      </c>
      <c r="R2942" t="s">
        <v>156</v>
      </c>
      <c r="S2942" t="s">
        <v>42</v>
      </c>
      <c r="T2942" t="s">
        <v>35</v>
      </c>
      <c r="U2942" s="1" t="s">
        <v>43</v>
      </c>
      <c r="V2942">
        <v>3</v>
      </c>
      <c r="W2942">
        <v>0</v>
      </c>
      <c r="X2942">
        <v>0</v>
      </c>
      <c r="Y2942">
        <v>0</v>
      </c>
      <c r="Z2942">
        <v>2</v>
      </c>
    </row>
    <row r="2943" spans="1:26" x14ac:dyDescent="0.25">
      <c r="A2943">
        <v>107011035</v>
      </c>
      <c r="B2943" t="s">
        <v>248</v>
      </c>
      <c r="C2943" t="s">
        <v>38</v>
      </c>
      <c r="D2943">
        <v>20000064</v>
      </c>
      <c r="E2943">
        <v>20000019</v>
      </c>
      <c r="F2943">
        <v>8.58</v>
      </c>
      <c r="G2943">
        <v>50029295</v>
      </c>
      <c r="H2943">
        <v>0</v>
      </c>
      <c r="I2943">
        <v>2022</v>
      </c>
      <c r="J2943" t="s">
        <v>145</v>
      </c>
      <c r="K2943" t="s">
        <v>27</v>
      </c>
      <c r="L2943" s="127">
        <v>0.93541666666666667</v>
      </c>
      <c r="M2943" t="s">
        <v>28</v>
      </c>
      <c r="N2943" t="s">
        <v>29</v>
      </c>
      <c r="O2943" t="s">
        <v>30</v>
      </c>
      <c r="P2943" t="s">
        <v>54</v>
      </c>
      <c r="Q2943" t="s">
        <v>41</v>
      </c>
      <c r="R2943" t="s">
        <v>33</v>
      </c>
      <c r="S2943" t="s">
        <v>42</v>
      </c>
      <c r="T2943" t="s">
        <v>57</v>
      </c>
      <c r="U2943" s="1" t="s">
        <v>43</v>
      </c>
      <c r="V2943">
        <v>7</v>
      </c>
      <c r="W2943">
        <v>0</v>
      </c>
      <c r="X2943">
        <v>0</v>
      </c>
      <c r="Y2943">
        <v>0</v>
      </c>
      <c r="Z2943">
        <v>1</v>
      </c>
    </row>
    <row r="2944" spans="1:26" x14ac:dyDescent="0.25">
      <c r="A2944">
        <v>107011161</v>
      </c>
      <c r="B2944" t="s">
        <v>25</v>
      </c>
      <c r="C2944" t="s">
        <v>65</v>
      </c>
      <c r="D2944">
        <v>10000040</v>
      </c>
      <c r="E2944">
        <v>10000040</v>
      </c>
      <c r="F2944">
        <v>26.260999999999999</v>
      </c>
      <c r="G2944">
        <v>20000070</v>
      </c>
      <c r="H2944">
        <v>0.2</v>
      </c>
      <c r="I2944">
        <v>2022</v>
      </c>
      <c r="J2944" t="s">
        <v>154</v>
      </c>
      <c r="K2944" t="s">
        <v>55</v>
      </c>
      <c r="L2944" s="127">
        <v>0.53333333333333333</v>
      </c>
      <c r="M2944" t="s">
        <v>28</v>
      </c>
      <c r="N2944" t="s">
        <v>49</v>
      </c>
      <c r="O2944" t="s">
        <v>30</v>
      </c>
      <c r="P2944" t="s">
        <v>31</v>
      </c>
      <c r="Q2944" t="s">
        <v>41</v>
      </c>
      <c r="R2944" t="s">
        <v>33</v>
      </c>
      <c r="S2944" t="s">
        <v>42</v>
      </c>
      <c r="T2944" t="s">
        <v>35</v>
      </c>
      <c r="U2944" s="1" t="s">
        <v>36</v>
      </c>
      <c r="V2944">
        <v>2</v>
      </c>
      <c r="W2944">
        <v>0</v>
      </c>
      <c r="X2944">
        <v>0</v>
      </c>
      <c r="Y2944">
        <v>0</v>
      </c>
      <c r="Z2944">
        <v>0</v>
      </c>
    </row>
    <row r="2945" spans="1:26" x14ac:dyDescent="0.25">
      <c r="A2945">
        <v>107011195</v>
      </c>
      <c r="B2945" t="s">
        <v>86</v>
      </c>
      <c r="C2945" t="s">
        <v>65</v>
      </c>
      <c r="D2945">
        <v>10000026</v>
      </c>
      <c r="E2945">
        <v>10000026</v>
      </c>
      <c r="F2945">
        <v>25.638000000000002</v>
      </c>
      <c r="G2945">
        <v>30000146</v>
      </c>
      <c r="H2945">
        <v>0.5</v>
      </c>
      <c r="I2945">
        <v>2022</v>
      </c>
      <c r="J2945" t="s">
        <v>154</v>
      </c>
      <c r="K2945" t="s">
        <v>55</v>
      </c>
      <c r="L2945" s="127">
        <v>0.64097222222222217</v>
      </c>
      <c r="M2945" t="s">
        <v>28</v>
      </c>
      <c r="N2945" t="s">
        <v>49</v>
      </c>
      <c r="O2945" t="s">
        <v>30</v>
      </c>
      <c r="P2945" t="s">
        <v>31</v>
      </c>
      <c r="Q2945" t="s">
        <v>41</v>
      </c>
      <c r="R2945" t="s">
        <v>33</v>
      </c>
      <c r="S2945" t="s">
        <v>42</v>
      </c>
      <c r="T2945" t="s">
        <v>35</v>
      </c>
      <c r="U2945" s="1" t="s">
        <v>36</v>
      </c>
      <c r="V2945">
        <v>2</v>
      </c>
      <c r="W2945">
        <v>0</v>
      </c>
      <c r="X2945">
        <v>0</v>
      </c>
      <c r="Y2945">
        <v>0</v>
      </c>
      <c r="Z2945">
        <v>0</v>
      </c>
    </row>
    <row r="2946" spans="1:26" x14ac:dyDescent="0.25">
      <c r="A2946">
        <v>107011260</v>
      </c>
      <c r="B2946" t="s">
        <v>86</v>
      </c>
      <c r="C2946" t="s">
        <v>65</v>
      </c>
      <c r="D2946">
        <v>10000026</v>
      </c>
      <c r="E2946">
        <v>10000026</v>
      </c>
      <c r="F2946">
        <v>22.762</v>
      </c>
      <c r="G2946">
        <v>200340</v>
      </c>
      <c r="H2946">
        <v>1</v>
      </c>
      <c r="I2946">
        <v>2022</v>
      </c>
      <c r="J2946" t="s">
        <v>154</v>
      </c>
      <c r="K2946" t="s">
        <v>55</v>
      </c>
      <c r="L2946" s="127">
        <v>0.4236111111111111</v>
      </c>
      <c r="M2946" t="s">
        <v>28</v>
      </c>
      <c r="N2946" t="s">
        <v>49</v>
      </c>
      <c r="O2946" t="s">
        <v>30</v>
      </c>
      <c r="P2946" t="s">
        <v>31</v>
      </c>
      <c r="Q2946" t="s">
        <v>41</v>
      </c>
      <c r="R2946" t="s">
        <v>33</v>
      </c>
      <c r="S2946" t="s">
        <v>42</v>
      </c>
      <c r="T2946" t="s">
        <v>35</v>
      </c>
      <c r="U2946" s="1" t="s">
        <v>43</v>
      </c>
      <c r="V2946">
        <v>3</v>
      </c>
      <c r="W2946">
        <v>0</v>
      </c>
      <c r="X2946">
        <v>0</v>
      </c>
      <c r="Y2946">
        <v>0</v>
      </c>
      <c r="Z2946">
        <v>2</v>
      </c>
    </row>
    <row r="2947" spans="1:26" x14ac:dyDescent="0.25">
      <c r="A2947">
        <v>107011261</v>
      </c>
      <c r="B2947" t="s">
        <v>25</v>
      </c>
      <c r="C2947" t="s">
        <v>65</v>
      </c>
      <c r="D2947">
        <v>10000040</v>
      </c>
      <c r="E2947">
        <v>10000040</v>
      </c>
      <c r="F2947">
        <v>999.99900000000002</v>
      </c>
      <c r="G2947">
        <v>20000070</v>
      </c>
      <c r="H2947">
        <v>3.7999999999999999E-2</v>
      </c>
      <c r="I2947">
        <v>2022</v>
      </c>
      <c r="J2947" t="s">
        <v>154</v>
      </c>
      <c r="K2947" t="s">
        <v>55</v>
      </c>
      <c r="L2947" s="127">
        <v>0.62986111111111109</v>
      </c>
      <c r="M2947" t="s">
        <v>28</v>
      </c>
      <c r="N2947" t="s">
        <v>29</v>
      </c>
      <c r="O2947" t="s">
        <v>30</v>
      </c>
      <c r="P2947" t="s">
        <v>31</v>
      </c>
      <c r="Q2947" t="s">
        <v>41</v>
      </c>
      <c r="R2947" t="s">
        <v>70</v>
      </c>
      <c r="S2947" t="s">
        <v>42</v>
      </c>
      <c r="T2947" t="s">
        <v>35</v>
      </c>
      <c r="U2947" s="1" t="s">
        <v>36</v>
      </c>
      <c r="V2947">
        <v>6</v>
      </c>
      <c r="W2947">
        <v>0</v>
      </c>
      <c r="X2947">
        <v>0</v>
      </c>
      <c r="Y2947">
        <v>0</v>
      </c>
      <c r="Z2947">
        <v>0</v>
      </c>
    </row>
    <row r="2948" spans="1:26" x14ac:dyDescent="0.25">
      <c r="A2948">
        <v>107011307</v>
      </c>
      <c r="B2948" t="s">
        <v>25</v>
      </c>
      <c r="C2948" t="s">
        <v>65</v>
      </c>
      <c r="D2948">
        <v>10000040</v>
      </c>
      <c r="E2948">
        <v>10000040</v>
      </c>
      <c r="F2948">
        <v>23.187999999999999</v>
      </c>
      <c r="G2948">
        <v>20000070</v>
      </c>
      <c r="H2948">
        <v>0.2</v>
      </c>
      <c r="I2948">
        <v>2022</v>
      </c>
      <c r="J2948" t="s">
        <v>154</v>
      </c>
      <c r="K2948" t="s">
        <v>58</v>
      </c>
      <c r="L2948" s="127">
        <v>0.55625000000000002</v>
      </c>
      <c r="M2948" t="s">
        <v>28</v>
      </c>
      <c r="N2948" t="s">
        <v>29</v>
      </c>
      <c r="O2948" t="s">
        <v>30</v>
      </c>
      <c r="P2948" t="s">
        <v>31</v>
      </c>
      <c r="Q2948" t="s">
        <v>41</v>
      </c>
      <c r="R2948" t="s">
        <v>33</v>
      </c>
      <c r="S2948" t="s">
        <v>42</v>
      </c>
      <c r="T2948" t="s">
        <v>35</v>
      </c>
      <c r="U2948" s="1" t="s">
        <v>43</v>
      </c>
      <c r="V2948">
        <v>5</v>
      </c>
      <c r="W2948">
        <v>0</v>
      </c>
      <c r="X2948">
        <v>0</v>
      </c>
      <c r="Y2948">
        <v>0</v>
      </c>
      <c r="Z2948">
        <v>3</v>
      </c>
    </row>
    <row r="2949" spans="1:26" x14ac:dyDescent="0.25">
      <c r="A2949">
        <v>107011317</v>
      </c>
      <c r="B2949" t="s">
        <v>117</v>
      </c>
      <c r="C2949" t="s">
        <v>65</v>
      </c>
      <c r="D2949">
        <v>10000040</v>
      </c>
      <c r="E2949">
        <v>10000040</v>
      </c>
      <c r="F2949">
        <v>13.561</v>
      </c>
      <c r="G2949">
        <v>201540</v>
      </c>
      <c r="H2949">
        <v>0.96</v>
      </c>
      <c r="I2949">
        <v>2022</v>
      </c>
      <c r="J2949" t="s">
        <v>154</v>
      </c>
      <c r="K2949" t="s">
        <v>55</v>
      </c>
      <c r="L2949" s="127">
        <v>0.31805555555555554</v>
      </c>
      <c r="M2949" t="s">
        <v>28</v>
      </c>
      <c r="N2949" t="s">
        <v>49</v>
      </c>
      <c r="O2949" t="s">
        <v>30</v>
      </c>
      <c r="P2949" t="s">
        <v>31</v>
      </c>
      <c r="Q2949" t="s">
        <v>121</v>
      </c>
      <c r="R2949" t="s">
        <v>33</v>
      </c>
      <c r="S2949" t="s">
        <v>42</v>
      </c>
      <c r="T2949" t="s">
        <v>35</v>
      </c>
      <c r="U2949" s="1" t="s">
        <v>36</v>
      </c>
      <c r="V2949">
        <v>2</v>
      </c>
      <c r="W2949">
        <v>0</v>
      </c>
      <c r="X2949">
        <v>0</v>
      </c>
      <c r="Y2949">
        <v>0</v>
      </c>
      <c r="Z2949">
        <v>0</v>
      </c>
    </row>
    <row r="2950" spans="1:26" x14ac:dyDescent="0.25">
      <c r="A2950">
        <v>107011392</v>
      </c>
      <c r="B2950" t="s">
        <v>81</v>
      </c>
      <c r="C2950" t="s">
        <v>45</v>
      </c>
      <c r="D2950">
        <v>50028612</v>
      </c>
      <c r="E2950">
        <v>50028612</v>
      </c>
      <c r="F2950">
        <v>999.99900000000002</v>
      </c>
      <c r="G2950">
        <v>50028612</v>
      </c>
      <c r="H2950">
        <v>0</v>
      </c>
      <c r="I2950">
        <v>2022</v>
      </c>
      <c r="J2950" t="s">
        <v>154</v>
      </c>
      <c r="K2950" t="s">
        <v>60</v>
      </c>
      <c r="L2950" s="127">
        <v>0.31319444444444444</v>
      </c>
      <c r="M2950" t="s">
        <v>28</v>
      </c>
      <c r="N2950" t="s">
        <v>49</v>
      </c>
      <c r="O2950" t="s">
        <v>30</v>
      </c>
      <c r="P2950" t="s">
        <v>54</v>
      </c>
      <c r="Q2950" t="s">
        <v>62</v>
      </c>
      <c r="R2950" t="s">
        <v>33</v>
      </c>
      <c r="S2950" t="s">
        <v>34</v>
      </c>
      <c r="T2950" t="s">
        <v>74</v>
      </c>
      <c r="U2950" s="1" t="s">
        <v>36</v>
      </c>
      <c r="V2950">
        <v>1</v>
      </c>
      <c r="W2950">
        <v>0</v>
      </c>
      <c r="X2950">
        <v>0</v>
      </c>
      <c r="Y2950">
        <v>0</v>
      </c>
      <c r="Z2950">
        <v>0</v>
      </c>
    </row>
    <row r="2951" spans="1:26" x14ac:dyDescent="0.25">
      <c r="A2951">
        <v>107011942</v>
      </c>
      <c r="B2951" t="s">
        <v>126</v>
      </c>
      <c r="C2951" t="s">
        <v>38</v>
      </c>
      <c r="D2951">
        <v>20000701</v>
      </c>
      <c r="E2951">
        <v>20000701</v>
      </c>
      <c r="F2951">
        <v>11.987</v>
      </c>
      <c r="G2951">
        <v>50025071</v>
      </c>
      <c r="H2951">
        <v>0.189</v>
      </c>
      <c r="I2951">
        <v>2022</v>
      </c>
      <c r="J2951" t="s">
        <v>135</v>
      </c>
      <c r="K2951" t="s">
        <v>27</v>
      </c>
      <c r="L2951" s="127">
        <v>0.70486111111111116</v>
      </c>
      <c r="M2951" t="s">
        <v>28</v>
      </c>
      <c r="N2951" t="s">
        <v>29</v>
      </c>
      <c r="O2951" t="s">
        <v>30</v>
      </c>
      <c r="P2951" t="s">
        <v>31</v>
      </c>
      <c r="Q2951" t="s">
        <v>41</v>
      </c>
      <c r="R2951" t="s">
        <v>75</v>
      </c>
      <c r="S2951" t="s">
        <v>42</v>
      </c>
      <c r="T2951" t="s">
        <v>35</v>
      </c>
      <c r="U2951" s="1" t="s">
        <v>36</v>
      </c>
      <c r="V2951">
        <v>3</v>
      </c>
      <c r="W2951">
        <v>0</v>
      </c>
      <c r="X2951">
        <v>0</v>
      </c>
      <c r="Y2951">
        <v>0</v>
      </c>
      <c r="Z2951">
        <v>0</v>
      </c>
    </row>
    <row r="2952" spans="1:26" x14ac:dyDescent="0.25">
      <c r="A2952">
        <v>107012045</v>
      </c>
      <c r="B2952" t="s">
        <v>25</v>
      </c>
      <c r="C2952" t="s">
        <v>45</v>
      </c>
      <c r="D2952">
        <v>50021546</v>
      </c>
      <c r="E2952">
        <v>50021546</v>
      </c>
      <c r="F2952">
        <v>999.99900000000002</v>
      </c>
      <c r="G2952">
        <v>50017028</v>
      </c>
      <c r="H2952">
        <v>3.7999999999999999E-2</v>
      </c>
      <c r="I2952">
        <v>2022</v>
      </c>
      <c r="J2952" t="s">
        <v>145</v>
      </c>
      <c r="K2952" t="s">
        <v>39</v>
      </c>
      <c r="L2952" s="127">
        <v>0.39652777777777781</v>
      </c>
      <c r="M2952" t="s">
        <v>40</v>
      </c>
      <c r="N2952" t="s">
        <v>49</v>
      </c>
      <c r="O2952" t="s">
        <v>30</v>
      </c>
      <c r="P2952" t="s">
        <v>54</v>
      </c>
      <c r="Q2952" t="s">
        <v>41</v>
      </c>
      <c r="R2952" t="s">
        <v>33</v>
      </c>
      <c r="S2952" t="s">
        <v>42</v>
      </c>
      <c r="T2952" t="s">
        <v>35</v>
      </c>
      <c r="U2952" s="1" t="s">
        <v>36</v>
      </c>
      <c r="V2952">
        <v>1</v>
      </c>
      <c r="W2952">
        <v>0</v>
      </c>
      <c r="X2952">
        <v>0</v>
      </c>
      <c r="Y2952">
        <v>0</v>
      </c>
      <c r="Z2952">
        <v>0</v>
      </c>
    </row>
    <row r="2953" spans="1:26" x14ac:dyDescent="0.25">
      <c r="A2953">
        <v>107012072</v>
      </c>
      <c r="B2953" t="s">
        <v>25</v>
      </c>
      <c r="C2953" t="s">
        <v>65</v>
      </c>
      <c r="D2953">
        <v>10000440</v>
      </c>
      <c r="E2953">
        <v>10000440</v>
      </c>
      <c r="F2953">
        <v>2.782</v>
      </c>
      <c r="G2953">
        <v>50017644</v>
      </c>
      <c r="H2953">
        <v>8.9999999999999993E-3</v>
      </c>
      <c r="I2953">
        <v>2022</v>
      </c>
      <c r="J2953" t="s">
        <v>154</v>
      </c>
      <c r="K2953" t="s">
        <v>58</v>
      </c>
      <c r="L2953" s="127">
        <v>0.6479166666666667</v>
      </c>
      <c r="M2953" t="s">
        <v>28</v>
      </c>
      <c r="N2953" t="s">
        <v>49</v>
      </c>
      <c r="O2953" t="s">
        <v>30</v>
      </c>
      <c r="P2953" t="s">
        <v>31</v>
      </c>
      <c r="Q2953" t="s">
        <v>41</v>
      </c>
      <c r="R2953" t="s">
        <v>33</v>
      </c>
      <c r="S2953" t="s">
        <v>42</v>
      </c>
      <c r="T2953" t="s">
        <v>35</v>
      </c>
      <c r="U2953" s="1" t="s">
        <v>36</v>
      </c>
      <c r="V2953">
        <v>1</v>
      </c>
      <c r="W2953">
        <v>0</v>
      </c>
      <c r="X2953">
        <v>0</v>
      </c>
      <c r="Y2953">
        <v>0</v>
      </c>
      <c r="Z2953">
        <v>0</v>
      </c>
    </row>
    <row r="2954" spans="1:26" x14ac:dyDescent="0.25">
      <c r="A2954">
        <v>107012232</v>
      </c>
      <c r="B2954" t="s">
        <v>117</v>
      </c>
      <c r="C2954" t="s">
        <v>65</v>
      </c>
      <c r="D2954">
        <v>10000077</v>
      </c>
      <c r="E2954">
        <v>10000077</v>
      </c>
      <c r="F2954">
        <v>20.759</v>
      </c>
      <c r="G2954">
        <v>200520</v>
      </c>
      <c r="H2954">
        <v>0.99</v>
      </c>
      <c r="I2954">
        <v>2022</v>
      </c>
      <c r="J2954" t="s">
        <v>154</v>
      </c>
      <c r="K2954" t="s">
        <v>58</v>
      </c>
      <c r="L2954" s="127">
        <v>0.49444444444444446</v>
      </c>
      <c r="M2954" t="s">
        <v>28</v>
      </c>
      <c r="N2954" t="s">
        <v>49</v>
      </c>
      <c r="O2954" t="s">
        <v>30</v>
      </c>
      <c r="P2954" t="s">
        <v>31</v>
      </c>
      <c r="Q2954" t="s">
        <v>41</v>
      </c>
      <c r="R2954" t="s">
        <v>33</v>
      </c>
      <c r="S2954" t="s">
        <v>42</v>
      </c>
      <c r="T2954" t="s">
        <v>35</v>
      </c>
      <c r="U2954" s="1" t="s">
        <v>43</v>
      </c>
      <c r="V2954">
        <v>1</v>
      </c>
      <c r="W2954">
        <v>0</v>
      </c>
      <c r="X2954">
        <v>0</v>
      </c>
      <c r="Y2954">
        <v>0</v>
      </c>
      <c r="Z2954">
        <v>1</v>
      </c>
    </row>
    <row r="2955" spans="1:26" x14ac:dyDescent="0.25">
      <c r="A2955">
        <v>107012312</v>
      </c>
      <c r="B2955" t="s">
        <v>25</v>
      </c>
      <c r="C2955" t="s">
        <v>65</v>
      </c>
      <c r="D2955">
        <v>10000040</v>
      </c>
      <c r="E2955">
        <v>10000040</v>
      </c>
      <c r="F2955">
        <v>22.931000000000001</v>
      </c>
      <c r="G2955">
        <v>20000070</v>
      </c>
      <c r="H2955">
        <v>5.7000000000000002E-2</v>
      </c>
      <c r="I2955">
        <v>2022</v>
      </c>
      <c r="J2955" t="s">
        <v>154</v>
      </c>
      <c r="K2955" t="s">
        <v>60</v>
      </c>
      <c r="L2955" s="127">
        <v>0.41041666666666665</v>
      </c>
      <c r="M2955" t="s">
        <v>28</v>
      </c>
      <c r="N2955" t="s">
        <v>29</v>
      </c>
      <c r="O2955" t="s">
        <v>30</v>
      </c>
      <c r="P2955" t="s">
        <v>31</v>
      </c>
      <c r="Q2955" t="s">
        <v>32</v>
      </c>
      <c r="R2955" t="s">
        <v>33</v>
      </c>
      <c r="S2955" t="s">
        <v>42</v>
      </c>
      <c r="T2955" t="s">
        <v>35</v>
      </c>
      <c r="U2955" s="1" t="s">
        <v>36</v>
      </c>
      <c r="V2955">
        <v>1</v>
      </c>
      <c r="W2955">
        <v>0</v>
      </c>
      <c r="X2955">
        <v>0</v>
      </c>
      <c r="Y2955">
        <v>0</v>
      </c>
      <c r="Z2955">
        <v>0</v>
      </c>
    </row>
    <row r="2956" spans="1:26" x14ac:dyDescent="0.25">
      <c r="A2956">
        <v>107012335</v>
      </c>
      <c r="B2956" t="s">
        <v>81</v>
      </c>
      <c r="C2956" t="s">
        <v>65</v>
      </c>
      <c r="D2956">
        <v>10000485</v>
      </c>
      <c r="E2956">
        <v>10800485</v>
      </c>
      <c r="F2956">
        <v>36.585999999999999</v>
      </c>
      <c r="G2956">
        <v>50032584</v>
      </c>
      <c r="H2956">
        <v>1</v>
      </c>
      <c r="I2956">
        <v>2022</v>
      </c>
      <c r="J2956" t="s">
        <v>154</v>
      </c>
      <c r="K2956" t="s">
        <v>60</v>
      </c>
      <c r="L2956" s="127">
        <v>0.4368055555555555</v>
      </c>
      <c r="M2956" t="s">
        <v>28</v>
      </c>
      <c r="N2956" t="s">
        <v>29</v>
      </c>
      <c r="O2956" t="s">
        <v>30</v>
      </c>
      <c r="P2956" t="s">
        <v>54</v>
      </c>
      <c r="Q2956" t="s">
        <v>62</v>
      </c>
      <c r="R2956" t="s">
        <v>33</v>
      </c>
      <c r="S2956" t="s">
        <v>34</v>
      </c>
      <c r="T2956" t="s">
        <v>35</v>
      </c>
      <c r="U2956" s="1" t="s">
        <v>36</v>
      </c>
      <c r="V2956">
        <v>4</v>
      </c>
      <c r="W2956">
        <v>0</v>
      </c>
      <c r="X2956">
        <v>0</v>
      </c>
      <c r="Y2956">
        <v>0</v>
      </c>
      <c r="Z2956">
        <v>0</v>
      </c>
    </row>
    <row r="2957" spans="1:26" x14ac:dyDescent="0.25">
      <c r="A2957">
        <v>107012342</v>
      </c>
      <c r="B2957" t="s">
        <v>104</v>
      </c>
      <c r="C2957" t="s">
        <v>65</v>
      </c>
      <c r="D2957">
        <v>10000026</v>
      </c>
      <c r="E2957">
        <v>10000026</v>
      </c>
      <c r="F2957">
        <v>14.664</v>
      </c>
      <c r="G2957">
        <v>20000025</v>
      </c>
      <c r="H2957">
        <v>1</v>
      </c>
      <c r="I2957">
        <v>2022</v>
      </c>
      <c r="J2957" t="s">
        <v>154</v>
      </c>
      <c r="K2957" t="s">
        <v>60</v>
      </c>
      <c r="L2957" s="127">
        <v>0.46527777777777773</v>
      </c>
      <c r="M2957" t="s">
        <v>28</v>
      </c>
      <c r="N2957" t="s">
        <v>49</v>
      </c>
      <c r="O2957" t="s">
        <v>30</v>
      </c>
      <c r="P2957" t="s">
        <v>31</v>
      </c>
      <c r="Q2957" t="s">
        <v>41</v>
      </c>
      <c r="R2957" t="s">
        <v>33</v>
      </c>
      <c r="S2957" t="s">
        <v>42</v>
      </c>
      <c r="T2957" t="s">
        <v>35</v>
      </c>
      <c r="U2957" s="1" t="s">
        <v>36</v>
      </c>
      <c r="V2957">
        <v>1</v>
      </c>
      <c r="W2957">
        <v>0</v>
      </c>
      <c r="X2957">
        <v>0</v>
      </c>
      <c r="Y2957">
        <v>0</v>
      </c>
      <c r="Z2957">
        <v>0</v>
      </c>
    </row>
    <row r="2958" spans="1:26" x14ac:dyDescent="0.25">
      <c r="A2958">
        <v>107012347</v>
      </c>
      <c r="B2958" t="s">
        <v>117</v>
      </c>
      <c r="C2958" t="s">
        <v>65</v>
      </c>
      <c r="D2958">
        <v>10000077</v>
      </c>
      <c r="E2958">
        <v>10000077</v>
      </c>
      <c r="F2958">
        <v>18.655999999999999</v>
      </c>
      <c r="G2958">
        <v>200490</v>
      </c>
      <c r="H2958">
        <v>0.1</v>
      </c>
      <c r="I2958">
        <v>2022</v>
      </c>
      <c r="J2958" t="s">
        <v>154</v>
      </c>
      <c r="K2958" t="s">
        <v>60</v>
      </c>
      <c r="L2958" s="127">
        <v>0.53055555555555556</v>
      </c>
      <c r="M2958" t="s">
        <v>28</v>
      </c>
      <c r="N2958" t="s">
        <v>49</v>
      </c>
      <c r="O2958" t="s">
        <v>30</v>
      </c>
      <c r="P2958" t="s">
        <v>31</v>
      </c>
      <c r="Q2958" t="s">
        <v>62</v>
      </c>
      <c r="R2958" t="s">
        <v>33</v>
      </c>
      <c r="S2958" t="s">
        <v>34</v>
      </c>
      <c r="T2958" t="s">
        <v>35</v>
      </c>
      <c r="U2958" s="1" t="s">
        <v>36</v>
      </c>
      <c r="V2958">
        <v>3</v>
      </c>
      <c r="W2958">
        <v>0</v>
      </c>
      <c r="X2958">
        <v>0</v>
      </c>
      <c r="Y2958">
        <v>0</v>
      </c>
      <c r="Z2958">
        <v>0</v>
      </c>
    </row>
    <row r="2959" spans="1:26" x14ac:dyDescent="0.25">
      <c r="A2959">
        <v>107012618</v>
      </c>
      <c r="B2959" t="s">
        <v>25</v>
      </c>
      <c r="C2959" t="s">
        <v>45</v>
      </c>
      <c r="F2959">
        <v>999.99900000000002</v>
      </c>
      <c r="H2959">
        <v>0</v>
      </c>
      <c r="I2959">
        <v>2022</v>
      </c>
      <c r="J2959" t="s">
        <v>154</v>
      </c>
      <c r="K2959" t="s">
        <v>53</v>
      </c>
      <c r="L2959" s="127">
        <v>0.33680555555555558</v>
      </c>
      <c r="M2959" t="s">
        <v>28</v>
      </c>
      <c r="N2959" t="s">
        <v>49</v>
      </c>
      <c r="O2959" t="s">
        <v>30</v>
      </c>
      <c r="P2959" t="s">
        <v>54</v>
      </c>
      <c r="Q2959" t="s">
        <v>41</v>
      </c>
      <c r="R2959" t="s">
        <v>50</v>
      </c>
      <c r="S2959" t="s">
        <v>42</v>
      </c>
      <c r="T2959" t="s">
        <v>35</v>
      </c>
      <c r="U2959" s="1" t="s">
        <v>36</v>
      </c>
      <c r="V2959">
        <v>1</v>
      </c>
      <c r="W2959">
        <v>0</v>
      </c>
      <c r="X2959">
        <v>0</v>
      </c>
      <c r="Y2959">
        <v>0</v>
      </c>
      <c r="Z2959">
        <v>0</v>
      </c>
    </row>
    <row r="2960" spans="1:26" x14ac:dyDescent="0.25">
      <c r="A2960">
        <v>107012698</v>
      </c>
      <c r="B2960" t="s">
        <v>44</v>
      </c>
      <c r="C2960" t="s">
        <v>45</v>
      </c>
      <c r="D2960">
        <v>50010335</v>
      </c>
      <c r="E2960">
        <v>40001118</v>
      </c>
      <c r="F2960">
        <v>8.3650000000000002</v>
      </c>
      <c r="G2960">
        <v>50024789</v>
      </c>
      <c r="H2960">
        <v>0</v>
      </c>
      <c r="I2960">
        <v>2022</v>
      </c>
      <c r="J2960" t="s">
        <v>154</v>
      </c>
      <c r="K2960" t="s">
        <v>27</v>
      </c>
      <c r="L2960" s="127">
        <v>0.625</v>
      </c>
      <c r="M2960" t="s">
        <v>40</v>
      </c>
      <c r="N2960" t="s">
        <v>49</v>
      </c>
      <c r="O2960" t="s">
        <v>30</v>
      </c>
      <c r="P2960" t="s">
        <v>54</v>
      </c>
      <c r="Q2960" t="s">
        <v>41</v>
      </c>
      <c r="R2960" t="s">
        <v>61</v>
      </c>
      <c r="S2960" t="s">
        <v>42</v>
      </c>
      <c r="T2960" t="s">
        <v>35</v>
      </c>
      <c r="U2960" s="1" t="s">
        <v>43</v>
      </c>
      <c r="V2960">
        <v>2</v>
      </c>
      <c r="W2960">
        <v>0</v>
      </c>
      <c r="X2960">
        <v>0</v>
      </c>
      <c r="Y2960">
        <v>0</v>
      </c>
      <c r="Z2960">
        <v>1</v>
      </c>
    </row>
    <row r="2961" spans="1:26" x14ac:dyDescent="0.25">
      <c r="A2961">
        <v>107012708</v>
      </c>
      <c r="B2961" t="s">
        <v>114</v>
      </c>
      <c r="C2961" t="s">
        <v>38</v>
      </c>
      <c r="D2961">
        <v>20000070</v>
      </c>
      <c r="E2961">
        <v>20000070</v>
      </c>
      <c r="F2961">
        <v>11.898</v>
      </c>
      <c r="G2961">
        <v>50029816</v>
      </c>
      <c r="H2961">
        <v>0.2</v>
      </c>
      <c r="I2961">
        <v>2022</v>
      </c>
      <c r="J2961" t="s">
        <v>154</v>
      </c>
      <c r="K2961" t="s">
        <v>58</v>
      </c>
      <c r="L2961" s="127">
        <v>0.15069444444444444</v>
      </c>
      <c r="M2961" t="s">
        <v>28</v>
      </c>
      <c r="N2961" t="s">
        <v>29</v>
      </c>
      <c r="O2961" t="s">
        <v>30</v>
      </c>
      <c r="P2961" t="s">
        <v>31</v>
      </c>
      <c r="Q2961" t="s">
        <v>41</v>
      </c>
      <c r="R2961" t="s">
        <v>33</v>
      </c>
      <c r="S2961" t="s">
        <v>42</v>
      </c>
      <c r="T2961" t="s">
        <v>35</v>
      </c>
      <c r="U2961" s="1" t="s">
        <v>43</v>
      </c>
      <c r="V2961">
        <v>3</v>
      </c>
      <c r="W2961">
        <v>0</v>
      </c>
      <c r="X2961">
        <v>0</v>
      </c>
      <c r="Y2961">
        <v>0</v>
      </c>
      <c r="Z2961">
        <v>2</v>
      </c>
    </row>
    <row r="2962" spans="1:26" x14ac:dyDescent="0.25">
      <c r="A2962">
        <v>107012887</v>
      </c>
      <c r="B2962" t="s">
        <v>176</v>
      </c>
      <c r="C2962" t="s">
        <v>45</v>
      </c>
      <c r="D2962">
        <v>50012465</v>
      </c>
      <c r="E2962">
        <v>50012465</v>
      </c>
      <c r="F2962">
        <v>999.99900000000002</v>
      </c>
      <c r="G2962">
        <v>50012465</v>
      </c>
      <c r="H2962">
        <v>3.3000000000000002E-2</v>
      </c>
      <c r="I2962">
        <v>2022</v>
      </c>
      <c r="J2962" t="s">
        <v>145</v>
      </c>
      <c r="K2962" t="s">
        <v>48</v>
      </c>
      <c r="L2962" s="127">
        <v>0.42569444444444443</v>
      </c>
      <c r="M2962" t="s">
        <v>40</v>
      </c>
      <c r="N2962" t="s">
        <v>49</v>
      </c>
      <c r="O2962" t="s">
        <v>30</v>
      </c>
      <c r="P2962" t="s">
        <v>54</v>
      </c>
      <c r="Q2962" t="s">
        <v>41</v>
      </c>
      <c r="R2962" t="s">
        <v>33</v>
      </c>
      <c r="S2962" t="s">
        <v>42</v>
      </c>
      <c r="T2962" t="s">
        <v>35</v>
      </c>
      <c r="U2962" s="1" t="s">
        <v>36</v>
      </c>
      <c r="V2962">
        <v>1</v>
      </c>
      <c r="W2962">
        <v>0</v>
      </c>
      <c r="X2962">
        <v>0</v>
      </c>
      <c r="Y2962">
        <v>0</v>
      </c>
      <c r="Z2962">
        <v>0</v>
      </c>
    </row>
    <row r="2963" spans="1:26" x14ac:dyDescent="0.25">
      <c r="A2963">
        <v>107012953</v>
      </c>
      <c r="B2963" t="s">
        <v>81</v>
      </c>
      <c r="C2963" t="s">
        <v>45</v>
      </c>
      <c r="D2963">
        <v>50011776</v>
      </c>
      <c r="E2963">
        <v>40002136</v>
      </c>
      <c r="F2963">
        <v>0.83299999999999996</v>
      </c>
      <c r="G2963">
        <v>10000077</v>
      </c>
      <c r="H2963">
        <v>0</v>
      </c>
      <c r="I2963">
        <v>2022</v>
      </c>
      <c r="J2963" t="s">
        <v>154</v>
      </c>
      <c r="K2963" t="s">
        <v>48</v>
      </c>
      <c r="L2963" s="127">
        <v>0.10277777777777779</v>
      </c>
      <c r="M2963" t="s">
        <v>28</v>
      </c>
      <c r="N2963" t="s">
        <v>49</v>
      </c>
      <c r="O2963" t="s">
        <v>30</v>
      </c>
      <c r="P2963" t="s">
        <v>54</v>
      </c>
      <c r="Q2963" t="s">
        <v>41</v>
      </c>
      <c r="R2963" t="s">
        <v>71</v>
      </c>
      <c r="S2963" t="s">
        <v>42</v>
      </c>
      <c r="T2963" t="s">
        <v>47</v>
      </c>
      <c r="U2963" s="1" t="s">
        <v>36</v>
      </c>
      <c r="V2963">
        <v>3</v>
      </c>
      <c r="W2963">
        <v>0</v>
      </c>
      <c r="X2963">
        <v>0</v>
      </c>
      <c r="Y2963">
        <v>0</v>
      </c>
      <c r="Z2963">
        <v>0</v>
      </c>
    </row>
    <row r="2964" spans="1:26" x14ac:dyDescent="0.25">
      <c r="A2964">
        <v>107012969</v>
      </c>
      <c r="B2964" t="s">
        <v>94</v>
      </c>
      <c r="C2964" t="s">
        <v>67</v>
      </c>
      <c r="D2964">
        <v>30000008</v>
      </c>
      <c r="E2964">
        <v>30000008</v>
      </c>
      <c r="F2964">
        <v>4.7</v>
      </c>
      <c r="G2964">
        <v>40002538</v>
      </c>
      <c r="H2964">
        <v>0.5</v>
      </c>
      <c r="I2964">
        <v>2022</v>
      </c>
      <c r="J2964" t="s">
        <v>145</v>
      </c>
      <c r="K2964" t="s">
        <v>53</v>
      </c>
      <c r="L2964" s="127">
        <v>0.62638888888888888</v>
      </c>
      <c r="M2964" t="s">
        <v>51</v>
      </c>
      <c r="N2964" t="s">
        <v>49</v>
      </c>
      <c r="O2964" t="s">
        <v>30</v>
      </c>
      <c r="P2964" t="s">
        <v>31</v>
      </c>
      <c r="Q2964" t="s">
        <v>41</v>
      </c>
      <c r="S2964" t="s">
        <v>42</v>
      </c>
      <c r="T2964" t="s">
        <v>35</v>
      </c>
      <c r="U2964" s="1" t="s">
        <v>64</v>
      </c>
      <c r="V2964">
        <v>5</v>
      </c>
      <c r="W2964">
        <v>0</v>
      </c>
      <c r="X2964">
        <v>0</v>
      </c>
      <c r="Y2964">
        <v>1</v>
      </c>
      <c r="Z2964">
        <v>0</v>
      </c>
    </row>
    <row r="2965" spans="1:26" x14ac:dyDescent="0.25">
      <c r="A2965">
        <v>107013155</v>
      </c>
      <c r="B2965" t="s">
        <v>25</v>
      </c>
      <c r="C2965" t="s">
        <v>65</v>
      </c>
      <c r="D2965">
        <v>10000440</v>
      </c>
      <c r="E2965">
        <v>10000440</v>
      </c>
      <c r="F2965">
        <v>4.3129999999999997</v>
      </c>
      <c r="G2965">
        <v>50031853</v>
      </c>
      <c r="H2965">
        <v>0.5</v>
      </c>
      <c r="I2965">
        <v>2022</v>
      </c>
      <c r="J2965" t="s">
        <v>154</v>
      </c>
      <c r="K2965" t="s">
        <v>39</v>
      </c>
      <c r="L2965" s="127">
        <v>0.34166666666666662</v>
      </c>
      <c r="M2965" t="s">
        <v>28</v>
      </c>
      <c r="N2965" t="s">
        <v>49</v>
      </c>
      <c r="O2965" t="s">
        <v>30</v>
      </c>
      <c r="P2965" t="s">
        <v>31</v>
      </c>
      <c r="Q2965" t="s">
        <v>41</v>
      </c>
      <c r="R2965" t="s">
        <v>33</v>
      </c>
      <c r="S2965" t="s">
        <v>42</v>
      </c>
      <c r="T2965" t="s">
        <v>35</v>
      </c>
      <c r="U2965" s="1" t="s">
        <v>36</v>
      </c>
      <c r="V2965">
        <v>1</v>
      </c>
      <c r="W2965">
        <v>0</v>
      </c>
      <c r="X2965">
        <v>0</v>
      </c>
      <c r="Y2965">
        <v>0</v>
      </c>
      <c r="Z2965">
        <v>0</v>
      </c>
    </row>
    <row r="2966" spans="1:26" x14ac:dyDescent="0.25">
      <c r="A2966">
        <v>107013174</v>
      </c>
      <c r="B2966" t="s">
        <v>104</v>
      </c>
      <c r="C2966" t="s">
        <v>65</v>
      </c>
      <c r="D2966">
        <v>10000026</v>
      </c>
      <c r="E2966">
        <v>10000026</v>
      </c>
      <c r="F2966">
        <v>3.31</v>
      </c>
      <c r="G2966">
        <v>20000025</v>
      </c>
      <c r="H2966">
        <v>1.9E-2</v>
      </c>
      <c r="I2966">
        <v>2022</v>
      </c>
      <c r="J2966" t="s">
        <v>154</v>
      </c>
      <c r="K2966" t="s">
        <v>48</v>
      </c>
      <c r="L2966" s="127">
        <v>0.1277777777777778</v>
      </c>
      <c r="M2966" t="s">
        <v>28</v>
      </c>
      <c r="N2966" t="s">
        <v>49</v>
      </c>
      <c r="O2966" t="s">
        <v>30</v>
      </c>
      <c r="P2966" t="s">
        <v>31</v>
      </c>
      <c r="Q2966" t="s">
        <v>41</v>
      </c>
      <c r="R2966" t="s">
        <v>33</v>
      </c>
      <c r="S2966" t="s">
        <v>42</v>
      </c>
      <c r="T2966" t="s">
        <v>57</v>
      </c>
      <c r="U2966" s="1" t="s">
        <v>36</v>
      </c>
      <c r="V2966">
        <v>1</v>
      </c>
      <c r="W2966">
        <v>0</v>
      </c>
      <c r="X2966">
        <v>0</v>
      </c>
      <c r="Y2966">
        <v>0</v>
      </c>
      <c r="Z2966">
        <v>0</v>
      </c>
    </row>
    <row r="2967" spans="1:26" x14ac:dyDescent="0.25">
      <c r="A2967">
        <v>107013213</v>
      </c>
      <c r="B2967" t="s">
        <v>81</v>
      </c>
      <c r="C2967" t="s">
        <v>65</v>
      </c>
      <c r="D2967">
        <v>10000485</v>
      </c>
      <c r="E2967">
        <v>10800485</v>
      </c>
      <c r="F2967">
        <v>26.373999999999999</v>
      </c>
      <c r="G2967">
        <v>200570</v>
      </c>
      <c r="H2967">
        <v>0</v>
      </c>
      <c r="I2967">
        <v>2022</v>
      </c>
      <c r="J2967" t="s">
        <v>154</v>
      </c>
      <c r="K2967" t="s">
        <v>39</v>
      </c>
      <c r="L2967" s="127">
        <v>0.6694444444444444</v>
      </c>
      <c r="M2967" t="s">
        <v>28</v>
      </c>
      <c r="N2967" t="s">
        <v>49</v>
      </c>
      <c r="O2967" t="s">
        <v>30</v>
      </c>
      <c r="P2967" t="s">
        <v>31</v>
      </c>
      <c r="Q2967" t="s">
        <v>41</v>
      </c>
      <c r="R2967" t="s">
        <v>33</v>
      </c>
      <c r="S2967" t="s">
        <v>42</v>
      </c>
      <c r="T2967" t="s">
        <v>35</v>
      </c>
      <c r="U2967" s="1" t="s">
        <v>36</v>
      </c>
      <c r="V2967">
        <v>3</v>
      </c>
      <c r="W2967">
        <v>0</v>
      </c>
      <c r="X2967">
        <v>0</v>
      </c>
      <c r="Y2967">
        <v>0</v>
      </c>
      <c r="Z2967">
        <v>0</v>
      </c>
    </row>
    <row r="2968" spans="1:26" x14ac:dyDescent="0.25">
      <c r="A2968">
        <v>107013214</v>
      </c>
      <c r="B2968" t="s">
        <v>80</v>
      </c>
      <c r="C2968" t="s">
        <v>122</v>
      </c>
      <c r="D2968">
        <v>40001011</v>
      </c>
      <c r="E2968">
        <v>40001011</v>
      </c>
      <c r="F2968">
        <v>2.8820000000000001</v>
      </c>
      <c r="G2968">
        <v>40001910</v>
      </c>
      <c r="H2968">
        <v>0.7</v>
      </c>
      <c r="I2968">
        <v>2022</v>
      </c>
      <c r="J2968" t="s">
        <v>154</v>
      </c>
      <c r="K2968" t="s">
        <v>55</v>
      </c>
      <c r="L2968" s="127">
        <v>2.361111111111111E-2</v>
      </c>
      <c r="M2968" t="s">
        <v>40</v>
      </c>
      <c r="N2968" t="s">
        <v>29</v>
      </c>
      <c r="O2968" t="s">
        <v>30</v>
      </c>
      <c r="P2968" t="s">
        <v>54</v>
      </c>
      <c r="Q2968" t="s">
        <v>32</v>
      </c>
      <c r="R2968" t="s">
        <v>46</v>
      </c>
      <c r="S2968" t="s">
        <v>42</v>
      </c>
      <c r="T2968" t="s">
        <v>57</v>
      </c>
      <c r="U2968" s="1" t="s">
        <v>116</v>
      </c>
      <c r="V2968">
        <v>0</v>
      </c>
      <c r="W2968">
        <v>0</v>
      </c>
      <c r="X2968">
        <v>0</v>
      </c>
      <c r="Y2968">
        <v>0</v>
      </c>
      <c r="Z2968">
        <v>0</v>
      </c>
    </row>
    <row r="2969" spans="1:26" x14ac:dyDescent="0.25">
      <c r="A2969">
        <v>107013246</v>
      </c>
      <c r="B2969" t="s">
        <v>25</v>
      </c>
      <c r="C2969" t="s">
        <v>67</v>
      </c>
      <c r="D2969">
        <v>30000050</v>
      </c>
      <c r="E2969">
        <v>30000050</v>
      </c>
      <c r="F2969">
        <v>1.222</v>
      </c>
      <c r="G2969">
        <v>40005324</v>
      </c>
      <c r="H2969">
        <v>0.26</v>
      </c>
      <c r="I2969">
        <v>2022</v>
      </c>
      <c r="J2969" t="s">
        <v>154</v>
      </c>
      <c r="K2969" t="s">
        <v>53</v>
      </c>
      <c r="L2969" s="127">
        <v>0.52638888888888891</v>
      </c>
      <c r="M2969" t="s">
        <v>28</v>
      </c>
      <c r="N2969" t="s">
        <v>49</v>
      </c>
      <c r="O2969" t="s">
        <v>30</v>
      </c>
      <c r="P2969" t="s">
        <v>31</v>
      </c>
      <c r="Q2969" t="s">
        <v>41</v>
      </c>
      <c r="R2969" t="s">
        <v>33</v>
      </c>
      <c r="S2969" t="s">
        <v>42</v>
      </c>
      <c r="T2969" t="s">
        <v>35</v>
      </c>
      <c r="U2969" s="1" t="s">
        <v>43</v>
      </c>
      <c r="V2969">
        <v>3</v>
      </c>
      <c r="W2969">
        <v>0</v>
      </c>
      <c r="X2969">
        <v>0</v>
      </c>
      <c r="Y2969">
        <v>0</v>
      </c>
      <c r="Z2969">
        <v>2</v>
      </c>
    </row>
    <row r="2970" spans="1:26" x14ac:dyDescent="0.25">
      <c r="A2970">
        <v>107013265</v>
      </c>
      <c r="B2970" t="s">
        <v>114</v>
      </c>
      <c r="C2970" t="s">
        <v>38</v>
      </c>
      <c r="D2970">
        <v>20000070</v>
      </c>
      <c r="E2970">
        <v>20000070</v>
      </c>
      <c r="F2970">
        <v>999.99900000000002</v>
      </c>
      <c r="G2970">
        <v>40001913</v>
      </c>
      <c r="H2970">
        <v>0</v>
      </c>
      <c r="I2970">
        <v>2022</v>
      </c>
      <c r="J2970" t="s">
        <v>154</v>
      </c>
      <c r="K2970" t="s">
        <v>48</v>
      </c>
      <c r="L2970" s="127">
        <v>0.67152777777777783</v>
      </c>
      <c r="M2970" t="s">
        <v>28</v>
      </c>
      <c r="N2970" t="s">
        <v>49</v>
      </c>
      <c r="O2970" t="s">
        <v>30</v>
      </c>
      <c r="P2970" t="s">
        <v>31</v>
      </c>
      <c r="Q2970" t="s">
        <v>41</v>
      </c>
      <c r="R2970" t="s">
        <v>33</v>
      </c>
      <c r="S2970" t="s">
        <v>42</v>
      </c>
      <c r="T2970" t="s">
        <v>35</v>
      </c>
      <c r="U2970" s="1" t="s">
        <v>36</v>
      </c>
      <c r="V2970">
        <v>2</v>
      </c>
      <c r="W2970">
        <v>0</v>
      </c>
      <c r="X2970">
        <v>0</v>
      </c>
      <c r="Y2970">
        <v>0</v>
      </c>
      <c r="Z2970">
        <v>0</v>
      </c>
    </row>
    <row r="2971" spans="1:26" x14ac:dyDescent="0.25">
      <c r="A2971">
        <v>107013331</v>
      </c>
      <c r="B2971" t="s">
        <v>112</v>
      </c>
      <c r="C2971" t="s">
        <v>65</v>
      </c>
      <c r="D2971">
        <v>10000095</v>
      </c>
      <c r="E2971">
        <v>10000095</v>
      </c>
      <c r="F2971">
        <v>1.2470000000000001</v>
      </c>
      <c r="G2971">
        <v>40001002</v>
      </c>
      <c r="H2971">
        <v>0.5</v>
      </c>
      <c r="I2971">
        <v>2022</v>
      </c>
      <c r="J2971" t="s">
        <v>154</v>
      </c>
      <c r="K2971" t="s">
        <v>58</v>
      </c>
      <c r="L2971" s="127">
        <v>0.50416666666666665</v>
      </c>
      <c r="M2971" t="s">
        <v>28</v>
      </c>
      <c r="N2971" t="s">
        <v>49</v>
      </c>
      <c r="O2971" t="s">
        <v>30</v>
      </c>
      <c r="P2971" t="s">
        <v>31</v>
      </c>
      <c r="Q2971" t="s">
        <v>41</v>
      </c>
      <c r="R2971" t="s">
        <v>33</v>
      </c>
      <c r="S2971" t="s">
        <v>42</v>
      </c>
      <c r="T2971" t="s">
        <v>35</v>
      </c>
      <c r="U2971" s="1" t="s">
        <v>36</v>
      </c>
      <c r="V2971">
        <v>7</v>
      </c>
      <c r="W2971">
        <v>0</v>
      </c>
      <c r="X2971">
        <v>0</v>
      </c>
      <c r="Y2971">
        <v>0</v>
      </c>
      <c r="Z2971">
        <v>0</v>
      </c>
    </row>
    <row r="2972" spans="1:26" x14ac:dyDescent="0.25">
      <c r="A2972">
        <v>107013391</v>
      </c>
      <c r="B2972" t="s">
        <v>86</v>
      </c>
      <c r="C2972" t="s">
        <v>65</v>
      </c>
      <c r="D2972">
        <v>10000026</v>
      </c>
      <c r="E2972">
        <v>10000026</v>
      </c>
      <c r="F2972">
        <v>28.158999999999999</v>
      </c>
      <c r="G2972">
        <v>30000280</v>
      </c>
      <c r="H2972">
        <v>0.1</v>
      </c>
      <c r="I2972">
        <v>2022</v>
      </c>
      <c r="J2972" t="s">
        <v>154</v>
      </c>
      <c r="K2972" t="s">
        <v>60</v>
      </c>
      <c r="L2972" s="127">
        <v>7.4305555555555555E-2</v>
      </c>
      <c r="M2972" t="s">
        <v>28</v>
      </c>
      <c r="N2972" t="s">
        <v>49</v>
      </c>
      <c r="O2972" t="s">
        <v>30</v>
      </c>
      <c r="P2972" t="s">
        <v>31</v>
      </c>
      <c r="Q2972" t="s">
        <v>41</v>
      </c>
      <c r="R2972" t="s">
        <v>95</v>
      </c>
      <c r="S2972" t="s">
        <v>42</v>
      </c>
      <c r="T2972" t="s">
        <v>57</v>
      </c>
      <c r="U2972" s="1" t="s">
        <v>116</v>
      </c>
      <c r="V2972">
        <v>0</v>
      </c>
      <c r="W2972">
        <v>0</v>
      </c>
      <c r="X2972">
        <v>0</v>
      </c>
      <c r="Y2972">
        <v>0</v>
      </c>
      <c r="Z2972">
        <v>0</v>
      </c>
    </row>
    <row r="2973" spans="1:26" x14ac:dyDescent="0.25">
      <c r="A2973">
        <v>107013412</v>
      </c>
      <c r="B2973" t="s">
        <v>106</v>
      </c>
      <c r="C2973" t="s">
        <v>65</v>
      </c>
      <c r="D2973">
        <v>10000095</v>
      </c>
      <c r="E2973">
        <v>10000095</v>
      </c>
      <c r="F2973">
        <v>29.497</v>
      </c>
      <c r="G2973">
        <v>40001804</v>
      </c>
      <c r="H2973">
        <v>0.7</v>
      </c>
      <c r="I2973">
        <v>2022</v>
      </c>
      <c r="J2973" t="s">
        <v>154</v>
      </c>
      <c r="K2973" t="s">
        <v>55</v>
      </c>
      <c r="L2973" s="127">
        <v>1.2499999999999999E-2</v>
      </c>
      <c r="M2973" t="s">
        <v>28</v>
      </c>
      <c r="N2973" t="s">
        <v>49</v>
      </c>
      <c r="O2973" t="s">
        <v>30</v>
      </c>
      <c r="P2973" t="s">
        <v>54</v>
      </c>
      <c r="Q2973" t="s">
        <v>62</v>
      </c>
      <c r="R2973" t="s">
        <v>33</v>
      </c>
      <c r="S2973" t="s">
        <v>34</v>
      </c>
      <c r="T2973" t="s">
        <v>57</v>
      </c>
      <c r="U2973" s="1" t="s">
        <v>36</v>
      </c>
      <c r="V2973">
        <v>3</v>
      </c>
      <c r="W2973">
        <v>0</v>
      </c>
      <c r="X2973">
        <v>0</v>
      </c>
      <c r="Y2973">
        <v>0</v>
      </c>
      <c r="Z2973">
        <v>0</v>
      </c>
    </row>
    <row r="2974" spans="1:26" x14ac:dyDescent="0.25">
      <c r="A2974">
        <v>107013413</v>
      </c>
      <c r="B2974" t="s">
        <v>106</v>
      </c>
      <c r="C2974" t="s">
        <v>65</v>
      </c>
      <c r="D2974">
        <v>10000095</v>
      </c>
      <c r="E2974">
        <v>10000095</v>
      </c>
      <c r="F2974">
        <v>29.597000000000001</v>
      </c>
      <c r="G2974">
        <v>40001804</v>
      </c>
      <c r="H2974">
        <v>0.8</v>
      </c>
      <c r="I2974">
        <v>2022</v>
      </c>
      <c r="J2974" t="s">
        <v>154</v>
      </c>
      <c r="K2974" t="s">
        <v>55</v>
      </c>
      <c r="L2974" s="127">
        <v>2.1527777777777781E-2</v>
      </c>
      <c r="M2974" t="s">
        <v>28</v>
      </c>
      <c r="N2974" t="s">
        <v>49</v>
      </c>
      <c r="O2974" t="s">
        <v>30</v>
      </c>
      <c r="P2974" t="s">
        <v>54</v>
      </c>
      <c r="Q2974" t="s">
        <v>62</v>
      </c>
      <c r="R2974" t="s">
        <v>33</v>
      </c>
      <c r="S2974" t="s">
        <v>34</v>
      </c>
      <c r="T2974" t="s">
        <v>57</v>
      </c>
      <c r="U2974" s="1" t="s">
        <v>36</v>
      </c>
      <c r="V2974">
        <v>1</v>
      </c>
      <c r="W2974">
        <v>0</v>
      </c>
      <c r="X2974">
        <v>0</v>
      </c>
      <c r="Y2974">
        <v>0</v>
      </c>
      <c r="Z2974">
        <v>0</v>
      </c>
    </row>
    <row r="2975" spans="1:26" x14ac:dyDescent="0.25">
      <c r="A2975">
        <v>107013414</v>
      </c>
      <c r="B2975" t="s">
        <v>106</v>
      </c>
      <c r="C2975" t="s">
        <v>65</v>
      </c>
      <c r="D2975">
        <v>10000095</v>
      </c>
      <c r="E2975">
        <v>10000095</v>
      </c>
      <c r="F2975">
        <v>20.108000000000001</v>
      </c>
      <c r="G2975">
        <v>30000295</v>
      </c>
      <c r="H2975">
        <v>0.9</v>
      </c>
      <c r="I2975">
        <v>2022</v>
      </c>
      <c r="J2975" t="s">
        <v>154</v>
      </c>
      <c r="K2975" t="s">
        <v>55</v>
      </c>
      <c r="L2975" s="127">
        <v>2.7083333333333334E-2</v>
      </c>
      <c r="M2975" t="s">
        <v>28</v>
      </c>
      <c r="N2975" t="s">
        <v>49</v>
      </c>
      <c r="O2975" t="s">
        <v>30</v>
      </c>
      <c r="P2975" t="s">
        <v>54</v>
      </c>
      <c r="Q2975" t="s">
        <v>62</v>
      </c>
      <c r="R2975" t="s">
        <v>33</v>
      </c>
      <c r="S2975" t="s">
        <v>34</v>
      </c>
      <c r="T2975" t="s">
        <v>57</v>
      </c>
      <c r="U2975" s="1" t="s">
        <v>36</v>
      </c>
      <c r="V2975">
        <v>1</v>
      </c>
      <c r="W2975">
        <v>0</v>
      </c>
      <c r="X2975">
        <v>0</v>
      </c>
      <c r="Y2975">
        <v>0</v>
      </c>
      <c r="Z2975">
        <v>0</v>
      </c>
    </row>
    <row r="2976" spans="1:26" x14ac:dyDescent="0.25">
      <c r="A2976">
        <v>107013463</v>
      </c>
      <c r="B2976" t="s">
        <v>104</v>
      </c>
      <c r="C2976" t="s">
        <v>65</v>
      </c>
      <c r="D2976">
        <v>10000026</v>
      </c>
      <c r="E2976">
        <v>10000026</v>
      </c>
      <c r="F2976">
        <v>14.414</v>
      </c>
      <c r="G2976">
        <v>20000025</v>
      </c>
      <c r="H2976">
        <v>0.75</v>
      </c>
      <c r="I2976">
        <v>2022</v>
      </c>
      <c r="J2976" t="s">
        <v>154</v>
      </c>
      <c r="K2976" t="s">
        <v>27</v>
      </c>
      <c r="L2976" s="127">
        <v>7.2916666666666671E-2</v>
      </c>
      <c r="M2976" t="s">
        <v>28</v>
      </c>
      <c r="N2976" t="s">
        <v>49</v>
      </c>
      <c r="O2976" t="s">
        <v>30</v>
      </c>
      <c r="P2976" t="s">
        <v>31</v>
      </c>
      <c r="Q2976" t="s">
        <v>32</v>
      </c>
      <c r="R2976" t="s">
        <v>33</v>
      </c>
      <c r="S2976" t="s">
        <v>34</v>
      </c>
      <c r="T2976" t="s">
        <v>57</v>
      </c>
      <c r="U2976" s="1" t="s">
        <v>36</v>
      </c>
      <c r="V2976">
        <v>2</v>
      </c>
      <c r="W2976">
        <v>0</v>
      </c>
      <c r="X2976">
        <v>0</v>
      </c>
      <c r="Y2976">
        <v>0</v>
      </c>
      <c r="Z2976">
        <v>0</v>
      </c>
    </row>
    <row r="2977" spans="1:26" x14ac:dyDescent="0.25">
      <c r="A2977">
        <v>107013491</v>
      </c>
      <c r="B2977" t="s">
        <v>25</v>
      </c>
      <c r="C2977" t="s">
        <v>38</v>
      </c>
      <c r="D2977">
        <v>20000401</v>
      </c>
      <c r="E2977">
        <v>20000401</v>
      </c>
      <c r="F2977">
        <v>11.945</v>
      </c>
      <c r="G2977">
        <v>40002721</v>
      </c>
      <c r="H2977">
        <v>0.44</v>
      </c>
      <c r="I2977">
        <v>2022</v>
      </c>
      <c r="J2977" t="s">
        <v>154</v>
      </c>
      <c r="K2977" t="s">
        <v>55</v>
      </c>
      <c r="L2977" s="127">
        <v>0.45833333333333331</v>
      </c>
      <c r="M2977" t="s">
        <v>28</v>
      </c>
      <c r="N2977" t="s">
        <v>49</v>
      </c>
      <c r="O2977" t="s">
        <v>30</v>
      </c>
      <c r="P2977" t="s">
        <v>31</v>
      </c>
      <c r="Q2977" t="s">
        <v>41</v>
      </c>
      <c r="R2977" t="s">
        <v>33</v>
      </c>
      <c r="S2977" t="s">
        <v>42</v>
      </c>
      <c r="T2977" t="s">
        <v>35</v>
      </c>
      <c r="U2977" s="1" t="s">
        <v>36</v>
      </c>
      <c r="V2977">
        <v>4</v>
      </c>
      <c r="W2977">
        <v>0</v>
      </c>
      <c r="X2977">
        <v>0</v>
      </c>
      <c r="Y2977">
        <v>0</v>
      </c>
      <c r="Z2977">
        <v>0</v>
      </c>
    </row>
    <row r="2978" spans="1:26" x14ac:dyDescent="0.25">
      <c r="A2978">
        <v>107013510</v>
      </c>
      <c r="B2978" t="s">
        <v>86</v>
      </c>
      <c r="C2978" t="s">
        <v>65</v>
      </c>
      <c r="D2978">
        <v>10000026</v>
      </c>
      <c r="E2978">
        <v>10000026</v>
      </c>
      <c r="F2978">
        <v>21.757000000000001</v>
      </c>
      <c r="G2978">
        <v>200330</v>
      </c>
      <c r="H2978">
        <v>1</v>
      </c>
      <c r="I2978">
        <v>2022</v>
      </c>
      <c r="J2978" t="s">
        <v>154</v>
      </c>
      <c r="K2978" t="s">
        <v>55</v>
      </c>
      <c r="L2978" s="127">
        <v>0.42083333333333334</v>
      </c>
      <c r="M2978" t="s">
        <v>28</v>
      </c>
      <c r="N2978" t="s">
        <v>49</v>
      </c>
      <c r="O2978" t="s">
        <v>30</v>
      </c>
      <c r="P2978" t="s">
        <v>31</v>
      </c>
      <c r="Q2978" t="s">
        <v>41</v>
      </c>
      <c r="R2978" t="s">
        <v>33</v>
      </c>
      <c r="S2978" t="s">
        <v>42</v>
      </c>
      <c r="T2978" t="s">
        <v>35</v>
      </c>
      <c r="U2978" s="1" t="s">
        <v>36</v>
      </c>
      <c r="V2978">
        <v>3</v>
      </c>
      <c r="W2978">
        <v>0</v>
      </c>
      <c r="X2978">
        <v>0</v>
      </c>
      <c r="Y2978">
        <v>0</v>
      </c>
      <c r="Z2978">
        <v>0</v>
      </c>
    </row>
    <row r="2979" spans="1:26" x14ac:dyDescent="0.25">
      <c r="A2979">
        <v>107013519</v>
      </c>
      <c r="B2979" t="s">
        <v>86</v>
      </c>
      <c r="C2979" t="s">
        <v>65</v>
      </c>
      <c r="D2979">
        <v>10000026</v>
      </c>
      <c r="E2979">
        <v>10000026</v>
      </c>
      <c r="F2979">
        <v>24.754999999999999</v>
      </c>
      <c r="G2979">
        <v>200360</v>
      </c>
      <c r="H2979">
        <v>1</v>
      </c>
      <c r="I2979">
        <v>2022</v>
      </c>
      <c r="J2979" t="s">
        <v>154</v>
      </c>
      <c r="K2979" t="s">
        <v>27</v>
      </c>
      <c r="L2979" s="127">
        <v>0.33333333333333331</v>
      </c>
      <c r="M2979" t="s">
        <v>28</v>
      </c>
      <c r="N2979" t="s">
        <v>49</v>
      </c>
      <c r="O2979" t="s">
        <v>30</v>
      </c>
      <c r="P2979" t="s">
        <v>31</v>
      </c>
      <c r="Q2979" t="s">
        <v>41</v>
      </c>
      <c r="R2979" t="s">
        <v>33</v>
      </c>
      <c r="S2979" t="s">
        <v>42</v>
      </c>
      <c r="T2979" t="s">
        <v>35</v>
      </c>
      <c r="U2979" s="1" t="s">
        <v>36</v>
      </c>
      <c r="V2979">
        <v>2</v>
      </c>
      <c r="W2979">
        <v>0</v>
      </c>
      <c r="X2979">
        <v>0</v>
      </c>
      <c r="Y2979">
        <v>0</v>
      </c>
      <c r="Z2979">
        <v>0</v>
      </c>
    </row>
    <row r="2980" spans="1:26" x14ac:dyDescent="0.25">
      <c r="A2980">
        <v>107013547</v>
      </c>
      <c r="B2980" t="s">
        <v>104</v>
      </c>
      <c r="C2980" t="s">
        <v>65</v>
      </c>
      <c r="D2980">
        <v>10000026</v>
      </c>
      <c r="E2980">
        <v>10000026</v>
      </c>
      <c r="F2980">
        <v>15.539</v>
      </c>
      <c r="G2980">
        <v>200570</v>
      </c>
      <c r="H2980">
        <v>1</v>
      </c>
      <c r="I2980">
        <v>2022</v>
      </c>
      <c r="J2980" t="s">
        <v>154</v>
      </c>
      <c r="K2980" t="s">
        <v>58</v>
      </c>
      <c r="L2980" s="127">
        <v>0.5854166666666667</v>
      </c>
      <c r="M2980" t="s">
        <v>28</v>
      </c>
      <c r="N2980" t="s">
        <v>49</v>
      </c>
      <c r="O2980" t="s">
        <v>30</v>
      </c>
      <c r="P2980" t="s">
        <v>54</v>
      </c>
      <c r="Q2980" t="s">
        <v>41</v>
      </c>
      <c r="R2980" t="s">
        <v>75</v>
      </c>
      <c r="S2980" t="s">
        <v>42</v>
      </c>
      <c r="T2980" t="s">
        <v>35</v>
      </c>
      <c r="U2980" s="1" t="s">
        <v>36</v>
      </c>
      <c r="V2980">
        <v>2</v>
      </c>
      <c r="W2980">
        <v>0</v>
      </c>
      <c r="X2980">
        <v>0</v>
      </c>
      <c r="Y2980">
        <v>0</v>
      </c>
      <c r="Z2980">
        <v>0</v>
      </c>
    </row>
    <row r="2981" spans="1:26" x14ac:dyDescent="0.25">
      <c r="A2981">
        <v>107013555</v>
      </c>
      <c r="B2981" t="s">
        <v>107</v>
      </c>
      <c r="C2981" t="s">
        <v>67</v>
      </c>
      <c r="D2981">
        <v>30000279</v>
      </c>
      <c r="E2981">
        <v>30000279</v>
      </c>
      <c r="F2981">
        <v>18.298999999999999</v>
      </c>
      <c r="G2981">
        <v>50036791</v>
      </c>
      <c r="H2981">
        <v>0</v>
      </c>
      <c r="I2981">
        <v>2022</v>
      </c>
      <c r="J2981" t="s">
        <v>154</v>
      </c>
      <c r="K2981" t="s">
        <v>27</v>
      </c>
      <c r="L2981" s="127">
        <v>0.51458333333333328</v>
      </c>
      <c r="M2981" t="s">
        <v>28</v>
      </c>
      <c r="N2981" t="s">
        <v>49</v>
      </c>
      <c r="O2981" t="s">
        <v>30</v>
      </c>
      <c r="P2981" t="s">
        <v>54</v>
      </c>
      <c r="Q2981" t="s">
        <v>41</v>
      </c>
      <c r="R2981" t="s">
        <v>50</v>
      </c>
      <c r="S2981" t="s">
        <v>42</v>
      </c>
      <c r="T2981" t="s">
        <v>35</v>
      </c>
      <c r="U2981" s="1" t="s">
        <v>36</v>
      </c>
      <c r="V2981">
        <v>2</v>
      </c>
      <c r="W2981">
        <v>0</v>
      </c>
      <c r="X2981">
        <v>0</v>
      </c>
      <c r="Y2981">
        <v>0</v>
      </c>
      <c r="Z2981">
        <v>0</v>
      </c>
    </row>
    <row r="2982" spans="1:26" x14ac:dyDescent="0.25">
      <c r="A2982">
        <v>107013583</v>
      </c>
      <c r="B2982" t="s">
        <v>25</v>
      </c>
      <c r="C2982" t="s">
        <v>65</v>
      </c>
      <c r="D2982">
        <v>10000040</v>
      </c>
      <c r="E2982">
        <v>10000040</v>
      </c>
      <c r="F2982">
        <v>23.687999999999999</v>
      </c>
      <c r="G2982">
        <v>20000070</v>
      </c>
      <c r="H2982">
        <v>0.7</v>
      </c>
      <c r="I2982">
        <v>2022</v>
      </c>
      <c r="J2982" t="s">
        <v>154</v>
      </c>
      <c r="K2982" t="s">
        <v>58</v>
      </c>
      <c r="L2982" s="127">
        <v>0.99305555555555547</v>
      </c>
      <c r="M2982" t="s">
        <v>28</v>
      </c>
      <c r="N2982" t="s">
        <v>29</v>
      </c>
      <c r="O2982" t="s">
        <v>30</v>
      </c>
      <c r="P2982" t="s">
        <v>31</v>
      </c>
      <c r="Q2982" t="s">
        <v>62</v>
      </c>
      <c r="R2982" t="s">
        <v>84</v>
      </c>
      <c r="S2982" t="s">
        <v>139</v>
      </c>
      <c r="T2982" t="s">
        <v>57</v>
      </c>
      <c r="U2982" s="1" t="s">
        <v>43</v>
      </c>
      <c r="V2982">
        <v>1</v>
      </c>
      <c r="W2982">
        <v>0</v>
      </c>
      <c r="X2982">
        <v>0</v>
      </c>
      <c r="Y2982">
        <v>0</v>
      </c>
      <c r="Z2982">
        <v>1</v>
      </c>
    </row>
    <row r="2983" spans="1:26" x14ac:dyDescent="0.25">
      <c r="A2983">
        <v>107013589</v>
      </c>
      <c r="B2983" t="s">
        <v>25</v>
      </c>
      <c r="C2983" t="s">
        <v>65</v>
      </c>
      <c r="D2983">
        <v>10000040</v>
      </c>
      <c r="E2983">
        <v>10000040</v>
      </c>
      <c r="F2983">
        <v>27.66</v>
      </c>
      <c r="G2983">
        <v>20000070</v>
      </c>
      <c r="H2983">
        <v>1.7</v>
      </c>
      <c r="I2983">
        <v>2022</v>
      </c>
      <c r="J2983" t="s">
        <v>154</v>
      </c>
      <c r="K2983" t="s">
        <v>27</v>
      </c>
      <c r="L2983" s="127">
        <v>0.66597222222222219</v>
      </c>
      <c r="M2983" t="s">
        <v>28</v>
      </c>
      <c r="N2983" t="s">
        <v>29</v>
      </c>
      <c r="O2983" t="s">
        <v>30</v>
      </c>
      <c r="P2983" t="s">
        <v>31</v>
      </c>
      <c r="Q2983" t="s">
        <v>41</v>
      </c>
      <c r="R2983" t="s">
        <v>33</v>
      </c>
      <c r="S2983" t="s">
        <v>42</v>
      </c>
      <c r="T2983" t="s">
        <v>35</v>
      </c>
      <c r="U2983" s="1" t="s">
        <v>64</v>
      </c>
      <c r="V2983">
        <v>4</v>
      </c>
      <c r="W2983">
        <v>0</v>
      </c>
      <c r="X2983">
        <v>0</v>
      </c>
      <c r="Y2983">
        <v>1</v>
      </c>
      <c r="Z2983">
        <v>0</v>
      </c>
    </row>
    <row r="2984" spans="1:26" x14ac:dyDescent="0.25">
      <c r="A2984">
        <v>107013594</v>
      </c>
      <c r="B2984" t="s">
        <v>86</v>
      </c>
      <c r="C2984" t="s">
        <v>65</v>
      </c>
      <c r="D2984">
        <v>10000026</v>
      </c>
      <c r="E2984">
        <v>10000026</v>
      </c>
      <c r="F2984">
        <v>23.744</v>
      </c>
      <c r="G2984">
        <v>200365</v>
      </c>
      <c r="H2984">
        <v>0.5</v>
      </c>
      <c r="I2984">
        <v>2022</v>
      </c>
      <c r="J2984" t="s">
        <v>154</v>
      </c>
      <c r="K2984" t="s">
        <v>27</v>
      </c>
      <c r="L2984" s="127">
        <v>0.77430555555555547</v>
      </c>
      <c r="M2984" t="s">
        <v>28</v>
      </c>
      <c r="N2984" t="s">
        <v>49</v>
      </c>
      <c r="O2984" t="s">
        <v>30</v>
      </c>
      <c r="P2984" t="s">
        <v>31</v>
      </c>
      <c r="Q2984" t="s">
        <v>41</v>
      </c>
      <c r="R2984" t="s">
        <v>33</v>
      </c>
      <c r="S2984" t="s">
        <v>42</v>
      </c>
      <c r="T2984" t="s">
        <v>35</v>
      </c>
      <c r="U2984" s="1" t="s">
        <v>85</v>
      </c>
      <c r="V2984">
        <v>6</v>
      </c>
      <c r="W2984">
        <v>0</v>
      </c>
      <c r="X2984">
        <v>1</v>
      </c>
      <c r="Y2984">
        <v>0</v>
      </c>
      <c r="Z2984">
        <v>0</v>
      </c>
    </row>
    <row r="2985" spans="1:26" x14ac:dyDescent="0.25">
      <c r="A2985">
        <v>107013619</v>
      </c>
      <c r="B2985" t="s">
        <v>86</v>
      </c>
      <c r="C2985" t="s">
        <v>65</v>
      </c>
      <c r="D2985">
        <v>10000026</v>
      </c>
      <c r="E2985">
        <v>10000026</v>
      </c>
      <c r="F2985">
        <v>20.309999999999999</v>
      </c>
      <c r="G2985">
        <v>50003633</v>
      </c>
      <c r="H2985">
        <v>0.2</v>
      </c>
      <c r="I2985">
        <v>2022</v>
      </c>
      <c r="J2985" t="s">
        <v>145</v>
      </c>
      <c r="K2985" t="s">
        <v>58</v>
      </c>
      <c r="L2985" s="127">
        <v>0.64236111111111105</v>
      </c>
      <c r="M2985" t="s">
        <v>28</v>
      </c>
      <c r="N2985" t="s">
        <v>29</v>
      </c>
      <c r="O2985" t="s">
        <v>30</v>
      </c>
      <c r="P2985" t="s">
        <v>31</v>
      </c>
      <c r="Q2985" t="s">
        <v>41</v>
      </c>
      <c r="S2985" t="s">
        <v>42</v>
      </c>
      <c r="T2985" t="s">
        <v>35</v>
      </c>
      <c r="U2985" s="1" t="s">
        <v>36</v>
      </c>
      <c r="V2985">
        <v>3</v>
      </c>
      <c r="W2985">
        <v>0</v>
      </c>
      <c r="X2985">
        <v>0</v>
      </c>
      <c r="Y2985">
        <v>0</v>
      </c>
      <c r="Z2985">
        <v>0</v>
      </c>
    </row>
    <row r="2986" spans="1:26" x14ac:dyDescent="0.25">
      <c r="A2986">
        <v>107013825</v>
      </c>
      <c r="B2986" t="s">
        <v>44</v>
      </c>
      <c r="C2986" t="s">
        <v>45</v>
      </c>
      <c r="D2986">
        <v>50000730</v>
      </c>
      <c r="E2986">
        <v>50000730</v>
      </c>
      <c r="F2986">
        <v>5.3719999999999999</v>
      </c>
      <c r="G2986">
        <v>30000055</v>
      </c>
      <c r="H2986">
        <v>0</v>
      </c>
      <c r="I2986">
        <v>2022</v>
      </c>
      <c r="J2986" t="s">
        <v>145</v>
      </c>
      <c r="K2986" t="s">
        <v>55</v>
      </c>
      <c r="L2986" s="127">
        <v>0.28402777777777777</v>
      </c>
      <c r="M2986" t="s">
        <v>28</v>
      </c>
      <c r="N2986" t="s">
        <v>29</v>
      </c>
      <c r="O2986" t="s">
        <v>30</v>
      </c>
      <c r="P2986" t="s">
        <v>31</v>
      </c>
      <c r="Q2986" t="s">
        <v>41</v>
      </c>
      <c r="R2986" t="s">
        <v>61</v>
      </c>
      <c r="S2986" t="s">
        <v>42</v>
      </c>
      <c r="T2986" t="s">
        <v>35</v>
      </c>
      <c r="U2986" s="1" t="s">
        <v>105</v>
      </c>
      <c r="V2986">
        <v>2</v>
      </c>
      <c r="W2986">
        <v>1</v>
      </c>
      <c r="X2986">
        <v>0</v>
      </c>
      <c r="Y2986">
        <v>0</v>
      </c>
      <c r="Z2986">
        <v>0</v>
      </c>
    </row>
    <row r="2987" spans="1:26" x14ac:dyDescent="0.25">
      <c r="A2987">
        <v>107013853</v>
      </c>
      <c r="B2987" t="s">
        <v>81</v>
      </c>
      <c r="C2987" t="s">
        <v>45</v>
      </c>
      <c r="F2987">
        <v>999.99900000000002</v>
      </c>
      <c r="G2987">
        <v>50014362</v>
      </c>
      <c r="H2987">
        <v>8.9999999999999993E-3</v>
      </c>
      <c r="I2987">
        <v>2022</v>
      </c>
      <c r="J2987" t="s">
        <v>154</v>
      </c>
      <c r="K2987" t="s">
        <v>39</v>
      </c>
      <c r="L2987" s="127">
        <v>0.42430555555555555</v>
      </c>
      <c r="M2987" t="s">
        <v>28</v>
      </c>
      <c r="N2987" t="s">
        <v>49</v>
      </c>
      <c r="O2987" t="s">
        <v>30</v>
      </c>
      <c r="P2987" t="s">
        <v>31</v>
      </c>
      <c r="Q2987" t="s">
        <v>41</v>
      </c>
      <c r="R2987" t="s">
        <v>33</v>
      </c>
      <c r="S2987" t="s">
        <v>42</v>
      </c>
      <c r="T2987" t="s">
        <v>35</v>
      </c>
      <c r="U2987" s="1" t="s">
        <v>36</v>
      </c>
      <c r="V2987">
        <v>2</v>
      </c>
      <c r="W2987">
        <v>0</v>
      </c>
      <c r="X2987">
        <v>0</v>
      </c>
      <c r="Y2987">
        <v>0</v>
      </c>
      <c r="Z2987">
        <v>0</v>
      </c>
    </row>
    <row r="2988" spans="1:26" x14ac:dyDescent="0.25">
      <c r="A2988">
        <v>107013959</v>
      </c>
      <c r="B2988" t="s">
        <v>81</v>
      </c>
      <c r="C2988" t="s">
        <v>45</v>
      </c>
      <c r="D2988">
        <v>50018606</v>
      </c>
      <c r="E2988">
        <v>40003440</v>
      </c>
      <c r="F2988">
        <v>3.0459999999999998</v>
      </c>
      <c r="G2988">
        <v>50016618</v>
      </c>
      <c r="H2988">
        <v>5.7000000000000002E-2</v>
      </c>
      <c r="I2988">
        <v>2022</v>
      </c>
      <c r="J2988" t="s">
        <v>154</v>
      </c>
      <c r="K2988" t="s">
        <v>39</v>
      </c>
      <c r="L2988" s="127">
        <v>0.90277777777777779</v>
      </c>
      <c r="M2988" t="s">
        <v>28</v>
      </c>
      <c r="N2988" t="s">
        <v>49</v>
      </c>
      <c r="O2988" t="s">
        <v>30</v>
      </c>
      <c r="P2988" t="s">
        <v>68</v>
      </c>
      <c r="Q2988" t="s">
        <v>41</v>
      </c>
      <c r="R2988" t="s">
        <v>33</v>
      </c>
      <c r="S2988" t="s">
        <v>42</v>
      </c>
      <c r="T2988" t="s">
        <v>47</v>
      </c>
      <c r="U2988" s="1" t="s">
        <v>43</v>
      </c>
      <c r="V2988">
        <v>4</v>
      </c>
      <c r="W2988">
        <v>0</v>
      </c>
      <c r="X2988">
        <v>0</v>
      </c>
      <c r="Y2988">
        <v>0</v>
      </c>
      <c r="Z2988">
        <v>2</v>
      </c>
    </row>
    <row r="2989" spans="1:26" x14ac:dyDescent="0.25">
      <c r="A2989">
        <v>107014167</v>
      </c>
      <c r="B2989" t="s">
        <v>25</v>
      </c>
      <c r="C2989" t="s">
        <v>45</v>
      </c>
      <c r="D2989">
        <v>50031997</v>
      </c>
      <c r="E2989">
        <v>50031997</v>
      </c>
      <c r="F2989">
        <v>0</v>
      </c>
      <c r="G2989">
        <v>20000001</v>
      </c>
      <c r="H2989">
        <v>20</v>
      </c>
      <c r="I2989">
        <v>2022</v>
      </c>
      <c r="J2989" t="s">
        <v>145</v>
      </c>
      <c r="K2989" t="s">
        <v>55</v>
      </c>
      <c r="L2989" s="127">
        <v>0.45208333333333334</v>
      </c>
      <c r="M2989" t="s">
        <v>28</v>
      </c>
      <c r="N2989" t="s">
        <v>29</v>
      </c>
      <c r="O2989" t="s">
        <v>30</v>
      </c>
      <c r="P2989" t="s">
        <v>54</v>
      </c>
      <c r="Q2989" t="s">
        <v>41</v>
      </c>
      <c r="R2989" t="s">
        <v>66</v>
      </c>
      <c r="S2989" t="s">
        <v>42</v>
      </c>
      <c r="T2989" t="s">
        <v>35</v>
      </c>
      <c r="U2989" s="1" t="s">
        <v>36</v>
      </c>
      <c r="V2989">
        <v>2</v>
      </c>
      <c r="W2989">
        <v>0</v>
      </c>
      <c r="X2989">
        <v>0</v>
      </c>
      <c r="Y2989">
        <v>0</v>
      </c>
      <c r="Z2989">
        <v>0</v>
      </c>
    </row>
    <row r="2990" spans="1:26" x14ac:dyDescent="0.25">
      <c r="A2990">
        <v>107014226</v>
      </c>
      <c r="B2990" t="s">
        <v>81</v>
      </c>
      <c r="C2990" t="s">
        <v>45</v>
      </c>
      <c r="D2990">
        <v>50020225</v>
      </c>
      <c r="E2990">
        <v>50020225</v>
      </c>
      <c r="F2990">
        <v>999.99900000000002</v>
      </c>
      <c r="H2990">
        <v>4.0000000000000001E-3</v>
      </c>
      <c r="I2990">
        <v>2022</v>
      </c>
      <c r="J2990" t="s">
        <v>154</v>
      </c>
      <c r="K2990" t="s">
        <v>60</v>
      </c>
      <c r="L2990" s="127">
        <v>0.10208333333333335</v>
      </c>
      <c r="M2990" t="s">
        <v>28</v>
      </c>
      <c r="N2990" t="s">
        <v>29</v>
      </c>
      <c r="O2990" t="s">
        <v>30</v>
      </c>
      <c r="P2990" t="s">
        <v>31</v>
      </c>
      <c r="Q2990" t="s">
        <v>32</v>
      </c>
      <c r="R2990" t="s">
        <v>33</v>
      </c>
      <c r="S2990" t="s">
        <v>42</v>
      </c>
      <c r="T2990" t="s">
        <v>47</v>
      </c>
      <c r="U2990" s="1" t="s">
        <v>43</v>
      </c>
      <c r="V2990">
        <v>5</v>
      </c>
      <c r="W2990">
        <v>0</v>
      </c>
      <c r="X2990">
        <v>0</v>
      </c>
      <c r="Y2990">
        <v>0</v>
      </c>
      <c r="Z2990">
        <v>1</v>
      </c>
    </row>
    <row r="2991" spans="1:26" x14ac:dyDescent="0.25">
      <c r="A2991">
        <v>107014239</v>
      </c>
      <c r="B2991" t="s">
        <v>147</v>
      </c>
      <c r="C2991" t="s">
        <v>38</v>
      </c>
      <c r="D2991">
        <v>20000017</v>
      </c>
      <c r="E2991">
        <v>20000017</v>
      </c>
      <c r="F2991">
        <v>3.153</v>
      </c>
      <c r="G2991">
        <v>40001303</v>
      </c>
      <c r="H2991">
        <v>2E-3</v>
      </c>
      <c r="I2991">
        <v>2022</v>
      </c>
      <c r="J2991" t="s">
        <v>145</v>
      </c>
      <c r="K2991" t="s">
        <v>60</v>
      </c>
      <c r="L2991" s="127">
        <v>0.18680555555555556</v>
      </c>
      <c r="M2991" t="s">
        <v>77</v>
      </c>
      <c r="N2991" t="s">
        <v>29</v>
      </c>
      <c r="O2991" t="s">
        <v>30</v>
      </c>
      <c r="P2991" t="s">
        <v>54</v>
      </c>
      <c r="Q2991" t="s">
        <v>41</v>
      </c>
      <c r="R2991" t="s">
        <v>72</v>
      </c>
      <c r="S2991" t="s">
        <v>42</v>
      </c>
      <c r="T2991" t="s">
        <v>57</v>
      </c>
      <c r="U2991" s="1" t="s">
        <v>105</v>
      </c>
      <c r="V2991">
        <v>5</v>
      </c>
      <c r="W2991">
        <v>1</v>
      </c>
      <c r="X2991">
        <v>4</v>
      </c>
      <c r="Y2991">
        <v>0</v>
      </c>
      <c r="Z2991">
        <v>0</v>
      </c>
    </row>
    <row r="2992" spans="1:26" x14ac:dyDescent="0.25">
      <c r="A2992">
        <v>107014254</v>
      </c>
      <c r="B2992" t="s">
        <v>86</v>
      </c>
      <c r="C2992" t="s">
        <v>65</v>
      </c>
      <c r="D2992">
        <v>10000026</v>
      </c>
      <c r="E2992">
        <v>10000026</v>
      </c>
      <c r="F2992">
        <v>24.757000000000001</v>
      </c>
      <c r="G2992">
        <v>200375</v>
      </c>
      <c r="H2992">
        <v>0.5</v>
      </c>
      <c r="I2992">
        <v>2022</v>
      </c>
      <c r="J2992" t="s">
        <v>154</v>
      </c>
      <c r="K2992" t="s">
        <v>48</v>
      </c>
      <c r="L2992" s="127">
        <v>0.52916666666666667</v>
      </c>
      <c r="M2992" t="s">
        <v>28</v>
      </c>
      <c r="N2992" t="s">
        <v>29</v>
      </c>
      <c r="O2992" t="s">
        <v>30</v>
      </c>
      <c r="P2992" t="s">
        <v>31</v>
      </c>
      <c r="Q2992" t="s">
        <v>41</v>
      </c>
      <c r="R2992" t="s">
        <v>33</v>
      </c>
      <c r="S2992" t="s">
        <v>42</v>
      </c>
      <c r="T2992" t="s">
        <v>35</v>
      </c>
      <c r="U2992" s="1" t="s">
        <v>36</v>
      </c>
      <c r="V2992">
        <v>2</v>
      </c>
      <c r="W2992">
        <v>0</v>
      </c>
      <c r="X2992">
        <v>0</v>
      </c>
      <c r="Y2992">
        <v>0</v>
      </c>
      <c r="Z2992">
        <v>0</v>
      </c>
    </row>
    <row r="2993" spans="1:26" x14ac:dyDescent="0.25">
      <c r="A2993">
        <v>107014272</v>
      </c>
      <c r="B2993" t="s">
        <v>112</v>
      </c>
      <c r="C2993" t="s">
        <v>65</v>
      </c>
      <c r="D2993">
        <v>10000095</v>
      </c>
      <c r="E2993">
        <v>10000095</v>
      </c>
      <c r="F2993">
        <v>4.2460000000000004</v>
      </c>
      <c r="G2993">
        <v>20000421</v>
      </c>
      <c r="H2993">
        <v>0.25</v>
      </c>
      <c r="I2993">
        <v>2022</v>
      </c>
      <c r="J2993" t="s">
        <v>154</v>
      </c>
      <c r="K2993" t="s">
        <v>55</v>
      </c>
      <c r="L2993" s="127">
        <v>0.82777777777777783</v>
      </c>
      <c r="M2993" t="s">
        <v>28</v>
      </c>
      <c r="N2993" t="s">
        <v>29</v>
      </c>
      <c r="O2993" t="s">
        <v>30</v>
      </c>
      <c r="P2993" t="s">
        <v>31</v>
      </c>
      <c r="Q2993" t="s">
        <v>62</v>
      </c>
      <c r="R2993" t="s">
        <v>33</v>
      </c>
      <c r="S2993" t="s">
        <v>34</v>
      </c>
      <c r="T2993" t="s">
        <v>47</v>
      </c>
      <c r="U2993" s="1" t="s">
        <v>36</v>
      </c>
      <c r="V2993">
        <v>1</v>
      </c>
      <c r="W2993">
        <v>0</v>
      </c>
      <c r="X2993">
        <v>0</v>
      </c>
      <c r="Y2993">
        <v>0</v>
      </c>
      <c r="Z2993">
        <v>0</v>
      </c>
    </row>
    <row r="2994" spans="1:26" x14ac:dyDescent="0.25">
      <c r="A2994">
        <v>107014305</v>
      </c>
      <c r="B2994" t="s">
        <v>143</v>
      </c>
      <c r="C2994" t="s">
        <v>122</v>
      </c>
      <c r="D2994">
        <v>40001001</v>
      </c>
      <c r="E2994">
        <v>40001001</v>
      </c>
      <c r="F2994">
        <v>10.502000000000001</v>
      </c>
      <c r="G2994">
        <v>10000040</v>
      </c>
      <c r="H2994">
        <v>0</v>
      </c>
      <c r="I2994">
        <v>2022</v>
      </c>
      <c r="J2994" t="s">
        <v>154</v>
      </c>
      <c r="K2994" t="s">
        <v>60</v>
      </c>
      <c r="L2994" s="127">
        <v>0.74097222222222225</v>
      </c>
      <c r="M2994" t="s">
        <v>28</v>
      </c>
      <c r="N2994" t="s">
        <v>29</v>
      </c>
      <c r="O2994" t="s">
        <v>30</v>
      </c>
      <c r="P2994" t="s">
        <v>31</v>
      </c>
      <c r="Q2994" t="s">
        <v>32</v>
      </c>
      <c r="R2994" t="s">
        <v>76</v>
      </c>
      <c r="S2994" t="s">
        <v>42</v>
      </c>
      <c r="T2994" t="s">
        <v>35</v>
      </c>
      <c r="U2994" s="1" t="s">
        <v>36</v>
      </c>
      <c r="V2994">
        <v>4</v>
      </c>
      <c r="W2994">
        <v>0</v>
      </c>
      <c r="X2994">
        <v>0</v>
      </c>
      <c r="Y2994">
        <v>0</v>
      </c>
      <c r="Z2994">
        <v>0</v>
      </c>
    </row>
    <row r="2995" spans="1:26" x14ac:dyDescent="0.25">
      <c r="A2995">
        <v>107014386</v>
      </c>
      <c r="B2995" t="s">
        <v>81</v>
      </c>
      <c r="C2995" t="s">
        <v>65</v>
      </c>
      <c r="D2995">
        <v>10000485</v>
      </c>
      <c r="E2995">
        <v>10800485</v>
      </c>
      <c r="F2995">
        <v>49.581000000000003</v>
      </c>
      <c r="G2995">
        <v>200126</v>
      </c>
      <c r="H2995">
        <v>0.1</v>
      </c>
      <c r="I2995">
        <v>2022</v>
      </c>
      <c r="J2995" t="s">
        <v>154</v>
      </c>
      <c r="K2995" t="s">
        <v>27</v>
      </c>
      <c r="L2995" s="127">
        <v>0.90972222222222221</v>
      </c>
      <c r="M2995" t="s">
        <v>40</v>
      </c>
      <c r="N2995" t="s">
        <v>49</v>
      </c>
      <c r="O2995" t="s">
        <v>30</v>
      </c>
      <c r="P2995" t="s">
        <v>31</v>
      </c>
      <c r="Q2995" t="s">
        <v>41</v>
      </c>
      <c r="R2995" t="s">
        <v>33</v>
      </c>
      <c r="S2995" t="s">
        <v>42</v>
      </c>
      <c r="T2995" t="s">
        <v>57</v>
      </c>
      <c r="U2995" s="1" t="s">
        <v>36</v>
      </c>
      <c r="V2995">
        <v>1</v>
      </c>
      <c r="W2995">
        <v>0</v>
      </c>
      <c r="X2995">
        <v>0</v>
      </c>
      <c r="Y2995">
        <v>0</v>
      </c>
      <c r="Z2995">
        <v>0</v>
      </c>
    </row>
    <row r="2996" spans="1:26" x14ac:dyDescent="0.25">
      <c r="A2996">
        <v>107014416</v>
      </c>
      <c r="B2996" t="s">
        <v>117</v>
      </c>
      <c r="C2996" t="s">
        <v>65</v>
      </c>
      <c r="D2996">
        <v>10000077</v>
      </c>
      <c r="E2996">
        <v>10000077</v>
      </c>
      <c r="F2996">
        <v>20.966999999999999</v>
      </c>
      <c r="G2996">
        <v>10000040</v>
      </c>
      <c r="H2996">
        <v>3.7999999999999999E-2</v>
      </c>
      <c r="I2996">
        <v>2022</v>
      </c>
      <c r="J2996" t="s">
        <v>154</v>
      </c>
      <c r="K2996" t="s">
        <v>60</v>
      </c>
      <c r="L2996" s="127">
        <v>0.15555555555555556</v>
      </c>
      <c r="M2996" t="s">
        <v>28</v>
      </c>
      <c r="N2996" t="s">
        <v>49</v>
      </c>
      <c r="O2996" t="s">
        <v>30</v>
      </c>
      <c r="P2996" t="s">
        <v>31</v>
      </c>
      <c r="Q2996" t="s">
        <v>62</v>
      </c>
      <c r="R2996" t="s">
        <v>84</v>
      </c>
      <c r="S2996" t="s">
        <v>34</v>
      </c>
      <c r="T2996" t="s">
        <v>57</v>
      </c>
      <c r="U2996" s="1" t="s">
        <v>36</v>
      </c>
      <c r="V2996">
        <v>3</v>
      </c>
      <c r="W2996">
        <v>0</v>
      </c>
      <c r="X2996">
        <v>0</v>
      </c>
      <c r="Y2996">
        <v>0</v>
      </c>
      <c r="Z2996">
        <v>0</v>
      </c>
    </row>
    <row r="2997" spans="1:26" x14ac:dyDescent="0.25">
      <c r="A2997">
        <v>107014443</v>
      </c>
      <c r="B2997" t="s">
        <v>104</v>
      </c>
      <c r="C2997" t="s">
        <v>65</v>
      </c>
      <c r="D2997">
        <v>10000026</v>
      </c>
      <c r="E2997">
        <v>10000026</v>
      </c>
      <c r="F2997">
        <v>15.539</v>
      </c>
      <c r="G2997">
        <v>200570</v>
      </c>
      <c r="H2997">
        <v>1</v>
      </c>
      <c r="I2997">
        <v>2022</v>
      </c>
      <c r="J2997" t="s">
        <v>154</v>
      </c>
      <c r="K2997" t="s">
        <v>58</v>
      </c>
      <c r="L2997" s="127">
        <v>0.58472222222222225</v>
      </c>
      <c r="M2997" t="s">
        <v>28</v>
      </c>
      <c r="N2997" t="s">
        <v>49</v>
      </c>
      <c r="O2997" t="s">
        <v>30</v>
      </c>
      <c r="P2997" t="s">
        <v>54</v>
      </c>
      <c r="Q2997" t="s">
        <v>41</v>
      </c>
      <c r="R2997" t="s">
        <v>75</v>
      </c>
      <c r="S2997" t="s">
        <v>42</v>
      </c>
      <c r="T2997" t="s">
        <v>35</v>
      </c>
      <c r="U2997" s="1" t="s">
        <v>36</v>
      </c>
      <c r="V2997">
        <v>2</v>
      </c>
      <c r="W2997">
        <v>0</v>
      </c>
      <c r="X2997">
        <v>0</v>
      </c>
      <c r="Y2997">
        <v>0</v>
      </c>
      <c r="Z2997">
        <v>0</v>
      </c>
    </row>
    <row r="2998" spans="1:26" x14ac:dyDescent="0.25">
      <c r="A2998">
        <v>107014462</v>
      </c>
      <c r="B2998" t="s">
        <v>25</v>
      </c>
      <c r="C2998" t="s">
        <v>65</v>
      </c>
      <c r="D2998">
        <v>10000040</v>
      </c>
      <c r="E2998">
        <v>10000040</v>
      </c>
      <c r="F2998">
        <v>2.1989999999999998</v>
      </c>
      <c r="G2998">
        <v>40001002</v>
      </c>
      <c r="H2998">
        <v>5.0000000000000001E-3</v>
      </c>
      <c r="I2998">
        <v>2022</v>
      </c>
      <c r="J2998" t="s">
        <v>154</v>
      </c>
      <c r="K2998" t="s">
        <v>39</v>
      </c>
      <c r="L2998" s="127">
        <v>0.40208333333333335</v>
      </c>
      <c r="M2998" t="s">
        <v>28</v>
      </c>
      <c r="N2998" t="s">
        <v>29</v>
      </c>
      <c r="O2998" t="s">
        <v>30</v>
      </c>
      <c r="P2998" t="s">
        <v>31</v>
      </c>
      <c r="Q2998" t="s">
        <v>41</v>
      </c>
      <c r="R2998" t="s">
        <v>50</v>
      </c>
      <c r="S2998" t="s">
        <v>42</v>
      </c>
      <c r="T2998" t="s">
        <v>35</v>
      </c>
      <c r="U2998" s="1" t="s">
        <v>36</v>
      </c>
      <c r="V2998">
        <v>2</v>
      </c>
      <c r="W2998">
        <v>0</v>
      </c>
      <c r="X2998">
        <v>0</v>
      </c>
      <c r="Y2998">
        <v>0</v>
      </c>
      <c r="Z2998">
        <v>0</v>
      </c>
    </row>
    <row r="2999" spans="1:26" x14ac:dyDescent="0.25">
      <c r="A2999">
        <v>107014470</v>
      </c>
      <c r="B2999" t="s">
        <v>81</v>
      </c>
      <c r="C2999" t="s">
        <v>65</v>
      </c>
      <c r="D2999">
        <v>10000485</v>
      </c>
      <c r="E2999">
        <v>10800485</v>
      </c>
      <c r="F2999">
        <v>20.13</v>
      </c>
      <c r="G2999">
        <v>20000074</v>
      </c>
      <c r="H2999">
        <v>0.32</v>
      </c>
      <c r="I2999">
        <v>2022</v>
      </c>
      <c r="J2999" t="s">
        <v>154</v>
      </c>
      <c r="K2999" t="s">
        <v>39</v>
      </c>
      <c r="L2999" s="127">
        <v>0.30763888888888891</v>
      </c>
      <c r="M2999" t="s">
        <v>28</v>
      </c>
      <c r="N2999" t="s">
        <v>49</v>
      </c>
      <c r="O2999" t="s">
        <v>30</v>
      </c>
      <c r="P2999" t="s">
        <v>31</v>
      </c>
      <c r="Q2999" t="s">
        <v>41</v>
      </c>
      <c r="R2999" t="s">
        <v>33</v>
      </c>
      <c r="S2999" t="s">
        <v>42</v>
      </c>
      <c r="T2999" t="s">
        <v>35</v>
      </c>
      <c r="U2999" s="1" t="s">
        <v>36</v>
      </c>
      <c r="V2999">
        <v>6</v>
      </c>
      <c r="W2999">
        <v>0</v>
      </c>
      <c r="X2999">
        <v>0</v>
      </c>
      <c r="Y2999">
        <v>0</v>
      </c>
      <c r="Z2999">
        <v>0</v>
      </c>
    </row>
    <row r="3000" spans="1:26" x14ac:dyDescent="0.25">
      <c r="A3000">
        <v>107014488</v>
      </c>
      <c r="B3000" t="s">
        <v>25</v>
      </c>
      <c r="C3000" t="s">
        <v>122</v>
      </c>
      <c r="D3000">
        <v>40001152</v>
      </c>
      <c r="E3000">
        <v>40001152</v>
      </c>
      <c r="F3000">
        <v>6.548</v>
      </c>
      <c r="G3000">
        <v>40001300</v>
      </c>
      <c r="H3000">
        <v>0.6</v>
      </c>
      <c r="I3000">
        <v>2022</v>
      </c>
      <c r="J3000" t="s">
        <v>154</v>
      </c>
      <c r="K3000" t="s">
        <v>39</v>
      </c>
      <c r="L3000" s="127">
        <v>0.66527777777777775</v>
      </c>
      <c r="M3000" t="s">
        <v>28</v>
      </c>
      <c r="N3000" t="s">
        <v>49</v>
      </c>
      <c r="O3000" t="s">
        <v>30</v>
      </c>
      <c r="P3000" t="s">
        <v>54</v>
      </c>
      <c r="Q3000" t="s">
        <v>41</v>
      </c>
      <c r="R3000" t="s">
        <v>33</v>
      </c>
      <c r="S3000" t="s">
        <v>42</v>
      </c>
      <c r="T3000" t="s">
        <v>35</v>
      </c>
      <c r="U3000" s="1" t="s">
        <v>36</v>
      </c>
      <c r="V3000">
        <v>2</v>
      </c>
      <c r="W3000">
        <v>0</v>
      </c>
      <c r="X3000">
        <v>0</v>
      </c>
      <c r="Y3000">
        <v>0</v>
      </c>
      <c r="Z3000">
        <v>0</v>
      </c>
    </row>
    <row r="3001" spans="1:26" x14ac:dyDescent="0.25">
      <c r="A3001">
        <v>107014561</v>
      </c>
      <c r="B3001" t="s">
        <v>248</v>
      </c>
      <c r="C3001" t="s">
        <v>45</v>
      </c>
      <c r="D3001">
        <v>50004228</v>
      </c>
      <c r="E3001">
        <v>50004228</v>
      </c>
      <c r="F3001">
        <v>999.99900000000002</v>
      </c>
      <c r="G3001">
        <v>50000701</v>
      </c>
      <c r="H3001">
        <v>0</v>
      </c>
      <c r="I3001">
        <v>2022</v>
      </c>
      <c r="J3001" t="s">
        <v>154</v>
      </c>
      <c r="K3001" t="s">
        <v>39</v>
      </c>
      <c r="L3001" s="127">
        <v>0.46180555555555558</v>
      </c>
      <c r="M3001" t="s">
        <v>40</v>
      </c>
      <c r="N3001" t="s">
        <v>49</v>
      </c>
      <c r="O3001" t="s">
        <v>30</v>
      </c>
      <c r="P3001" t="s">
        <v>54</v>
      </c>
      <c r="Q3001" t="s">
        <v>41</v>
      </c>
      <c r="R3001" t="s">
        <v>33</v>
      </c>
      <c r="S3001" t="s">
        <v>42</v>
      </c>
      <c r="T3001" t="s">
        <v>35</v>
      </c>
      <c r="U3001" s="1" t="s">
        <v>36</v>
      </c>
      <c r="V3001">
        <v>3</v>
      </c>
      <c r="W3001">
        <v>0</v>
      </c>
      <c r="X3001">
        <v>0</v>
      </c>
      <c r="Y3001">
        <v>0</v>
      </c>
      <c r="Z3001">
        <v>0</v>
      </c>
    </row>
    <row r="3002" spans="1:26" x14ac:dyDescent="0.25">
      <c r="A3002">
        <v>107014586</v>
      </c>
      <c r="B3002" t="s">
        <v>25</v>
      </c>
      <c r="C3002" t="s">
        <v>38</v>
      </c>
      <c r="D3002">
        <v>20000001</v>
      </c>
      <c r="E3002">
        <v>20000001</v>
      </c>
      <c r="F3002">
        <v>15.484999999999999</v>
      </c>
      <c r="G3002">
        <v>50031997</v>
      </c>
      <c r="H3002">
        <v>0.25</v>
      </c>
      <c r="I3002">
        <v>2022</v>
      </c>
      <c r="J3002" t="s">
        <v>145</v>
      </c>
      <c r="K3002" t="s">
        <v>53</v>
      </c>
      <c r="L3002" s="127">
        <v>0.31666666666666665</v>
      </c>
      <c r="M3002" t="s">
        <v>28</v>
      </c>
      <c r="N3002" t="s">
        <v>29</v>
      </c>
      <c r="O3002" t="s">
        <v>30</v>
      </c>
      <c r="P3002" t="s">
        <v>68</v>
      </c>
      <c r="Q3002" t="s">
        <v>32</v>
      </c>
      <c r="S3002" t="s">
        <v>42</v>
      </c>
      <c r="T3002" t="s">
        <v>35</v>
      </c>
      <c r="U3002" s="1" t="s">
        <v>36</v>
      </c>
      <c r="V3002">
        <v>1</v>
      </c>
      <c r="W3002">
        <v>0</v>
      </c>
      <c r="X3002">
        <v>0</v>
      </c>
      <c r="Y3002">
        <v>0</v>
      </c>
      <c r="Z3002">
        <v>0</v>
      </c>
    </row>
    <row r="3003" spans="1:26" x14ac:dyDescent="0.25">
      <c r="A3003">
        <v>107014653</v>
      </c>
      <c r="B3003" t="s">
        <v>81</v>
      </c>
      <c r="C3003" t="s">
        <v>45</v>
      </c>
      <c r="D3003">
        <v>50028612</v>
      </c>
      <c r="E3003">
        <v>40003998</v>
      </c>
      <c r="F3003">
        <v>2.4489999999999998</v>
      </c>
      <c r="G3003">
        <v>50001031</v>
      </c>
      <c r="H3003">
        <v>0.152</v>
      </c>
      <c r="I3003">
        <v>2022</v>
      </c>
      <c r="J3003" t="s">
        <v>154</v>
      </c>
      <c r="K3003" t="s">
        <v>48</v>
      </c>
      <c r="L3003" s="127">
        <v>0.42152777777777778</v>
      </c>
      <c r="M3003" t="s">
        <v>77</v>
      </c>
      <c r="N3003" t="s">
        <v>29</v>
      </c>
      <c r="O3003" t="s">
        <v>30</v>
      </c>
      <c r="P3003" t="s">
        <v>31</v>
      </c>
      <c r="Q3003" t="s">
        <v>41</v>
      </c>
      <c r="R3003" t="s">
        <v>50</v>
      </c>
      <c r="S3003" t="s">
        <v>42</v>
      </c>
      <c r="T3003" t="s">
        <v>35</v>
      </c>
      <c r="U3003" s="1" t="s">
        <v>116</v>
      </c>
      <c r="V3003">
        <v>2</v>
      </c>
      <c r="W3003">
        <v>0</v>
      </c>
      <c r="X3003">
        <v>0</v>
      </c>
      <c r="Y3003">
        <v>0</v>
      </c>
      <c r="Z3003">
        <v>0</v>
      </c>
    </row>
    <row r="3004" spans="1:26" x14ac:dyDescent="0.25">
      <c r="A3004">
        <v>107014667</v>
      </c>
      <c r="B3004" t="s">
        <v>81</v>
      </c>
      <c r="C3004" t="s">
        <v>45</v>
      </c>
      <c r="D3004">
        <v>50028295</v>
      </c>
      <c r="E3004">
        <v>50028295</v>
      </c>
      <c r="F3004">
        <v>0.56000000000000005</v>
      </c>
      <c r="G3004">
        <v>50006592</v>
      </c>
      <c r="H3004">
        <v>0</v>
      </c>
      <c r="I3004">
        <v>2022</v>
      </c>
      <c r="J3004" t="s">
        <v>154</v>
      </c>
      <c r="K3004" t="s">
        <v>53</v>
      </c>
      <c r="L3004" s="127">
        <v>0.38611111111111113</v>
      </c>
      <c r="M3004" t="s">
        <v>40</v>
      </c>
      <c r="N3004" t="s">
        <v>49</v>
      </c>
      <c r="O3004" t="s">
        <v>30</v>
      </c>
      <c r="P3004" t="s">
        <v>31</v>
      </c>
      <c r="Q3004" t="s">
        <v>41</v>
      </c>
      <c r="R3004" t="s">
        <v>33</v>
      </c>
      <c r="S3004" t="s">
        <v>42</v>
      </c>
      <c r="T3004" t="s">
        <v>35</v>
      </c>
      <c r="U3004" s="1" t="s">
        <v>43</v>
      </c>
      <c r="V3004">
        <v>1</v>
      </c>
      <c r="W3004">
        <v>0</v>
      </c>
      <c r="X3004">
        <v>0</v>
      </c>
      <c r="Y3004">
        <v>0</v>
      </c>
      <c r="Z3004">
        <v>1</v>
      </c>
    </row>
    <row r="3005" spans="1:26" x14ac:dyDescent="0.25">
      <c r="A3005">
        <v>107014877</v>
      </c>
      <c r="B3005" t="s">
        <v>81</v>
      </c>
      <c r="C3005" t="s">
        <v>45</v>
      </c>
      <c r="D3005">
        <v>50014892</v>
      </c>
      <c r="E3005">
        <v>20000074</v>
      </c>
      <c r="F3005">
        <v>11.548</v>
      </c>
      <c r="G3005">
        <v>50039993</v>
      </c>
      <c r="H3005">
        <v>0</v>
      </c>
      <c r="I3005">
        <v>2022</v>
      </c>
      <c r="J3005" t="s">
        <v>154</v>
      </c>
      <c r="K3005" t="s">
        <v>39</v>
      </c>
      <c r="L3005" s="127">
        <v>0.9145833333333333</v>
      </c>
      <c r="M3005" t="s">
        <v>28</v>
      </c>
      <c r="N3005" t="s">
        <v>49</v>
      </c>
      <c r="O3005" t="s">
        <v>30</v>
      </c>
      <c r="P3005" t="s">
        <v>54</v>
      </c>
      <c r="Q3005" t="s">
        <v>41</v>
      </c>
      <c r="R3005" t="s">
        <v>33</v>
      </c>
      <c r="S3005" t="s">
        <v>42</v>
      </c>
      <c r="T3005" t="s">
        <v>57</v>
      </c>
      <c r="U3005" s="1" t="s">
        <v>64</v>
      </c>
      <c r="V3005">
        <v>4</v>
      </c>
      <c r="W3005">
        <v>0</v>
      </c>
      <c r="X3005">
        <v>0</v>
      </c>
      <c r="Y3005">
        <v>1</v>
      </c>
      <c r="Z3005">
        <v>2</v>
      </c>
    </row>
    <row r="3006" spans="1:26" x14ac:dyDescent="0.25">
      <c r="A3006">
        <v>107015077</v>
      </c>
      <c r="B3006" t="s">
        <v>81</v>
      </c>
      <c r="C3006" t="s">
        <v>45</v>
      </c>
      <c r="D3006">
        <v>50026656</v>
      </c>
      <c r="E3006">
        <v>50026656</v>
      </c>
      <c r="F3006">
        <v>0.16</v>
      </c>
      <c r="G3006">
        <v>50031937</v>
      </c>
      <c r="H3006">
        <v>0</v>
      </c>
      <c r="I3006">
        <v>2022</v>
      </c>
      <c r="J3006" t="s">
        <v>154</v>
      </c>
      <c r="K3006" t="s">
        <v>48</v>
      </c>
      <c r="L3006" s="127">
        <v>0.87569444444444444</v>
      </c>
      <c r="M3006" t="s">
        <v>28</v>
      </c>
      <c r="N3006" t="s">
        <v>29</v>
      </c>
      <c r="P3006" t="s">
        <v>31</v>
      </c>
      <c r="Q3006" t="s">
        <v>62</v>
      </c>
      <c r="R3006" t="s">
        <v>50</v>
      </c>
      <c r="S3006" t="s">
        <v>34</v>
      </c>
      <c r="T3006" t="s">
        <v>47</v>
      </c>
      <c r="U3006" s="1" t="s">
        <v>43</v>
      </c>
      <c r="V3006">
        <v>3</v>
      </c>
      <c r="W3006">
        <v>0</v>
      </c>
      <c r="X3006">
        <v>0</v>
      </c>
      <c r="Y3006">
        <v>0</v>
      </c>
      <c r="Z3006">
        <v>2</v>
      </c>
    </row>
    <row r="3007" spans="1:26" x14ac:dyDescent="0.25">
      <c r="A3007">
        <v>107015223</v>
      </c>
      <c r="B3007" t="s">
        <v>138</v>
      </c>
      <c r="C3007" t="s">
        <v>67</v>
      </c>
      <c r="D3007">
        <v>30000011</v>
      </c>
      <c r="E3007">
        <v>30000011</v>
      </c>
      <c r="F3007">
        <v>14.167999999999999</v>
      </c>
      <c r="G3007">
        <v>50008375</v>
      </c>
      <c r="H3007">
        <v>0.11</v>
      </c>
      <c r="I3007">
        <v>2022</v>
      </c>
      <c r="J3007" t="s">
        <v>154</v>
      </c>
      <c r="K3007" t="s">
        <v>53</v>
      </c>
      <c r="L3007" s="127">
        <v>0.50694444444444442</v>
      </c>
      <c r="M3007" t="s">
        <v>77</v>
      </c>
      <c r="N3007" t="s">
        <v>49</v>
      </c>
      <c r="O3007" t="s">
        <v>30</v>
      </c>
      <c r="P3007" t="s">
        <v>54</v>
      </c>
      <c r="Q3007" t="s">
        <v>41</v>
      </c>
      <c r="R3007" t="s">
        <v>33</v>
      </c>
      <c r="S3007" t="s">
        <v>42</v>
      </c>
      <c r="T3007" t="s">
        <v>35</v>
      </c>
      <c r="U3007" s="1" t="s">
        <v>64</v>
      </c>
      <c r="V3007">
        <v>2</v>
      </c>
      <c r="W3007">
        <v>0</v>
      </c>
      <c r="X3007">
        <v>0</v>
      </c>
      <c r="Y3007">
        <v>1</v>
      </c>
      <c r="Z3007">
        <v>0</v>
      </c>
    </row>
    <row r="3008" spans="1:26" x14ac:dyDescent="0.25">
      <c r="A3008">
        <v>107015284</v>
      </c>
      <c r="B3008" t="s">
        <v>25</v>
      </c>
      <c r="C3008" t="s">
        <v>65</v>
      </c>
      <c r="D3008">
        <v>10000440</v>
      </c>
      <c r="E3008">
        <v>10000440</v>
      </c>
      <c r="F3008">
        <v>2.48</v>
      </c>
      <c r="G3008">
        <v>50032558</v>
      </c>
      <c r="H3008">
        <v>0.109</v>
      </c>
      <c r="I3008">
        <v>2022</v>
      </c>
      <c r="J3008" t="s">
        <v>154</v>
      </c>
      <c r="K3008" t="s">
        <v>53</v>
      </c>
      <c r="L3008" s="127">
        <v>0.52083333333333337</v>
      </c>
      <c r="M3008" t="s">
        <v>28</v>
      </c>
      <c r="N3008" t="s">
        <v>49</v>
      </c>
      <c r="O3008" t="s">
        <v>30</v>
      </c>
      <c r="P3008" t="s">
        <v>31</v>
      </c>
      <c r="Q3008" t="s">
        <v>32</v>
      </c>
      <c r="R3008" t="s">
        <v>33</v>
      </c>
      <c r="S3008" t="s">
        <v>42</v>
      </c>
      <c r="T3008" t="s">
        <v>35</v>
      </c>
      <c r="U3008" s="1" t="s">
        <v>36</v>
      </c>
      <c r="V3008">
        <v>4</v>
      </c>
      <c r="W3008">
        <v>0</v>
      </c>
      <c r="X3008">
        <v>0</v>
      </c>
      <c r="Y3008">
        <v>0</v>
      </c>
      <c r="Z3008">
        <v>0</v>
      </c>
    </row>
    <row r="3009" spans="1:26" x14ac:dyDescent="0.25">
      <c r="A3009">
        <v>107015407</v>
      </c>
      <c r="B3009" t="s">
        <v>44</v>
      </c>
      <c r="C3009" t="s">
        <v>45</v>
      </c>
      <c r="D3009">
        <v>50008049</v>
      </c>
      <c r="E3009">
        <v>40001666</v>
      </c>
      <c r="F3009">
        <v>0.92300000000000004</v>
      </c>
      <c r="G3009">
        <v>50030288</v>
      </c>
      <c r="H3009">
        <v>4.0000000000000001E-3</v>
      </c>
      <c r="I3009">
        <v>2022</v>
      </c>
      <c r="J3009" t="s">
        <v>154</v>
      </c>
      <c r="K3009" t="s">
        <v>48</v>
      </c>
      <c r="L3009" s="127">
        <v>0.41180555555555554</v>
      </c>
      <c r="M3009" t="s">
        <v>28</v>
      </c>
      <c r="N3009" t="s">
        <v>49</v>
      </c>
      <c r="O3009" t="s">
        <v>30</v>
      </c>
      <c r="P3009" t="s">
        <v>68</v>
      </c>
      <c r="Q3009" t="s">
        <v>41</v>
      </c>
      <c r="R3009" t="s">
        <v>33</v>
      </c>
      <c r="S3009" t="s">
        <v>42</v>
      </c>
      <c r="T3009" t="s">
        <v>35</v>
      </c>
      <c r="U3009" s="1" t="s">
        <v>36</v>
      </c>
      <c r="V3009">
        <v>2</v>
      </c>
      <c r="W3009">
        <v>0</v>
      </c>
      <c r="X3009">
        <v>0</v>
      </c>
      <c r="Y3009">
        <v>0</v>
      </c>
      <c r="Z3009">
        <v>0</v>
      </c>
    </row>
    <row r="3010" spans="1:26" x14ac:dyDescent="0.25">
      <c r="A3010">
        <v>107015693</v>
      </c>
      <c r="B3010" t="s">
        <v>155</v>
      </c>
      <c r="C3010" t="s">
        <v>122</v>
      </c>
      <c r="D3010">
        <v>40001770</v>
      </c>
      <c r="E3010">
        <v>40001770</v>
      </c>
      <c r="F3010">
        <v>2.3940000000000001</v>
      </c>
      <c r="G3010">
        <v>40001603</v>
      </c>
      <c r="H3010">
        <v>0</v>
      </c>
      <c r="I3010">
        <v>2022</v>
      </c>
      <c r="J3010" t="s">
        <v>154</v>
      </c>
      <c r="K3010" t="s">
        <v>39</v>
      </c>
      <c r="L3010" s="127">
        <v>0.35000000000000003</v>
      </c>
      <c r="M3010" t="s">
        <v>28</v>
      </c>
      <c r="N3010" t="s">
        <v>49</v>
      </c>
      <c r="O3010" t="s">
        <v>30</v>
      </c>
      <c r="P3010" t="s">
        <v>54</v>
      </c>
      <c r="Q3010" t="s">
        <v>41</v>
      </c>
      <c r="R3010" t="s">
        <v>61</v>
      </c>
      <c r="S3010" t="s">
        <v>42</v>
      </c>
      <c r="T3010" t="s">
        <v>35</v>
      </c>
      <c r="U3010" s="1" t="s">
        <v>36</v>
      </c>
      <c r="V3010">
        <v>2</v>
      </c>
      <c r="W3010">
        <v>0</v>
      </c>
      <c r="X3010">
        <v>0</v>
      </c>
      <c r="Y3010">
        <v>0</v>
      </c>
      <c r="Z3010">
        <v>0</v>
      </c>
    </row>
    <row r="3011" spans="1:26" x14ac:dyDescent="0.25">
      <c r="A3011">
        <v>107015729</v>
      </c>
      <c r="B3011" t="s">
        <v>104</v>
      </c>
      <c r="C3011" t="s">
        <v>65</v>
      </c>
      <c r="D3011">
        <v>10000026</v>
      </c>
      <c r="E3011">
        <v>10000026</v>
      </c>
      <c r="F3011">
        <v>3.302</v>
      </c>
      <c r="G3011">
        <v>20000025</v>
      </c>
      <c r="H3011">
        <v>1.0999999999999999E-2</v>
      </c>
      <c r="I3011">
        <v>2022</v>
      </c>
      <c r="J3011" t="s">
        <v>154</v>
      </c>
      <c r="K3011" t="s">
        <v>39</v>
      </c>
      <c r="L3011" s="127">
        <v>0.69652777777777775</v>
      </c>
      <c r="M3011" t="s">
        <v>28</v>
      </c>
      <c r="N3011" t="s">
        <v>49</v>
      </c>
      <c r="O3011" t="s">
        <v>30</v>
      </c>
      <c r="P3011" t="s">
        <v>31</v>
      </c>
      <c r="Q3011" t="s">
        <v>41</v>
      </c>
      <c r="R3011" t="s">
        <v>76</v>
      </c>
      <c r="S3011" t="s">
        <v>42</v>
      </c>
      <c r="T3011" t="s">
        <v>35</v>
      </c>
      <c r="U3011" s="1" t="s">
        <v>36</v>
      </c>
      <c r="V3011">
        <v>2</v>
      </c>
      <c r="W3011">
        <v>0</v>
      </c>
      <c r="X3011">
        <v>0</v>
      </c>
      <c r="Y3011">
        <v>0</v>
      </c>
      <c r="Z3011">
        <v>0</v>
      </c>
    </row>
    <row r="3012" spans="1:26" x14ac:dyDescent="0.25">
      <c r="A3012">
        <v>107015768</v>
      </c>
      <c r="B3012" t="s">
        <v>108</v>
      </c>
      <c r="C3012" t="s">
        <v>65</v>
      </c>
      <c r="D3012">
        <v>10000040</v>
      </c>
      <c r="E3012">
        <v>10000040</v>
      </c>
      <c r="F3012">
        <v>0.745</v>
      </c>
      <c r="G3012">
        <v>40001002</v>
      </c>
      <c r="H3012">
        <v>4.3999999999999997E-2</v>
      </c>
      <c r="I3012">
        <v>2022</v>
      </c>
      <c r="J3012" t="s">
        <v>154</v>
      </c>
      <c r="K3012" t="s">
        <v>53</v>
      </c>
      <c r="L3012" s="127">
        <v>4.8611111111111112E-3</v>
      </c>
      <c r="M3012" t="s">
        <v>40</v>
      </c>
      <c r="N3012" t="s">
        <v>49</v>
      </c>
      <c r="O3012" t="s">
        <v>30</v>
      </c>
      <c r="P3012" t="s">
        <v>68</v>
      </c>
      <c r="Q3012" t="s">
        <v>41</v>
      </c>
      <c r="R3012" t="s">
        <v>33</v>
      </c>
      <c r="S3012" t="s">
        <v>42</v>
      </c>
      <c r="T3012" t="s">
        <v>57</v>
      </c>
      <c r="U3012" s="1" t="s">
        <v>36</v>
      </c>
      <c r="V3012">
        <v>1</v>
      </c>
      <c r="W3012">
        <v>0</v>
      </c>
      <c r="X3012">
        <v>0</v>
      </c>
      <c r="Y3012">
        <v>0</v>
      </c>
      <c r="Z3012">
        <v>0</v>
      </c>
    </row>
    <row r="3013" spans="1:26" x14ac:dyDescent="0.25">
      <c r="A3013">
        <v>107015783</v>
      </c>
      <c r="B3013" t="s">
        <v>25</v>
      </c>
      <c r="C3013" t="s">
        <v>65</v>
      </c>
      <c r="D3013">
        <v>10000540</v>
      </c>
      <c r="E3013">
        <v>10000540</v>
      </c>
      <c r="F3013">
        <v>7.7990000000000004</v>
      </c>
      <c r="G3013">
        <v>200083</v>
      </c>
      <c r="H3013">
        <v>0.1</v>
      </c>
      <c r="I3013">
        <v>2022</v>
      </c>
      <c r="J3013" t="s">
        <v>154</v>
      </c>
      <c r="K3013" t="s">
        <v>39</v>
      </c>
      <c r="L3013" s="127">
        <v>0.58611111111111114</v>
      </c>
      <c r="M3013" t="s">
        <v>40</v>
      </c>
      <c r="N3013" t="s">
        <v>49</v>
      </c>
      <c r="O3013" t="s">
        <v>30</v>
      </c>
      <c r="P3013" t="s">
        <v>54</v>
      </c>
      <c r="Q3013" t="s">
        <v>41</v>
      </c>
      <c r="R3013" t="s">
        <v>33</v>
      </c>
      <c r="S3013" t="s">
        <v>42</v>
      </c>
      <c r="T3013" t="s">
        <v>35</v>
      </c>
      <c r="U3013" s="1" t="s">
        <v>43</v>
      </c>
      <c r="V3013">
        <v>2</v>
      </c>
      <c r="W3013">
        <v>0</v>
      </c>
      <c r="X3013">
        <v>0</v>
      </c>
      <c r="Y3013">
        <v>0</v>
      </c>
      <c r="Z3013">
        <v>1</v>
      </c>
    </row>
    <row r="3014" spans="1:26" x14ac:dyDescent="0.25">
      <c r="A3014">
        <v>107015787</v>
      </c>
      <c r="B3014" t="s">
        <v>104</v>
      </c>
      <c r="C3014" t="s">
        <v>122</v>
      </c>
      <c r="D3014">
        <v>40001534</v>
      </c>
      <c r="E3014">
        <v>40001534</v>
      </c>
      <c r="F3014">
        <v>9.1999999999999998E-2</v>
      </c>
      <c r="G3014">
        <v>40001695</v>
      </c>
      <c r="H3014">
        <v>0.3</v>
      </c>
      <c r="I3014">
        <v>2022</v>
      </c>
      <c r="J3014" t="s">
        <v>154</v>
      </c>
      <c r="K3014" t="s">
        <v>39</v>
      </c>
      <c r="L3014" s="127">
        <v>0.48958333333333331</v>
      </c>
      <c r="M3014" t="s">
        <v>28</v>
      </c>
      <c r="N3014" t="s">
        <v>49</v>
      </c>
      <c r="O3014" t="s">
        <v>30</v>
      </c>
      <c r="P3014" t="s">
        <v>31</v>
      </c>
      <c r="Q3014" t="s">
        <v>41</v>
      </c>
      <c r="R3014" t="s">
        <v>33</v>
      </c>
      <c r="S3014" t="s">
        <v>42</v>
      </c>
      <c r="T3014" t="s">
        <v>35</v>
      </c>
      <c r="U3014" s="1" t="s">
        <v>36</v>
      </c>
      <c r="V3014">
        <v>2</v>
      </c>
      <c r="W3014">
        <v>0</v>
      </c>
      <c r="X3014">
        <v>0</v>
      </c>
      <c r="Y3014">
        <v>0</v>
      </c>
      <c r="Z3014">
        <v>0</v>
      </c>
    </row>
    <row r="3015" spans="1:26" x14ac:dyDescent="0.25">
      <c r="A3015">
        <v>107015805</v>
      </c>
      <c r="B3015" t="s">
        <v>104</v>
      </c>
      <c r="C3015" t="s">
        <v>65</v>
      </c>
      <c r="D3015">
        <v>10000026</v>
      </c>
      <c r="E3015">
        <v>10000026</v>
      </c>
      <c r="F3015">
        <v>7.0170000000000003</v>
      </c>
      <c r="G3015">
        <v>20000064</v>
      </c>
      <c r="H3015">
        <v>2</v>
      </c>
      <c r="I3015">
        <v>2022</v>
      </c>
      <c r="J3015" t="s">
        <v>154</v>
      </c>
      <c r="K3015" t="s">
        <v>53</v>
      </c>
      <c r="L3015" s="127">
        <v>0.34236111111111112</v>
      </c>
      <c r="M3015" t="s">
        <v>28</v>
      </c>
      <c r="N3015" t="s">
        <v>49</v>
      </c>
      <c r="O3015" t="s">
        <v>30</v>
      </c>
      <c r="P3015" t="s">
        <v>31</v>
      </c>
      <c r="Q3015" t="s">
        <v>41</v>
      </c>
      <c r="R3015" t="s">
        <v>33</v>
      </c>
      <c r="S3015" t="s">
        <v>42</v>
      </c>
      <c r="T3015" t="s">
        <v>35</v>
      </c>
      <c r="U3015" s="1" t="s">
        <v>43</v>
      </c>
      <c r="V3015">
        <v>7</v>
      </c>
      <c r="W3015">
        <v>0</v>
      </c>
      <c r="X3015">
        <v>0</v>
      </c>
      <c r="Y3015">
        <v>0</v>
      </c>
      <c r="Z3015">
        <v>1</v>
      </c>
    </row>
    <row r="3016" spans="1:26" x14ac:dyDescent="0.25">
      <c r="A3016">
        <v>107015823</v>
      </c>
      <c r="B3016" t="s">
        <v>108</v>
      </c>
      <c r="C3016" t="s">
        <v>38</v>
      </c>
      <c r="D3016">
        <v>20000017</v>
      </c>
      <c r="E3016">
        <v>20000017</v>
      </c>
      <c r="F3016">
        <v>11.007</v>
      </c>
      <c r="G3016">
        <v>40002048</v>
      </c>
      <c r="H3016">
        <v>0.1</v>
      </c>
      <c r="I3016">
        <v>2022</v>
      </c>
      <c r="J3016" t="s">
        <v>154</v>
      </c>
      <c r="K3016" t="s">
        <v>53</v>
      </c>
      <c r="L3016" s="127">
        <v>0.42291666666666666</v>
      </c>
      <c r="M3016" t="s">
        <v>28</v>
      </c>
      <c r="N3016" t="s">
        <v>49</v>
      </c>
      <c r="O3016" t="s">
        <v>30</v>
      </c>
      <c r="P3016" t="s">
        <v>54</v>
      </c>
      <c r="Q3016" t="s">
        <v>32</v>
      </c>
      <c r="R3016" t="s">
        <v>33</v>
      </c>
      <c r="S3016" t="s">
        <v>42</v>
      </c>
      <c r="T3016" t="s">
        <v>35</v>
      </c>
      <c r="U3016" s="1" t="s">
        <v>43</v>
      </c>
      <c r="V3016">
        <v>1</v>
      </c>
      <c r="W3016">
        <v>0</v>
      </c>
      <c r="X3016">
        <v>0</v>
      </c>
      <c r="Y3016">
        <v>0</v>
      </c>
      <c r="Z3016">
        <v>1</v>
      </c>
    </row>
    <row r="3017" spans="1:26" x14ac:dyDescent="0.25">
      <c r="A3017">
        <v>107015839</v>
      </c>
      <c r="B3017" t="s">
        <v>117</v>
      </c>
      <c r="C3017" t="s">
        <v>65</v>
      </c>
      <c r="D3017">
        <v>10000077</v>
      </c>
      <c r="E3017">
        <v>10000077</v>
      </c>
      <c r="F3017">
        <v>19.146999999999998</v>
      </c>
      <c r="G3017">
        <v>40002321</v>
      </c>
      <c r="H3017">
        <v>0.5</v>
      </c>
      <c r="I3017">
        <v>2022</v>
      </c>
      <c r="J3017" t="s">
        <v>154</v>
      </c>
      <c r="K3017" t="s">
        <v>53</v>
      </c>
      <c r="L3017" s="127">
        <v>0.30486111111111108</v>
      </c>
      <c r="M3017" t="s">
        <v>28</v>
      </c>
      <c r="N3017" t="s">
        <v>29</v>
      </c>
      <c r="O3017" t="s">
        <v>30</v>
      </c>
      <c r="P3017" t="s">
        <v>31</v>
      </c>
      <c r="Q3017" t="s">
        <v>41</v>
      </c>
      <c r="R3017" t="s">
        <v>33</v>
      </c>
      <c r="S3017" t="s">
        <v>42</v>
      </c>
      <c r="T3017" t="s">
        <v>35</v>
      </c>
      <c r="U3017" s="1" t="s">
        <v>36</v>
      </c>
      <c r="V3017">
        <v>3</v>
      </c>
      <c r="W3017">
        <v>0</v>
      </c>
      <c r="X3017">
        <v>0</v>
      </c>
      <c r="Y3017">
        <v>0</v>
      </c>
      <c r="Z3017">
        <v>0</v>
      </c>
    </row>
    <row r="3018" spans="1:26" x14ac:dyDescent="0.25">
      <c r="A3018">
        <v>107015860</v>
      </c>
      <c r="B3018" t="s">
        <v>160</v>
      </c>
      <c r="C3018" t="s">
        <v>122</v>
      </c>
      <c r="D3018">
        <v>40001752</v>
      </c>
      <c r="E3018">
        <v>40001752</v>
      </c>
      <c r="F3018">
        <v>3.95</v>
      </c>
      <c r="G3018">
        <v>40001924</v>
      </c>
      <c r="H3018">
        <v>0.1</v>
      </c>
      <c r="I3018">
        <v>2022</v>
      </c>
      <c r="J3018" t="s">
        <v>154</v>
      </c>
      <c r="K3018" t="s">
        <v>39</v>
      </c>
      <c r="L3018" s="127">
        <v>0.57986111111111105</v>
      </c>
      <c r="M3018" t="s">
        <v>40</v>
      </c>
      <c r="N3018" t="s">
        <v>49</v>
      </c>
      <c r="O3018" t="s">
        <v>30</v>
      </c>
      <c r="P3018" t="s">
        <v>68</v>
      </c>
      <c r="Q3018" t="s">
        <v>41</v>
      </c>
      <c r="R3018" t="s">
        <v>33</v>
      </c>
      <c r="S3018" t="s">
        <v>42</v>
      </c>
      <c r="T3018" t="s">
        <v>35</v>
      </c>
      <c r="U3018" s="1" t="s">
        <v>36</v>
      </c>
      <c r="V3018">
        <v>1</v>
      </c>
      <c r="W3018">
        <v>0</v>
      </c>
      <c r="X3018">
        <v>0</v>
      </c>
      <c r="Y3018">
        <v>0</v>
      </c>
      <c r="Z3018">
        <v>0</v>
      </c>
    </row>
    <row r="3019" spans="1:26" x14ac:dyDescent="0.25">
      <c r="A3019">
        <v>107015861</v>
      </c>
      <c r="B3019" t="s">
        <v>25</v>
      </c>
      <c r="C3019" t="s">
        <v>65</v>
      </c>
      <c r="D3019">
        <v>10000040</v>
      </c>
      <c r="E3019">
        <v>10000040</v>
      </c>
      <c r="F3019">
        <v>26.86</v>
      </c>
      <c r="G3019" t="s">
        <v>255</v>
      </c>
      <c r="H3019">
        <v>0.8</v>
      </c>
      <c r="I3019">
        <v>2022</v>
      </c>
      <c r="J3019" t="s">
        <v>154</v>
      </c>
      <c r="K3019" t="s">
        <v>27</v>
      </c>
      <c r="L3019" s="127">
        <v>0.45624999999999999</v>
      </c>
      <c r="M3019" t="s">
        <v>28</v>
      </c>
      <c r="N3019" t="s">
        <v>49</v>
      </c>
      <c r="O3019" t="s">
        <v>30</v>
      </c>
      <c r="P3019" t="s">
        <v>54</v>
      </c>
      <c r="Q3019" t="s">
        <v>41</v>
      </c>
      <c r="R3019" t="s">
        <v>95</v>
      </c>
      <c r="S3019" t="s">
        <v>42</v>
      </c>
      <c r="T3019" t="s">
        <v>102</v>
      </c>
      <c r="U3019" s="1" t="s">
        <v>116</v>
      </c>
      <c r="V3019">
        <v>0</v>
      </c>
      <c r="W3019">
        <v>0</v>
      </c>
      <c r="X3019">
        <v>0</v>
      </c>
      <c r="Y3019">
        <v>0</v>
      </c>
      <c r="Z3019">
        <v>0</v>
      </c>
    </row>
    <row r="3020" spans="1:26" x14ac:dyDescent="0.25">
      <c r="A3020">
        <v>107015868</v>
      </c>
      <c r="B3020" t="s">
        <v>25</v>
      </c>
      <c r="C3020" t="s">
        <v>65</v>
      </c>
      <c r="D3020">
        <v>10000040</v>
      </c>
      <c r="E3020">
        <v>10000040</v>
      </c>
      <c r="F3020">
        <v>23.518000000000001</v>
      </c>
      <c r="G3020">
        <v>29000070</v>
      </c>
      <c r="H3020">
        <v>0.53</v>
      </c>
      <c r="I3020">
        <v>2022</v>
      </c>
      <c r="J3020" t="s">
        <v>154</v>
      </c>
      <c r="K3020" t="s">
        <v>39</v>
      </c>
      <c r="L3020" s="127">
        <v>0.35902777777777778</v>
      </c>
      <c r="M3020" t="s">
        <v>28</v>
      </c>
      <c r="N3020" t="s">
        <v>49</v>
      </c>
      <c r="O3020" t="s">
        <v>30</v>
      </c>
      <c r="P3020" t="s">
        <v>31</v>
      </c>
      <c r="Q3020" t="s">
        <v>41</v>
      </c>
      <c r="R3020" t="s">
        <v>33</v>
      </c>
      <c r="S3020" t="s">
        <v>42</v>
      </c>
      <c r="T3020" t="s">
        <v>35</v>
      </c>
      <c r="U3020" s="1" t="s">
        <v>36</v>
      </c>
      <c r="V3020">
        <v>2</v>
      </c>
      <c r="W3020">
        <v>0</v>
      </c>
      <c r="X3020">
        <v>0</v>
      </c>
      <c r="Y3020">
        <v>0</v>
      </c>
      <c r="Z3020">
        <v>0</v>
      </c>
    </row>
    <row r="3021" spans="1:26" x14ac:dyDescent="0.25">
      <c r="A3021">
        <v>107015912</v>
      </c>
      <c r="B3021" t="s">
        <v>104</v>
      </c>
      <c r="C3021" t="s">
        <v>65</v>
      </c>
      <c r="D3021">
        <v>10000026</v>
      </c>
      <c r="E3021">
        <v>10000026</v>
      </c>
      <c r="F3021">
        <v>15.263999999999999</v>
      </c>
      <c r="G3021">
        <v>20000025</v>
      </c>
      <c r="H3021">
        <v>1.6</v>
      </c>
      <c r="I3021">
        <v>2022</v>
      </c>
      <c r="J3021" t="s">
        <v>154</v>
      </c>
      <c r="K3021" t="s">
        <v>53</v>
      </c>
      <c r="L3021" s="127">
        <v>0.8256944444444444</v>
      </c>
      <c r="M3021" t="s">
        <v>28</v>
      </c>
      <c r="N3021" t="s">
        <v>49</v>
      </c>
      <c r="O3021" t="s">
        <v>30</v>
      </c>
      <c r="P3021" t="s">
        <v>31</v>
      </c>
      <c r="Q3021" t="s">
        <v>41</v>
      </c>
      <c r="R3021" t="s">
        <v>33</v>
      </c>
      <c r="S3021" t="s">
        <v>42</v>
      </c>
      <c r="T3021" t="s">
        <v>35</v>
      </c>
      <c r="U3021" s="1" t="s">
        <v>36</v>
      </c>
      <c r="V3021">
        <v>8</v>
      </c>
      <c r="W3021">
        <v>0</v>
      </c>
      <c r="X3021">
        <v>0</v>
      </c>
      <c r="Y3021">
        <v>0</v>
      </c>
      <c r="Z3021">
        <v>0</v>
      </c>
    </row>
    <row r="3022" spans="1:26" x14ac:dyDescent="0.25">
      <c r="A3022">
        <v>107015916</v>
      </c>
      <c r="B3022" t="s">
        <v>86</v>
      </c>
      <c r="C3022" t="s">
        <v>65</v>
      </c>
      <c r="D3022">
        <v>10000026</v>
      </c>
      <c r="E3022">
        <v>10000026</v>
      </c>
      <c r="F3022">
        <v>24.757000000000001</v>
      </c>
      <c r="G3022">
        <v>200375</v>
      </c>
      <c r="H3022">
        <v>0.5</v>
      </c>
      <c r="I3022">
        <v>2022</v>
      </c>
      <c r="J3022" t="s">
        <v>154</v>
      </c>
      <c r="K3022" t="s">
        <v>53</v>
      </c>
      <c r="L3022" s="127">
        <v>0.74652777777777779</v>
      </c>
      <c r="M3022" t="s">
        <v>28</v>
      </c>
      <c r="N3022" t="s">
        <v>29</v>
      </c>
      <c r="O3022" t="s">
        <v>30</v>
      </c>
      <c r="P3022" t="s">
        <v>31</v>
      </c>
      <c r="Q3022" t="s">
        <v>41</v>
      </c>
      <c r="R3022" t="s">
        <v>33</v>
      </c>
      <c r="S3022" t="s">
        <v>42</v>
      </c>
      <c r="T3022" t="s">
        <v>35</v>
      </c>
      <c r="U3022" s="1" t="s">
        <v>36</v>
      </c>
      <c r="V3022">
        <v>2</v>
      </c>
      <c r="W3022">
        <v>0</v>
      </c>
      <c r="X3022">
        <v>0</v>
      </c>
      <c r="Y3022">
        <v>0</v>
      </c>
      <c r="Z3022">
        <v>0</v>
      </c>
    </row>
    <row r="3023" spans="1:26" x14ac:dyDescent="0.25">
      <c r="A3023">
        <v>107015933</v>
      </c>
      <c r="B3023" t="s">
        <v>104</v>
      </c>
      <c r="C3023" t="s">
        <v>65</v>
      </c>
      <c r="D3023">
        <v>10000026</v>
      </c>
      <c r="E3023">
        <v>10000026</v>
      </c>
      <c r="F3023">
        <v>999.99900000000002</v>
      </c>
      <c r="G3023">
        <v>200390</v>
      </c>
      <c r="H3023">
        <v>1</v>
      </c>
      <c r="I3023">
        <v>2022</v>
      </c>
      <c r="J3023" t="s">
        <v>154</v>
      </c>
      <c r="K3023" t="s">
        <v>53</v>
      </c>
      <c r="L3023" s="127">
        <v>0.88263888888888886</v>
      </c>
      <c r="M3023" t="s">
        <v>28</v>
      </c>
      <c r="N3023" t="s">
        <v>49</v>
      </c>
      <c r="O3023" t="s">
        <v>30</v>
      </c>
      <c r="P3023" t="s">
        <v>54</v>
      </c>
      <c r="Q3023" t="s">
        <v>32</v>
      </c>
      <c r="R3023" t="s">
        <v>33</v>
      </c>
      <c r="S3023" t="s">
        <v>42</v>
      </c>
      <c r="T3023" t="s">
        <v>52</v>
      </c>
      <c r="U3023" s="1" t="s">
        <v>36</v>
      </c>
      <c r="V3023">
        <v>2</v>
      </c>
      <c r="W3023">
        <v>0</v>
      </c>
      <c r="X3023">
        <v>0</v>
      </c>
      <c r="Y3023">
        <v>0</v>
      </c>
      <c r="Z3023">
        <v>0</v>
      </c>
    </row>
    <row r="3024" spans="1:26" x14ac:dyDescent="0.25">
      <c r="A3024">
        <v>107015968</v>
      </c>
      <c r="B3024" t="s">
        <v>86</v>
      </c>
      <c r="C3024" t="s">
        <v>65</v>
      </c>
      <c r="D3024">
        <v>10000026</v>
      </c>
      <c r="E3024">
        <v>10000026</v>
      </c>
      <c r="F3024">
        <v>23.262</v>
      </c>
      <c r="G3024">
        <v>200340</v>
      </c>
      <c r="H3024">
        <v>1.5</v>
      </c>
      <c r="I3024">
        <v>2022</v>
      </c>
      <c r="J3024" t="s">
        <v>154</v>
      </c>
      <c r="K3024" t="s">
        <v>27</v>
      </c>
      <c r="L3024" s="127">
        <v>0.72986111111111107</v>
      </c>
      <c r="M3024" t="s">
        <v>28</v>
      </c>
      <c r="N3024" t="s">
        <v>49</v>
      </c>
      <c r="O3024" t="s">
        <v>30</v>
      </c>
      <c r="P3024" t="s">
        <v>31</v>
      </c>
      <c r="Q3024" t="s">
        <v>41</v>
      </c>
      <c r="R3024" t="s">
        <v>33</v>
      </c>
      <c r="S3024" t="s">
        <v>42</v>
      </c>
      <c r="T3024" t="s">
        <v>35</v>
      </c>
      <c r="U3024" s="1" t="s">
        <v>64</v>
      </c>
      <c r="V3024">
        <v>5</v>
      </c>
      <c r="W3024">
        <v>0</v>
      </c>
      <c r="X3024">
        <v>0</v>
      </c>
      <c r="Y3024">
        <v>2</v>
      </c>
      <c r="Z3024">
        <v>0</v>
      </c>
    </row>
    <row r="3025" spans="1:26" x14ac:dyDescent="0.25">
      <c r="A3025">
        <v>107016126</v>
      </c>
      <c r="B3025" t="s">
        <v>110</v>
      </c>
      <c r="C3025" t="s">
        <v>38</v>
      </c>
      <c r="D3025">
        <v>20000074</v>
      </c>
      <c r="E3025">
        <v>20000074</v>
      </c>
      <c r="F3025">
        <v>7.1779999999999999</v>
      </c>
      <c r="G3025">
        <v>200790</v>
      </c>
      <c r="H3025">
        <v>0.1</v>
      </c>
      <c r="I3025">
        <v>2022</v>
      </c>
      <c r="J3025" t="s">
        <v>145</v>
      </c>
      <c r="K3025" t="s">
        <v>48</v>
      </c>
      <c r="L3025" s="127">
        <v>0.52361111111111114</v>
      </c>
      <c r="M3025" t="s">
        <v>28</v>
      </c>
      <c r="N3025" t="s">
        <v>49</v>
      </c>
      <c r="O3025" t="s">
        <v>30</v>
      </c>
      <c r="P3025" t="s">
        <v>31</v>
      </c>
      <c r="Q3025" t="s">
        <v>41</v>
      </c>
      <c r="R3025" t="s">
        <v>33</v>
      </c>
      <c r="S3025" t="s">
        <v>42</v>
      </c>
      <c r="T3025" t="s">
        <v>35</v>
      </c>
      <c r="U3025" s="1" t="s">
        <v>36</v>
      </c>
      <c r="V3025">
        <v>2</v>
      </c>
      <c r="W3025">
        <v>0</v>
      </c>
      <c r="X3025">
        <v>0</v>
      </c>
      <c r="Y3025">
        <v>0</v>
      </c>
      <c r="Z3025">
        <v>0</v>
      </c>
    </row>
    <row r="3026" spans="1:26" x14ac:dyDescent="0.25">
      <c r="A3026">
        <v>107016130</v>
      </c>
      <c r="B3026" t="s">
        <v>81</v>
      </c>
      <c r="C3026" t="s">
        <v>45</v>
      </c>
      <c r="D3026">
        <v>50013446</v>
      </c>
      <c r="E3026">
        <v>50013446</v>
      </c>
      <c r="F3026">
        <v>1.49</v>
      </c>
      <c r="G3026">
        <v>50016166</v>
      </c>
      <c r="H3026">
        <v>0</v>
      </c>
      <c r="I3026">
        <v>2022</v>
      </c>
      <c r="J3026" t="s">
        <v>154</v>
      </c>
      <c r="K3026" t="s">
        <v>48</v>
      </c>
      <c r="L3026" s="127">
        <v>0.9472222222222223</v>
      </c>
      <c r="M3026" t="s">
        <v>28</v>
      </c>
      <c r="N3026" t="s">
        <v>29</v>
      </c>
      <c r="P3026" t="s">
        <v>31</v>
      </c>
      <c r="Q3026" t="s">
        <v>41</v>
      </c>
      <c r="R3026" t="s">
        <v>33</v>
      </c>
      <c r="S3026" t="s">
        <v>42</v>
      </c>
      <c r="T3026" t="s">
        <v>47</v>
      </c>
      <c r="U3026" s="1" t="s">
        <v>36</v>
      </c>
      <c r="V3026">
        <v>5</v>
      </c>
      <c r="W3026">
        <v>0</v>
      </c>
      <c r="X3026">
        <v>0</v>
      </c>
      <c r="Y3026">
        <v>0</v>
      </c>
      <c r="Z3026">
        <v>0</v>
      </c>
    </row>
    <row r="3027" spans="1:26" x14ac:dyDescent="0.25">
      <c r="A3027">
        <v>107016337</v>
      </c>
      <c r="B3027" t="s">
        <v>112</v>
      </c>
      <c r="C3027" t="s">
        <v>65</v>
      </c>
      <c r="D3027">
        <v>10000095</v>
      </c>
      <c r="E3027">
        <v>10000095</v>
      </c>
      <c r="F3027">
        <v>8.109</v>
      </c>
      <c r="G3027" t="s">
        <v>255</v>
      </c>
      <c r="H3027">
        <v>0.76</v>
      </c>
      <c r="I3027">
        <v>2022</v>
      </c>
      <c r="J3027" t="s">
        <v>154</v>
      </c>
      <c r="K3027" t="s">
        <v>53</v>
      </c>
      <c r="L3027" s="127">
        <v>0.66597222222222219</v>
      </c>
      <c r="M3027" t="s">
        <v>51</v>
      </c>
      <c r="N3027" t="s">
        <v>49</v>
      </c>
      <c r="O3027" t="s">
        <v>30</v>
      </c>
      <c r="P3027" t="s">
        <v>68</v>
      </c>
      <c r="Q3027" t="s">
        <v>41</v>
      </c>
      <c r="R3027" t="s">
        <v>33</v>
      </c>
      <c r="S3027" t="s">
        <v>42</v>
      </c>
      <c r="T3027" t="s">
        <v>35</v>
      </c>
      <c r="U3027" s="1" t="s">
        <v>36</v>
      </c>
      <c r="V3027">
        <v>3</v>
      </c>
      <c r="W3027">
        <v>0</v>
      </c>
      <c r="X3027">
        <v>0</v>
      </c>
      <c r="Y3027">
        <v>0</v>
      </c>
      <c r="Z3027">
        <v>0</v>
      </c>
    </row>
    <row r="3028" spans="1:26" x14ac:dyDescent="0.25">
      <c r="A3028">
        <v>107016339</v>
      </c>
      <c r="B3028" t="s">
        <v>112</v>
      </c>
      <c r="C3028" t="s">
        <v>65</v>
      </c>
      <c r="D3028">
        <v>10000095</v>
      </c>
      <c r="E3028">
        <v>10000095</v>
      </c>
      <c r="F3028">
        <v>1.2470000000000001</v>
      </c>
      <c r="G3028">
        <v>40001002</v>
      </c>
      <c r="H3028">
        <v>0.5</v>
      </c>
      <c r="I3028">
        <v>2022</v>
      </c>
      <c r="J3028" t="s">
        <v>154</v>
      </c>
      <c r="K3028" t="s">
        <v>58</v>
      </c>
      <c r="L3028" s="127">
        <v>0.50416666666666665</v>
      </c>
      <c r="M3028" t="s">
        <v>28</v>
      </c>
      <c r="N3028" t="s">
        <v>49</v>
      </c>
      <c r="O3028" t="s">
        <v>30</v>
      </c>
      <c r="P3028" t="s">
        <v>54</v>
      </c>
      <c r="Q3028" t="s">
        <v>41</v>
      </c>
      <c r="R3028" t="s">
        <v>33</v>
      </c>
      <c r="S3028" t="s">
        <v>42</v>
      </c>
      <c r="T3028" t="s">
        <v>35</v>
      </c>
      <c r="U3028" s="1" t="s">
        <v>36</v>
      </c>
      <c r="V3028">
        <v>10</v>
      </c>
      <c r="W3028">
        <v>0</v>
      </c>
      <c r="X3028">
        <v>0</v>
      </c>
      <c r="Y3028">
        <v>0</v>
      </c>
      <c r="Z3028">
        <v>0</v>
      </c>
    </row>
    <row r="3029" spans="1:26" x14ac:dyDescent="0.25">
      <c r="A3029">
        <v>107016340</v>
      </c>
      <c r="B3029" t="s">
        <v>112</v>
      </c>
      <c r="C3029" t="s">
        <v>65</v>
      </c>
      <c r="D3029">
        <v>10000095</v>
      </c>
      <c r="E3029">
        <v>10000095</v>
      </c>
      <c r="F3029">
        <v>1.2470000000000001</v>
      </c>
      <c r="G3029">
        <v>40001002</v>
      </c>
      <c r="H3029">
        <v>0.5</v>
      </c>
      <c r="I3029">
        <v>2022</v>
      </c>
      <c r="J3029" t="s">
        <v>154</v>
      </c>
      <c r="K3029" t="s">
        <v>58</v>
      </c>
      <c r="L3029" s="127">
        <v>0.50486111111111109</v>
      </c>
      <c r="M3029" t="s">
        <v>28</v>
      </c>
      <c r="N3029" t="s">
        <v>49</v>
      </c>
      <c r="O3029" t="s">
        <v>30</v>
      </c>
      <c r="P3029" t="s">
        <v>54</v>
      </c>
      <c r="Q3029" t="s">
        <v>41</v>
      </c>
      <c r="R3029" t="s">
        <v>33</v>
      </c>
      <c r="S3029" t="s">
        <v>42</v>
      </c>
      <c r="T3029" t="s">
        <v>35</v>
      </c>
      <c r="U3029" s="1" t="s">
        <v>36</v>
      </c>
      <c r="V3029">
        <v>5</v>
      </c>
      <c r="W3029">
        <v>0</v>
      </c>
      <c r="X3029">
        <v>0</v>
      </c>
      <c r="Y3029">
        <v>0</v>
      </c>
      <c r="Z3029">
        <v>0</v>
      </c>
    </row>
    <row r="3030" spans="1:26" x14ac:dyDescent="0.25">
      <c r="A3030">
        <v>107016345</v>
      </c>
      <c r="B3030" t="s">
        <v>112</v>
      </c>
      <c r="C3030" t="s">
        <v>65</v>
      </c>
      <c r="D3030">
        <v>10000095</v>
      </c>
      <c r="E3030">
        <v>10000095</v>
      </c>
      <c r="F3030">
        <v>1.2470000000000001</v>
      </c>
      <c r="G3030">
        <v>40001002</v>
      </c>
      <c r="H3030">
        <v>0.5</v>
      </c>
      <c r="I3030">
        <v>2022</v>
      </c>
      <c r="J3030" t="s">
        <v>154</v>
      </c>
      <c r="K3030" t="s">
        <v>58</v>
      </c>
      <c r="L3030" s="127">
        <v>0.50555555555555554</v>
      </c>
      <c r="M3030" t="s">
        <v>28</v>
      </c>
      <c r="N3030" t="s">
        <v>49</v>
      </c>
      <c r="O3030" t="s">
        <v>30</v>
      </c>
      <c r="P3030" t="s">
        <v>54</v>
      </c>
      <c r="Q3030" t="s">
        <v>41</v>
      </c>
      <c r="R3030" t="s">
        <v>33</v>
      </c>
      <c r="S3030" t="s">
        <v>42</v>
      </c>
      <c r="T3030" t="s">
        <v>35</v>
      </c>
      <c r="U3030" s="1" t="s">
        <v>36</v>
      </c>
      <c r="V3030">
        <v>7</v>
      </c>
      <c r="W3030">
        <v>0</v>
      </c>
      <c r="X3030">
        <v>0</v>
      </c>
      <c r="Y3030">
        <v>0</v>
      </c>
      <c r="Z3030">
        <v>0</v>
      </c>
    </row>
    <row r="3031" spans="1:26" x14ac:dyDescent="0.25">
      <c r="A3031">
        <v>107016390</v>
      </c>
      <c r="B3031" t="s">
        <v>117</v>
      </c>
      <c r="C3031" t="s">
        <v>65</v>
      </c>
      <c r="D3031">
        <v>10000077</v>
      </c>
      <c r="E3031">
        <v>10000077</v>
      </c>
      <c r="F3031">
        <v>999.99900000000002</v>
      </c>
      <c r="H3031">
        <v>0.35</v>
      </c>
      <c r="I3031">
        <v>2022</v>
      </c>
      <c r="J3031" t="s">
        <v>154</v>
      </c>
      <c r="K3031" t="s">
        <v>53</v>
      </c>
      <c r="L3031" s="127">
        <v>0.6166666666666667</v>
      </c>
      <c r="M3031" t="s">
        <v>28</v>
      </c>
      <c r="N3031" t="s">
        <v>49</v>
      </c>
      <c r="O3031" t="s">
        <v>30</v>
      </c>
      <c r="P3031" t="s">
        <v>31</v>
      </c>
      <c r="Q3031" t="s">
        <v>41</v>
      </c>
      <c r="R3031" t="s">
        <v>33</v>
      </c>
      <c r="S3031" t="s">
        <v>42</v>
      </c>
      <c r="T3031" t="s">
        <v>35</v>
      </c>
      <c r="U3031" s="1" t="s">
        <v>64</v>
      </c>
      <c r="V3031">
        <v>5</v>
      </c>
      <c r="W3031">
        <v>0</v>
      </c>
      <c r="X3031">
        <v>0</v>
      </c>
      <c r="Y3031">
        <v>2</v>
      </c>
      <c r="Z3031">
        <v>0</v>
      </c>
    </row>
    <row r="3032" spans="1:26" x14ac:dyDescent="0.25">
      <c r="A3032">
        <v>107016391</v>
      </c>
      <c r="B3032" t="s">
        <v>117</v>
      </c>
      <c r="C3032" t="s">
        <v>65</v>
      </c>
      <c r="D3032">
        <v>10000077</v>
      </c>
      <c r="E3032">
        <v>10000077</v>
      </c>
      <c r="F3032">
        <v>19.997</v>
      </c>
      <c r="G3032">
        <v>50003816</v>
      </c>
      <c r="H3032">
        <v>0.35</v>
      </c>
      <c r="I3032">
        <v>2022</v>
      </c>
      <c r="J3032" t="s">
        <v>154</v>
      </c>
      <c r="K3032" t="s">
        <v>53</v>
      </c>
      <c r="L3032" s="127">
        <v>0.61597222222222225</v>
      </c>
      <c r="M3032" t="s">
        <v>28</v>
      </c>
      <c r="N3032" t="s">
        <v>49</v>
      </c>
      <c r="O3032" t="s">
        <v>30</v>
      </c>
      <c r="P3032" t="s">
        <v>31</v>
      </c>
      <c r="Q3032" t="s">
        <v>41</v>
      </c>
      <c r="R3032" t="s">
        <v>33</v>
      </c>
      <c r="S3032" t="s">
        <v>42</v>
      </c>
      <c r="T3032" t="s">
        <v>35</v>
      </c>
      <c r="U3032" s="1" t="s">
        <v>64</v>
      </c>
      <c r="V3032">
        <v>5</v>
      </c>
      <c r="W3032">
        <v>0</v>
      </c>
      <c r="X3032">
        <v>0</v>
      </c>
      <c r="Y3032">
        <v>1</v>
      </c>
      <c r="Z3032">
        <v>1</v>
      </c>
    </row>
    <row r="3033" spans="1:26" x14ac:dyDescent="0.25">
      <c r="A3033">
        <v>107016415</v>
      </c>
      <c r="B3033" t="s">
        <v>107</v>
      </c>
      <c r="C3033" t="s">
        <v>38</v>
      </c>
      <c r="D3033">
        <v>20000321</v>
      </c>
      <c r="E3033">
        <v>20000321</v>
      </c>
      <c r="F3033">
        <v>3.2810000000000001</v>
      </c>
      <c r="G3033">
        <v>40002772</v>
      </c>
      <c r="H3033">
        <v>4.0000000000000001E-3</v>
      </c>
      <c r="I3033">
        <v>2022</v>
      </c>
      <c r="J3033" t="s">
        <v>154</v>
      </c>
      <c r="K3033" t="s">
        <v>53</v>
      </c>
      <c r="L3033" s="127">
        <v>0.65902777777777777</v>
      </c>
      <c r="M3033" t="s">
        <v>77</v>
      </c>
      <c r="N3033" t="s">
        <v>49</v>
      </c>
      <c r="O3033" t="s">
        <v>30</v>
      </c>
      <c r="P3033" t="s">
        <v>54</v>
      </c>
      <c r="Q3033" t="s">
        <v>41</v>
      </c>
      <c r="R3033" t="s">
        <v>61</v>
      </c>
      <c r="S3033" t="s">
        <v>42</v>
      </c>
      <c r="T3033" t="s">
        <v>35</v>
      </c>
      <c r="U3033" s="1" t="s">
        <v>64</v>
      </c>
      <c r="V3033">
        <v>2</v>
      </c>
      <c r="W3033">
        <v>0</v>
      </c>
      <c r="X3033">
        <v>0</v>
      </c>
      <c r="Y3033">
        <v>2</v>
      </c>
      <c r="Z3033">
        <v>0</v>
      </c>
    </row>
    <row r="3034" spans="1:26" x14ac:dyDescent="0.25">
      <c r="A3034">
        <v>107016417</v>
      </c>
      <c r="B3034" t="s">
        <v>25</v>
      </c>
      <c r="C3034" t="s">
        <v>65</v>
      </c>
      <c r="D3034">
        <v>10000040</v>
      </c>
      <c r="E3034">
        <v>10000040</v>
      </c>
      <c r="F3034">
        <v>27.56</v>
      </c>
      <c r="G3034" t="s">
        <v>255</v>
      </c>
      <c r="H3034">
        <v>0.1</v>
      </c>
      <c r="I3034">
        <v>2022</v>
      </c>
      <c r="J3034" t="s">
        <v>154</v>
      </c>
      <c r="K3034" t="s">
        <v>48</v>
      </c>
      <c r="L3034" s="127">
        <v>0.62708333333333333</v>
      </c>
      <c r="M3034" t="s">
        <v>28</v>
      </c>
      <c r="N3034" t="s">
        <v>49</v>
      </c>
      <c r="O3034" t="s">
        <v>30</v>
      </c>
      <c r="P3034" t="s">
        <v>31</v>
      </c>
      <c r="Q3034" t="s">
        <v>32</v>
      </c>
      <c r="R3034" t="s">
        <v>33</v>
      </c>
      <c r="S3034" t="s">
        <v>42</v>
      </c>
      <c r="T3034" t="s">
        <v>35</v>
      </c>
      <c r="U3034" s="1" t="s">
        <v>36</v>
      </c>
      <c r="V3034">
        <v>4</v>
      </c>
      <c r="W3034">
        <v>0</v>
      </c>
      <c r="X3034">
        <v>0</v>
      </c>
      <c r="Y3034">
        <v>0</v>
      </c>
      <c r="Z3034">
        <v>0</v>
      </c>
    </row>
    <row r="3035" spans="1:26" x14ac:dyDescent="0.25">
      <c r="A3035">
        <v>107016466</v>
      </c>
      <c r="B3035" t="s">
        <v>114</v>
      </c>
      <c r="C3035" t="s">
        <v>67</v>
      </c>
      <c r="D3035">
        <v>30000070</v>
      </c>
      <c r="E3035">
        <v>30000070</v>
      </c>
      <c r="F3035">
        <v>999.99900000000002</v>
      </c>
      <c r="G3035">
        <v>50042336</v>
      </c>
      <c r="H3035">
        <v>0.5</v>
      </c>
      <c r="I3035">
        <v>2022</v>
      </c>
      <c r="J3035" t="s">
        <v>154</v>
      </c>
      <c r="K3035" t="s">
        <v>58</v>
      </c>
      <c r="L3035" s="127">
        <v>0.85902777777777783</v>
      </c>
      <c r="M3035" t="s">
        <v>28</v>
      </c>
      <c r="N3035" t="s">
        <v>29</v>
      </c>
      <c r="P3035" t="s">
        <v>68</v>
      </c>
      <c r="Q3035" t="s">
        <v>62</v>
      </c>
      <c r="R3035" t="s">
        <v>33</v>
      </c>
      <c r="S3035" t="s">
        <v>34</v>
      </c>
      <c r="T3035" t="s">
        <v>57</v>
      </c>
      <c r="U3035" s="1" t="s">
        <v>36</v>
      </c>
      <c r="V3035">
        <v>2</v>
      </c>
      <c r="W3035">
        <v>0</v>
      </c>
      <c r="X3035">
        <v>0</v>
      </c>
      <c r="Y3035">
        <v>0</v>
      </c>
      <c r="Z3035">
        <v>0</v>
      </c>
    </row>
    <row r="3036" spans="1:26" x14ac:dyDescent="0.25">
      <c r="A3036">
        <v>107016611</v>
      </c>
      <c r="B3036" t="s">
        <v>157</v>
      </c>
      <c r="C3036" t="s">
        <v>65</v>
      </c>
      <c r="D3036">
        <v>10000085</v>
      </c>
      <c r="E3036">
        <v>10000085</v>
      </c>
      <c r="F3036">
        <v>0.91500000000000004</v>
      </c>
      <c r="G3036">
        <v>20000015</v>
      </c>
      <c r="H3036">
        <v>0.1</v>
      </c>
      <c r="I3036">
        <v>2022</v>
      </c>
      <c r="J3036" t="s">
        <v>154</v>
      </c>
      <c r="K3036" t="s">
        <v>53</v>
      </c>
      <c r="L3036" s="127">
        <v>0.69930555555555562</v>
      </c>
      <c r="M3036" t="s">
        <v>28</v>
      </c>
      <c r="N3036" t="s">
        <v>29</v>
      </c>
      <c r="O3036" t="s">
        <v>30</v>
      </c>
      <c r="P3036" t="s">
        <v>31</v>
      </c>
      <c r="Q3036" t="s">
        <v>32</v>
      </c>
      <c r="R3036" t="s">
        <v>33</v>
      </c>
      <c r="S3036" t="s">
        <v>42</v>
      </c>
      <c r="T3036" t="s">
        <v>35</v>
      </c>
      <c r="U3036" s="1" t="s">
        <v>36</v>
      </c>
      <c r="V3036">
        <v>5</v>
      </c>
      <c r="W3036">
        <v>0</v>
      </c>
      <c r="X3036">
        <v>0</v>
      </c>
      <c r="Y3036">
        <v>0</v>
      </c>
      <c r="Z3036">
        <v>0</v>
      </c>
    </row>
    <row r="3037" spans="1:26" x14ac:dyDescent="0.25">
      <c r="A3037">
        <v>107016630</v>
      </c>
      <c r="B3037" t="s">
        <v>114</v>
      </c>
      <c r="C3037" t="s">
        <v>67</v>
      </c>
      <c r="D3037">
        <v>30000042</v>
      </c>
      <c r="E3037">
        <v>30000042</v>
      </c>
      <c r="F3037">
        <v>13.180999999999999</v>
      </c>
      <c r="G3037">
        <v>40001902</v>
      </c>
      <c r="H3037">
        <v>1.1000000000000001</v>
      </c>
      <c r="I3037">
        <v>2022</v>
      </c>
      <c r="J3037" t="s">
        <v>154</v>
      </c>
      <c r="K3037" t="s">
        <v>48</v>
      </c>
      <c r="L3037" s="127">
        <v>0.4375</v>
      </c>
      <c r="M3037" t="s">
        <v>28</v>
      </c>
      <c r="N3037" t="s">
        <v>49</v>
      </c>
      <c r="O3037" t="s">
        <v>30</v>
      </c>
      <c r="P3037" t="s">
        <v>31</v>
      </c>
      <c r="Q3037" t="s">
        <v>41</v>
      </c>
      <c r="R3037" t="s">
        <v>33</v>
      </c>
      <c r="S3037" t="s">
        <v>42</v>
      </c>
      <c r="T3037" t="s">
        <v>35</v>
      </c>
      <c r="U3037" s="1" t="s">
        <v>36</v>
      </c>
      <c r="V3037">
        <v>1</v>
      </c>
      <c r="W3037">
        <v>0</v>
      </c>
      <c r="X3037">
        <v>0</v>
      </c>
      <c r="Y3037">
        <v>0</v>
      </c>
      <c r="Z3037">
        <v>0</v>
      </c>
    </row>
    <row r="3038" spans="1:26" x14ac:dyDescent="0.25">
      <c r="A3038">
        <v>107016655</v>
      </c>
      <c r="B3038" t="s">
        <v>117</v>
      </c>
      <c r="C3038" t="s">
        <v>65</v>
      </c>
      <c r="D3038">
        <v>10000077</v>
      </c>
      <c r="E3038">
        <v>10000077</v>
      </c>
      <c r="F3038">
        <v>20.135999999999999</v>
      </c>
      <c r="G3038">
        <v>200500</v>
      </c>
      <c r="H3038">
        <v>0.38</v>
      </c>
      <c r="I3038">
        <v>2022</v>
      </c>
      <c r="J3038" t="s">
        <v>154</v>
      </c>
      <c r="K3038" t="s">
        <v>48</v>
      </c>
      <c r="L3038" s="127">
        <v>0.65486111111111112</v>
      </c>
      <c r="M3038" t="s">
        <v>28</v>
      </c>
      <c r="N3038" t="s">
        <v>49</v>
      </c>
      <c r="O3038" t="s">
        <v>30</v>
      </c>
      <c r="P3038" t="s">
        <v>31</v>
      </c>
      <c r="Q3038" t="s">
        <v>41</v>
      </c>
      <c r="R3038" t="s">
        <v>33</v>
      </c>
      <c r="S3038" t="s">
        <v>42</v>
      </c>
      <c r="T3038" t="s">
        <v>35</v>
      </c>
      <c r="U3038" s="1" t="s">
        <v>36</v>
      </c>
      <c r="V3038">
        <v>2</v>
      </c>
      <c r="W3038">
        <v>0</v>
      </c>
      <c r="X3038">
        <v>0</v>
      </c>
      <c r="Y3038">
        <v>0</v>
      </c>
      <c r="Z3038">
        <v>0</v>
      </c>
    </row>
    <row r="3039" spans="1:26" x14ac:dyDescent="0.25">
      <c r="A3039">
        <v>107016673</v>
      </c>
      <c r="B3039" t="s">
        <v>100</v>
      </c>
      <c r="C3039" t="s">
        <v>67</v>
      </c>
      <c r="D3039">
        <v>30000016</v>
      </c>
      <c r="E3039">
        <v>30000016</v>
      </c>
      <c r="F3039">
        <v>4.1319999999999997</v>
      </c>
      <c r="G3039">
        <v>40001816</v>
      </c>
      <c r="H3039">
        <v>0.2</v>
      </c>
      <c r="I3039">
        <v>2022</v>
      </c>
      <c r="J3039" t="s">
        <v>154</v>
      </c>
      <c r="K3039" t="s">
        <v>48</v>
      </c>
      <c r="L3039" s="127">
        <v>0.79513888888888884</v>
      </c>
      <c r="M3039" t="s">
        <v>28</v>
      </c>
      <c r="N3039" t="s">
        <v>49</v>
      </c>
      <c r="O3039" t="s">
        <v>30</v>
      </c>
      <c r="P3039" t="s">
        <v>31</v>
      </c>
      <c r="Q3039" t="s">
        <v>41</v>
      </c>
      <c r="R3039" t="s">
        <v>72</v>
      </c>
      <c r="S3039" t="s">
        <v>42</v>
      </c>
      <c r="T3039" t="s">
        <v>35</v>
      </c>
      <c r="U3039" s="1" t="s">
        <v>43</v>
      </c>
      <c r="V3039">
        <v>1</v>
      </c>
      <c r="W3039">
        <v>0</v>
      </c>
      <c r="X3039">
        <v>0</v>
      </c>
      <c r="Y3039">
        <v>0</v>
      </c>
      <c r="Z3039">
        <v>1</v>
      </c>
    </row>
    <row r="3040" spans="1:26" x14ac:dyDescent="0.25">
      <c r="A3040">
        <v>107016691</v>
      </c>
      <c r="B3040" t="s">
        <v>25</v>
      </c>
      <c r="C3040" t="s">
        <v>65</v>
      </c>
      <c r="D3040">
        <v>10000040</v>
      </c>
      <c r="E3040">
        <v>10000040</v>
      </c>
      <c r="F3040">
        <v>21.422000000000001</v>
      </c>
      <c r="G3040">
        <v>40005220</v>
      </c>
      <c r="H3040">
        <v>0.51</v>
      </c>
      <c r="I3040">
        <v>2022</v>
      </c>
      <c r="J3040" t="s">
        <v>154</v>
      </c>
      <c r="K3040" t="s">
        <v>39</v>
      </c>
      <c r="L3040" s="127">
        <v>0.28888888888888892</v>
      </c>
      <c r="M3040" t="s">
        <v>28</v>
      </c>
      <c r="N3040" t="s">
        <v>49</v>
      </c>
      <c r="O3040" t="s">
        <v>30</v>
      </c>
      <c r="P3040" t="s">
        <v>31</v>
      </c>
      <c r="Q3040" t="s">
        <v>41</v>
      </c>
      <c r="R3040" t="s">
        <v>33</v>
      </c>
      <c r="S3040" t="s">
        <v>42</v>
      </c>
      <c r="T3040" t="s">
        <v>35</v>
      </c>
      <c r="U3040" s="1" t="s">
        <v>64</v>
      </c>
      <c r="V3040">
        <v>5</v>
      </c>
      <c r="W3040">
        <v>0</v>
      </c>
      <c r="X3040">
        <v>0</v>
      </c>
      <c r="Y3040">
        <v>1</v>
      </c>
      <c r="Z3040">
        <v>3</v>
      </c>
    </row>
    <row r="3041" spans="1:26" x14ac:dyDescent="0.25">
      <c r="A3041">
        <v>107016769</v>
      </c>
      <c r="B3041" t="s">
        <v>97</v>
      </c>
      <c r="C3041" t="s">
        <v>45</v>
      </c>
      <c r="D3041">
        <v>50028840</v>
      </c>
      <c r="E3041">
        <v>50028840</v>
      </c>
      <c r="F3041">
        <v>2.88</v>
      </c>
      <c r="G3041">
        <v>50005647</v>
      </c>
      <c r="H3041">
        <v>0</v>
      </c>
      <c r="I3041">
        <v>2022</v>
      </c>
      <c r="J3041" t="s">
        <v>154</v>
      </c>
      <c r="K3041" t="s">
        <v>53</v>
      </c>
      <c r="L3041" s="127">
        <v>0.54027777777777775</v>
      </c>
      <c r="M3041" t="s">
        <v>40</v>
      </c>
      <c r="N3041" t="s">
        <v>49</v>
      </c>
      <c r="O3041" t="s">
        <v>30</v>
      </c>
      <c r="P3041" t="s">
        <v>31</v>
      </c>
      <c r="Q3041" t="s">
        <v>32</v>
      </c>
      <c r="R3041" t="s">
        <v>72</v>
      </c>
      <c r="S3041" t="s">
        <v>42</v>
      </c>
      <c r="T3041" t="s">
        <v>35</v>
      </c>
      <c r="U3041" s="1" t="s">
        <v>36</v>
      </c>
      <c r="V3041">
        <v>2</v>
      </c>
      <c r="W3041">
        <v>0</v>
      </c>
      <c r="X3041">
        <v>0</v>
      </c>
      <c r="Y3041">
        <v>0</v>
      </c>
      <c r="Z3041">
        <v>0</v>
      </c>
    </row>
    <row r="3042" spans="1:26" x14ac:dyDescent="0.25">
      <c r="A3042">
        <v>107016787</v>
      </c>
      <c r="B3042" t="s">
        <v>44</v>
      </c>
      <c r="C3042" t="s">
        <v>45</v>
      </c>
      <c r="D3042">
        <v>50005632</v>
      </c>
      <c r="E3042">
        <v>50005632</v>
      </c>
      <c r="F3042">
        <v>999.99900000000002</v>
      </c>
      <c r="H3042">
        <v>0</v>
      </c>
      <c r="I3042">
        <v>2022</v>
      </c>
      <c r="J3042" t="s">
        <v>154</v>
      </c>
      <c r="K3042" t="s">
        <v>55</v>
      </c>
      <c r="L3042" s="127">
        <v>0.5854166666666667</v>
      </c>
      <c r="M3042" t="s">
        <v>40</v>
      </c>
      <c r="N3042" t="s">
        <v>49</v>
      </c>
      <c r="O3042" t="s">
        <v>30</v>
      </c>
      <c r="P3042" t="s">
        <v>31</v>
      </c>
      <c r="Q3042" t="s">
        <v>41</v>
      </c>
      <c r="R3042" t="s">
        <v>50</v>
      </c>
      <c r="S3042" t="s">
        <v>42</v>
      </c>
      <c r="T3042" t="s">
        <v>35</v>
      </c>
      <c r="U3042" s="1" t="s">
        <v>36</v>
      </c>
      <c r="V3042">
        <v>4</v>
      </c>
      <c r="W3042">
        <v>0</v>
      </c>
      <c r="X3042">
        <v>0</v>
      </c>
      <c r="Y3042">
        <v>0</v>
      </c>
      <c r="Z3042">
        <v>0</v>
      </c>
    </row>
    <row r="3043" spans="1:26" x14ac:dyDescent="0.25">
      <c r="A3043">
        <v>107016861</v>
      </c>
      <c r="B3043" t="s">
        <v>44</v>
      </c>
      <c r="C3043" t="s">
        <v>45</v>
      </c>
      <c r="D3043">
        <v>50003816</v>
      </c>
      <c r="E3043">
        <v>50003816</v>
      </c>
      <c r="F3043">
        <v>1.657</v>
      </c>
      <c r="G3043">
        <v>50017497</v>
      </c>
      <c r="H3043">
        <v>0</v>
      </c>
      <c r="I3043">
        <v>2022</v>
      </c>
      <c r="J3043" t="s">
        <v>154</v>
      </c>
      <c r="K3043" t="s">
        <v>39</v>
      </c>
      <c r="L3043" s="127">
        <v>0.74930555555555556</v>
      </c>
      <c r="M3043" t="s">
        <v>40</v>
      </c>
      <c r="N3043" t="s">
        <v>49</v>
      </c>
      <c r="O3043" t="s">
        <v>30</v>
      </c>
      <c r="P3043" t="s">
        <v>31</v>
      </c>
      <c r="Q3043" t="s">
        <v>41</v>
      </c>
      <c r="R3043" t="s">
        <v>50</v>
      </c>
      <c r="S3043" t="s">
        <v>42</v>
      </c>
      <c r="T3043" t="s">
        <v>35</v>
      </c>
      <c r="U3043" s="1" t="s">
        <v>85</v>
      </c>
      <c r="V3043">
        <v>1</v>
      </c>
      <c r="W3043">
        <v>0</v>
      </c>
      <c r="X3043">
        <v>1</v>
      </c>
      <c r="Y3043">
        <v>0</v>
      </c>
      <c r="Z3043">
        <v>0</v>
      </c>
    </row>
    <row r="3044" spans="1:26" x14ac:dyDescent="0.25">
      <c r="A3044">
        <v>107016971</v>
      </c>
      <c r="B3044" t="s">
        <v>106</v>
      </c>
      <c r="C3044" t="s">
        <v>65</v>
      </c>
      <c r="D3044">
        <v>10000095</v>
      </c>
      <c r="E3044">
        <v>10000095</v>
      </c>
      <c r="F3044">
        <v>26.099</v>
      </c>
      <c r="G3044">
        <v>40001813</v>
      </c>
      <c r="H3044">
        <v>2</v>
      </c>
      <c r="I3044">
        <v>2022</v>
      </c>
      <c r="J3044" t="s">
        <v>145</v>
      </c>
      <c r="K3044" t="s">
        <v>53</v>
      </c>
      <c r="L3044" s="127">
        <v>0.40416666666666662</v>
      </c>
      <c r="M3044" t="s">
        <v>28</v>
      </c>
      <c r="N3044" t="s">
        <v>29</v>
      </c>
      <c r="O3044" t="s">
        <v>30</v>
      </c>
      <c r="P3044" t="s">
        <v>31</v>
      </c>
      <c r="Q3044" t="s">
        <v>62</v>
      </c>
      <c r="R3044" t="s">
        <v>33</v>
      </c>
      <c r="S3044" t="s">
        <v>34</v>
      </c>
      <c r="T3044" t="s">
        <v>35</v>
      </c>
      <c r="U3044" s="1" t="s">
        <v>43</v>
      </c>
      <c r="V3044">
        <v>4</v>
      </c>
      <c r="W3044">
        <v>0</v>
      </c>
      <c r="X3044">
        <v>0</v>
      </c>
      <c r="Y3044">
        <v>0</v>
      </c>
      <c r="Z3044">
        <v>1</v>
      </c>
    </row>
    <row r="3045" spans="1:26" x14ac:dyDescent="0.25">
      <c r="A3045">
        <v>107016985</v>
      </c>
      <c r="B3045" t="s">
        <v>81</v>
      </c>
      <c r="C3045" t="s">
        <v>65</v>
      </c>
      <c r="D3045">
        <v>10000485</v>
      </c>
      <c r="E3045">
        <v>10800485</v>
      </c>
      <c r="F3045">
        <v>21.384</v>
      </c>
      <c r="G3045">
        <v>30000016</v>
      </c>
      <c r="H3045">
        <v>5</v>
      </c>
      <c r="I3045">
        <v>2022</v>
      </c>
      <c r="J3045" t="s">
        <v>154</v>
      </c>
      <c r="K3045" t="s">
        <v>55</v>
      </c>
      <c r="L3045" s="127">
        <v>0.54305555555555551</v>
      </c>
      <c r="M3045" t="s">
        <v>28</v>
      </c>
      <c r="N3045" t="s">
        <v>49</v>
      </c>
      <c r="O3045" t="s">
        <v>30</v>
      </c>
      <c r="P3045" t="s">
        <v>31</v>
      </c>
      <c r="Q3045" t="s">
        <v>41</v>
      </c>
      <c r="R3045" t="s">
        <v>33</v>
      </c>
      <c r="S3045" t="s">
        <v>42</v>
      </c>
      <c r="T3045" t="s">
        <v>35</v>
      </c>
      <c r="U3045" s="1" t="s">
        <v>36</v>
      </c>
      <c r="V3045">
        <v>1</v>
      </c>
      <c r="W3045">
        <v>0</v>
      </c>
      <c r="X3045">
        <v>0</v>
      </c>
      <c r="Y3045">
        <v>0</v>
      </c>
      <c r="Z3045">
        <v>0</v>
      </c>
    </row>
    <row r="3046" spans="1:26" x14ac:dyDescent="0.25">
      <c r="A3046">
        <v>107016997</v>
      </c>
      <c r="B3046" t="s">
        <v>106</v>
      </c>
      <c r="C3046" t="s">
        <v>65</v>
      </c>
      <c r="D3046">
        <v>10000095</v>
      </c>
      <c r="E3046">
        <v>10000095</v>
      </c>
      <c r="F3046">
        <v>21.414999999999999</v>
      </c>
      <c r="G3046">
        <v>40001815</v>
      </c>
      <c r="H3046">
        <v>1.1000000000000001</v>
      </c>
      <c r="I3046">
        <v>2022</v>
      </c>
      <c r="J3046" t="s">
        <v>154</v>
      </c>
      <c r="K3046" t="s">
        <v>60</v>
      </c>
      <c r="L3046" s="127">
        <v>0.1986111111111111</v>
      </c>
      <c r="M3046" t="s">
        <v>28</v>
      </c>
      <c r="N3046" t="s">
        <v>29</v>
      </c>
      <c r="O3046" t="s">
        <v>30</v>
      </c>
      <c r="P3046" t="s">
        <v>54</v>
      </c>
      <c r="Q3046" t="s">
        <v>41</v>
      </c>
      <c r="R3046" t="s">
        <v>33</v>
      </c>
      <c r="S3046" t="s">
        <v>42</v>
      </c>
      <c r="T3046" t="s">
        <v>57</v>
      </c>
      <c r="U3046" s="1" t="s">
        <v>43</v>
      </c>
      <c r="V3046">
        <v>1</v>
      </c>
      <c r="W3046">
        <v>0</v>
      </c>
      <c r="X3046">
        <v>0</v>
      </c>
      <c r="Y3046">
        <v>0</v>
      </c>
      <c r="Z3046">
        <v>1</v>
      </c>
    </row>
    <row r="3047" spans="1:26" x14ac:dyDescent="0.25">
      <c r="A3047">
        <v>107017093</v>
      </c>
      <c r="B3047" t="s">
        <v>106</v>
      </c>
      <c r="C3047" t="s">
        <v>65</v>
      </c>
      <c r="D3047">
        <v>10000095</v>
      </c>
      <c r="E3047">
        <v>10000095</v>
      </c>
      <c r="F3047">
        <v>22.414999999999999</v>
      </c>
      <c r="G3047">
        <v>40001815</v>
      </c>
      <c r="H3047">
        <v>0.1</v>
      </c>
      <c r="I3047">
        <v>2022</v>
      </c>
      <c r="J3047" t="s">
        <v>154</v>
      </c>
      <c r="K3047" t="s">
        <v>48</v>
      </c>
      <c r="L3047" s="127">
        <v>0.7909722222222223</v>
      </c>
      <c r="M3047" t="s">
        <v>28</v>
      </c>
      <c r="N3047" t="s">
        <v>29</v>
      </c>
      <c r="O3047" t="s">
        <v>30</v>
      </c>
      <c r="P3047" t="s">
        <v>54</v>
      </c>
      <c r="Q3047" t="s">
        <v>32</v>
      </c>
      <c r="R3047" t="s">
        <v>33</v>
      </c>
      <c r="S3047" t="s">
        <v>34</v>
      </c>
      <c r="T3047" t="s">
        <v>35</v>
      </c>
      <c r="U3047" s="1" t="s">
        <v>36</v>
      </c>
      <c r="V3047">
        <v>2</v>
      </c>
      <c r="W3047">
        <v>0</v>
      </c>
      <c r="X3047">
        <v>0</v>
      </c>
      <c r="Y3047">
        <v>0</v>
      </c>
      <c r="Z3047">
        <v>0</v>
      </c>
    </row>
    <row r="3048" spans="1:26" x14ac:dyDescent="0.25">
      <c r="A3048">
        <v>107017099</v>
      </c>
      <c r="B3048" t="s">
        <v>117</v>
      </c>
      <c r="C3048" t="s">
        <v>65</v>
      </c>
      <c r="D3048">
        <v>10000077</v>
      </c>
      <c r="E3048">
        <v>10000077</v>
      </c>
      <c r="F3048">
        <v>20.146000000000001</v>
      </c>
      <c r="G3048">
        <v>200500</v>
      </c>
      <c r="H3048">
        <v>0.39</v>
      </c>
      <c r="I3048">
        <v>2022</v>
      </c>
      <c r="J3048" t="s">
        <v>154</v>
      </c>
      <c r="K3048" t="s">
        <v>48</v>
      </c>
      <c r="L3048" s="127">
        <v>0.65416666666666667</v>
      </c>
      <c r="M3048" t="s">
        <v>28</v>
      </c>
      <c r="N3048" t="s">
        <v>49</v>
      </c>
      <c r="O3048" t="s">
        <v>30</v>
      </c>
      <c r="P3048" t="s">
        <v>31</v>
      </c>
      <c r="Q3048" t="s">
        <v>41</v>
      </c>
      <c r="R3048" t="s">
        <v>33</v>
      </c>
      <c r="S3048" t="s">
        <v>42</v>
      </c>
      <c r="T3048" t="s">
        <v>35</v>
      </c>
      <c r="U3048" s="1" t="s">
        <v>36</v>
      </c>
      <c r="V3048">
        <v>6</v>
      </c>
      <c r="W3048">
        <v>0</v>
      </c>
      <c r="X3048">
        <v>0</v>
      </c>
      <c r="Y3048">
        <v>0</v>
      </c>
      <c r="Z3048">
        <v>0</v>
      </c>
    </row>
    <row r="3049" spans="1:26" x14ac:dyDescent="0.25">
      <c r="A3049">
        <v>107017120</v>
      </c>
      <c r="B3049" t="s">
        <v>106</v>
      </c>
      <c r="C3049" t="s">
        <v>65</v>
      </c>
      <c r="D3049">
        <v>10000095</v>
      </c>
      <c r="E3049">
        <v>10000095</v>
      </c>
      <c r="F3049">
        <v>20.161000000000001</v>
      </c>
      <c r="G3049">
        <v>200590</v>
      </c>
      <c r="H3049">
        <v>0.1</v>
      </c>
      <c r="I3049">
        <v>2022</v>
      </c>
      <c r="J3049" t="s">
        <v>154</v>
      </c>
      <c r="K3049" t="s">
        <v>55</v>
      </c>
      <c r="L3049" s="127">
        <v>0.26180555555555557</v>
      </c>
      <c r="M3049" t="s">
        <v>28</v>
      </c>
      <c r="N3049" t="s">
        <v>29</v>
      </c>
      <c r="O3049" t="s">
        <v>30</v>
      </c>
      <c r="P3049" t="s">
        <v>31</v>
      </c>
      <c r="Q3049" t="s">
        <v>32</v>
      </c>
      <c r="R3049" t="s">
        <v>33</v>
      </c>
      <c r="S3049" t="s">
        <v>139</v>
      </c>
      <c r="T3049" t="s">
        <v>47</v>
      </c>
      <c r="U3049" s="1" t="s">
        <v>36</v>
      </c>
      <c r="V3049">
        <v>1</v>
      </c>
      <c r="W3049">
        <v>0</v>
      </c>
      <c r="X3049">
        <v>0</v>
      </c>
      <c r="Y3049">
        <v>0</v>
      </c>
      <c r="Z3049">
        <v>0</v>
      </c>
    </row>
    <row r="3050" spans="1:26" x14ac:dyDescent="0.25">
      <c r="A3050">
        <v>107017121</v>
      </c>
      <c r="B3050" t="s">
        <v>106</v>
      </c>
      <c r="C3050" t="s">
        <v>65</v>
      </c>
      <c r="D3050">
        <v>10000095</v>
      </c>
      <c r="E3050">
        <v>10000095</v>
      </c>
      <c r="F3050">
        <v>20.161000000000001</v>
      </c>
      <c r="G3050">
        <v>200590</v>
      </c>
      <c r="H3050">
        <v>0.1</v>
      </c>
      <c r="I3050">
        <v>2022</v>
      </c>
      <c r="J3050" t="s">
        <v>154</v>
      </c>
      <c r="K3050" t="s">
        <v>55</v>
      </c>
      <c r="L3050" s="127">
        <v>0.27361111111111108</v>
      </c>
      <c r="M3050" t="s">
        <v>28</v>
      </c>
      <c r="N3050" t="s">
        <v>29</v>
      </c>
      <c r="O3050" t="s">
        <v>30</v>
      </c>
      <c r="P3050" t="s">
        <v>31</v>
      </c>
      <c r="Q3050" t="s">
        <v>32</v>
      </c>
      <c r="R3050" t="s">
        <v>33</v>
      </c>
      <c r="S3050" t="s">
        <v>139</v>
      </c>
      <c r="T3050" t="s">
        <v>52</v>
      </c>
      <c r="U3050" s="1" t="s">
        <v>36</v>
      </c>
      <c r="V3050">
        <v>1</v>
      </c>
      <c r="W3050">
        <v>0</v>
      </c>
      <c r="X3050">
        <v>0</v>
      </c>
      <c r="Y3050">
        <v>0</v>
      </c>
      <c r="Z3050">
        <v>0</v>
      </c>
    </row>
    <row r="3051" spans="1:26" x14ac:dyDescent="0.25">
      <c r="A3051">
        <v>107017122</v>
      </c>
      <c r="B3051" t="s">
        <v>106</v>
      </c>
      <c r="C3051" t="s">
        <v>65</v>
      </c>
      <c r="D3051">
        <v>10000095</v>
      </c>
      <c r="E3051">
        <v>10000095</v>
      </c>
      <c r="F3051">
        <v>20.161000000000001</v>
      </c>
      <c r="G3051">
        <v>200590</v>
      </c>
      <c r="H3051">
        <v>0.1</v>
      </c>
      <c r="I3051">
        <v>2022</v>
      </c>
      <c r="J3051" t="s">
        <v>154</v>
      </c>
      <c r="K3051" t="s">
        <v>55</v>
      </c>
      <c r="L3051" s="127">
        <v>0.32222222222222224</v>
      </c>
      <c r="M3051" t="s">
        <v>28</v>
      </c>
      <c r="N3051" t="s">
        <v>29</v>
      </c>
      <c r="O3051" t="s">
        <v>30</v>
      </c>
      <c r="P3051" t="s">
        <v>31</v>
      </c>
      <c r="Q3051" t="s">
        <v>32</v>
      </c>
      <c r="R3051" t="s">
        <v>33</v>
      </c>
      <c r="S3051" t="s">
        <v>139</v>
      </c>
      <c r="T3051" t="s">
        <v>57</v>
      </c>
      <c r="U3051" s="1" t="s">
        <v>43</v>
      </c>
      <c r="V3051">
        <v>1</v>
      </c>
      <c r="W3051">
        <v>0</v>
      </c>
      <c r="X3051">
        <v>0</v>
      </c>
      <c r="Y3051">
        <v>0</v>
      </c>
      <c r="Z3051">
        <v>1</v>
      </c>
    </row>
    <row r="3052" spans="1:26" x14ac:dyDescent="0.25">
      <c r="A3052">
        <v>107017162</v>
      </c>
      <c r="B3052" t="s">
        <v>117</v>
      </c>
      <c r="C3052" t="s">
        <v>65</v>
      </c>
      <c r="D3052">
        <v>10000077</v>
      </c>
      <c r="E3052">
        <v>10000077</v>
      </c>
      <c r="F3052">
        <v>20.928999999999998</v>
      </c>
      <c r="G3052">
        <v>10000040</v>
      </c>
      <c r="H3052">
        <v>0</v>
      </c>
      <c r="I3052">
        <v>2022</v>
      </c>
      <c r="J3052" t="s">
        <v>154</v>
      </c>
      <c r="K3052" t="s">
        <v>60</v>
      </c>
      <c r="L3052" s="127">
        <v>0.125</v>
      </c>
      <c r="M3052" t="s">
        <v>28</v>
      </c>
      <c r="N3052" t="s">
        <v>29</v>
      </c>
      <c r="O3052" t="s">
        <v>30</v>
      </c>
      <c r="P3052" t="s">
        <v>31</v>
      </c>
      <c r="Q3052" t="s">
        <v>41</v>
      </c>
      <c r="R3052" t="s">
        <v>75</v>
      </c>
      <c r="S3052" t="s">
        <v>42</v>
      </c>
      <c r="T3052" t="s">
        <v>57</v>
      </c>
      <c r="U3052" s="1" t="s">
        <v>36</v>
      </c>
      <c r="V3052">
        <v>1</v>
      </c>
      <c r="W3052">
        <v>0</v>
      </c>
      <c r="X3052">
        <v>0</v>
      </c>
      <c r="Y3052">
        <v>0</v>
      </c>
      <c r="Z3052">
        <v>0</v>
      </c>
    </row>
    <row r="3053" spans="1:26" x14ac:dyDescent="0.25">
      <c r="A3053">
        <v>107017195</v>
      </c>
      <c r="B3053" t="s">
        <v>81</v>
      </c>
      <c r="C3053" t="s">
        <v>65</v>
      </c>
      <c r="D3053">
        <v>10000485</v>
      </c>
      <c r="E3053">
        <v>10800485</v>
      </c>
      <c r="F3053">
        <v>28.309000000000001</v>
      </c>
      <c r="G3053">
        <v>50025426</v>
      </c>
      <c r="H3053">
        <v>0.7</v>
      </c>
      <c r="I3053">
        <v>2022</v>
      </c>
      <c r="J3053" t="s">
        <v>154</v>
      </c>
      <c r="K3053" t="s">
        <v>55</v>
      </c>
      <c r="L3053" s="127">
        <v>0.66111111111111109</v>
      </c>
      <c r="M3053" t="s">
        <v>28</v>
      </c>
      <c r="N3053" t="s">
        <v>29</v>
      </c>
      <c r="O3053" t="s">
        <v>30</v>
      </c>
      <c r="P3053" t="s">
        <v>31</v>
      </c>
      <c r="Q3053" t="s">
        <v>32</v>
      </c>
      <c r="R3053" t="s">
        <v>33</v>
      </c>
      <c r="S3053" t="s">
        <v>42</v>
      </c>
      <c r="T3053" t="s">
        <v>35</v>
      </c>
      <c r="U3053" s="1" t="s">
        <v>36</v>
      </c>
      <c r="V3053">
        <v>2</v>
      </c>
      <c r="W3053">
        <v>0</v>
      </c>
      <c r="X3053">
        <v>0</v>
      </c>
      <c r="Y3053">
        <v>0</v>
      </c>
      <c r="Z3053">
        <v>0</v>
      </c>
    </row>
    <row r="3054" spans="1:26" x14ac:dyDescent="0.25">
      <c r="A3054">
        <v>107017207</v>
      </c>
      <c r="B3054" t="s">
        <v>81</v>
      </c>
      <c r="C3054" t="s">
        <v>65</v>
      </c>
      <c r="D3054">
        <v>10000485</v>
      </c>
      <c r="E3054">
        <v>10800485</v>
      </c>
      <c r="F3054">
        <v>28.783999999999999</v>
      </c>
      <c r="G3054">
        <v>30000016</v>
      </c>
      <c r="H3054">
        <v>2.4</v>
      </c>
      <c r="I3054">
        <v>2022</v>
      </c>
      <c r="J3054" t="s">
        <v>154</v>
      </c>
      <c r="K3054" t="s">
        <v>55</v>
      </c>
      <c r="L3054" s="127">
        <v>0.78611111111111109</v>
      </c>
      <c r="M3054" t="s">
        <v>28</v>
      </c>
      <c r="N3054" t="s">
        <v>29</v>
      </c>
      <c r="O3054" t="s">
        <v>30</v>
      </c>
      <c r="P3054" t="s">
        <v>31</v>
      </c>
      <c r="Q3054" t="s">
        <v>41</v>
      </c>
      <c r="R3054" t="s">
        <v>33</v>
      </c>
      <c r="S3054" t="s">
        <v>42</v>
      </c>
      <c r="T3054" t="s">
        <v>35</v>
      </c>
      <c r="U3054" s="1" t="s">
        <v>36</v>
      </c>
      <c r="V3054">
        <v>2</v>
      </c>
      <c r="W3054">
        <v>0</v>
      </c>
      <c r="X3054">
        <v>0</v>
      </c>
      <c r="Y3054">
        <v>0</v>
      </c>
      <c r="Z3054">
        <v>0</v>
      </c>
    </row>
    <row r="3055" spans="1:26" x14ac:dyDescent="0.25">
      <c r="A3055">
        <v>107017211</v>
      </c>
      <c r="B3055" t="s">
        <v>104</v>
      </c>
      <c r="C3055" t="s">
        <v>65</v>
      </c>
      <c r="D3055">
        <v>10000026</v>
      </c>
      <c r="E3055">
        <v>10000026</v>
      </c>
      <c r="F3055">
        <v>15.539</v>
      </c>
      <c r="G3055">
        <v>200570</v>
      </c>
      <c r="H3055">
        <v>1</v>
      </c>
      <c r="I3055">
        <v>2022</v>
      </c>
      <c r="J3055" t="s">
        <v>154</v>
      </c>
      <c r="K3055" t="s">
        <v>55</v>
      </c>
      <c r="L3055" s="127">
        <v>0.77500000000000002</v>
      </c>
      <c r="M3055" t="s">
        <v>28</v>
      </c>
      <c r="N3055" t="s">
        <v>29</v>
      </c>
      <c r="O3055" t="s">
        <v>30</v>
      </c>
      <c r="P3055" t="s">
        <v>31</v>
      </c>
      <c r="Q3055" t="s">
        <v>32</v>
      </c>
      <c r="R3055" t="s">
        <v>75</v>
      </c>
      <c r="S3055" t="s">
        <v>42</v>
      </c>
      <c r="T3055" t="s">
        <v>35</v>
      </c>
      <c r="U3055" s="1" t="s">
        <v>36</v>
      </c>
      <c r="V3055">
        <v>4</v>
      </c>
      <c r="W3055">
        <v>0</v>
      </c>
      <c r="X3055">
        <v>0</v>
      </c>
      <c r="Y3055">
        <v>0</v>
      </c>
      <c r="Z3055">
        <v>0</v>
      </c>
    </row>
    <row r="3056" spans="1:26" x14ac:dyDescent="0.25">
      <c r="A3056">
        <v>107017216</v>
      </c>
      <c r="B3056" t="s">
        <v>104</v>
      </c>
      <c r="C3056" t="s">
        <v>65</v>
      </c>
      <c r="D3056">
        <v>10000026</v>
      </c>
      <c r="E3056">
        <v>10000026</v>
      </c>
      <c r="F3056">
        <v>15.664</v>
      </c>
      <c r="G3056">
        <v>20000025</v>
      </c>
      <c r="H3056">
        <v>2</v>
      </c>
      <c r="I3056">
        <v>2022</v>
      </c>
      <c r="J3056" t="s">
        <v>154</v>
      </c>
      <c r="K3056" t="s">
        <v>55</v>
      </c>
      <c r="L3056" s="127">
        <v>0.65625</v>
      </c>
      <c r="M3056" t="s">
        <v>28</v>
      </c>
      <c r="N3056" t="s">
        <v>49</v>
      </c>
      <c r="O3056" t="s">
        <v>30</v>
      </c>
      <c r="P3056" t="s">
        <v>31</v>
      </c>
      <c r="Q3056" t="s">
        <v>41</v>
      </c>
      <c r="R3056" t="s">
        <v>75</v>
      </c>
      <c r="S3056" t="s">
        <v>42</v>
      </c>
      <c r="T3056" t="s">
        <v>35</v>
      </c>
      <c r="U3056" s="1" t="s">
        <v>43</v>
      </c>
      <c r="V3056">
        <v>7</v>
      </c>
      <c r="W3056">
        <v>0</v>
      </c>
      <c r="X3056">
        <v>0</v>
      </c>
      <c r="Y3056">
        <v>0</v>
      </c>
      <c r="Z3056">
        <v>4</v>
      </c>
    </row>
    <row r="3057" spans="1:26" x14ac:dyDescent="0.25">
      <c r="A3057">
        <v>107017255</v>
      </c>
      <c r="B3057" t="s">
        <v>81</v>
      </c>
      <c r="C3057" t="s">
        <v>67</v>
      </c>
      <c r="D3057">
        <v>30000049</v>
      </c>
      <c r="E3057">
        <v>30000049</v>
      </c>
      <c r="F3057">
        <v>7.2549999999999999</v>
      </c>
      <c r="G3057">
        <v>50027141</v>
      </c>
      <c r="H3057">
        <v>9.5000000000000001E-2</v>
      </c>
      <c r="I3057">
        <v>2022</v>
      </c>
      <c r="J3057" t="s">
        <v>154</v>
      </c>
      <c r="K3057" t="s">
        <v>55</v>
      </c>
      <c r="L3057" s="127">
        <v>0.88541666666666663</v>
      </c>
      <c r="M3057" t="s">
        <v>28</v>
      </c>
      <c r="N3057" t="s">
        <v>29</v>
      </c>
      <c r="O3057" t="s">
        <v>30</v>
      </c>
      <c r="P3057" t="s">
        <v>31</v>
      </c>
      <c r="Q3057" t="s">
        <v>32</v>
      </c>
      <c r="R3057" t="s">
        <v>33</v>
      </c>
      <c r="S3057" t="s">
        <v>42</v>
      </c>
      <c r="T3057" t="s">
        <v>47</v>
      </c>
      <c r="U3057" s="1" t="s">
        <v>36</v>
      </c>
      <c r="V3057">
        <v>6</v>
      </c>
      <c r="W3057">
        <v>0</v>
      </c>
      <c r="X3057">
        <v>0</v>
      </c>
      <c r="Y3057">
        <v>0</v>
      </c>
      <c r="Z3057">
        <v>0</v>
      </c>
    </row>
    <row r="3058" spans="1:26" x14ac:dyDescent="0.25">
      <c r="A3058">
        <v>107017281</v>
      </c>
      <c r="B3058" t="s">
        <v>131</v>
      </c>
      <c r="C3058" t="s">
        <v>45</v>
      </c>
      <c r="D3058">
        <v>50020715</v>
      </c>
      <c r="E3058">
        <v>40001149</v>
      </c>
      <c r="F3058">
        <v>2.089</v>
      </c>
      <c r="G3058">
        <v>22000221</v>
      </c>
      <c r="H3058">
        <v>0</v>
      </c>
      <c r="I3058">
        <v>2022</v>
      </c>
      <c r="J3058" t="s">
        <v>154</v>
      </c>
      <c r="K3058" t="s">
        <v>55</v>
      </c>
      <c r="L3058" s="127">
        <v>0.63888888888888895</v>
      </c>
      <c r="M3058" t="s">
        <v>28</v>
      </c>
      <c r="N3058" t="s">
        <v>29</v>
      </c>
      <c r="O3058" t="s">
        <v>30</v>
      </c>
      <c r="P3058" t="s">
        <v>31</v>
      </c>
      <c r="Q3058" t="s">
        <v>41</v>
      </c>
      <c r="R3058" t="s">
        <v>72</v>
      </c>
      <c r="S3058" t="s">
        <v>42</v>
      </c>
      <c r="T3058" t="s">
        <v>35</v>
      </c>
      <c r="U3058" s="1" t="s">
        <v>36</v>
      </c>
      <c r="V3058">
        <v>3</v>
      </c>
      <c r="W3058">
        <v>0</v>
      </c>
      <c r="X3058">
        <v>0</v>
      </c>
      <c r="Y3058">
        <v>0</v>
      </c>
      <c r="Z3058">
        <v>0</v>
      </c>
    </row>
    <row r="3059" spans="1:26" x14ac:dyDescent="0.25">
      <c r="A3059">
        <v>107017290</v>
      </c>
      <c r="B3059" t="s">
        <v>44</v>
      </c>
      <c r="C3059" t="s">
        <v>45</v>
      </c>
      <c r="D3059">
        <v>50026600</v>
      </c>
      <c r="E3059">
        <v>29000501</v>
      </c>
      <c r="F3059">
        <v>6.5810000000000004</v>
      </c>
      <c r="G3059">
        <v>50001331</v>
      </c>
      <c r="H3059">
        <v>1.9E-2</v>
      </c>
      <c r="I3059">
        <v>2022</v>
      </c>
      <c r="J3059" t="s">
        <v>145</v>
      </c>
      <c r="K3059" t="s">
        <v>39</v>
      </c>
      <c r="L3059" s="127">
        <v>0.13819444444444443</v>
      </c>
      <c r="M3059" t="s">
        <v>51</v>
      </c>
      <c r="N3059" t="s">
        <v>49</v>
      </c>
      <c r="O3059" t="s">
        <v>30</v>
      </c>
      <c r="P3059" t="s">
        <v>54</v>
      </c>
      <c r="Q3059" t="s">
        <v>41</v>
      </c>
      <c r="R3059" t="s">
        <v>33</v>
      </c>
      <c r="S3059" t="s">
        <v>42</v>
      </c>
      <c r="T3059" t="s">
        <v>47</v>
      </c>
      <c r="U3059" s="1" t="s">
        <v>36</v>
      </c>
      <c r="V3059">
        <v>3</v>
      </c>
      <c r="W3059">
        <v>0</v>
      </c>
      <c r="X3059">
        <v>0</v>
      </c>
      <c r="Y3059">
        <v>0</v>
      </c>
      <c r="Z3059">
        <v>0</v>
      </c>
    </row>
    <row r="3060" spans="1:26" x14ac:dyDescent="0.25">
      <c r="A3060">
        <v>107017457</v>
      </c>
      <c r="B3060" t="s">
        <v>25</v>
      </c>
      <c r="C3060" t="s">
        <v>45</v>
      </c>
      <c r="D3060">
        <v>50014265</v>
      </c>
      <c r="E3060">
        <v>40001152</v>
      </c>
      <c r="F3060">
        <v>6.9610000000000003</v>
      </c>
      <c r="G3060">
        <v>50034273</v>
      </c>
      <c r="H3060">
        <v>8.9999999999999993E-3</v>
      </c>
      <c r="I3060">
        <v>2022</v>
      </c>
      <c r="J3060" t="s">
        <v>154</v>
      </c>
      <c r="K3060" t="s">
        <v>55</v>
      </c>
      <c r="L3060" s="127">
        <v>0.90347222222222223</v>
      </c>
      <c r="M3060" t="s">
        <v>28</v>
      </c>
      <c r="N3060" t="s">
        <v>29</v>
      </c>
      <c r="O3060" t="s">
        <v>30</v>
      </c>
      <c r="P3060" t="s">
        <v>31</v>
      </c>
      <c r="Q3060" t="s">
        <v>41</v>
      </c>
      <c r="R3060" t="s">
        <v>33</v>
      </c>
      <c r="S3060" t="s">
        <v>42</v>
      </c>
      <c r="T3060" t="s">
        <v>47</v>
      </c>
      <c r="U3060" s="1" t="s">
        <v>36</v>
      </c>
      <c r="V3060">
        <v>2</v>
      </c>
      <c r="W3060">
        <v>0</v>
      </c>
      <c r="X3060">
        <v>0</v>
      </c>
      <c r="Y3060">
        <v>0</v>
      </c>
      <c r="Z3060">
        <v>0</v>
      </c>
    </row>
    <row r="3061" spans="1:26" x14ac:dyDescent="0.25">
      <c r="A3061">
        <v>107017504</v>
      </c>
      <c r="B3061" t="s">
        <v>120</v>
      </c>
      <c r="C3061" t="s">
        <v>45</v>
      </c>
      <c r="F3061">
        <v>999.99900000000002</v>
      </c>
      <c r="G3061">
        <v>50001103</v>
      </c>
      <c r="H3061">
        <v>0</v>
      </c>
      <c r="I3061">
        <v>2022</v>
      </c>
      <c r="J3061" t="s">
        <v>154</v>
      </c>
      <c r="K3061" t="s">
        <v>48</v>
      </c>
      <c r="L3061" s="127">
        <v>0.64444444444444449</v>
      </c>
      <c r="M3061" t="s">
        <v>40</v>
      </c>
      <c r="N3061" t="s">
        <v>49</v>
      </c>
      <c r="O3061" t="s">
        <v>30</v>
      </c>
      <c r="P3061" t="s">
        <v>68</v>
      </c>
      <c r="Q3061" t="s">
        <v>41</v>
      </c>
      <c r="R3061" t="s">
        <v>61</v>
      </c>
      <c r="S3061" t="s">
        <v>42</v>
      </c>
      <c r="T3061" t="s">
        <v>35</v>
      </c>
      <c r="U3061" s="1" t="s">
        <v>36</v>
      </c>
      <c r="V3061">
        <v>2</v>
      </c>
      <c r="W3061">
        <v>0</v>
      </c>
      <c r="X3061">
        <v>0</v>
      </c>
      <c r="Y3061">
        <v>0</v>
      </c>
      <c r="Z3061">
        <v>0</v>
      </c>
    </row>
    <row r="3062" spans="1:26" x14ac:dyDescent="0.25">
      <c r="A3062">
        <v>107017545</v>
      </c>
      <c r="B3062" t="s">
        <v>81</v>
      </c>
      <c r="C3062" t="s">
        <v>45</v>
      </c>
      <c r="D3062">
        <v>50005331</v>
      </c>
      <c r="E3062">
        <v>50005331</v>
      </c>
      <c r="F3062">
        <v>4.3689999999999998</v>
      </c>
      <c r="G3062">
        <v>50020122</v>
      </c>
      <c r="H3062">
        <v>0</v>
      </c>
      <c r="I3062">
        <v>2022</v>
      </c>
      <c r="J3062" t="s">
        <v>154</v>
      </c>
      <c r="K3062" t="s">
        <v>48</v>
      </c>
      <c r="L3062" s="127">
        <v>0.6972222222222223</v>
      </c>
      <c r="M3062" t="s">
        <v>28</v>
      </c>
      <c r="N3062" t="s">
        <v>29</v>
      </c>
      <c r="O3062" t="s">
        <v>30</v>
      </c>
      <c r="P3062" t="s">
        <v>31</v>
      </c>
      <c r="Q3062" t="s">
        <v>32</v>
      </c>
      <c r="R3062" t="s">
        <v>61</v>
      </c>
      <c r="S3062" t="s">
        <v>42</v>
      </c>
      <c r="T3062" t="s">
        <v>35</v>
      </c>
      <c r="U3062" s="1" t="s">
        <v>36</v>
      </c>
      <c r="V3062">
        <v>3</v>
      </c>
      <c r="W3062">
        <v>0</v>
      </c>
      <c r="X3062">
        <v>0</v>
      </c>
      <c r="Y3062">
        <v>0</v>
      </c>
      <c r="Z3062">
        <v>0</v>
      </c>
    </row>
    <row r="3063" spans="1:26" x14ac:dyDescent="0.25">
      <c r="A3063">
        <v>107017750</v>
      </c>
      <c r="B3063" t="s">
        <v>114</v>
      </c>
      <c r="C3063" t="s">
        <v>38</v>
      </c>
      <c r="D3063">
        <v>21000070</v>
      </c>
      <c r="E3063">
        <v>21000070</v>
      </c>
      <c r="F3063">
        <v>999.99900000000002</v>
      </c>
      <c r="G3063">
        <v>40001914</v>
      </c>
      <c r="H3063">
        <v>6.3E-2</v>
      </c>
      <c r="I3063">
        <v>2022</v>
      </c>
      <c r="J3063" t="s">
        <v>154</v>
      </c>
      <c r="K3063" t="s">
        <v>55</v>
      </c>
      <c r="L3063" s="127">
        <v>0.50069444444444444</v>
      </c>
      <c r="M3063" t="s">
        <v>28</v>
      </c>
      <c r="N3063" t="s">
        <v>29</v>
      </c>
      <c r="O3063" t="s">
        <v>30</v>
      </c>
      <c r="P3063" t="s">
        <v>54</v>
      </c>
      <c r="Q3063" t="s">
        <v>41</v>
      </c>
      <c r="R3063" t="s">
        <v>33</v>
      </c>
      <c r="S3063" t="s">
        <v>42</v>
      </c>
      <c r="T3063" t="s">
        <v>35</v>
      </c>
      <c r="U3063" s="1" t="s">
        <v>36</v>
      </c>
      <c r="V3063">
        <v>1</v>
      </c>
      <c r="W3063">
        <v>0</v>
      </c>
      <c r="X3063">
        <v>0</v>
      </c>
      <c r="Y3063">
        <v>0</v>
      </c>
      <c r="Z3063">
        <v>0</v>
      </c>
    </row>
    <row r="3064" spans="1:26" x14ac:dyDescent="0.25">
      <c r="A3064">
        <v>107017780</v>
      </c>
      <c r="B3064" t="s">
        <v>114</v>
      </c>
      <c r="C3064" t="s">
        <v>65</v>
      </c>
      <c r="D3064">
        <v>10000040</v>
      </c>
      <c r="E3064">
        <v>10000040</v>
      </c>
      <c r="F3064">
        <v>0</v>
      </c>
      <c r="G3064">
        <v>20000070</v>
      </c>
      <c r="H3064">
        <v>0.3</v>
      </c>
      <c r="I3064">
        <v>2022</v>
      </c>
      <c r="J3064" t="s">
        <v>154</v>
      </c>
      <c r="K3064" t="s">
        <v>39</v>
      </c>
      <c r="L3064" s="127">
        <v>0.40069444444444446</v>
      </c>
      <c r="M3064" t="s">
        <v>28</v>
      </c>
      <c r="N3064" t="s">
        <v>49</v>
      </c>
      <c r="O3064" t="s">
        <v>30</v>
      </c>
      <c r="P3064" t="s">
        <v>31</v>
      </c>
      <c r="Q3064" t="s">
        <v>41</v>
      </c>
      <c r="R3064" t="s">
        <v>33</v>
      </c>
      <c r="S3064" t="s">
        <v>42</v>
      </c>
      <c r="T3064" t="s">
        <v>35</v>
      </c>
      <c r="U3064" s="1" t="s">
        <v>36</v>
      </c>
      <c r="V3064">
        <v>5</v>
      </c>
      <c r="W3064">
        <v>0</v>
      </c>
      <c r="X3064">
        <v>0</v>
      </c>
      <c r="Y3064">
        <v>0</v>
      </c>
      <c r="Z3064">
        <v>0</v>
      </c>
    </row>
    <row r="3065" spans="1:26" x14ac:dyDescent="0.25">
      <c r="A3065">
        <v>107017786</v>
      </c>
      <c r="B3065" t="s">
        <v>112</v>
      </c>
      <c r="C3065" t="s">
        <v>65</v>
      </c>
      <c r="D3065">
        <v>10000095</v>
      </c>
      <c r="E3065">
        <v>10000095</v>
      </c>
      <c r="F3065">
        <v>1.2470000000000001</v>
      </c>
      <c r="G3065">
        <v>40001002</v>
      </c>
      <c r="H3065">
        <v>0.5</v>
      </c>
      <c r="I3065">
        <v>2022</v>
      </c>
      <c r="J3065" t="s">
        <v>154</v>
      </c>
      <c r="K3065" t="s">
        <v>55</v>
      </c>
      <c r="L3065" s="127">
        <v>0.69791666666666663</v>
      </c>
      <c r="M3065" t="s">
        <v>28</v>
      </c>
      <c r="N3065" t="s">
        <v>49</v>
      </c>
      <c r="O3065" t="s">
        <v>30</v>
      </c>
      <c r="P3065" t="s">
        <v>54</v>
      </c>
      <c r="Q3065" t="s">
        <v>41</v>
      </c>
      <c r="R3065" t="s">
        <v>33</v>
      </c>
      <c r="S3065" t="s">
        <v>42</v>
      </c>
      <c r="T3065" t="s">
        <v>35</v>
      </c>
      <c r="U3065" s="1" t="s">
        <v>43</v>
      </c>
      <c r="V3065">
        <v>6</v>
      </c>
      <c r="W3065">
        <v>0</v>
      </c>
      <c r="X3065">
        <v>0</v>
      </c>
      <c r="Y3065">
        <v>0</v>
      </c>
      <c r="Z3065">
        <v>3</v>
      </c>
    </row>
    <row r="3066" spans="1:26" x14ac:dyDescent="0.25">
      <c r="A3066">
        <v>107017789</v>
      </c>
      <c r="B3066" t="s">
        <v>112</v>
      </c>
      <c r="C3066" t="s">
        <v>65</v>
      </c>
      <c r="D3066">
        <v>10000095</v>
      </c>
      <c r="E3066">
        <v>10000095</v>
      </c>
      <c r="F3066">
        <v>1.7090000000000001</v>
      </c>
      <c r="G3066">
        <v>40001002</v>
      </c>
      <c r="H3066">
        <v>3.7999999999999999E-2</v>
      </c>
      <c r="I3066">
        <v>2022</v>
      </c>
      <c r="J3066" t="s">
        <v>154</v>
      </c>
      <c r="K3066" t="s">
        <v>48</v>
      </c>
      <c r="L3066" s="127">
        <v>0.68194444444444446</v>
      </c>
      <c r="M3066" t="s">
        <v>28</v>
      </c>
      <c r="N3066" t="s">
        <v>29</v>
      </c>
      <c r="O3066" t="s">
        <v>30</v>
      </c>
      <c r="P3066" t="s">
        <v>31</v>
      </c>
      <c r="Q3066" t="s">
        <v>41</v>
      </c>
      <c r="R3066" t="s">
        <v>33</v>
      </c>
      <c r="S3066" t="s">
        <v>42</v>
      </c>
      <c r="T3066" t="s">
        <v>35</v>
      </c>
      <c r="U3066" s="1" t="s">
        <v>36</v>
      </c>
      <c r="V3066">
        <v>2</v>
      </c>
      <c r="W3066">
        <v>0</v>
      </c>
      <c r="X3066">
        <v>0</v>
      </c>
      <c r="Y3066">
        <v>0</v>
      </c>
      <c r="Z3066">
        <v>0</v>
      </c>
    </row>
    <row r="3067" spans="1:26" x14ac:dyDescent="0.25">
      <c r="A3067">
        <v>107017792</v>
      </c>
      <c r="B3067" t="s">
        <v>104</v>
      </c>
      <c r="C3067" t="s">
        <v>65</v>
      </c>
      <c r="D3067">
        <v>10000026</v>
      </c>
      <c r="E3067">
        <v>10000026</v>
      </c>
      <c r="F3067">
        <v>15.664</v>
      </c>
      <c r="G3067">
        <v>20000025</v>
      </c>
      <c r="H3067">
        <v>2</v>
      </c>
      <c r="I3067">
        <v>2022</v>
      </c>
      <c r="J3067" t="s">
        <v>154</v>
      </c>
      <c r="K3067" t="s">
        <v>55</v>
      </c>
      <c r="L3067" s="127">
        <v>0.65694444444444444</v>
      </c>
      <c r="M3067" t="s">
        <v>28</v>
      </c>
      <c r="N3067" t="s">
        <v>49</v>
      </c>
      <c r="O3067" t="s">
        <v>30</v>
      </c>
      <c r="P3067" t="s">
        <v>31</v>
      </c>
      <c r="Q3067" t="s">
        <v>41</v>
      </c>
      <c r="R3067" t="s">
        <v>75</v>
      </c>
      <c r="S3067" t="s">
        <v>42</v>
      </c>
      <c r="T3067" t="s">
        <v>35</v>
      </c>
      <c r="U3067" s="1" t="s">
        <v>36</v>
      </c>
      <c r="V3067">
        <v>5</v>
      </c>
      <c r="W3067">
        <v>0</v>
      </c>
      <c r="X3067">
        <v>0</v>
      </c>
      <c r="Y3067">
        <v>0</v>
      </c>
      <c r="Z3067">
        <v>0</v>
      </c>
    </row>
    <row r="3068" spans="1:26" x14ac:dyDescent="0.25">
      <c r="A3068">
        <v>107017800</v>
      </c>
      <c r="B3068" t="s">
        <v>112</v>
      </c>
      <c r="C3068" t="s">
        <v>65</v>
      </c>
      <c r="D3068">
        <v>10000095</v>
      </c>
      <c r="E3068">
        <v>10000095</v>
      </c>
      <c r="F3068">
        <v>1.2470000000000001</v>
      </c>
      <c r="G3068">
        <v>40001002</v>
      </c>
      <c r="H3068">
        <v>0.5</v>
      </c>
      <c r="I3068">
        <v>2022</v>
      </c>
      <c r="J3068" t="s">
        <v>154</v>
      </c>
      <c r="K3068" t="s">
        <v>55</v>
      </c>
      <c r="L3068" s="127">
        <v>0.70000000000000007</v>
      </c>
      <c r="M3068" t="s">
        <v>28</v>
      </c>
      <c r="N3068" t="s">
        <v>29</v>
      </c>
      <c r="O3068" t="s">
        <v>30</v>
      </c>
      <c r="P3068" t="s">
        <v>31</v>
      </c>
      <c r="Q3068" t="s">
        <v>41</v>
      </c>
      <c r="R3068" t="s">
        <v>33</v>
      </c>
      <c r="S3068" t="s">
        <v>42</v>
      </c>
      <c r="T3068" t="s">
        <v>35</v>
      </c>
      <c r="U3068" s="1" t="s">
        <v>36</v>
      </c>
      <c r="V3068">
        <v>4</v>
      </c>
      <c r="W3068">
        <v>0</v>
      </c>
      <c r="X3068">
        <v>0</v>
      </c>
      <c r="Y3068">
        <v>0</v>
      </c>
      <c r="Z3068">
        <v>0</v>
      </c>
    </row>
    <row r="3069" spans="1:26" x14ac:dyDescent="0.25">
      <c r="A3069">
        <v>107017805</v>
      </c>
      <c r="B3069" t="s">
        <v>112</v>
      </c>
      <c r="C3069" t="s">
        <v>65</v>
      </c>
      <c r="D3069">
        <v>10000095</v>
      </c>
      <c r="E3069">
        <v>10000095</v>
      </c>
      <c r="F3069">
        <v>1.2470000000000001</v>
      </c>
      <c r="G3069">
        <v>40001002</v>
      </c>
      <c r="H3069">
        <v>0.5</v>
      </c>
      <c r="I3069">
        <v>2022</v>
      </c>
      <c r="J3069" t="s">
        <v>154</v>
      </c>
      <c r="K3069" t="s">
        <v>55</v>
      </c>
      <c r="L3069" s="127">
        <v>0.69861111111111107</v>
      </c>
      <c r="M3069" t="s">
        <v>28</v>
      </c>
      <c r="N3069" t="s">
        <v>29</v>
      </c>
      <c r="O3069" t="s">
        <v>30</v>
      </c>
      <c r="P3069" t="s">
        <v>31</v>
      </c>
      <c r="Q3069" t="s">
        <v>41</v>
      </c>
      <c r="R3069" t="s">
        <v>33</v>
      </c>
      <c r="S3069" t="s">
        <v>42</v>
      </c>
      <c r="T3069" t="s">
        <v>35</v>
      </c>
      <c r="U3069" s="1" t="s">
        <v>36</v>
      </c>
      <c r="V3069">
        <v>3</v>
      </c>
      <c r="W3069">
        <v>0</v>
      </c>
      <c r="X3069">
        <v>0</v>
      </c>
      <c r="Y3069">
        <v>0</v>
      </c>
      <c r="Z3069">
        <v>0</v>
      </c>
    </row>
    <row r="3070" spans="1:26" x14ac:dyDescent="0.25">
      <c r="A3070">
        <v>107017813</v>
      </c>
      <c r="B3070" t="s">
        <v>86</v>
      </c>
      <c r="C3070" t="s">
        <v>67</v>
      </c>
      <c r="D3070">
        <v>30000191</v>
      </c>
      <c r="E3070">
        <v>30000191</v>
      </c>
      <c r="F3070">
        <v>5.6909999999999998</v>
      </c>
      <c r="G3070">
        <v>40003480</v>
      </c>
      <c r="H3070">
        <v>0.4</v>
      </c>
      <c r="I3070">
        <v>2022</v>
      </c>
      <c r="J3070" t="s">
        <v>154</v>
      </c>
      <c r="K3070" t="s">
        <v>48</v>
      </c>
      <c r="L3070" s="127">
        <v>0.70694444444444438</v>
      </c>
      <c r="M3070" t="s">
        <v>28</v>
      </c>
      <c r="N3070" t="s">
        <v>49</v>
      </c>
      <c r="O3070" t="s">
        <v>30</v>
      </c>
      <c r="P3070" t="s">
        <v>54</v>
      </c>
      <c r="Q3070" t="s">
        <v>41</v>
      </c>
      <c r="R3070" t="s">
        <v>33</v>
      </c>
      <c r="S3070" t="s">
        <v>42</v>
      </c>
      <c r="T3070" t="s">
        <v>35</v>
      </c>
      <c r="U3070" s="1" t="s">
        <v>43</v>
      </c>
      <c r="V3070">
        <v>7</v>
      </c>
      <c r="W3070">
        <v>0</v>
      </c>
      <c r="X3070">
        <v>0</v>
      </c>
      <c r="Y3070">
        <v>0</v>
      </c>
      <c r="Z3070">
        <v>1</v>
      </c>
    </row>
    <row r="3071" spans="1:26" x14ac:dyDescent="0.25">
      <c r="A3071">
        <v>107017840</v>
      </c>
      <c r="B3071" t="s">
        <v>25</v>
      </c>
      <c r="C3071" t="s">
        <v>65</v>
      </c>
      <c r="D3071">
        <v>10000040</v>
      </c>
      <c r="E3071">
        <v>10000040</v>
      </c>
      <c r="F3071">
        <v>22.527999999999999</v>
      </c>
      <c r="G3071">
        <v>29000070</v>
      </c>
      <c r="H3071">
        <v>0.46</v>
      </c>
      <c r="I3071">
        <v>2022</v>
      </c>
      <c r="J3071" t="s">
        <v>154</v>
      </c>
      <c r="K3071" t="s">
        <v>55</v>
      </c>
      <c r="L3071" s="127">
        <v>0.56874999999999998</v>
      </c>
      <c r="M3071" t="s">
        <v>28</v>
      </c>
      <c r="N3071" t="s">
        <v>49</v>
      </c>
      <c r="O3071" t="s">
        <v>30</v>
      </c>
      <c r="P3071" t="s">
        <v>54</v>
      </c>
      <c r="Q3071" t="s">
        <v>41</v>
      </c>
      <c r="R3071" t="s">
        <v>33</v>
      </c>
      <c r="S3071" t="s">
        <v>42</v>
      </c>
      <c r="T3071" t="s">
        <v>35</v>
      </c>
      <c r="U3071" s="1" t="s">
        <v>36</v>
      </c>
      <c r="V3071">
        <v>4</v>
      </c>
      <c r="W3071">
        <v>0</v>
      </c>
      <c r="X3071">
        <v>0</v>
      </c>
      <c r="Y3071">
        <v>0</v>
      </c>
      <c r="Z3071">
        <v>0</v>
      </c>
    </row>
    <row r="3072" spans="1:26" x14ac:dyDescent="0.25">
      <c r="A3072">
        <v>107017844</v>
      </c>
      <c r="B3072" t="s">
        <v>25</v>
      </c>
      <c r="C3072" t="s">
        <v>65</v>
      </c>
      <c r="D3072">
        <v>10000040</v>
      </c>
      <c r="E3072">
        <v>10000040</v>
      </c>
      <c r="F3072">
        <v>18.545999999999999</v>
      </c>
      <c r="G3072">
        <v>10000440</v>
      </c>
      <c r="H3072">
        <v>6.8000000000000005E-2</v>
      </c>
      <c r="I3072">
        <v>2022</v>
      </c>
      <c r="J3072" t="s">
        <v>154</v>
      </c>
      <c r="K3072" t="s">
        <v>55</v>
      </c>
      <c r="L3072" s="127">
        <v>0.31041666666666667</v>
      </c>
      <c r="M3072" t="s">
        <v>28</v>
      </c>
      <c r="N3072" t="s">
        <v>49</v>
      </c>
      <c r="O3072" t="s">
        <v>30</v>
      </c>
      <c r="P3072" t="s">
        <v>31</v>
      </c>
      <c r="Q3072" t="s">
        <v>41</v>
      </c>
      <c r="R3072" t="s">
        <v>33</v>
      </c>
      <c r="S3072" t="s">
        <v>42</v>
      </c>
      <c r="T3072" t="s">
        <v>35</v>
      </c>
      <c r="U3072" s="1" t="s">
        <v>64</v>
      </c>
      <c r="V3072">
        <v>2</v>
      </c>
      <c r="W3072">
        <v>0</v>
      </c>
      <c r="X3072">
        <v>0</v>
      </c>
      <c r="Y3072">
        <v>1</v>
      </c>
      <c r="Z3072">
        <v>1</v>
      </c>
    </row>
    <row r="3073" spans="1:26" x14ac:dyDescent="0.25">
      <c r="A3073">
        <v>107018185</v>
      </c>
      <c r="B3073" t="s">
        <v>96</v>
      </c>
      <c r="C3073" t="s">
        <v>45</v>
      </c>
      <c r="D3073">
        <v>50025762</v>
      </c>
      <c r="E3073">
        <v>50025762</v>
      </c>
      <c r="F3073">
        <v>12.861000000000001</v>
      </c>
      <c r="G3073">
        <v>50021578</v>
      </c>
      <c r="H3073">
        <v>1.6E-2</v>
      </c>
      <c r="I3073">
        <v>2022</v>
      </c>
      <c r="J3073" t="s">
        <v>154</v>
      </c>
      <c r="K3073" t="s">
        <v>48</v>
      </c>
      <c r="L3073" s="127">
        <v>0.56041666666666667</v>
      </c>
      <c r="M3073" t="s">
        <v>77</v>
      </c>
      <c r="N3073" t="s">
        <v>49</v>
      </c>
      <c r="O3073" t="s">
        <v>30</v>
      </c>
      <c r="P3073" t="s">
        <v>31</v>
      </c>
      <c r="Q3073" t="s">
        <v>41</v>
      </c>
      <c r="R3073" t="s">
        <v>75</v>
      </c>
      <c r="S3073" t="s">
        <v>42</v>
      </c>
      <c r="T3073" t="s">
        <v>35</v>
      </c>
      <c r="U3073" s="1" t="s">
        <v>36</v>
      </c>
      <c r="V3073">
        <v>3</v>
      </c>
      <c r="W3073">
        <v>0</v>
      </c>
      <c r="X3073">
        <v>0</v>
      </c>
      <c r="Y3073">
        <v>0</v>
      </c>
      <c r="Z3073">
        <v>0</v>
      </c>
    </row>
    <row r="3074" spans="1:26" x14ac:dyDescent="0.25">
      <c r="A3074">
        <v>107018329</v>
      </c>
      <c r="B3074" t="s">
        <v>81</v>
      </c>
      <c r="C3074" t="s">
        <v>45</v>
      </c>
      <c r="D3074">
        <v>50011776</v>
      </c>
      <c r="E3074">
        <v>40002136</v>
      </c>
      <c r="F3074">
        <v>0.83299999999999996</v>
      </c>
      <c r="G3074">
        <v>10000077</v>
      </c>
      <c r="H3074">
        <v>0</v>
      </c>
      <c r="I3074">
        <v>2022</v>
      </c>
      <c r="J3074" t="s">
        <v>154</v>
      </c>
      <c r="K3074" t="s">
        <v>55</v>
      </c>
      <c r="L3074" s="127">
        <v>0.9277777777777777</v>
      </c>
      <c r="M3074" t="s">
        <v>28</v>
      </c>
      <c r="N3074" t="s">
        <v>29</v>
      </c>
      <c r="O3074" t="s">
        <v>30</v>
      </c>
      <c r="P3074" t="s">
        <v>31</v>
      </c>
      <c r="Q3074" t="s">
        <v>41</v>
      </c>
      <c r="R3074" t="s">
        <v>75</v>
      </c>
      <c r="S3074" t="s">
        <v>42</v>
      </c>
      <c r="T3074" t="s">
        <v>47</v>
      </c>
      <c r="U3074" s="1" t="s">
        <v>36</v>
      </c>
      <c r="V3074">
        <v>2</v>
      </c>
      <c r="W3074">
        <v>0</v>
      </c>
      <c r="X3074">
        <v>0</v>
      </c>
      <c r="Y3074">
        <v>0</v>
      </c>
      <c r="Z3074">
        <v>0</v>
      </c>
    </row>
    <row r="3075" spans="1:26" x14ac:dyDescent="0.25">
      <c r="A3075">
        <v>107018650</v>
      </c>
      <c r="B3075" t="s">
        <v>81</v>
      </c>
      <c r="C3075" t="s">
        <v>45</v>
      </c>
      <c r="F3075">
        <v>999.99900000000002</v>
      </c>
      <c r="G3075">
        <v>50029513</v>
      </c>
      <c r="H3075">
        <v>1.9E-2</v>
      </c>
      <c r="I3075">
        <v>2022</v>
      </c>
      <c r="J3075" t="s">
        <v>154</v>
      </c>
      <c r="K3075" t="s">
        <v>39</v>
      </c>
      <c r="L3075" s="127">
        <v>0.52083333333333337</v>
      </c>
      <c r="M3075" t="s">
        <v>28</v>
      </c>
      <c r="N3075" t="s">
        <v>49</v>
      </c>
      <c r="O3075" t="s">
        <v>30</v>
      </c>
      <c r="P3075" t="s">
        <v>54</v>
      </c>
      <c r="Q3075" t="s">
        <v>41</v>
      </c>
      <c r="R3075" t="s">
        <v>33</v>
      </c>
      <c r="S3075" t="s">
        <v>42</v>
      </c>
      <c r="T3075" t="s">
        <v>35</v>
      </c>
      <c r="U3075" s="1" t="s">
        <v>43</v>
      </c>
      <c r="V3075">
        <v>3</v>
      </c>
      <c r="W3075">
        <v>0</v>
      </c>
      <c r="X3075">
        <v>0</v>
      </c>
      <c r="Y3075">
        <v>0</v>
      </c>
      <c r="Z3075">
        <v>1</v>
      </c>
    </row>
    <row r="3076" spans="1:26" x14ac:dyDescent="0.25">
      <c r="A3076">
        <v>107018752</v>
      </c>
      <c r="B3076" t="s">
        <v>104</v>
      </c>
      <c r="C3076" t="s">
        <v>65</v>
      </c>
      <c r="D3076">
        <v>10000026</v>
      </c>
      <c r="E3076">
        <v>10000026</v>
      </c>
      <c r="F3076">
        <v>3.718</v>
      </c>
      <c r="G3076">
        <v>200450</v>
      </c>
      <c r="H3076">
        <v>0.8</v>
      </c>
      <c r="I3076">
        <v>2022</v>
      </c>
      <c r="J3076" t="s">
        <v>145</v>
      </c>
      <c r="K3076" t="s">
        <v>55</v>
      </c>
      <c r="L3076" s="127">
        <v>0.72291666666666676</v>
      </c>
      <c r="M3076" t="s">
        <v>28</v>
      </c>
      <c r="N3076" t="s">
        <v>49</v>
      </c>
      <c r="O3076" t="s">
        <v>30</v>
      </c>
      <c r="P3076" t="s">
        <v>31</v>
      </c>
      <c r="Q3076" t="s">
        <v>41</v>
      </c>
      <c r="R3076" t="s">
        <v>33</v>
      </c>
      <c r="S3076" t="s">
        <v>42</v>
      </c>
      <c r="T3076" t="s">
        <v>35</v>
      </c>
      <c r="U3076" s="1" t="s">
        <v>36</v>
      </c>
      <c r="V3076">
        <v>4</v>
      </c>
      <c r="W3076">
        <v>0</v>
      </c>
      <c r="X3076">
        <v>0</v>
      </c>
      <c r="Y3076">
        <v>0</v>
      </c>
      <c r="Z3076">
        <v>0</v>
      </c>
    </row>
    <row r="3077" spans="1:26" x14ac:dyDescent="0.25">
      <c r="A3077">
        <v>107018781</v>
      </c>
      <c r="B3077" t="s">
        <v>104</v>
      </c>
      <c r="C3077" t="s">
        <v>65</v>
      </c>
      <c r="D3077">
        <v>10000026</v>
      </c>
      <c r="E3077">
        <v>10000026</v>
      </c>
      <c r="F3077">
        <v>14.664</v>
      </c>
      <c r="G3077">
        <v>20000025</v>
      </c>
      <c r="H3077">
        <v>1</v>
      </c>
      <c r="I3077">
        <v>2022</v>
      </c>
      <c r="J3077" t="s">
        <v>154</v>
      </c>
      <c r="K3077" t="s">
        <v>55</v>
      </c>
      <c r="L3077" s="127">
        <v>0.57291666666666663</v>
      </c>
      <c r="M3077" t="s">
        <v>28</v>
      </c>
      <c r="N3077" t="s">
        <v>49</v>
      </c>
      <c r="O3077" t="s">
        <v>30</v>
      </c>
      <c r="P3077" t="s">
        <v>31</v>
      </c>
      <c r="Q3077" t="s">
        <v>41</v>
      </c>
      <c r="R3077" t="s">
        <v>33</v>
      </c>
      <c r="S3077" t="s">
        <v>42</v>
      </c>
      <c r="T3077" t="s">
        <v>35</v>
      </c>
      <c r="U3077" s="1" t="s">
        <v>36</v>
      </c>
      <c r="V3077">
        <v>12</v>
      </c>
      <c r="W3077">
        <v>0</v>
      </c>
      <c r="X3077">
        <v>0</v>
      </c>
      <c r="Y3077">
        <v>0</v>
      </c>
      <c r="Z3077">
        <v>0</v>
      </c>
    </row>
    <row r="3078" spans="1:26" x14ac:dyDescent="0.25">
      <c r="A3078">
        <v>107018824</v>
      </c>
      <c r="B3078" t="s">
        <v>86</v>
      </c>
      <c r="C3078" t="s">
        <v>65</v>
      </c>
      <c r="D3078">
        <v>10000026</v>
      </c>
      <c r="E3078">
        <v>10000026</v>
      </c>
      <c r="F3078">
        <v>22.754999999999999</v>
      </c>
      <c r="G3078">
        <v>200360</v>
      </c>
      <c r="H3078">
        <v>1</v>
      </c>
      <c r="I3078">
        <v>2022</v>
      </c>
      <c r="J3078" t="s">
        <v>154</v>
      </c>
      <c r="K3078" t="s">
        <v>58</v>
      </c>
      <c r="L3078" s="127">
        <v>0.44722222222222219</v>
      </c>
      <c r="M3078" t="s">
        <v>51</v>
      </c>
      <c r="N3078" t="s">
        <v>49</v>
      </c>
      <c r="O3078" t="s">
        <v>30</v>
      </c>
      <c r="P3078" t="s">
        <v>31</v>
      </c>
      <c r="Q3078" t="s">
        <v>41</v>
      </c>
      <c r="R3078" t="s">
        <v>33</v>
      </c>
      <c r="S3078" t="s">
        <v>42</v>
      </c>
      <c r="T3078" t="s">
        <v>35</v>
      </c>
      <c r="U3078" s="1" t="s">
        <v>36</v>
      </c>
      <c r="V3078">
        <v>3</v>
      </c>
      <c r="W3078">
        <v>0</v>
      </c>
      <c r="X3078">
        <v>0</v>
      </c>
      <c r="Y3078">
        <v>0</v>
      </c>
      <c r="Z3078">
        <v>0</v>
      </c>
    </row>
    <row r="3079" spans="1:26" x14ac:dyDescent="0.25">
      <c r="A3079">
        <v>107018827</v>
      </c>
      <c r="B3079" t="s">
        <v>86</v>
      </c>
      <c r="C3079" t="s">
        <v>65</v>
      </c>
      <c r="D3079">
        <v>10000026</v>
      </c>
      <c r="E3079">
        <v>10000026</v>
      </c>
      <c r="F3079">
        <v>22.254999999999999</v>
      </c>
      <c r="G3079">
        <v>200360</v>
      </c>
      <c r="H3079">
        <v>1.5</v>
      </c>
      <c r="I3079">
        <v>2022</v>
      </c>
      <c r="J3079" t="s">
        <v>154</v>
      </c>
      <c r="K3079" t="s">
        <v>58</v>
      </c>
      <c r="L3079" s="127">
        <v>0.44791666666666669</v>
      </c>
      <c r="M3079" t="s">
        <v>51</v>
      </c>
      <c r="N3079" t="s">
        <v>49</v>
      </c>
      <c r="O3079" t="s">
        <v>30</v>
      </c>
      <c r="P3079" t="s">
        <v>31</v>
      </c>
      <c r="Q3079" t="s">
        <v>41</v>
      </c>
      <c r="R3079" t="s">
        <v>33</v>
      </c>
      <c r="S3079" t="s">
        <v>42</v>
      </c>
      <c r="T3079" t="s">
        <v>35</v>
      </c>
      <c r="U3079" s="1" t="s">
        <v>36</v>
      </c>
      <c r="V3079">
        <v>2</v>
      </c>
      <c r="W3079">
        <v>0</v>
      </c>
      <c r="X3079">
        <v>0</v>
      </c>
      <c r="Y3079">
        <v>0</v>
      </c>
      <c r="Z3079">
        <v>0</v>
      </c>
    </row>
    <row r="3080" spans="1:26" x14ac:dyDescent="0.25">
      <c r="A3080">
        <v>107018828</v>
      </c>
      <c r="B3080" t="s">
        <v>157</v>
      </c>
      <c r="C3080" t="s">
        <v>65</v>
      </c>
      <c r="D3080">
        <v>10000085</v>
      </c>
      <c r="E3080">
        <v>10000085</v>
      </c>
      <c r="F3080">
        <v>1.915</v>
      </c>
      <c r="G3080">
        <v>20000015</v>
      </c>
      <c r="H3080">
        <v>1.1000000000000001</v>
      </c>
      <c r="I3080">
        <v>2022</v>
      </c>
      <c r="J3080" t="s">
        <v>154</v>
      </c>
      <c r="K3080" t="s">
        <v>55</v>
      </c>
      <c r="L3080" s="127">
        <v>0.18541666666666667</v>
      </c>
      <c r="M3080" t="s">
        <v>28</v>
      </c>
      <c r="N3080" t="s">
        <v>49</v>
      </c>
      <c r="O3080" t="s">
        <v>30</v>
      </c>
      <c r="P3080" t="s">
        <v>54</v>
      </c>
      <c r="Q3080" t="s">
        <v>41</v>
      </c>
      <c r="R3080" t="s">
        <v>33</v>
      </c>
      <c r="S3080" t="s">
        <v>42</v>
      </c>
      <c r="T3080" t="s">
        <v>57</v>
      </c>
      <c r="U3080" s="1" t="s">
        <v>36</v>
      </c>
      <c r="V3080">
        <v>2</v>
      </c>
      <c r="W3080">
        <v>0</v>
      </c>
      <c r="X3080">
        <v>0</v>
      </c>
      <c r="Y3080">
        <v>0</v>
      </c>
      <c r="Z3080">
        <v>0</v>
      </c>
    </row>
    <row r="3081" spans="1:26" x14ac:dyDescent="0.25">
      <c r="A3081">
        <v>107018834</v>
      </c>
      <c r="B3081" t="s">
        <v>86</v>
      </c>
      <c r="C3081" t="s">
        <v>65</v>
      </c>
      <c r="D3081">
        <v>10000026</v>
      </c>
      <c r="E3081">
        <v>10000026</v>
      </c>
      <c r="F3081">
        <v>23.254999999999999</v>
      </c>
      <c r="G3081">
        <v>200360</v>
      </c>
      <c r="H3081">
        <v>0.5</v>
      </c>
      <c r="I3081">
        <v>2022</v>
      </c>
      <c r="J3081" t="s">
        <v>154</v>
      </c>
      <c r="K3081" t="s">
        <v>60</v>
      </c>
      <c r="L3081" s="127">
        <v>0.57430555555555551</v>
      </c>
      <c r="M3081" t="s">
        <v>28</v>
      </c>
      <c r="N3081" t="s">
        <v>29</v>
      </c>
      <c r="O3081" t="s">
        <v>30</v>
      </c>
      <c r="P3081" t="s">
        <v>31</v>
      </c>
      <c r="Q3081" t="s">
        <v>41</v>
      </c>
      <c r="R3081" t="s">
        <v>33</v>
      </c>
      <c r="S3081" t="s">
        <v>42</v>
      </c>
      <c r="T3081" t="s">
        <v>35</v>
      </c>
      <c r="U3081" s="1" t="s">
        <v>36</v>
      </c>
      <c r="V3081">
        <v>3</v>
      </c>
      <c r="W3081">
        <v>0</v>
      </c>
      <c r="X3081">
        <v>0</v>
      </c>
      <c r="Y3081">
        <v>0</v>
      </c>
      <c r="Z3081">
        <v>0</v>
      </c>
    </row>
    <row r="3082" spans="1:26" x14ac:dyDescent="0.25">
      <c r="A3082">
        <v>107018862</v>
      </c>
      <c r="B3082" t="s">
        <v>104</v>
      </c>
      <c r="C3082" t="s">
        <v>65</v>
      </c>
      <c r="D3082">
        <v>10000026</v>
      </c>
      <c r="E3082">
        <v>10000026</v>
      </c>
      <c r="F3082">
        <v>6.0229999999999997</v>
      </c>
      <c r="G3082">
        <v>200460</v>
      </c>
      <c r="H3082">
        <v>0.5</v>
      </c>
      <c r="I3082">
        <v>2022</v>
      </c>
      <c r="J3082" t="s">
        <v>154</v>
      </c>
      <c r="K3082" t="s">
        <v>55</v>
      </c>
      <c r="L3082" s="127">
        <v>0.54027777777777775</v>
      </c>
      <c r="M3082" t="s">
        <v>28</v>
      </c>
      <c r="N3082" t="s">
        <v>49</v>
      </c>
      <c r="O3082" t="s">
        <v>30</v>
      </c>
      <c r="P3082" t="s">
        <v>54</v>
      </c>
      <c r="Q3082" t="s">
        <v>41</v>
      </c>
      <c r="R3082" t="s">
        <v>33</v>
      </c>
      <c r="S3082" t="s">
        <v>42</v>
      </c>
      <c r="T3082" t="s">
        <v>35</v>
      </c>
      <c r="U3082" s="1" t="s">
        <v>36</v>
      </c>
      <c r="V3082">
        <v>3</v>
      </c>
      <c r="W3082">
        <v>0</v>
      </c>
      <c r="X3082">
        <v>0</v>
      </c>
      <c r="Y3082">
        <v>0</v>
      </c>
      <c r="Z3082">
        <v>0</v>
      </c>
    </row>
    <row r="3083" spans="1:26" x14ac:dyDescent="0.25">
      <c r="A3083">
        <v>107018994</v>
      </c>
      <c r="B3083" t="s">
        <v>91</v>
      </c>
      <c r="C3083" t="s">
        <v>45</v>
      </c>
      <c r="D3083">
        <v>50020498</v>
      </c>
      <c r="E3083">
        <v>30000003</v>
      </c>
      <c r="F3083">
        <v>11.829000000000001</v>
      </c>
      <c r="G3083">
        <v>50025222</v>
      </c>
      <c r="H3083">
        <v>1.9E-2</v>
      </c>
      <c r="I3083">
        <v>2022</v>
      </c>
      <c r="J3083" t="s">
        <v>145</v>
      </c>
      <c r="K3083" t="s">
        <v>53</v>
      </c>
      <c r="L3083" s="127">
        <v>0.78263888888888899</v>
      </c>
      <c r="M3083" t="s">
        <v>28</v>
      </c>
      <c r="N3083" t="s">
        <v>29</v>
      </c>
      <c r="P3083" t="s">
        <v>54</v>
      </c>
      <c r="Q3083" t="s">
        <v>41</v>
      </c>
      <c r="R3083" t="s">
        <v>33</v>
      </c>
      <c r="S3083" t="s">
        <v>42</v>
      </c>
      <c r="T3083" t="s">
        <v>35</v>
      </c>
      <c r="U3083" s="1" t="s">
        <v>43</v>
      </c>
      <c r="V3083">
        <v>1</v>
      </c>
      <c r="W3083">
        <v>0</v>
      </c>
      <c r="X3083">
        <v>0</v>
      </c>
      <c r="Y3083">
        <v>0</v>
      </c>
      <c r="Z3083">
        <v>1</v>
      </c>
    </row>
    <row r="3084" spans="1:26" x14ac:dyDescent="0.25">
      <c r="A3084">
        <v>107019182</v>
      </c>
      <c r="B3084" t="s">
        <v>81</v>
      </c>
      <c r="C3084" t="s">
        <v>45</v>
      </c>
      <c r="D3084">
        <v>50005094</v>
      </c>
      <c r="E3084">
        <v>40001441</v>
      </c>
      <c r="F3084">
        <v>1.256</v>
      </c>
      <c r="G3084">
        <v>50006003</v>
      </c>
      <c r="H3084">
        <v>9.5000000000000001E-2</v>
      </c>
      <c r="I3084">
        <v>2022</v>
      </c>
      <c r="J3084" t="s">
        <v>154</v>
      </c>
      <c r="K3084" t="s">
        <v>27</v>
      </c>
      <c r="L3084" s="127">
        <v>0.56388888888888888</v>
      </c>
      <c r="M3084" t="s">
        <v>40</v>
      </c>
      <c r="N3084" t="s">
        <v>49</v>
      </c>
      <c r="O3084" t="s">
        <v>30</v>
      </c>
      <c r="P3084" t="s">
        <v>31</v>
      </c>
      <c r="Q3084" t="s">
        <v>41</v>
      </c>
      <c r="R3084" t="s">
        <v>33</v>
      </c>
      <c r="S3084" t="s">
        <v>42</v>
      </c>
      <c r="T3084" t="s">
        <v>35</v>
      </c>
      <c r="U3084" s="1" t="s">
        <v>36</v>
      </c>
      <c r="V3084">
        <v>3</v>
      </c>
      <c r="W3084">
        <v>0</v>
      </c>
      <c r="X3084">
        <v>0</v>
      </c>
      <c r="Y3084">
        <v>0</v>
      </c>
      <c r="Z3084">
        <v>0</v>
      </c>
    </row>
    <row r="3085" spans="1:26" x14ac:dyDescent="0.25">
      <c r="A3085">
        <v>107019302</v>
      </c>
      <c r="B3085" t="s">
        <v>248</v>
      </c>
      <c r="C3085" t="s">
        <v>45</v>
      </c>
      <c r="F3085">
        <v>999.99900000000002</v>
      </c>
      <c r="H3085">
        <v>0</v>
      </c>
      <c r="I3085">
        <v>2022</v>
      </c>
      <c r="J3085" t="s">
        <v>154</v>
      </c>
      <c r="K3085" t="s">
        <v>48</v>
      </c>
      <c r="L3085" s="127">
        <v>0.45555555555555555</v>
      </c>
      <c r="M3085" t="s">
        <v>28</v>
      </c>
      <c r="N3085" t="s">
        <v>49</v>
      </c>
      <c r="O3085" t="s">
        <v>30</v>
      </c>
      <c r="P3085" t="s">
        <v>68</v>
      </c>
      <c r="Q3085" t="s">
        <v>41</v>
      </c>
      <c r="R3085" t="s">
        <v>33</v>
      </c>
      <c r="S3085" t="s">
        <v>42</v>
      </c>
      <c r="T3085" t="s">
        <v>35</v>
      </c>
      <c r="U3085" s="1" t="s">
        <v>36</v>
      </c>
      <c r="V3085">
        <v>2</v>
      </c>
      <c r="W3085">
        <v>0</v>
      </c>
      <c r="X3085">
        <v>0</v>
      </c>
      <c r="Y3085">
        <v>0</v>
      </c>
      <c r="Z3085">
        <v>0</v>
      </c>
    </row>
    <row r="3086" spans="1:26" x14ac:dyDescent="0.25">
      <c r="A3086">
        <v>107019319</v>
      </c>
      <c r="B3086" t="s">
        <v>81</v>
      </c>
      <c r="C3086" t="s">
        <v>45</v>
      </c>
      <c r="D3086">
        <v>50031062</v>
      </c>
      <c r="E3086">
        <v>50031062</v>
      </c>
      <c r="F3086">
        <v>15.94</v>
      </c>
      <c r="G3086">
        <v>50028295</v>
      </c>
      <c r="H3086">
        <v>0</v>
      </c>
      <c r="I3086">
        <v>2022</v>
      </c>
      <c r="J3086" t="s">
        <v>154</v>
      </c>
      <c r="K3086" t="s">
        <v>48</v>
      </c>
      <c r="L3086" s="127">
        <v>0.98611111111111116</v>
      </c>
      <c r="M3086" t="s">
        <v>28</v>
      </c>
      <c r="N3086" t="s">
        <v>29</v>
      </c>
      <c r="O3086" t="s">
        <v>30</v>
      </c>
      <c r="P3086" t="s">
        <v>31</v>
      </c>
      <c r="Q3086" t="s">
        <v>41</v>
      </c>
      <c r="R3086" t="s">
        <v>33</v>
      </c>
      <c r="S3086" t="s">
        <v>42</v>
      </c>
      <c r="T3086" t="s">
        <v>47</v>
      </c>
      <c r="U3086" s="1" t="s">
        <v>64</v>
      </c>
      <c r="V3086">
        <v>1</v>
      </c>
      <c r="W3086">
        <v>0</v>
      </c>
      <c r="X3086">
        <v>0</v>
      </c>
      <c r="Y3086">
        <v>1</v>
      </c>
      <c r="Z3086">
        <v>0</v>
      </c>
    </row>
    <row r="3087" spans="1:26" x14ac:dyDescent="0.25">
      <c r="A3087">
        <v>107019621</v>
      </c>
      <c r="B3087" t="s">
        <v>25</v>
      </c>
      <c r="C3087" t="s">
        <v>65</v>
      </c>
      <c r="D3087">
        <v>10000440</v>
      </c>
      <c r="E3087">
        <v>10000440</v>
      </c>
      <c r="F3087">
        <v>4.4660000000000002</v>
      </c>
      <c r="G3087">
        <v>50016800</v>
      </c>
      <c r="H3087">
        <v>0.19</v>
      </c>
      <c r="I3087">
        <v>2022</v>
      </c>
      <c r="J3087" t="s">
        <v>154</v>
      </c>
      <c r="K3087" t="s">
        <v>27</v>
      </c>
      <c r="L3087" s="127">
        <v>0.68680555555555556</v>
      </c>
      <c r="M3087" t="s">
        <v>28</v>
      </c>
      <c r="N3087" t="s">
        <v>49</v>
      </c>
      <c r="O3087" t="s">
        <v>30</v>
      </c>
      <c r="P3087" t="s">
        <v>54</v>
      </c>
      <c r="Q3087" t="s">
        <v>41</v>
      </c>
      <c r="R3087" t="s">
        <v>33</v>
      </c>
      <c r="S3087" t="s">
        <v>42</v>
      </c>
      <c r="T3087" t="s">
        <v>35</v>
      </c>
      <c r="U3087" s="1" t="s">
        <v>36</v>
      </c>
      <c r="V3087">
        <v>2</v>
      </c>
      <c r="W3087">
        <v>0</v>
      </c>
      <c r="X3087">
        <v>0</v>
      </c>
      <c r="Y3087">
        <v>0</v>
      </c>
      <c r="Z3087">
        <v>0</v>
      </c>
    </row>
    <row r="3088" spans="1:26" x14ac:dyDescent="0.25">
      <c r="A3088">
        <v>107019756</v>
      </c>
      <c r="B3088" t="s">
        <v>88</v>
      </c>
      <c r="C3088" t="s">
        <v>38</v>
      </c>
      <c r="D3088">
        <v>20000601</v>
      </c>
      <c r="E3088">
        <v>20000601</v>
      </c>
      <c r="F3088">
        <v>11.531000000000001</v>
      </c>
      <c r="G3088">
        <v>50014091</v>
      </c>
      <c r="H3088">
        <v>8.9999999999999993E-3</v>
      </c>
      <c r="I3088">
        <v>2022</v>
      </c>
      <c r="J3088" t="s">
        <v>154</v>
      </c>
      <c r="K3088" t="s">
        <v>53</v>
      </c>
      <c r="L3088" s="127">
        <v>0.54375000000000007</v>
      </c>
      <c r="M3088" t="s">
        <v>28</v>
      </c>
      <c r="N3088" t="s">
        <v>49</v>
      </c>
      <c r="O3088" t="s">
        <v>30</v>
      </c>
      <c r="P3088" t="s">
        <v>54</v>
      </c>
      <c r="Q3088" t="s">
        <v>41</v>
      </c>
      <c r="R3088" t="s">
        <v>33</v>
      </c>
      <c r="S3088" t="s">
        <v>42</v>
      </c>
      <c r="T3088" t="s">
        <v>35</v>
      </c>
      <c r="U3088" s="1" t="s">
        <v>36</v>
      </c>
      <c r="V3088">
        <v>5</v>
      </c>
      <c r="W3088">
        <v>0</v>
      </c>
      <c r="X3088">
        <v>0</v>
      </c>
      <c r="Y3088">
        <v>0</v>
      </c>
      <c r="Z3088">
        <v>0</v>
      </c>
    </row>
    <row r="3089" spans="1:26" x14ac:dyDescent="0.25">
      <c r="A3089">
        <v>107019931</v>
      </c>
      <c r="B3089" t="s">
        <v>133</v>
      </c>
      <c r="C3089" t="s">
        <v>45</v>
      </c>
      <c r="D3089">
        <v>50019712</v>
      </c>
      <c r="E3089">
        <v>40001306</v>
      </c>
      <c r="F3089">
        <v>0.34699999999999998</v>
      </c>
      <c r="G3089">
        <v>50009490</v>
      </c>
      <c r="H3089">
        <v>1.6E-2</v>
      </c>
      <c r="I3089">
        <v>2022</v>
      </c>
      <c r="J3089" t="s">
        <v>154</v>
      </c>
      <c r="K3089" t="s">
        <v>39</v>
      </c>
      <c r="L3089" s="127">
        <v>0.37708333333333338</v>
      </c>
      <c r="M3089" t="s">
        <v>40</v>
      </c>
      <c r="N3089" t="s">
        <v>49</v>
      </c>
      <c r="O3089" t="s">
        <v>30</v>
      </c>
      <c r="P3089" t="s">
        <v>31</v>
      </c>
      <c r="Q3089" t="s">
        <v>41</v>
      </c>
      <c r="R3089" t="s">
        <v>33</v>
      </c>
      <c r="S3089" t="s">
        <v>42</v>
      </c>
      <c r="T3089" t="s">
        <v>35</v>
      </c>
      <c r="U3089" s="1" t="s">
        <v>64</v>
      </c>
      <c r="V3089">
        <v>3</v>
      </c>
      <c r="W3089">
        <v>0</v>
      </c>
      <c r="X3089">
        <v>0</v>
      </c>
      <c r="Y3089">
        <v>2</v>
      </c>
      <c r="Z3089">
        <v>0</v>
      </c>
    </row>
    <row r="3090" spans="1:26" x14ac:dyDescent="0.25">
      <c r="A3090">
        <v>107020004</v>
      </c>
      <c r="B3090" t="s">
        <v>81</v>
      </c>
      <c r="C3090" t="s">
        <v>67</v>
      </c>
      <c r="D3090">
        <v>30000049</v>
      </c>
      <c r="E3090">
        <v>30000049</v>
      </c>
      <c r="F3090">
        <v>7.141</v>
      </c>
      <c r="G3090">
        <v>50027141</v>
      </c>
      <c r="H3090">
        <v>1.9E-2</v>
      </c>
      <c r="I3090">
        <v>2022</v>
      </c>
      <c r="J3090" t="s">
        <v>154</v>
      </c>
      <c r="K3090" t="s">
        <v>39</v>
      </c>
      <c r="L3090" s="127">
        <v>0.41041666666666665</v>
      </c>
      <c r="M3090" t="s">
        <v>28</v>
      </c>
      <c r="N3090" t="s">
        <v>49</v>
      </c>
      <c r="O3090" t="s">
        <v>30</v>
      </c>
      <c r="P3090" t="s">
        <v>31</v>
      </c>
      <c r="Q3090" t="s">
        <v>41</v>
      </c>
      <c r="R3090" t="s">
        <v>33</v>
      </c>
      <c r="S3090" t="s">
        <v>42</v>
      </c>
      <c r="T3090" t="s">
        <v>35</v>
      </c>
      <c r="U3090" s="1" t="s">
        <v>43</v>
      </c>
      <c r="V3090">
        <v>3</v>
      </c>
      <c r="W3090">
        <v>0</v>
      </c>
      <c r="X3090">
        <v>0</v>
      </c>
      <c r="Y3090">
        <v>0</v>
      </c>
      <c r="Z3090">
        <v>2</v>
      </c>
    </row>
    <row r="3091" spans="1:26" x14ac:dyDescent="0.25">
      <c r="A3091">
        <v>107020546</v>
      </c>
      <c r="B3091" t="s">
        <v>86</v>
      </c>
      <c r="C3091" t="s">
        <v>65</v>
      </c>
      <c r="D3091">
        <v>10000026</v>
      </c>
      <c r="E3091">
        <v>10000026</v>
      </c>
      <c r="F3091">
        <v>21.556999999999999</v>
      </c>
      <c r="G3091">
        <v>200330</v>
      </c>
      <c r="H3091">
        <v>0.8</v>
      </c>
      <c r="I3091">
        <v>2022</v>
      </c>
      <c r="J3091" t="s">
        <v>145</v>
      </c>
      <c r="K3091" t="s">
        <v>53</v>
      </c>
      <c r="L3091" s="127">
        <v>0.3215277777777778</v>
      </c>
      <c r="M3091" t="s">
        <v>28</v>
      </c>
      <c r="N3091" t="s">
        <v>49</v>
      </c>
      <c r="O3091" t="s">
        <v>30</v>
      </c>
      <c r="P3091" t="s">
        <v>31</v>
      </c>
      <c r="Q3091" t="s">
        <v>41</v>
      </c>
      <c r="R3091" t="s">
        <v>33</v>
      </c>
      <c r="S3091" t="s">
        <v>42</v>
      </c>
      <c r="T3091" t="s">
        <v>35</v>
      </c>
      <c r="U3091" s="1" t="s">
        <v>36</v>
      </c>
      <c r="V3091">
        <v>4</v>
      </c>
      <c r="W3091">
        <v>0</v>
      </c>
      <c r="X3091">
        <v>0</v>
      </c>
      <c r="Y3091">
        <v>0</v>
      </c>
      <c r="Z3091">
        <v>0</v>
      </c>
    </row>
    <row r="3092" spans="1:26" x14ac:dyDescent="0.25">
      <c r="A3092">
        <v>107020570</v>
      </c>
      <c r="B3092" t="s">
        <v>112</v>
      </c>
      <c r="C3092" t="s">
        <v>65</v>
      </c>
      <c r="D3092">
        <v>10000095</v>
      </c>
      <c r="E3092">
        <v>10000095</v>
      </c>
      <c r="F3092">
        <v>3.9870000000000001</v>
      </c>
      <c r="G3092">
        <v>20000421</v>
      </c>
      <c r="H3092">
        <v>8.9999999999999993E-3</v>
      </c>
      <c r="I3092">
        <v>2022</v>
      </c>
      <c r="J3092" t="s">
        <v>154</v>
      </c>
      <c r="K3092" t="s">
        <v>27</v>
      </c>
      <c r="L3092" s="127">
        <v>0.56736111111111109</v>
      </c>
      <c r="M3092" t="s">
        <v>28</v>
      </c>
      <c r="N3092" t="s">
        <v>49</v>
      </c>
      <c r="O3092" t="s">
        <v>30</v>
      </c>
      <c r="P3092" t="s">
        <v>54</v>
      </c>
      <c r="Q3092" t="s">
        <v>41</v>
      </c>
      <c r="R3092" t="s">
        <v>76</v>
      </c>
      <c r="S3092" t="s">
        <v>42</v>
      </c>
      <c r="T3092" t="s">
        <v>35</v>
      </c>
      <c r="U3092" s="1" t="s">
        <v>36</v>
      </c>
      <c r="V3092">
        <v>1</v>
      </c>
      <c r="W3092">
        <v>0</v>
      </c>
      <c r="X3092">
        <v>0</v>
      </c>
      <c r="Y3092">
        <v>0</v>
      </c>
      <c r="Z3092">
        <v>0</v>
      </c>
    </row>
    <row r="3093" spans="1:26" x14ac:dyDescent="0.25">
      <c r="A3093">
        <v>107020593</v>
      </c>
      <c r="B3093" t="s">
        <v>127</v>
      </c>
      <c r="C3093" t="s">
        <v>67</v>
      </c>
      <c r="D3093">
        <v>30000039</v>
      </c>
      <c r="E3093">
        <v>30000039</v>
      </c>
      <c r="F3093">
        <v>29.338000000000001</v>
      </c>
      <c r="G3093">
        <v>40001400</v>
      </c>
      <c r="H3093">
        <v>0.3</v>
      </c>
      <c r="I3093">
        <v>2022</v>
      </c>
      <c r="J3093" t="s">
        <v>154</v>
      </c>
      <c r="K3093" t="s">
        <v>27</v>
      </c>
      <c r="L3093" s="127">
        <v>0.57500000000000007</v>
      </c>
      <c r="M3093" t="s">
        <v>40</v>
      </c>
      <c r="N3093" t="s">
        <v>49</v>
      </c>
      <c r="O3093" t="s">
        <v>30</v>
      </c>
      <c r="P3093" t="s">
        <v>68</v>
      </c>
      <c r="Q3093" t="s">
        <v>41</v>
      </c>
      <c r="R3093" t="s">
        <v>33</v>
      </c>
      <c r="S3093" t="s">
        <v>42</v>
      </c>
      <c r="T3093" t="s">
        <v>35</v>
      </c>
      <c r="U3093" s="1" t="s">
        <v>36</v>
      </c>
      <c r="V3093">
        <v>3</v>
      </c>
      <c r="W3093">
        <v>0</v>
      </c>
      <c r="X3093">
        <v>0</v>
      </c>
      <c r="Y3093">
        <v>0</v>
      </c>
      <c r="Z3093">
        <v>0</v>
      </c>
    </row>
    <row r="3094" spans="1:26" x14ac:dyDescent="0.25">
      <c r="A3094">
        <v>107020667</v>
      </c>
      <c r="B3094" t="s">
        <v>112</v>
      </c>
      <c r="C3094" t="s">
        <v>65</v>
      </c>
      <c r="D3094">
        <v>10000095</v>
      </c>
      <c r="E3094">
        <v>10000095</v>
      </c>
      <c r="F3094">
        <v>1.847</v>
      </c>
      <c r="G3094">
        <v>40001002</v>
      </c>
      <c r="H3094">
        <v>0.1</v>
      </c>
      <c r="I3094">
        <v>2022</v>
      </c>
      <c r="J3094" t="s">
        <v>154</v>
      </c>
      <c r="K3094" t="s">
        <v>27</v>
      </c>
      <c r="L3094" s="127">
        <v>0.1388888888888889</v>
      </c>
      <c r="M3094" t="s">
        <v>28</v>
      </c>
      <c r="N3094" t="s">
        <v>29</v>
      </c>
      <c r="O3094" t="s">
        <v>30</v>
      </c>
      <c r="P3094" t="s">
        <v>54</v>
      </c>
      <c r="Q3094" t="s">
        <v>41</v>
      </c>
      <c r="R3094" t="s">
        <v>33</v>
      </c>
      <c r="S3094" t="s">
        <v>42</v>
      </c>
      <c r="T3094" t="s">
        <v>57</v>
      </c>
      <c r="U3094" s="1" t="s">
        <v>36</v>
      </c>
      <c r="V3094">
        <v>2</v>
      </c>
      <c r="W3094">
        <v>0</v>
      </c>
      <c r="X3094">
        <v>0</v>
      </c>
      <c r="Y3094">
        <v>0</v>
      </c>
      <c r="Z3094">
        <v>0</v>
      </c>
    </row>
    <row r="3095" spans="1:26" x14ac:dyDescent="0.25">
      <c r="A3095">
        <v>107020684</v>
      </c>
      <c r="B3095" t="s">
        <v>108</v>
      </c>
      <c r="C3095" t="s">
        <v>38</v>
      </c>
      <c r="D3095">
        <v>29000017</v>
      </c>
      <c r="E3095">
        <v>20000017</v>
      </c>
      <c r="F3095">
        <v>12.109</v>
      </c>
      <c r="G3095">
        <v>40001929</v>
      </c>
      <c r="H3095">
        <v>8.5000000000000006E-2</v>
      </c>
      <c r="I3095">
        <v>2022</v>
      </c>
      <c r="J3095" t="s">
        <v>154</v>
      </c>
      <c r="K3095" t="s">
        <v>39</v>
      </c>
      <c r="L3095" s="127">
        <v>0.5625</v>
      </c>
      <c r="M3095" t="s">
        <v>28</v>
      </c>
      <c r="N3095" t="s">
        <v>49</v>
      </c>
      <c r="O3095" t="s">
        <v>30</v>
      </c>
      <c r="P3095" t="s">
        <v>54</v>
      </c>
      <c r="Q3095" t="s">
        <v>32</v>
      </c>
      <c r="R3095" t="s">
        <v>33</v>
      </c>
      <c r="S3095" t="s">
        <v>42</v>
      </c>
      <c r="T3095" t="s">
        <v>35</v>
      </c>
      <c r="U3095" s="1" t="s">
        <v>36</v>
      </c>
      <c r="V3095">
        <v>5</v>
      </c>
      <c r="W3095">
        <v>0</v>
      </c>
      <c r="X3095">
        <v>0</v>
      </c>
      <c r="Y3095">
        <v>0</v>
      </c>
      <c r="Z3095">
        <v>0</v>
      </c>
    </row>
    <row r="3096" spans="1:26" x14ac:dyDescent="0.25">
      <c r="A3096">
        <v>107020729</v>
      </c>
      <c r="B3096" t="s">
        <v>86</v>
      </c>
      <c r="C3096" t="s">
        <v>65</v>
      </c>
      <c r="D3096">
        <v>10000026</v>
      </c>
      <c r="E3096">
        <v>10000026</v>
      </c>
      <c r="F3096">
        <v>28.158999999999999</v>
      </c>
      <c r="G3096">
        <v>30000280</v>
      </c>
      <c r="H3096">
        <v>0.1</v>
      </c>
      <c r="I3096">
        <v>2022</v>
      </c>
      <c r="J3096" t="s">
        <v>154</v>
      </c>
      <c r="K3096" t="s">
        <v>58</v>
      </c>
      <c r="L3096" s="127">
        <v>0.56597222222222221</v>
      </c>
      <c r="M3096" t="s">
        <v>28</v>
      </c>
      <c r="N3096" t="s">
        <v>49</v>
      </c>
      <c r="O3096" t="s">
        <v>30</v>
      </c>
      <c r="P3096" t="s">
        <v>31</v>
      </c>
      <c r="Q3096" t="s">
        <v>41</v>
      </c>
      <c r="R3096" t="s">
        <v>56</v>
      </c>
      <c r="S3096" t="s">
        <v>42</v>
      </c>
      <c r="T3096" t="s">
        <v>35</v>
      </c>
      <c r="U3096" s="1" t="s">
        <v>36</v>
      </c>
      <c r="V3096">
        <v>2</v>
      </c>
      <c r="W3096">
        <v>0</v>
      </c>
      <c r="X3096">
        <v>0</v>
      </c>
      <c r="Y3096">
        <v>0</v>
      </c>
      <c r="Z3096">
        <v>0</v>
      </c>
    </row>
    <row r="3097" spans="1:26" x14ac:dyDescent="0.25">
      <c r="A3097">
        <v>107020814</v>
      </c>
      <c r="B3097" t="s">
        <v>81</v>
      </c>
      <c r="C3097" t="s">
        <v>65</v>
      </c>
      <c r="D3097">
        <v>10000085</v>
      </c>
      <c r="E3097">
        <v>10000085</v>
      </c>
      <c r="F3097">
        <v>999.99900000000002</v>
      </c>
      <c r="G3097">
        <v>200388</v>
      </c>
      <c r="H3097">
        <v>0.1</v>
      </c>
      <c r="I3097">
        <v>2022</v>
      </c>
      <c r="J3097" t="s">
        <v>154</v>
      </c>
      <c r="K3097" t="s">
        <v>55</v>
      </c>
      <c r="L3097" s="127">
        <v>0.97361111111111109</v>
      </c>
      <c r="M3097" t="s">
        <v>40</v>
      </c>
      <c r="N3097" t="s">
        <v>49</v>
      </c>
      <c r="O3097" t="s">
        <v>30</v>
      </c>
      <c r="P3097" t="s">
        <v>31</v>
      </c>
      <c r="Q3097" t="s">
        <v>41</v>
      </c>
      <c r="R3097" t="s">
        <v>33</v>
      </c>
      <c r="S3097" t="s">
        <v>42</v>
      </c>
      <c r="T3097" t="s">
        <v>47</v>
      </c>
      <c r="U3097" s="1" t="s">
        <v>36</v>
      </c>
      <c r="V3097">
        <v>2</v>
      </c>
      <c r="W3097">
        <v>0</v>
      </c>
      <c r="X3097">
        <v>0</v>
      </c>
      <c r="Y3097">
        <v>0</v>
      </c>
      <c r="Z3097">
        <v>0</v>
      </c>
    </row>
    <row r="3098" spans="1:26" x14ac:dyDescent="0.25">
      <c r="A3098">
        <v>107020901</v>
      </c>
      <c r="B3098" t="s">
        <v>25</v>
      </c>
      <c r="C3098" t="s">
        <v>65</v>
      </c>
      <c r="D3098">
        <v>10000040</v>
      </c>
      <c r="E3098">
        <v>10000040</v>
      </c>
      <c r="F3098">
        <v>999.99900000000002</v>
      </c>
      <c r="G3098">
        <v>20000070</v>
      </c>
      <c r="H3098">
        <v>0.1</v>
      </c>
      <c r="I3098">
        <v>2022</v>
      </c>
      <c r="J3098" t="s">
        <v>154</v>
      </c>
      <c r="K3098" t="s">
        <v>27</v>
      </c>
      <c r="L3098" s="127">
        <v>0.26874999999999999</v>
      </c>
      <c r="M3098" t="s">
        <v>28</v>
      </c>
      <c r="N3098" t="s">
        <v>29</v>
      </c>
      <c r="O3098" t="s">
        <v>30</v>
      </c>
      <c r="P3098" t="s">
        <v>31</v>
      </c>
      <c r="Q3098" t="s">
        <v>41</v>
      </c>
      <c r="R3098" t="s">
        <v>33</v>
      </c>
      <c r="S3098" t="s">
        <v>42</v>
      </c>
      <c r="T3098" t="s">
        <v>35</v>
      </c>
      <c r="U3098" s="1" t="s">
        <v>36</v>
      </c>
      <c r="V3098">
        <v>3</v>
      </c>
      <c r="W3098">
        <v>0</v>
      </c>
      <c r="X3098">
        <v>0</v>
      </c>
      <c r="Y3098">
        <v>0</v>
      </c>
      <c r="Z3098">
        <v>0</v>
      </c>
    </row>
    <row r="3099" spans="1:26" x14ac:dyDescent="0.25">
      <c r="A3099">
        <v>107020915</v>
      </c>
      <c r="B3099" t="s">
        <v>114</v>
      </c>
      <c r="C3099" t="s">
        <v>65</v>
      </c>
      <c r="D3099">
        <v>10000040</v>
      </c>
      <c r="E3099">
        <v>10000040</v>
      </c>
      <c r="F3099">
        <v>0.44500000000000001</v>
      </c>
      <c r="G3099">
        <v>30000042</v>
      </c>
      <c r="H3099">
        <v>1.1000000000000001</v>
      </c>
      <c r="I3099">
        <v>2022</v>
      </c>
      <c r="J3099" t="s">
        <v>154</v>
      </c>
      <c r="K3099" t="s">
        <v>55</v>
      </c>
      <c r="L3099" s="127">
        <v>0.62083333333333335</v>
      </c>
      <c r="M3099" t="s">
        <v>28</v>
      </c>
      <c r="N3099" t="s">
        <v>49</v>
      </c>
      <c r="O3099" t="s">
        <v>30</v>
      </c>
      <c r="P3099" t="s">
        <v>54</v>
      </c>
      <c r="Q3099" t="s">
        <v>41</v>
      </c>
      <c r="R3099" t="s">
        <v>33</v>
      </c>
      <c r="S3099" t="s">
        <v>42</v>
      </c>
      <c r="T3099" t="s">
        <v>35</v>
      </c>
      <c r="U3099" s="1" t="s">
        <v>36</v>
      </c>
      <c r="V3099">
        <v>4</v>
      </c>
      <c r="W3099">
        <v>0</v>
      </c>
      <c r="X3099">
        <v>0</v>
      </c>
      <c r="Y3099">
        <v>0</v>
      </c>
      <c r="Z3099">
        <v>0</v>
      </c>
    </row>
    <row r="3100" spans="1:26" x14ac:dyDescent="0.25">
      <c r="A3100">
        <v>107020952</v>
      </c>
      <c r="B3100" t="s">
        <v>100</v>
      </c>
      <c r="C3100" t="s">
        <v>45</v>
      </c>
      <c r="F3100">
        <v>999.99900000000002</v>
      </c>
      <c r="G3100">
        <v>30000016</v>
      </c>
      <c r="H3100">
        <v>2E-3</v>
      </c>
      <c r="I3100">
        <v>2022</v>
      </c>
      <c r="J3100" t="s">
        <v>154</v>
      </c>
      <c r="K3100" t="s">
        <v>27</v>
      </c>
      <c r="L3100" s="127">
        <v>0.3979166666666667</v>
      </c>
      <c r="M3100" t="s">
        <v>28</v>
      </c>
      <c r="N3100" t="s">
        <v>49</v>
      </c>
      <c r="O3100" t="s">
        <v>30</v>
      </c>
      <c r="P3100" t="s">
        <v>68</v>
      </c>
      <c r="Q3100" t="s">
        <v>41</v>
      </c>
      <c r="R3100" t="s">
        <v>61</v>
      </c>
      <c r="S3100" t="s">
        <v>42</v>
      </c>
      <c r="T3100" t="s">
        <v>35</v>
      </c>
      <c r="U3100" s="1" t="s">
        <v>36</v>
      </c>
      <c r="V3100">
        <v>2</v>
      </c>
      <c r="W3100">
        <v>0</v>
      </c>
      <c r="X3100">
        <v>0</v>
      </c>
      <c r="Y3100">
        <v>0</v>
      </c>
      <c r="Z3100">
        <v>0</v>
      </c>
    </row>
    <row r="3101" spans="1:26" x14ac:dyDescent="0.25">
      <c r="A3101">
        <v>107021059</v>
      </c>
      <c r="B3101" t="s">
        <v>81</v>
      </c>
      <c r="C3101" t="s">
        <v>65</v>
      </c>
      <c r="D3101">
        <v>10000485</v>
      </c>
      <c r="E3101">
        <v>10800485</v>
      </c>
      <c r="F3101">
        <v>28.908999999999999</v>
      </c>
      <c r="G3101">
        <v>50025426</v>
      </c>
      <c r="H3101">
        <v>0.1</v>
      </c>
      <c r="I3101">
        <v>2022</v>
      </c>
      <c r="J3101" t="s">
        <v>154</v>
      </c>
      <c r="K3101" t="s">
        <v>39</v>
      </c>
      <c r="L3101" s="127">
        <v>0.23402777777777781</v>
      </c>
      <c r="M3101" t="s">
        <v>28</v>
      </c>
      <c r="N3101" t="s">
        <v>29</v>
      </c>
      <c r="O3101" t="s">
        <v>30</v>
      </c>
      <c r="P3101" t="s">
        <v>31</v>
      </c>
      <c r="Q3101" t="s">
        <v>41</v>
      </c>
      <c r="R3101" t="s">
        <v>33</v>
      </c>
      <c r="S3101" t="s">
        <v>42</v>
      </c>
      <c r="T3101" t="s">
        <v>57</v>
      </c>
      <c r="U3101" s="1" t="s">
        <v>36</v>
      </c>
      <c r="V3101">
        <v>1</v>
      </c>
      <c r="W3101">
        <v>0</v>
      </c>
      <c r="X3101">
        <v>0</v>
      </c>
      <c r="Y3101">
        <v>0</v>
      </c>
      <c r="Z3101">
        <v>0</v>
      </c>
    </row>
    <row r="3102" spans="1:26" x14ac:dyDescent="0.25">
      <c r="A3102">
        <v>107021156</v>
      </c>
      <c r="B3102" t="s">
        <v>25</v>
      </c>
      <c r="C3102" t="s">
        <v>122</v>
      </c>
      <c r="D3102">
        <v>40003014</v>
      </c>
      <c r="E3102">
        <v>40003014</v>
      </c>
      <c r="F3102">
        <v>8.4000000000000005E-2</v>
      </c>
      <c r="G3102">
        <v>40001637</v>
      </c>
      <c r="H3102">
        <v>0</v>
      </c>
      <c r="I3102">
        <v>2022</v>
      </c>
      <c r="J3102" t="s">
        <v>154</v>
      </c>
      <c r="K3102" t="s">
        <v>53</v>
      </c>
      <c r="L3102" s="127">
        <v>0.38819444444444445</v>
      </c>
      <c r="M3102" t="s">
        <v>28</v>
      </c>
      <c r="N3102" t="s">
        <v>29</v>
      </c>
      <c r="O3102" t="s">
        <v>30</v>
      </c>
      <c r="P3102" t="s">
        <v>31</v>
      </c>
      <c r="Q3102" t="s">
        <v>32</v>
      </c>
      <c r="R3102" t="s">
        <v>50</v>
      </c>
      <c r="S3102" t="s">
        <v>42</v>
      </c>
      <c r="T3102" t="s">
        <v>35</v>
      </c>
      <c r="U3102" s="1" t="s">
        <v>36</v>
      </c>
      <c r="V3102">
        <v>5</v>
      </c>
      <c r="W3102">
        <v>0</v>
      </c>
      <c r="X3102">
        <v>0</v>
      </c>
      <c r="Y3102">
        <v>0</v>
      </c>
      <c r="Z3102">
        <v>0</v>
      </c>
    </row>
    <row r="3103" spans="1:26" x14ac:dyDescent="0.25">
      <c r="A3103">
        <v>107021416</v>
      </c>
      <c r="B3103" t="s">
        <v>81</v>
      </c>
      <c r="C3103" t="s">
        <v>45</v>
      </c>
      <c r="D3103">
        <v>50019453</v>
      </c>
      <c r="E3103">
        <v>50019453</v>
      </c>
      <c r="F3103">
        <v>10</v>
      </c>
      <c r="G3103">
        <v>50020528</v>
      </c>
      <c r="H3103">
        <v>0</v>
      </c>
      <c r="I3103">
        <v>2022</v>
      </c>
      <c r="J3103" t="s">
        <v>154</v>
      </c>
      <c r="K3103" t="s">
        <v>27</v>
      </c>
      <c r="L3103" s="127">
        <v>0.87777777777777777</v>
      </c>
      <c r="M3103" t="s">
        <v>28</v>
      </c>
      <c r="N3103" t="s">
        <v>29</v>
      </c>
      <c r="O3103" t="s">
        <v>30</v>
      </c>
      <c r="P3103" t="s">
        <v>54</v>
      </c>
      <c r="Q3103" t="s">
        <v>41</v>
      </c>
      <c r="R3103" t="s">
        <v>33</v>
      </c>
      <c r="S3103" t="s">
        <v>42</v>
      </c>
      <c r="T3103" t="s">
        <v>47</v>
      </c>
      <c r="U3103" s="1" t="s">
        <v>36</v>
      </c>
      <c r="V3103">
        <v>2</v>
      </c>
      <c r="W3103">
        <v>0</v>
      </c>
      <c r="X3103">
        <v>0</v>
      </c>
      <c r="Y3103">
        <v>0</v>
      </c>
      <c r="Z3103">
        <v>0</v>
      </c>
    </row>
    <row r="3104" spans="1:26" x14ac:dyDescent="0.25">
      <c r="A3104">
        <v>107021724</v>
      </c>
      <c r="B3104" t="s">
        <v>86</v>
      </c>
      <c r="C3104" t="s">
        <v>65</v>
      </c>
      <c r="D3104">
        <v>10000026</v>
      </c>
      <c r="E3104">
        <v>10000026</v>
      </c>
      <c r="F3104">
        <v>23.855</v>
      </c>
      <c r="G3104">
        <v>200360</v>
      </c>
      <c r="H3104">
        <v>0.1</v>
      </c>
      <c r="I3104">
        <v>2022</v>
      </c>
      <c r="J3104" t="s">
        <v>154</v>
      </c>
      <c r="K3104" t="s">
        <v>27</v>
      </c>
      <c r="L3104" s="127">
        <v>0.77361111111111114</v>
      </c>
      <c r="M3104" t="s">
        <v>28</v>
      </c>
      <c r="N3104" t="s">
        <v>49</v>
      </c>
      <c r="O3104" t="s">
        <v>30</v>
      </c>
      <c r="P3104" t="s">
        <v>54</v>
      </c>
      <c r="Q3104" t="s">
        <v>41</v>
      </c>
      <c r="R3104" t="s">
        <v>33</v>
      </c>
      <c r="S3104" t="s">
        <v>42</v>
      </c>
      <c r="T3104" t="s">
        <v>35</v>
      </c>
      <c r="U3104" s="1" t="s">
        <v>36</v>
      </c>
      <c r="V3104">
        <v>3</v>
      </c>
      <c r="W3104">
        <v>0</v>
      </c>
      <c r="X3104">
        <v>0</v>
      </c>
      <c r="Y3104">
        <v>0</v>
      </c>
      <c r="Z3104">
        <v>0</v>
      </c>
    </row>
    <row r="3105" spans="1:26" x14ac:dyDescent="0.25">
      <c r="A3105">
        <v>107021790</v>
      </c>
      <c r="B3105" t="s">
        <v>114</v>
      </c>
      <c r="C3105" t="s">
        <v>65</v>
      </c>
      <c r="D3105">
        <v>10000095</v>
      </c>
      <c r="E3105">
        <v>10000095</v>
      </c>
      <c r="F3105">
        <v>0.76</v>
      </c>
      <c r="G3105">
        <v>30000050</v>
      </c>
      <c r="H3105">
        <v>0.8</v>
      </c>
      <c r="I3105">
        <v>2022</v>
      </c>
      <c r="J3105" t="s">
        <v>154</v>
      </c>
      <c r="K3105" t="s">
        <v>58</v>
      </c>
      <c r="L3105" s="127">
        <v>0.98958333333333337</v>
      </c>
      <c r="M3105" t="s">
        <v>77</v>
      </c>
      <c r="N3105" t="s">
        <v>29</v>
      </c>
      <c r="O3105" t="s">
        <v>30</v>
      </c>
      <c r="P3105" t="s">
        <v>54</v>
      </c>
      <c r="Q3105" t="s">
        <v>41</v>
      </c>
      <c r="R3105" t="s">
        <v>33</v>
      </c>
      <c r="S3105" t="s">
        <v>42</v>
      </c>
      <c r="T3105" t="s">
        <v>57</v>
      </c>
      <c r="U3105" s="1" t="s">
        <v>36</v>
      </c>
      <c r="V3105">
        <v>1</v>
      </c>
      <c r="W3105">
        <v>0</v>
      </c>
      <c r="X3105">
        <v>0</v>
      </c>
      <c r="Y3105">
        <v>0</v>
      </c>
      <c r="Z3105">
        <v>0</v>
      </c>
    </row>
    <row r="3106" spans="1:26" x14ac:dyDescent="0.25">
      <c r="A3106">
        <v>107021797</v>
      </c>
      <c r="B3106" t="s">
        <v>86</v>
      </c>
      <c r="C3106" t="s">
        <v>65</v>
      </c>
      <c r="D3106">
        <v>10000026</v>
      </c>
      <c r="E3106">
        <v>10000026</v>
      </c>
      <c r="F3106">
        <v>28.109000000000002</v>
      </c>
      <c r="G3106">
        <v>30000280</v>
      </c>
      <c r="H3106">
        <v>0.15</v>
      </c>
      <c r="I3106">
        <v>2022</v>
      </c>
      <c r="J3106" t="s">
        <v>154</v>
      </c>
      <c r="K3106" t="s">
        <v>60</v>
      </c>
      <c r="L3106" s="127">
        <v>0.4993055555555555</v>
      </c>
      <c r="M3106" t="s">
        <v>28</v>
      </c>
      <c r="N3106" t="s">
        <v>29</v>
      </c>
      <c r="O3106" t="s">
        <v>30</v>
      </c>
      <c r="P3106" t="s">
        <v>31</v>
      </c>
      <c r="Q3106" t="s">
        <v>41</v>
      </c>
      <c r="R3106" t="s">
        <v>33</v>
      </c>
      <c r="S3106" t="s">
        <v>42</v>
      </c>
      <c r="T3106" t="s">
        <v>35</v>
      </c>
      <c r="U3106" s="1" t="s">
        <v>43</v>
      </c>
      <c r="V3106">
        <v>5</v>
      </c>
      <c r="W3106">
        <v>0</v>
      </c>
      <c r="X3106">
        <v>0</v>
      </c>
      <c r="Y3106">
        <v>0</v>
      </c>
      <c r="Z3106">
        <v>1</v>
      </c>
    </row>
    <row r="3107" spans="1:26" x14ac:dyDescent="0.25">
      <c r="A3107">
        <v>107021805</v>
      </c>
      <c r="B3107" t="s">
        <v>96</v>
      </c>
      <c r="C3107" t="s">
        <v>65</v>
      </c>
      <c r="D3107">
        <v>10000040</v>
      </c>
      <c r="E3107">
        <v>10000040</v>
      </c>
      <c r="F3107">
        <v>15.5</v>
      </c>
      <c r="G3107">
        <v>201960</v>
      </c>
      <c r="H3107">
        <v>1</v>
      </c>
      <c r="I3107">
        <v>2022</v>
      </c>
      <c r="J3107" t="s">
        <v>154</v>
      </c>
      <c r="K3107" t="s">
        <v>58</v>
      </c>
      <c r="L3107" s="127">
        <v>9.7916666666666666E-2</v>
      </c>
      <c r="M3107" t="s">
        <v>28</v>
      </c>
      <c r="N3107" t="s">
        <v>49</v>
      </c>
      <c r="O3107" t="s">
        <v>30</v>
      </c>
      <c r="P3107" t="s">
        <v>31</v>
      </c>
      <c r="Q3107" t="s">
        <v>41</v>
      </c>
      <c r="R3107" t="s">
        <v>33</v>
      </c>
      <c r="S3107" t="s">
        <v>42</v>
      </c>
      <c r="T3107" t="s">
        <v>57</v>
      </c>
      <c r="U3107" s="1" t="s">
        <v>36</v>
      </c>
      <c r="V3107">
        <v>1</v>
      </c>
      <c r="W3107">
        <v>0</v>
      </c>
      <c r="X3107">
        <v>0</v>
      </c>
      <c r="Y3107">
        <v>0</v>
      </c>
      <c r="Z3107">
        <v>0</v>
      </c>
    </row>
    <row r="3108" spans="1:26" x14ac:dyDescent="0.25">
      <c r="A3108">
        <v>107021819</v>
      </c>
      <c r="B3108" t="s">
        <v>25</v>
      </c>
      <c r="C3108" t="s">
        <v>65</v>
      </c>
      <c r="D3108">
        <v>10000040</v>
      </c>
      <c r="E3108">
        <v>10000040</v>
      </c>
      <c r="F3108">
        <v>21.911999999999999</v>
      </c>
      <c r="G3108">
        <v>40005220</v>
      </c>
      <c r="H3108">
        <v>1</v>
      </c>
      <c r="I3108">
        <v>2022</v>
      </c>
      <c r="J3108" t="s">
        <v>154</v>
      </c>
      <c r="K3108" t="s">
        <v>58</v>
      </c>
      <c r="L3108" s="127">
        <v>0.97222222222222221</v>
      </c>
      <c r="M3108" t="s">
        <v>28</v>
      </c>
      <c r="N3108" t="s">
        <v>49</v>
      </c>
      <c r="O3108" t="s">
        <v>30</v>
      </c>
      <c r="P3108" t="s">
        <v>54</v>
      </c>
      <c r="Q3108" t="s">
        <v>41</v>
      </c>
      <c r="R3108" t="s">
        <v>33</v>
      </c>
      <c r="S3108" t="s">
        <v>42</v>
      </c>
      <c r="T3108" t="s">
        <v>57</v>
      </c>
      <c r="U3108" s="1" t="s">
        <v>36</v>
      </c>
      <c r="V3108">
        <v>2</v>
      </c>
      <c r="W3108">
        <v>0</v>
      </c>
      <c r="X3108">
        <v>0</v>
      </c>
      <c r="Y3108">
        <v>0</v>
      </c>
      <c r="Z3108">
        <v>0</v>
      </c>
    </row>
    <row r="3109" spans="1:26" x14ac:dyDescent="0.25">
      <c r="A3109">
        <v>107021830</v>
      </c>
      <c r="B3109" t="s">
        <v>112</v>
      </c>
      <c r="C3109" t="s">
        <v>38</v>
      </c>
      <c r="D3109">
        <v>20000401</v>
      </c>
      <c r="E3109">
        <v>20000401</v>
      </c>
      <c r="F3109">
        <v>6.3E-2</v>
      </c>
      <c r="G3109">
        <v>40002027</v>
      </c>
      <c r="H3109">
        <v>0.3</v>
      </c>
      <c r="I3109">
        <v>2022</v>
      </c>
      <c r="J3109" t="s">
        <v>154</v>
      </c>
      <c r="K3109" t="s">
        <v>48</v>
      </c>
      <c r="L3109" s="127">
        <v>0.26944444444444443</v>
      </c>
      <c r="M3109" t="s">
        <v>28</v>
      </c>
      <c r="N3109" t="s">
        <v>29</v>
      </c>
      <c r="O3109" t="s">
        <v>30</v>
      </c>
      <c r="P3109" t="s">
        <v>54</v>
      </c>
      <c r="Q3109" t="s">
        <v>41</v>
      </c>
      <c r="R3109" t="s">
        <v>46</v>
      </c>
      <c r="S3109" t="s">
        <v>42</v>
      </c>
      <c r="T3109" t="s">
        <v>52</v>
      </c>
      <c r="U3109" s="1" t="s">
        <v>43</v>
      </c>
      <c r="V3109">
        <v>1</v>
      </c>
      <c r="W3109">
        <v>0</v>
      </c>
      <c r="X3109">
        <v>0</v>
      </c>
      <c r="Y3109">
        <v>0</v>
      </c>
      <c r="Z3109">
        <v>1</v>
      </c>
    </row>
    <row r="3110" spans="1:26" x14ac:dyDescent="0.25">
      <c r="A3110">
        <v>107021850</v>
      </c>
      <c r="B3110" t="s">
        <v>104</v>
      </c>
      <c r="C3110" t="s">
        <v>65</v>
      </c>
      <c r="D3110">
        <v>10000026</v>
      </c>
      <c r="E3110">
        <v>10000026</v>
      </c>
      <c r="F3110">
        <v>5.87</v>
      </c>
      <c r="G3110">
        <v>40001528</v>
      </c>
      <c r="H3110">
        <v>0.03</v>
      </c>
      <c r="I3110">
        <v>2022</v>
      </c>
      <c r="J3110" t="s">
        <v>154</v>
      </c>
      <c r="K3110" t="s">
        <v>27</v>
      </c>
      <c r="L3110" s="127">
        <v>0.54999999999999993</v>
      </c>
      <c r="M3110" t="s">
        <v>28</v>
      </c>
      <c r="N3110" t="s">
        <v>49</v>
      </c>
      <c r="O3110" t="s">
        <v>30</v>
      </c>
      <c r="P3110" t="s">
        <v>31</v>
      </c>
      <c r="Q3110" t="s">
        <v>41</v>
      </c>
      <c r="R3110" t="s">
        <v>33</v>
      </c>
      <c r="S3110" t="s">
        <v>42</v>
      </c>
      <c r="T3110" t="s">
        <v>35</v>
      </c>
      <c r="U3110" s="1" t="s">
        <v>36</v>
      </c>
      <c r="V3110">
        <v>2</v>
      </c>
      <c r="W3110">
        <v>0</v>
      </c>
      <c r="X3110">
        <v>0</v>
      </c>
      <c r="Y3110">
        <v>0</v>
      </c>
      <c r="Z3110">
        <v>0</v>
      </c>
    </row>
    <row r="3111" spans="1:26" x14ac:dyDescent="0.25">
      <c r="A3111">
        <v>107021901</v>
      </c>
      <c r="B3111" t="s">
        <v>114</v>
      </c>
      <c r="C3111" t="s">
        <v>65</v>
      </c>
      <c r="D3111">
        <v>10000040</v>
      </c>
      <c r="E3111">
        <v>10000040</v>
      </c>
      <c r="F3111">
        <v>1.1950000000000001</v>
      </c>
      <c r="G3111">
        <v>30000042</v>
      </c>
      <c r="H3111">
        <v>0.35</v>
      </c>
      <c r="I3111">
        <v>2022</v>
      </c>
      <c r="J3111" t="s">
        <v>154</v>
      </c>
      <c r="K3111" t="s">
        <v>39</v>
      </c>
      <c r="L3111" s="127">
        <v>0.29305555555555557</v>
      </c>
      <c r="M3111" t="s">
        <v>28</v>
      </c>
      <c r="N3111" t="s">
        <v>29</v>
      </c>
      <c r="O3111" t="s">
        <v>30</v>
      </c>
      <c r="P3111" t="s">
        <v>31</v>
      </c>
      <c r="Q3111" t="s">
        <v>41</v>
      </c>
      <c r="R3111" t="s">
        <v>33</v>
      </c>
      <c r="S3111" t="s">
        <v>42</v>
      </c>
      <c r="T3111" t="s">
        <v>35</v>
      </c>
      <c r="U3111" s="1" t="s">
        <v>36</v>
      </c>
      <c r="V3111">
        <v>2</v>
      </c>
      <c r="W3111">
        <v>0</v>
      </c>
      <c r="X3111">
        <v>0</v>
      </c>
      <c r="Y3111">
        <v>0</v>
      </c>
      <c r="Z3111">
        <v>0</v>
      </c>
    </row>
    <row r="3112" spans="1:26" x14ac:dyDescent="0.25">
      <c r="A3112">
        <v>107021919</v>
      </c>
      <c r="B3112" t="s">
        <v>81</v>
      </c>
      <c r="C3112" t="s">
        <v>65</v>
      </c>
      <c r="D3112">
        <v>10000485</v>
      </c>
      <c r="E3112">
        <v>10800485</v>
      </c>
      <c r="F3112">
        <v>30.765000000000001</v>
      </c>
      <c r="G3112">
        <v>50015657</v>
      </c>
      <c r="H3112">
        <v>5.7000000000000002E-2</v>
      </c>
      <c r="I3112">
        <v>2022</v>
      </c>
      <c r="J3112" t="s">
        <v>154</v>
      </c>
      <c r="K3112" t="s">
        <v>39</v>
      </c>
      <c r="L3112" s="127">
        <v>0.65208333333333335</v>
      </c>
      <c r="M3112" t="s">
        <v>28</v>
      </c>
      <c r="N3112" t="s">
        <v>49</v>
      </c>
      <c r="O3112" t="s">
        <v>30</v>
      </c>
      <c r="P3112" t="s">
        <v>31</v>
      </c>
      <c r="Q3112" t="s">
        <v>41</v>
      </c>
      <c r="R3112" t="s">
        <v>56</v>
      </c>
      <c r="S3112" t="s">
        <v>42</v>
      </c>
      <c r="T3112" t="s">
        <v>35</v>
      </c>
      <c r="U3112" s="1" t="s">
        <v>36</v>
      </c>
      <c r="V3112">
        <v>2</v>
      </c>
      <c r="W3112">
        <v>0</v>
      </c>
      <c r="X3112">
        <v>0</v>
      </c>
      <c r="Y3112">
        <v>0</v>
      </c>
      <c r="Z3112">
        <v>0</v>
      </c>
    </row>
    <row r="3113" spans="1:26" x14ac:dyDescent="0.25">
      <c r="A3113">
        <v>107021961</v>
      </c>
      <c r="B3113" t="s">
        <v>25</v>
      </c>
      <c r="C3113" t="s">
        <v>65</v>
      </c>
      <c r="D3113">
        <v>10000040</v>
      </c>
      <c r="E3113">
        <v>10000040</v>
      </c>
      <c r="F3113">
        <v>24.878</v>
      </c>
      <c r="G3113">
        <v>40002700</v>
      </c>
      <c r="H3113">
        <v>0.25</v>
      </c>
      <c r="I3113">
        <v>2022</v>
      </c>
      <c r="J3113" t="s">
        <v>154</v>
      </c>
      <c r="K3113" t="s">
        <v>60</v>
      </c>
      <c r="L3113" s="127">
        <v>0.73819444444444438</v>
      </c>
      <c r="M3113" t="s">
        <v>28</v>
      </c>
      <c r="N3113" t="s">
        <v>49</v>
      </c>
      <c r="O3113" t="s">
        <v>30</v>
      </c>
      <c r="P3113" t="s">
        <v>31</v>
      </c>
      <c r="Q3113" t="s">
        <v>41</v>
      </c>
      <c r="R3113" t="s">
        <v>33</v>
      </c>
      <c r="S3113" t="s">
        <v>42</v>
      </c>
      <c r="T3113" t="s">
        <v>35</v>
      </c>
      <c r="U3113" s="1" t="s">
        <v>36</v>
      </c>
      <c r="V3113">
        <v>3</v>
      </c>
      <c r="W3113">
        <v>0</v>
      </c>
      <c r="X3113">
        <v>0</v>
      </c>
      <c r="Y3113">
        <v>0</v>
      </c>
      <c r="Z3113">
        <v>0</v>
      </c>
    </row>
    <row r="3114" spans="1:26" x14ac:dyDescent="0.25">
      <c r="A3114">
        <v>107022023</v>
      </c>
      <c r="B3114" t="s">
        <v>112</v>
      </c>
      <c r="C3114" t="s">
        <v>65</v>
      </c>
      <c r="D3114">
        <v>10000095</v>
      </c>
      <c r="E3114">
        <v>10000095</v>
      </c>
      <c r="F3114">
        <v>2.9580000000000002</v>
      </c>
      <c r="G3114">
        <v>200720</v>
      </c>
      <c r="H3114">
        <v>0.3</v>
      </c>
      <c r="I3114">
        <v>2022</v>
      </c>
      <c r="J3114" t="s">
        <v>154</v>
      </c>
      <c r="K3114" t="s">
        <v>55</v>
      </c>
      <c r="L3114" s="127">
        <v>0.49861111111111112</v>
      </c>
      <c r="M3114" t="s">
        <v>28</v>
      </c>
      <c r="N3114" t="s">
        <v>49</v>
      </c>
      <c r="O3114" t="s">
        <v>30</v>
      </c>
      <c r="P3114" t="s">
        <v>31</v>
      </c>
      <c r="Q3114" t="s">
        <v>41</v>
      </c>
      <c r="R3114" t="s">
        <v>33</v>
      </c>
      <c r="S3114" t="s">
        <v>42</v>
      </c>
      <c r="T3114" t="s">
        <v>35</v>
      </c>
      <c r="U3114" s="1" t="s">
        <v>43</v>
      </c>
      <c r="V3114">
        <v>3</v>
      </c>
      <c r="W3114">
        <v>0</v>
      </c>
      <c r="X3114">
        <v>0</v>
      </c>
      <c r="Y3114">
        <v>0</v>
      </c>
      <c r="Z3114">
        <v>1</v>
      </c>
    </row>
    <row r="3115" spans="1:26" x14ac:dyDescent="0.25">
      <c r="A3115">
        <v>107022047</v>
      </c>
      <c r="B3115" t="s">
        <v>81</v>
      </c>
      <c r="C3115" t="s">
        <v>65</v>
      </c>
      <c r="D3115">
        <v>10000485</v>
      </c>
      <c r="E3115">
        <v>10800485</v>
      </c>
      <c r="F3115">
        <v>21.516999999999999</v>
      </c>
      <c r="G3115">
        <v>50022403</v>
      </c>
      <c r="H3115">
        <v>0.2</v>
      </c>
      <c r="I3115">
        <v>2022</v>
      </c>
      <c r="J3115" t="s">
        <v>154</v>
      </c>
      <c r="K3115" t="s">
        <v>53</v>
      </c>
      <c r="L3115" s="127">
        <v>0.31180555555555556</v>
      </c>
      <c r="M3115" t="s">
        <v>28</v>
      </c>
      <c r="N3115" t="s">
        <v>49</v>
      </c>
      <c r="O3115" t="s">
        <v>30</v>
      </c>
      <c r="P3115" t="s">
        <v>31</v>
      </c>
      <c r="Q3115" t="s">
        <v>41</v>
      </c>
      <c r="R3115" t="s">
        <v>33</v>
      </c>
      <c r="S3115" t="s">
        <v>42</v>
      </c>
      <c r="T3115" t="s">
        <v>35</v>
      </c>
      <c r="U3115" s="1" t="s">
        <v>36</v>
      </c>
      <c r="V3115">
        <v>3</v>
      </c>
      <c r="W3115">
        <v>0</v>
      </c>
      <c r="X3115">
        <v>0</v>
      </c>
      <c r="Y3115">
        <v>0</v>
      </c>
      <c r="Z3115">
        <v>0</v>
      </c>
    </row>
    <row r="3116" spans="1:26" x14ac:dyDescent="0.25">
      <c r="A3116">
        <v>107022061</v>
      </c>
      <c r="B3116" t="s">
        <v>81</v>
      </c>
      <c r="C3116" t="s">
        <v>65</v>
      </c>
      <c r="D3116">
        <v>10000485</v>
      </c>
      <c r="E3116">
        <v>10800485</v>
      </c>
      <c r="F3116">
        <v>36.206000000000003</v>
      </c>
      <c r="G3116">
        <v>50028612</v>
      </c>
      <c r="H3116">
        <v>1.8</v>
      </c>
      <c r="I3116">
        <v>2022</v>
      </c>
      <c r="J3116" t="s">
        <v>154</v>
      </c>
      <c r="K3116" t="s">
        <v>53</v>
      </c>
      <c r="L3116" s="127">
        <v>0.28263888888888888</v>
      </c>
      <c r="M3116" t="s">
        <v>28</v>
      </c>
      <c r="N3116" t="s">
        <v>49</v>
      </c>
      <c r="O3116" t="s">
        <v>30</v>
      </c>
      <c r="P3116" t="s">
        <v>31</v>
      </c>
      <c r="Q3116" t="s">
        <v>41</v>
      </c>
      <c r="R3116" t="s">
        <v>76</v>
      </c>
      <c r="S3116" t="s">
        <v>42</v>
      </c>
      <c r="T3116" t="s">
        <v>35</v>
      </c>
      <c r="U3116" s="1" t="s">
        <v>36</v>
      </c>
      <c r="V3116">
        <v>1</v>
      </c>
      <c r="W3116">
        <v>0</v>
      </c>
      <c r="X3116">
        <v>0</v>
      </c>
      <c r="Y3116">
        <v>0</v>
      </c>
      <c r="Z3116">
        <v>0</v>
      </c>
    </row>
    <row r="3117" spans="1:26" x14ac:dyDescent="0.25">
      <c r="A3117">
        <v>107022064</v>
      </c>
      <c r="B3117" t="s">
        <v>104</v>
      </c>
      <c r="C3117" t="s">
        <v>65</v>
      </c>
      <c r="D3117">
        <v>10000026</v>
      </c>
      <c r="E3117">
        <v>10000026</v>
      </c>
      <c r="F3117">
        <v>8.9169999999999998</v>
      </c>
      <c r="G3117">
        <v>20000064</v>
      </c>
      <c r="H3117">
        <v>0.1</v>
      </c>
      <c r="I3117">
        <v>2022</v>
      </c>
      <c r="J3117" t="s">
        <v>154</v>
      </c>
      <c r="K3117" t="s">
        <v>53</v>
      </c>
      <c r="L3117" s="127">
        <v>0.25625000000000003</v>
      </c>
      <c r="M3117" t="s">
        <v>28</v>
      </c>
      <c r="N3117" t="s">
        <v>29</v>
      </c>
      <c r="O3117" t="s">
        <v>30</v>
      </c>
      <c r="P3117" t="s">
        <v>31</v>
      </c>
      <c r="Q3117" t="s">
        <v>41</v>
      </c>
      <c r="R3117" t="s">
        <v>33</v>
      </c>
      <c r="S3117" t="s">
        <v>42</v>
      </c>
      <c r="T3117" t="s">
        <v>35</v>
      </c>
      <c r="U3117" s="1" t="s">
        <v>36</v>
      </c>
      <c r="V3117">
        <v>2</v>
      </c>
      <c r="W3117">
        <v>0</v>
      </c>
      <c r="X3117">
        <v>0</v>
      </c>
      <c r="Y3117">
        <v>0</v>
      </c>
      <c r="Z3117">
        <v>0</v>
      </c>
    </row>
    <row r="3118" spans="1:26" x14ac:dyDescent="0.25">
      <c r="A3118">
        <v>107022087</v>
      </c>
      <c r="B3118" t="s">
        <v>25</v>
      </c>
      <c r="C3118" t="s">
        <v>65</v>
      </c>
      <c r="D3118">
        <v>10000040</v>
      </c>
      <c r="E3118">
        <v>10000040</v>
      </c>
      <c r="F3118">
        <v>0.6</v>
      </c>
      <c r="G3118">
        <v>40003015</v>
      </c>
      <c r="H3118">
        <v>0.4</v>
      </c>
      <c r="I3118">
        <v>2022</v>
      </c>
      <c r="J3118" t="s">
        <v>154</v>
      </c>
      <c r="K3118" t="s">
        <v>27</v>
      </c>
      <c r="L3118" s="127">
        <v>0.76597222222222217</v>
      </c>
      <c r="M3118" t="s">
        <v>28</v>
      </c>
      <c r="N3118" t="s">
        <v>29</v>
      </c>
      <c r="O3118" t="s">
        <v>30</v>
      </c>
      <c r="P3118" t="s">
        <v>31</v>
      </c>
      <c r="Q3118" t="s">
        <v>41</v>
      </c>
      <c r="R3118" t="s">
        <v>33</v>
      </c>
      <c r="S3118" t="s">
        <v>42</v>
      </c>
      <c r="T3118" t="s">
        <v>35</v>
      </c>
      <c r="U3118" s="1" t="s">
        <v>43</v>
      </c>
      <c r="V3118">
        <v>4</v>
      </c>
      <c r="W3118">
        <v>0</v>
      </c>
      <c r="X3118">
        <v>0</v>
      </c>
      <c r="Y3118">
        <v>0</v>
      </c>
      <c r="Z3118">
        <v>1</v>
      </c>
    </row>
    <row r="3119" spans="1:26" x14ac:dyDescent="0.25">
      <c r="A3119">
        <v>107022095</v>
      </c>
      <c r="B3119" t="s">
        <v>25</v>
      </c>
      <c r="C3119" t="s">
        <v>65</v>
      </c>
      <c r="D3119">
        <v>10000040</v>
      </c>
      <c r="E3119">
        <v>10000040</v>
      </c>
      <c r="F3119">
        <v>20.812000000000001</v>
      </c>
      <c r="G3119">
        <v>40002547</v>
      </c>
      <c r="H3119">
        <v>0.1</v>
      </c>
      <c r="I3119">
        <v>2022</v>
      </c>
      <c r="J3119" t="s">
        <v>154</v>
      </c>
      <c r="K3119" t="s">
        <v>60</v>
      </c>
      <c r="L3119" s="127">
        <v>0.63680555555555551</v>
      </c>
      <c r="M3119" t="s">
        <v>28</v>
      </c>
      <c r="N3119" t="s">
        <v>49</v>
      </c>
      <c r="O3119" t="s">
        <v>30</v>
      </c>
      <c r="P3119" t="s">
        <v>31</v>
      </c>
      <c r="Q3119" t="s">
        <v>62</v>
      </c>
      <c r="R3119" t="s">
        <v>33</v>
      </c>
      <c r="S3119" t="s">
        <v>34</v>
      </c>
      <c r="T3119" t="s">
        <v>35</v>
      </c>
      <c r="U3119" s="1" t="s">
        <v>36</v>
      </c>
      <c r="V3119">
        <v>1</v>
      </c>
      <c r="W3119">
        <v>0</v>
      </c>
      <c r="X3119">
        <v>0</v>
      </c>
      <c r="Y3119">
        <v>0</v>
      </c>
      <c r="Z3119">
        <v>0</v>
      </c>
    </row>
    <row r="3120" spans="1:26" x14ac:dyDescent="0.25">
      <c r="A3120">
        <v>107022119</v>
      </c>
      <c r="B3120" t="s">
        <v>112</v>
      </c>
      <c r="C3120" t="s">
        <v>65</v>
      </c>
      <c r="D3120">
        <v>10000095</v>
      </c>
      <c r="E3120">
        <v>10000095</v>
      </c>
      <c r="F3120">
        <v>7.5469999999999997</v>
      </c>
      <c r="G3120">
        <v>40001709</v>
      </c>
      <c r="H3120">
        <v>0.3</v>
      </c>
      <c r="I3120">
        <v>2022</v>
      </c>
      <c r="J3120" t="s">
        <v>154</v>
      </c>
      <c r="K3120" t="s">
        <v>55</v>
      </c>
      <c r="L3120" s="127">
        <v>0.29305555555555557</v>
      </c>
      <c r="M3120" t="s">
        <v>28</v>
      </c>
      <c r="N3120" t="s">
        <v>29</v>
      </c>
      <c r="O3120" t="s">
        <v>30</v>
      </c>
      <c r="P3120" t="s">
        <v>54</v>
      </c>
      <c r="Q3120" t="s">
        <v>62</v>
      </c>
      <c r="R3120" t="s">
        <v>33</v>
      </c>
      <c r="S3120" t="s">
        <v>34</v>
      </c>
      <c r="T3120" t="s">
        <v>35</v>
      </c>
      <c r="U3120" s="1" t="s">
        <v>36</v>
      </c>
      <c r="V3120">
        <v>2</v>
      </c>
      <c r="W3120">
        <v>0</v>
      </c>
      <c r="X3120">
        <v>0</v>
      </c>
      <c r="Y3120">
        <v>0</v>
      </c>
      <c r="Z3120">
        <v>0</v>
      </c>
    </row>
    <row r="3121" spans="1:26" x14ac:dyDescent="0.25">
      <c r="A3121">
        <v>107022120</v>
      </c>
      <c r="B3121" t="s">
        <v>112</v>
      </c>
      <c r="C3121" t="s">
        <v>65</v>
      </c>
      <c r="D3121">
        <v>10000095</v>
      </c>
      <c r="E3121">
        <v>10000095</v>
      </c>
      <c r="F3121">
        <v>5.5960000000000001</v>
      </c>
      <c r="G3121">
        <v>20000421</v>
      </c>
      <c r="H3121">
        <v>1.6</v>
      </c>
      <c r="I3121">
        <v>2022</v>
      </c>
      <c r="J3121" t="s">
        <v>154</v>
      </c>
      <c r="K3121" t="s">
        <v>60</v>
      </c>
      <c r="L3121" s="127">
        <v>0.63958333333333328</v>
      </c>
      <c r="M3121" t="s">
        <v>28</v>
      </c>
      <c r="N3121" t="s">
        <v>49</v>
      </c>
      <c r="O3121" t="s">
        <v>30</v>
      </c>
      <c r="P3121" t="s">
        <v>54</v>
      </c>
      <c r="Q3121" t="s">
        <v>41</v>
      </c>
      <c r="R3121" t="s">
        <v>33</v>
      </c>
      <c r="S3121" t="s">
        <v>42</v>
      </c>
      <c r="T3121" t="s">
        <v>35</v>
      </c>
      <c r="U3121" s="1" t="s">
        <v>36</v>
      </c>
      <c r="V3121">
        <v>2</v>
      </c>
      <c r="W3121">
        <v>0</v>
      </c>
      <c r="X3121">
        <v>0</v>
      </c>
      <c r="Y3121">
        <v>0</v>
      </c>
      <c r="Z3121">
        <v>0</v>
      </c>
    </row>
    <row r="3122" spans="1:26" x14ac:dyDescent="0.25">
      <c r="A3122">
        <v>107022219</v>
      </c>
      <c r="B3122" t="s">
        <v>137</v>
      </c>
      <c r="C3122" t="s">
        <v>38</v>
      </c>
      <c r="D3122">
        <v>29000441</v>
      </c>
      <c r="E3122">
        <v>29000441</v>
      </c>
      <c r="F3122">
        <v>999.99900000000002</v>
      </c>
      <c r="G3122">
        <v>50002179</v>
      </c>
      <c r="H3122">
        <v>0</v>
      </c>
      <c r="I3122">
        <v>2022</v>
      </c>
      <c r="J3122" t="s">
        <v>154</v>
      </c>
      <c r="K3122" t="s">
        <v>48</v>
      </c>
      <c r="L3122" s="127">
        <v>0.55347222222222225</v>
      </c>
      <c r="M3122" t="s">
        <v>28</v>
      </c>
      <c r="N3122" t="s">
        <v>29</v>
      </c>
      <c r="O3122" t="s">
        <v>30</v>
      </c>
      <c r="P3122" t="s">
        <v>31</v>
      </c>
      <c r="Q3122" t="s">
        <v>32</v>
      </c>
      <c r="R3122" t="s">
        <v>33</v>
      </c>
      <c r="S3122" t="s">
        <v>42</v>
      </c>
      <c r="T3122" t="s">
        <v>35</v>
      </c>
      <c r="U3122" s="1" t="s">
        <v>36</v>
      </c>
      <c r="V3122">
        <v>2</v>
      </c>
      <c r="W3122">
        <v>0</v>
      </c>
      <c r="X3122">
        <v>0</v>
      </c>
      <c r="Y3122">
        <v>0</v>
      </c>
      <c r="Z3122">
        <v>0</v>
      </c>
    </row>
    <row r="3123" spans="1:26" x14ac:dyDescent="0.25">
      <c r="A3123">
        <v>107022240</v>
      </c>
      <c r="B3123" t="s">
        <v>81</v>
      </c>
      <c r="C3123" t="s">
        <v>45</v>
      </c>
      <c r="D3123">
        <v>50015564</v>
      </c>
      <c r="E3123">
        <v>40001010</v>
      </c>
      <c r="F3123">
        <v>1.05</v>
      </c>
      <c r="G3123">
        <v>10000485</v>
      </c>
      <c r="H3123">
        <v>0</v>
      </c>
      <c r="I3123">
        <v>2022</v>
      </c>
      <c r="J3123" t="s">
        <v>154</v>
      </c>
      <c r="K3123" t="s">
        <v>53</v>
      </c>
      <c r="L3123" s="127">
        <v>0.88541666666666663</v>
      </c>
      <c r="M3123" t="s">
        <v>28</v>
      </c>
      <c r="N3123" t="s">
        <v>29</v>
      </c>
      <c r="O3123" t="s">
        <v>30</v>
      </c>
      <c r="P3123" t="s">
        <v>54</v>
      </c>
      <c r="Q3123" t="s">
        <v>32</v>
      </c>
      <c r="R3123" t="s">
        <v>72</v>
      </c>
      <c r="S3123" t="s">
        <v>34</v>
      </c>
      <c r="T3123" t="s">
        <v>141</v>
      </c>
      <c r="U3123" s="1" t="s">
        <v>43</v>
      </c>
      <c r="V3123">
        <v>2</v>
      </c>
      <c r="W3123">
        <v>0</v>
      </c>
      <c r="X3123">
        <v>0</v>
      </c>
      <c r="Y3123">
        <v>0</v>
      </c>
      <c r="Z3123">
        <v>1</v>
      </c>
    </row>
    <row r="3124" spans="1:26" x14ac:dyDescent="0.25">
      <c r="A3124">
        <v>107022279</v>
      </c>
      <c r="B3124" t="s">
        <v>97</v>
      </c>
      <c r="C3124" t="s">
        <v>38</v>
      </c>
      <c r="D3124">
        <v>20000158</v>
      </c>
      <c r="E3124">
        <v>20000158</v>
      </c>
      <c r="F3124">
        <v>1.7649999999999999</v>
      </c>
      <c r="G3124">
        <v>40004462</v>
      </c>
      <c r="H3124">
        <v>0.6</v>
      </c>
      <c r="I3124">
        <v>2022</v>
      </c>
      <c r="J3124" t="s">
        <v>154</v>
      </c>
      <c r="K3124" t="s">
        <v>53</v>
      </c>
      <c r="L3124" s="127">
        <v>0.68194444444444446</v>
      </c>
      <c r="M3124" t="s">
        <v>40</v>
      </c>
      <c r="N3124" t="s">
        <v>49</v>
      </c>
      <c r="O3124" t="s">
        <v>30</v>
      </c>
      <c r="P3124" t="s">
        <v>54</v>
      </c>
      <c r="Q3124" t="s">
        <v>41</v>
      </c>
      <c r="R3124" t="s">
        <v>33</v>
      </c>
      <c r="S3124" t="s">
        <v>42</v>
      </c>
      <c r="T3124" t="s">
        <v>35</v>
      </c>
      <c r="U3124" s="1" t="s">
        <v>36</v>
      </c>
      <c r="V3124">
        <v>4</v>
      </c>
      <c r="W3124">
        <v>0</v>
      </c>
      <c r="X3124">
        <v>0</v>
      </c>
      <c r="Y3124">
        <v>0</v>
      </c>
      <c r="Z3124">
        <v>0</v>
      </c>
    </row>
    <row r="3125" spans="1:26" x14ac:dyDescent="0.25">
      <c r="A3125">
        <v>107022290</v>
      </c>
      <c r="B3125" t="s">
        <v>104</v>
      </c>
      <c r="C3125" t="s">
        <v>65</v>
      </c>
      <c r="D3125">
        <v>10000026</v>
      </c>
      <c r="E3125">
        <v>10000026</v>
      </c>
      <c r="F3125">
        <v>0.51700000000000002</v>
      </c>
      <c r="G3125">
        <v>200410</v>
      </c>
      <c r="H3125">
        <v>1</v>
      </c>
      <c r="I3125">
        <v>2022</v>
      </c>
      <c r="J3125" t="s">
        <v>154</v>
      </c>
      <c r="K3125" t="s">
        <v>53</v>
      </c>
      <c r="L3125" s="127">
        <v>0.91388888888888886</v>
      </c>
      <c r="M3125" t="s">
        <v>28</v>
      </c>
      <c r="N3125" t="s">
        <v>49</v>
      </c>
      <c r="O3125" t="s">
        <v>30</v>
      </c>
      <c r="P3125" t="s">
        <v>31</v>
      </c>
      <c r="Q3125" t="s">
        <v>32</v>
      </c>
      <c r="R3125" t="s">
        <v>33</v>
      </c>
      <c r="S3125" t="s">
        <v>42</v>
      </c>
      <c r="T3125" t="s">
        <v>57</v>
      </c>
      <c r="U3125" s="1" t="s">
        <v>36</v>
      </c>
      <c r="V3125">
        <v>1</v>
      </c>
      <c r="W3125">
        <v>0</v>
      </c>
      <c r="X3125">
        <v>0</v>
      </c>
      <c r="Y3125">
        <v>0</v>
      </c>
      <c r="Z3125">
        <v>0</v>
      </c>
    </row>
    <row r="3126" spans="1:26" x14ac:dyDescent="0.25">
      <c r="A3126">
        <v>107022432</v>
      </c>
      <c r="B3126" t="s">
        <v>44</v>
      </c>
      <c r="C3126" t="s">
        <v>45</v>
      </c>
      <c r="D3126">
        <v>50013978</v>
      </c>
      <c r="E3126">
        <v>50013978</v>
      </c>
      <c r="F3126">
        <v>999.99900000000002</v>
      </c>
      <c r="G3126">
        <v>50006394</v>
      </c>
      <c r="H3126">
        <v>6.0000000000000001E-3</v>
      </c>
      <c r="I3126">
        <v>2022</v>
      </c>
      <c r="J3126" t="s">
        <v>154</v>
      </c>
      <c r="K3126" t="s">
        <v>48</v>
      </c>
      <c r="L3126" s="127">
        <v>0.45763888888888887</v>
      </c>
      <c r="M3126" t="s">
        <v>40</v>
      </c>
      <c r="N3126" t="s">
        <v>49</v>
      </c>
      <c r="P3126" t="s">
        <v>31</v>
      </c>
      <c r="Q3126" t="s">
        <v>32</v>
      </c>
      <c r="R3126" t="s">
        <v>33</v>
      </c>
      <c r="S3126" t="s">
        <v>42</v>
      </c>
      <c r="T3126" t="s">
        <v>35</v>
      </c>
      <c r="U3126" s="1" t="s">
        <v>36</v>
      </c>
      <c r="V3126">
        <v>2</v>
      </c>
      <c r="W3126">
        <v>0</v>
      </c>
      <c r="X3126">
        <v>0</v>
      </c>
      <c r="Y3126">
        <v>0</v>
      </c>
      <c r="Z3126">
        <v>0</v>
      </c>
    </row>
    <row r="3127" spans="1:26" x14ac:dyDescent="0.25">
      <c r="A3127">
        <v>107022516</v>
      </c>
      <c r="B3127" t="s">
        <v>81</v>
      </c>
      <c r="C3127" t="s">
        <v>45</v>
      </c>
      <c r="D3127">
        <v>50010970</v>
      </c>
      <c r="E3127">
        <v>50010970</v>
      </c>
      <c r="F3127">
        <v>2.68</v>
      </c>
      <c r="G3127">
        <v>50025071</v>
      </c>
      <c r="H3127">
        <v>0</v>
      </c>
      <c r="I3127">
        <v>2022</v>
      </c>
      <c r="J3127" t="s">
        <v>154</v>
      </c>
      <c r="K3127" t="s">
        <v>48</v>
      </c>
      <c r="L3127" s="127">
        <v>0.7402777777777777</v>
      </c>
      <c r="M3127" t="s">
        <v>28</v>
      </c>
      <c r="N3127" t="s">
        <v>49</v>
      </c>
      <c r="O3127" t="s">
        <v>30</v>
      </c>
      <c r="P3127" t="s">
        <v>54</v>
      </c>
      <c r="Q3127" t="s">
        <v>41</v>
      </c>
      <c r="R3127" t="s">
        <v>33</v>
      </c>
      <c r="S3127" t="s">
        <v>42</v>
      </c>
      <c r="T3127" t="s">
        <v>35</v>
      </c>
      <c r="U3127" s="1" t="s">
        <v>36</v>
      </c>
      <c r="V3127">
        <v>3</v>
      </c>
      <c r="W3127">
        <v>0</v>
      </c>
      <c r="X3127">
        <v>0</v>
      </c>
      <c r="Y3127">
        <v>0</v>
      </c>
      <c r="Z3127">
        <v>0</v>
      </c>
    </row>
    <row r="3128" spans="1:26" x14ac:dyDescent="0.25">
      <c r="A3128">
        <v>107022580</v>
      </c>
      <c r="B3128" t="s">
        <v>81</v>
      </c>
      <c r="C3128" t="s">
        <v>45</v>
      </c>
      <c r="D3128">
        <v>50025900</v>
      </c>
      <c r="E3128">
        <v>50025900</v>
      </c>
      <c r="F3128">
        <v>999.99900000000002</v>
      </c>
      <c r="G3128">
        <v>50012149</v>
      </c>
      <c r="H3128">
        <v>0</v>
      </c>
      <c r="I3128">
        <v>2022</v>
      </c>
      <c r="J3128" t="s">
        <v>154</v>
      </c>
      <c r="K3128" t="s">
        <v>27</v>
      </c>
      <c r="L3128" s="127">
        <v>0.62013888888888891</v>
      </c>
      <c r="M3128" t="s">
        <v>51</v>
      </c>
      <c r="N3128" t="s">
        <v>49</v>
      </c>
      <c r="O3128" t="s">
        <v>30</v>
      </c>
      <c r="P3128" t="s">
        <v>54</v>
      </c>
      <c r="Q3128" t="s">
        <v>41</v>
      </c>
      <c r="R3128" t="s">
        <v>50</v>
      </c>
      <c r="S3128" t="s">
        <v>42</v>
      </c>
      <c r="T3128" t="s">
        <v>35</v>
      </c>
      <c r="U3128" s="1" t="s">
        <v>36</v>
      </c>
      <c r="V3128">
        <v>2</v>
      </c>
      <c r="W3128">
        <v>0</v>
      </c>
      <c r="X3128">
        <v>0</v>
      </c>
      <c r="Y3128">
        <v>0</v>
      </c>
      <c r="Z3128">
        <v>0</v>
      </c>
    </row>
    <row r="3129" spans="1:26" x14ac:dyDescent="0.25">
      <c r="A3129">
        <v>107022635</v>
      </c>
      <c r="B3129" t="s">
        <v>96</v>
      </c>
      <c r="C3129" t="s">
        <v>45</v>
      </c>
      <c r="D3129">
        <v>50030795</v>
      </c>
      <c r="E3129">
        <v>50030795</v>
      </c>
      <c r="F3129">
        <v>1.234</v>
      </c>
      <c r="G3129">
        <v>50021411</v>
      </c>
      <c r="H3129">
        <v>4.0000000000000001E-3</v>
      </c>
      <c r="I3129">
        <v>2022</v>
      </c>
      <c r="J3129" t="s">
        <v>154</v>
      </c>
      <c r="K3129" t="s">
        <v>53</v>
      </c>
      <c r="L3129" s="127">
        <v>0.56458333333333333</v>
      </c>
      <c r="M3129" t="s">
        <v>28</v>
      </c>
      <c r="N3129" t="s">
        <v>49</v>
      </c>
      <c r="O3129" t="s">
        <v>30</v>
      </c>
      <c r="P3129" t="s">
        <v>31</v>
      </c>
      <c r="Q3129" t="s">
        <v>41</v>
      </c>
      <c r="R3129" t="s">
        <v>33</v>
      </c>
      <c r="S3129" t="s">
        <v>42</v>
      </c>
      <c r="T3129" t="s">
        <v>35</v>
      </c>
      <c r="U3129" s="1" t="s">
        <v>36</v>
      </c>
      <c r="V3129">
        <v>1</v>
      </c>
      <c r="W3129">
        <v>0</v>
      </c>
      <c r="X3129">
        <v>0</v>
      </c>
      <c r="Y3129">
        <v>0</v>
      </c>
      <c r="Z3129">
        <v>0</v>
      </c>
    </row>
    <row r="3130" spans="1:26" x14ac:dyDescent="0.25">
      <c r="A3130">
        <v>107022727</v>
      </c>
      <c r="B3130" t="s">
        <v>44</v>
      </c>
      <c r="C3130" t="s">
        <v>45</v>
      </c>
      <c r="D3130">
        <v>50000545</v>
      </c>
      <c r="E3130">
        <v>30000055</v>
      </c>
      <c r="F3130">
        <v>8.1259999999999994</v>
      </c>
      <c r="G3130">
        <v>30000147</v>
      </c>
      <c r="H3130">
        <v>0</v>
      </c>
      <c r="I3130">
        <v>2022</v>
      </c>
      <c r="J3130" t="s">
        <v>154</v>
      </c>
      <c r="K3130" t="s">
        <v>53</v>
      </c>
      <c r="L3130" s="127">
        <v>0.92083333333333339</v>
      </c>
      <c r="M3130" t="s">
        <v>28</v>
      </c>
      <c r="N3130" t="s">
        <v>29</v>
      </c>
      <c r="P3130" t="s">
        <v>68</v>
      </c>
      <c r="Q3130" t="s">
        <v>41</v>
      </c>
      <c r="R3130" t="s">
        <v>33</v>
      </c>
      <c r="S3130" t="s">
        <v>42</v>
      </c>
      <c r="T3130" t="s">
        <v>47</v>
      </c>
      <c r="U3130" s="1" t="s">
        <v>36</v>
      </c>
      <c r="V3130">
        <v>4</v>
      </c>
      <c r="W3130">
        <v>0</v>
      </c>
      <c r="X3130">
        <v>0</v>
      </c>
      <c r="Y3130">
        <v>0</v>
      </c>
      <c r="Z3130">
        <v>0</v>
      </c>
    </row>
    <row r="3131" spans="1:26" x14ac:dyDescent="0.25">
      <c r="A3131">
        <v>107022932</v>
      </c>
      <c r="B3131" t="s">
        <v>25</v>
      </c>
      <c r="C3131" t="s">
        <v>65</v>
      </c>
      <c r="D3131">
        <v>10000040</v>
      </c>
      <c r="E3131">
        <v>10000040</v>
      </c>
      <c r="F3131">
        <v>8.6069999999999993</v>
      </c>
      <c r="G3131">
        <v>50005219</v>
      </c>
      <c r="H3131">
        <v>0.3</v>
      </c>
      <c r="I3131">
        <v>2022</v>
      </c>
      <c r="J3131" t="s">
        <v>154</v>
      </c>
      <c r="K3131" t="s">
        <v>48</v>
      </c>
      <c r="L3131" s="127">
        <v>0.97013888888888899</v>
      </c>
      <c r="M3131" t="s">
        <v>28</v>
      </c>
      <c r="N3131" t="s">
        <v>29</v>
      </c>
      <c r="O3131" t="s">
        <v>30</v>
      </c>
      <c r="P3131" t="s">
        <v>54</v>
      </c>
      <c r="Q3131" t="s">
        <v>41</v>
      </c>
      <c r="R3131" t="s">
        <v>84</v>
      </c>
      <c r="S3131" t="s">
        <v>42</v>
      </c>
      <c r="T3131" t="s">
        <v>57</v>
      </c>
      <c r="U3131" s="1" t="s">
        <v>36</v>
      </c>
      <c r="V3131">
        <v>1</v>
      </c>
      <c r="W3131">
        <v>0</v>
      </c>
      <c r="X3131">
        <v>0</v>
      </c>
      <c r="Y3131">
        <v>0</v>
      </c>
      <c r="Z3131">
        <v>0</v>
      </c>
    </row>
    <row r="3132" spans="1:26" x14ac:dyDescent="0.25">
      <c r="A3132">
        <v>107023070</v>
      </c>
      <c r="B3132" t="s">
        <v>106</v>
      </c>
      <c r="C3132" t="s">
        <v>65</v>
      </c>
      <c r="D3132">
        <v>10000095</v>
      </c>
      <c r="E3132">
        <v>10000095</v>
      </c>
      <c r="F3132">
        <v>23.099</v>
      </c>
      <c r="G3132">
        <v>40001813</v>
      </c>
      <c r="H3132">
        <v>1</v>
      </c>
      <c r="I3132">
        <v>2022</v>
      </c>
      <c r="J3132" t="s">
        <v>154</v>
      </c>
      <c r="K3132" t="s">
        <v>55</v>
      </c>
      <c r="L3132" s="127">
        <v>0.24583333333333335</v>
      </c>
      <c r="M3132" t="s">
        <v>28</v>
      </c>
      <c r="N3132" t="s">
        <v>29</v>
      </c>
      <c r="O3132" t="s">
        <v>30</v>
      </c>
      <c r="P3132" t="s">
        <v>31</v>
      </c>
      <c r="Q3132" t="s">
        <v>62</v>
      </c>
      <c r="R3132" t="s">
        <v>33</v>
      </c>
      <c r="S3132" t="s">
        <v>139</v>
      </c>
      <c r="T3132" t="s">
        <v>74</v>
      </c>
      <c r="U3132" s="1" t="s">
        <v>36</v>
      </c>
      <c r="V3132">
        <v>4</v>
      </c>
      <c r="W3132">
        <v>0</v>
      </c>
      <c r="X3132">
        <v>0</v>
      </c>
      <c r="Y3132">
        <v>0</v>
      </c>
      <c r="Z3132">
        <v>0</v>
      </c>
    </row>
    <row r="3133" spans="1:26" x14ac:dyDescent="0.25">
      <c r="A3133">
        <v>107023128</v>
      </c>
      <c r="B3133" t="s">
        <v>106</v>
      </c>
      <c r="C3133" t="s">
        <v>65</v>
      </c>
      <c r="D3133">
        <v>10000095</v>
      </c>
      <c r="E3133">
        <v>10000095</v>
      </c>
      <c r="F3133">
        <v>21.481999999999999</v>
      </c>
      <c r="G3133">
        <v>200610</v>
      </c>
      <c r="H3133">
        <v>0.6</v>
      </c>
      <c r="I3133">
        <v>2022</v>
      </c>
      <c r="J3133" t="s">
        <v>154</v>
      </c>
      <c r="K3133" t="s">
        <v>48</v>
      </c>
      <c r="L3133" s="127">
        <v>0.22569444444444445</v>
      </c>
      <c r="M3133" t="s">
        <v>28</v>
      </c>
      <c r="N3133" t="s">
        <v>49</v>
      </c>
      <c r="O3133" t="s">
        <v>30</v>
      </c>
      <c r="P3133" t="s">
        <v>54</v>
      </c>
      <c r="Q3133" t="s">
        <v>41</v>
      </c>
      <c r="R3133" t="s">
        <v>33</v>
      </c>
      <c r="S3133" t="s">
        <v>42</v>
      </c>
      <c r="T3133" t="s">
        <v>57</v>
      </c>
      <c r="U3133" s="1" t="s">
        <v>105</v>
      </c>
      <c r="V3133">
        <v>2</v>
      </c>
      <c r="W3133">
        <v>1</v>
      </c>
      <c r="X3133">
        <v>0</v>
      </c>
      <c r="Y3133">
        <v>0</v>
      </c>
      <c r="Z3133">
        <v>1</v>
      </c>
    </row>
    <row r="3134" spans="1:26" x14ac:dyDescent="0.25">
      <c r="A3134">
        <v>107023307</v>
      </c>
      <c r="B3134" t="s">
        <v>114</v>
      </c>
      <c r="C3134" t="s">
        <v>67</v>
      </c>
      <c r="D3134">
        <v>30000042</v>
      </c>
      <c r="E3134">
        <v>30000042</v>
      </c>
      <c r="F3134">
        <v>12.871</v>
      </c>
      <c r="G3134">
        <v>40001705</v>
      </c>
      <c r="H3134">
        <v>0.3</v>
      </c>
      <c r="I3134">
        <v>2022</v>
      </c>
      <c r="J3134" t="s">
        <v>154</v>
      </c>
      <c r="K3134" t="s">
        <v>39</v>
      </c>
      <c r="L3134" s="127">
        <v>0.73888888888888893</v>
      </c>
      <c r="M3134" t="s">
        <v>28</v>
      </c>
      <c r="N3134" t="s">
        <v>29</v>
      </c>
      <c r="O3134" t="s">
        <v>30</v>
      </c>
      <c r="P3134" t="s">
        <v>31</v>
      </c>
      <c r="Q3134" t="s">
        <v>41</v>
      </c>
      <c r="R3134" t="s">
        <v>33</v>
      </c>
      <c r="S3134" t="s">
        <v>42</v>
      </c>
      <c r="T3134" t="s">
        <v>35</v>
      </c>
      <c r="U3134" s="1" t="s">
        <v>43</v>
      </c>
      <c r="V3134">
        <v>5</v>
      </c>
      <c r="W3134">
        <v>0</v>
      </c>
      <c r="X3134">
        <v>0</v>
      </c>
      <c r="Y3134">
        <v>0</v>
      </c>
      <c r="Z3134">
        <v>1</v>
      </c>
    </row>
    <row r="3135" spans="1:26" x14ac:dyDescent="0.25">
      <c r="A3135">
        <v>107023308</v>
      </c>
      <c r="B3135" t="s">
        <v>112</v>
      </c>
      <c r="C3135" t="s">
        <v>65</v>
      </c>
      <c r="D3135">
        <v>10000095</v>
      </c>
      <c r="E3135">
        <v>10000095</v>
      </c>
      <c r="F3135">
        <v>8.7690000000000001</v>
      </c>
      <c r="G3135" t="s">
        <v>255</v>
      </c>
      <c r="H3135">
        <v>0.1</v>
      </c>
      <c r="I3135">
        <v>2022</v>
      </c>
      <c r="J3135" t="s">
        <v>154</v>
      </c>
      <c r="K3135" t="s">
        <v>48</v>
      </c>
      <c r="L3135" s="127">
        <v>0.70138888888888884</v>
      </c>
      <c r="M3135" t="s">
        <v>28</v>
      </c>
      <c r="N3135" t="s">
        <v>49</v>
      </c>
      <c r="O3135" t="s">
        <v>30</v>
      </c>
      <c r="P3135" t="s">
        <v>31</v>
      </c>
      <c r="Q3135" t="s">
        <v>41</v>
      </c>
      <c r="R3135" t="s">
        <v>33</v>
      </c>
      <c r="S3135" t="s">
        <v>42</v>
      </c>
      <c r="T3135" t="s">
        <v>35</v>
      </c>
      <c r="U3135" s="1" t="s">
        <v>36</v>
      </c>
      <c r="V3135">
        <v>1</v>
      </c>
      <c r="W3135">
        <v>0</v>
      </c>
      <c r="X3135">
        <v>0</v>
      </c>
      <c r="Y3135">
        <v>0</v>
      </c>
      <c r="Z3135">
        <v>0</v>
      </c>
    </row>
    <row r="3136" spans="1:26" x14ac:dyDescent="0.25">
      <c r="A3136">
        <v>107023311</v>
      </c>
      <c r="B3136" t="s">
        <v>114</v>
      </c>
      <c r="C3136" t="s">
        <v>65</v>
      </c>
      <c r="D3136">
        <v>10000095</v>
      </c>
      <c r="E3136">
        <v>10000095</v>
      </c>
      <c r="F3136">
        <v>2.46</v>
      </c>
      <c r="G3136">
        <v>30000050</v>
      </c>
      <c r="H3136">
        <v>0.9</v>
      </c>
      <c r="I3136">
        <v>2022</v>
      </c>
      <c r="J3136" t="s">
        <v>154</v>
      </c>
      <c r="K3136" t="s">
        <v>48</v>
      </c>
      <c r="L3136" s="127">
        <v>0.95763888888888893</v>
      </c>
      <c r="M3136" t="s">
        <v>28</v>
      </c>
      <c r="N3136" t="s">
        <v>29</v>
      </c>
      <c r="O3136" t="s">
        <v>30</v>
      </c>
      <c r="P3136" t="s">
        <v>31</v>
      </c>
      <c r="Q3136" t="s">
        <v>41</v>
      </c>
      <c r="R3136" t="s">
        <v>76</v>
      </c>
      <c r="S3136" t="s">
        <v>42</v>
      </c>
      <c r="T3136" t="s">
        <v>57</v>
      </c>
      <c r="U3136" s="1" t="s">
        <v>36</v>
      </c>
      <c r="V3136">
        <v>1</v>
      </c>
      <c r="W3136">
        <v>0</v>
      </c>
      <c r="X3136">
        <v>0</v>
      </c>
      <c r="Y3136">
        <v>0</v>
      </c>
      <c r="Z3136">
        <v>0</v>
      </c>
    </row>
    <row r="3137" spans="1:26" x14ac:dyDescent="0.25">
      <c r="A3137">
        <v>107023313</v>
      </c>
      <c r="B3137" t="s">
        <v>25</v>
      </c>
      <c r="C3137" t="s">
        <v>65</v>
      </c>
      <c r="D3137">
        <v>10000040</v>
      </c>
      <c r="E3137">
        <v>10000040</v>
      </c>
      <c r="F3137">
        <v>26.117999999999999</v>
      </c>
      <c r="G3137">
        <v>203090</v>
      </c>
      <c r="H3137">
        <v>0.3</v>
      </c>
      <c r="I3137">
        <v>2022</v>
      </c>
      <c r="J3137" t="s">
        <v>154</v>
      </c>
      <c r="K3137" t="s">
        <v>55</v>
      </c>
      <c r="L3137" s="127">
        <v>0.45694444444444443</v>
      </c>
      <c r="M3137" t="s">
        <v>28</v>
      </c>
      <c r="N3137" t="s">
        <v>49</v>
      </c>
      <c r="O3137" t="s">
        <v>30</v>
      </c>
      <c r="P3137" t="s">
        <v>31</v>
      </c>
      <c r="Q3137" t="s">
        <v>41</v>
      </c>
      <c r="R3137" t="s">
        <v>33</v>
      </c>
      <c r="S3137" t="s">
        <v>42</v>
      </c>
      <c r="T3137" t="s">
        <v>35</v>
      </c>
      <c r="U3137" s="1" t="s">
        <v>64</v>
      </c>
      <c r="V3137">
        <v>6</v>
      </c>
      <c r="W3137">
        <v>0</v>
      </c>
      <c r="X3137">
        <v>0</v>
      </c>
      <c r="Y3137">
        <v>1</v>
      </c>
      <c r="Z3137">
        <v>0</v>
      </c>
    </row>
    <row r="3138" spans="1:26" x14ac:dyDescent="0.25">
      <c r="A3138">
        <v>107023314</v>
      </c>
      <c r="B3138" t="s">
        <v>104</v>
      </c>
      <c r="C3138" t="s">
        <v>65</v>
      </c>
      <c r="D3138">
        <v>10000026</v>
      </c>
      <c r="E3138">
        <v>10000026</v>
      </c>
      <c r="F3138">
        <v>6.5170000000000003</v>
      </c>
      <c r="G3138">
        <v>20000064</v>
      </c>
      <c r="H3138">
        <v>2.5</v>
      </c>
      <c r="I3138">
        <v>2022</v>
      </c>
      <c r="J3138" t="s">
        <v>154</v>
      </c>
      <c r="K3138" t="s">
        <v>58</v>
      </c>
      <c r="L3138" s="127">
        <v>0.53749999999999998</v>
      </c>
      <c r="M3138" t="s">
        <v>28</v>
      </c>
      <c r="N3138" t="s">
        <v>49</v>
      </c>
      <c r="O3138" t="s">
        <v>30</v>
      </c>
      <c r="P3138" t="s">
        <v>54</v>
      </c>
      <c r="Q3138" t="s">
        <v>41</v>
      </c>
      <c r="R3138" t="s">
        <v>33</v>
      </c>
      <c r="S3138" t="s">
        <v>42</v>
      </c>
      <c r="T3138" t="s">
        <v>35</v>
      </c>
      <c r="U3138" s="1" t="s">
        <v>43</v>
      </c>
      <c r="V3138">
        <v>10</v>
      </c>
      <c r="W3138">
        <v>0</v>
      </c>
      <c r="X3138">
        <v>0</v>
      </c>
      <c r="Y3138">
        <v>0</v>
      </c>
      <c r="Z3138">
        <v>1</v>
      </c>
    </row>
    <row r="3139" spans="1:26" x14ac:dyDescent="0.25">
      <c r="A3139">
        <v>107023398</v>
      </c>
      <c r="B3139" t="s">
        <v>25</v>
      </c>
      <c r="C3139" t="s">
        <v>65</v>
      </c>
      <c r="D3139">
        <v>10000040</v>
      </c>
      <c r="E3139">
        <v>10000040</v>
      </c>
      <c r="F3139">
        <v>999.99900000000002</v>
      </c>
      <c r="G3139">
        <v>20000070</v>
      </c>
      <c r="H3139">
        <v>2</v>
      </c>
      <c r="I3139">
        <v>2022</v>
      </c>
      <c r="J3139" t="s">
        <v>154</v>
      </c>
      <c r="K3139" t="s">
        <v>39</v>
      </c>
      <c r="L3139" s="127">
        <v>0.5229166666666667</v>
      </c>
      <c r="M3139" t="s">
        <v>28</v>
      </c>
      <c r="N3139" t="s">
        <v>49</v>
      </c>
      <c r="O3139" t="s">
        <v>30</v>
      </c>
      <c r="P3139" t="s">
        <v>31</v>
      </c>
      <c r="Q3139" t="s">
        <v>41</v>
      </c>
      <c r="R3139" t="s">
        <v>33</v>
      </c>
      <c r="S3139" t="s">
        <v>42</v>
      </c>
      <c r="T3139" t="s">
        <v>35</v>
      </c>
      <c r="U3139" s="1" t="s">
        <v>36</v>
      </c>
      <c r="V3139">
        <v>2</v>
      </c>
      <c r="W3139">
        <v>0</v>
      </c>
      <c r="X3139">
        <v>0</v>
      </c>
      <c r="Y3139">
        <v>0</v>
      </c>
      <c r="Z3139">
        <v>0</v>
      </c>
    </row>
    <row r="3140" spans="1:26" x14ac:dyDescent="0.25">
      <c r="A3140">
        <v>107023428</v>
      </c>
      <c r="B3140" t="s">
        <v>25</v>
      </c>
      <c r="C3140" t="s">
        <v>65</v>
      </c>
      <c r="D3140">
        <v>10000040</v>
      </c>
      <c r="E3140">
        <v>10000040</v>
      </c>
      <c r="F3140">
        <v>27.619</v>
      </c>
      <c r="G3140">
        <v>30000042</v>
      </c>
      <c r="H3140">
        <v>1.59</v>
      </c>
      <c r="I3140">
        <v>2022</v>
      </c>
      <c r="J3140" t="s">
        <v>154</v>
      </c>
      <c r="K3140" t="s">
        <v>55</v>
      </c>
      <c r="L3140" s="127">
        <v>0.81111111111111101</v>
      </c>
      <c r="M3140" t="s">
        <v>28</v>
      </c>
      <c r="N3140" t="s">
        <v>29</v>
      </c>
      <c r="O3140" t="s">
        <v>30</v>
      </c>
      <c r="P3140" t="s">
        <v>68</v>
      </c>
      <c r="Q3140" t="s">
        <v>62</v>
      </c>
      <c r="R3140" t="s">
        <v>33</v>
      </c>
      <c r="S3140" t="s">
        <v>34</v>
      </c>
      <c r="T3140" t="s">
        <v>35</v>
      </c>
      <c r="U3140" s="1" t="s">
        <v>36</v>
      </c>
      <c r="V3140">
        <v>2</v>
      </c>
      <c r="W3140">
        <v>0</v>
      </c>
      <c r="X3140">
        <v>0</v>
      </c>
      <c r="Y3140">
        <v>0</v>
      </c>
      <c r="Z3140">
        <v>0</v>
      </c>
    </row>
    <row r="3141" spans="1:26" x14ac:dyDescent="0.25">
      <c r="A3141">
        <v>107023540</v>
      </c>
      <c r="B3141" t="s">
        <v>25</v>
      </c>
      <c r="C3141" t="s">
        <v>45</v>
      </c>
      <c r="D3141">
        <v>50041261</v>
      </c>
      <c r="E3141">
        <v>30000098</v>
      </c>
      <c r="F3141">
        <v>12.180999999999999</v>
      </c>
      <c r="G3141">
        <v>50011079</v>
      </c>
      <c r="H3141">
        <v>0.5</v>
      </c>
      <c r="I3141">
        <v>2022</v>
      </c>
      <c r="J3141" t="s">
        <v>145</v>
      </c>
      <c r="K3141" t="s">
        <v>55</v>
      </c>
      <c r="L3141" s="127">
        <v>0.15972222222222224</v>
      </c>
      <c r="M3141" t="s">
        <v>28</v>
      </c>
      <c r="N3141" t="s">
        <v>29</v>
      </c>
      <c r="O3141" t="s">
        <v>30</v>
      </c>
      <c r="P3141" t="s">
        <v>68</v>
      </c>
      <c r="Q3141" t="s">
        <v>41</v>
      </c>
      <c r="R3141" t="s">
        <v>33</v>
      </c>
      <c r="S3141" t="s">
        <v>42</v>
      </c>
      <c r="T3141" t="s">
        <v>57</v>
      </c>
      <c r="U3141" s="1" t="s">
        <v>36</v>
      </c>
      <c r="V3141">
        <v>1</v>
      </c>
      <c r="W3141">
        <v>0</v>
      </c>
      <c r="X3141">
        <v>0</v>
      </c>
      <c r="Y3141">
        <v>0</v>
      </c>
      <c r="Z3141">
        <v>0</v>
      </c>
    </row>
    <row r="3142" spans="1:26" x14ac:dyDescent="0.25">
      <c r="A3142">
        <v>107023681</v>
      </c>
      <c r="B3142" t="s">
        <v>81</v>
      </c>
      <c r="C3142" t="s">
        <v>65</v>
      </c>
      <c r="D3142">
        <v>10000485</v>
      </c>
      <c r="E3142">
        <v>10800485</v>
      </c>
      <c r="F3142">
        <v>28.396999999999998</v>
      </c>
      <c r="G3142">
        <v>50035549</v>
      </c>
      <c r="H3142">
        <v>0.5</v>
      </c>
      <c r="I3142">
        <v>2022</v>
      </c>
      <c r="J3142" t="s">
        <v>154</v>
      </c>
      <c r="K3142" t="s">
        <v>48</v>
      </c>
      <c r="L3142" s="127">
        <v>0.80694444444444446</v>
      </c>
      <c r="M3142" t="s">
        <v>28</v>
      </c>
      <c r="N3142" t="s">
        <v>49</v>
      </c>
      <c r="O3142" t="s">
        <v>30</v>
      </c>
      <c r="P3142" t="s">
        <v>31</v>
      </c>
      <c r="Q3142" t="s">
        <v>41</v>
      </c>
      <c r="R3142" t="s">
        <v>33</v>
      </c>
      <c r="S3142" t="s">
        <v>42</v>
      </c>
      <c r="T3142" t="s">
        <v>35</v>
      </c>
      <c r="U3142" s="1" t="s">
        <v>36</v>
      </c>
      <c r="V3142">
        <v>2</v>
      </c>
      <c r="W3142">
        <v>0</v>
      </c>
      <c r="X3142">
        <v>0</v>
      </c>
      <c r="Y3142">
        <v>0</v>
      </c>
      <c r="Z3142">
        <v>0</v>
      </c>
    </row>
    <row r="3143" spans="1:26" x14ac:dyDescent="0.25">
      <c r="A3143">
        <v>107023719</v>
      </c>
      <c r="B3143" t="s">
        <v>81</v>
      </c>
      <c r="C3143" t="s">
        <v>45</v>
      </c>
      <c r="D3143">
        <v>50047986</v>
      </c>
      <c r="E3143">
        <v>50007942</v>
      </c>
      <c r="F3143">
        <v>999.99900000000002</v>
      </c>
      <c r="G3143">
        <v>50007942</v>
      </c>
      <c r="H3143">
        <v>0</v>
      </c>
      <c r="I3143">
        <v>2022</v>
      </c>
      <c r="J3143" t="s">
        <v>154</v>
      </c>
      <c r="K3143" t="s">
        <v>55</v>
      </c>
      <c r="L3143" s="127">
        <v>0.75763888888888886</v>
      </c>
      <c r="M3143" t="s">
        <v>28</v>
      </c>
      <c r="N3143" t="s">
        <v>49</v>
      </c>
      <c r="O3143" t="s">
        <v>30</v>
      </c>
      <c r="P3143" t="s">
        <v>54</v>
      </c>
      <c r="Q3143" t="s">
        <v>41</v>
      </c>
      <c r="R3143" t="s">
        <v>50</v>
      </c>
      <c r="S3143" t="s">
        <v>42</v>
      </c>
      <c r="T3143" t="s">
        <v>35</v>
      </c>
      <c r="U3143" s="1" t="s">
        <v>43</v>
      </c>
      <c r="V3143">
        <v>3</v>
      </c>
      <c r="W3143">
        <v>0</v>
      </c>
      <c r="X3143">
        <v>0</v>
      </c>
      <c r="Y3143">
        <v>0</v>
      </c>
      <c r="Z3143">
        <v>3</v>
      </c>
    </row>
    <row r="3144" spans="1:26" x14ac:dyDescent="0.25">
      <c r="A3144">
        <v>107023758</v>
      </c>
      <c r="B3144" t="s">
        <v>81</v>
      </c>
      <c r="C3144" t="s">
        <v>45</v>
      </c>
      <c r="D3144">
        <v>50024398</v>
      </c>
      <c r="E3144">
        <v>40002803</v>
      </c>
      <c r="F3144">
        <v>3.964</v>
      </c>
      <c r="G3144">
        <v>50043640</v>
      </c>
      <c r="H3144">
        <v>1.9E-2</v>
      </c>
      <c r="I3144">
        <v>2022</v>
      </c>
      <c r="J3144" t="s">
        <v>154</v>
      </c>
      <c r="K3144" t="s">
        <v>55</v>
      </c>
      <c r="L3144" s="127">
        <v>0.88888888888888884</v>
      </c>
      <c r="M3144" t="s">
        <v>28</v>
      </c>
      <c r="N3144" t="s">
        <v>49</v>
      </c>
      <c r="P3144" t="s">
        <v>31</v>
      </c>
      <c r="Q3144" t="s">
        <v>32</v>
      </c>
      <c r="R3144" t="s">
        <v>33</v>
      </c>
      <c r="S3144" t="s">
        <v>42</v>
      </c>
      <c r="T3144" t="s">
        <v>47</v>
      </c>
      <c r="U3144" s="1" t="s">
        <v>43</v>
      </c>
      <c r="V3144">
        <v>1</v>
      </c>
      <c r="W3144">
        <v>0</v>
      </c>
      <c r="X3144">
        <v>0</v>
      </c>
      <c r="Y3144">
        <v>0</v>
      </c>
      <c r="Z3144">
        <v>1</v>
      </c>
    </row>
    <row r="3145" spans="1:26" x14ac:dyDescent="0.25">
      <c r="A3145">
        <v>107023808</v>
      </c>
      <c r="B3145" t="s">
        <v>81</v>
      </c>
      <c r="C3145" t="s">
        <v>45</v>
      </c>
      <c r="D3145">
        <v>50012239</v>
      </c>
      <c r="E3145">
        <v>20000029</v>
      </c>
      <c r="F3145">
        <v>10.814</v>
      </c>
      <c r="G3145">
        <v>50041965</v>
      </c>
      <c r="H3145">
        <v>0</v>
      </c>
      <c r="I3145">
        <v>2022</v>
      </c>
      <c r="J3145" t="s">
        <v>154</v>
      </c>
      <c r="K3145" t="s">
        <v>58</v>
      </c>
      <c r="L3145" s="127">
        <v>0.10486111111111111</v>
      </c>
      <c r="M3145" t="s">
        <v>28</v>
      </c>
      <c r="N3145" t="s">
        <v>49</v>
      </c>
      <c r="P3145" t="s">
        <v>68</v>
      </c>
      <c r="Q3145" t="s">
        <v>41</v>
      </c>
      <c r="R3145" t="s">
        <v>33</v>
      </c>
      <c r="S3145" t="s">
        <v>42</v>
      </c>
      <c r="T3145" t="s">
        <v>47</v>
      </c>
      <c r="U3145" s="1" t="s">
        <v>36</v>
      </c>
      <c r="V3145">
        <v>2</v>
      </c>
      <c r="W3145">
        <v>0</v>
      </c>
      <c r="X3145">
        <v>0</v>
      </c>
      <c r="Y3145">
        <v>0</v>
      </c>
      <c r="Z3145">
        <v>0</v>
      </c>
    </row>
    <row r="3146" spans="1:26" x14ac:dyDescent="0.25">
      <c r="A3146">
        <v>107023884</v>
      </c>
      <c r="B3146" t="s">
        <v>86</v>
      </c>
      <c r="C3146" t="s">
        <v>65</v>
      </c>
      <c r="D3146">
        <v>10000026</v>
      </c>
      <c r="E3146">
        <v>10000026</v>
      </c>
      <c r="F3146">
        <v>22.706</v>
      </c>
      <c r="G3146">
        <v>200350</v>
      </c>
      <c r="H3146">
        <v>5.7000000000000002E-2</v>
      </c>
      <c r="I3146">
        <v>2022</v>
      </c>
      <c r="J3146" t="s">
        <v>154</v>
      </c>
      <c r="K3146" t="s">
        <v>53</v>
      </c>
      <c r="L3146" s="127">
        <v>0.34027777777777773</v>
      </c>
      <c r="M3146" t="s">
        <v>28</v>
      </c>
      <c r="N3146" t="s">
        <v>49</v>
      </c>
      <c r="O3146" t="s">
        <v>30</v>
      </c>
      <c r="P3146" t="s">
        <v>31</v>
      </c>
      <c r="Q3146" t="s">
        <v>41</v>
      </c>
      <c r="R3146" t="s">
        <v>33</v>
      </c>
      <c r="S3146" t="s">
        <v>42</v>
      </c>
      <c r="T3146" t="s">
        <v>35</v>
      </c>
      <c r="U3146" s="1" t="s">
        <v>36</v>
      </c>
      <c r="V3146">
        <v>4</v>
      </c>
      <c r="W3146">
        <v>0</v>
      </c>
      <c r="X3146">
        <v>0</v>
      </c>
      <c r="Y3146">
        <v>0</v>
      </c>
      <c r="Z3146">
        <v>0</v>
      </c>
    </row>
    <row r="3147" spans="1:26" x14ac:dyDescent="0.25">
      <c r="A3147">
        <v>107023897</v>
      </c>
      <c r="B3147" t="s">
        <v>107</v>
      </c>
      <c r="C3147" t="s">
        <v>67</v>
      </c>
      <c r="D3147">
        <v>30000279</v>
      </c>
      <c r="E3147">
        <v>30000279</v>
      </c>
      <c r="F3147">
        <v>10.64</v>
      </c>
      <c r="G3147">
        <v>50007888</v>
      </c>
      <c r="H3147">
        <v>0.1</v>
      </c>
      <c r="I3147">
        <v>2022</v>
      </c>
      <c r="J3147" t="s">
        <v>154</v>
      </c>
      <c r="K3147" t="s">
        <v>53</v>
      </c>
      <c r="L3147" s="127">
        <v>0.56527777777777777</v>
      </c>
      <c r="M3147" t="s">
        <v>28</v>
      </c>
      <c r="N3147" t="s">
        <v>49</v>
      </c>
      <c r="O3147" t="s">
        <v>30</v>
      </c>
      <c r="P3147" t="s">
        <v>54</v>
      </c>
      <c r="Q3147" t="s">
        <v>41</v>
      </c>
      <c r="R3147" t="s">
        <v>72</v>
      </c>
      <c r="S3147" t="s">
        <v>42</v>
      </c>
      <c r="T3147" t="s">
        <v>35</v>
      </c>
      <c r="U3147" s="1" t="s">
        <v>36</v>
      </c>
      <c r="V3147">
        <v>4</v>
      </c>
      <c r="W3147">
        <v>0</v>
      </c>
      <c r="X3147">
        <v>0</v>
      </c>
      <c r="Y3147">
        <v>0</v>
      </c>
      <c r="Z3147">
        <v>0</v>
      </c>
    </row>
    <row r="3148" spans="1:26" x14ac:dyDescent="0.25">
      <c r="A3148">
        <v>107023933</v>
      </c>
      <c r="B3148" t="s">
        <v>86</v>
      </c>
      <c r="C3148" t="s">
        <v>65</v>
      </c>
      <c r="D3148">
        <v>10000026</v>
      </c>
      <c r="E3148">
        <v>10000026</v>
      </c>
      <c r="F3148">
        <v>20.657</v>
      </c>
      <c r="G3148">
        <v>200330</v>
      </c>
      <c r="H3148">
        <v>0.1</v>
      </c>
      <c r="I3148">
        <v>2022</v>
      </c>
      <c r="J3148" t="s">
        <v>154</v>
      </c>
      <c r="K3148" t="s">
        <v>48</v>
      </c>
      <c r="L3148" s="127">
        <v>0.18541666666666667</v>
      </c>
      <c r="M3148" t="s">
        <v>28</v>
      </c>
      <c r="N3148" t="s">
        <v>29</v>
      </c>
      <c r="O3148" t="s">
        <v>30</v>
      </c>
      <c r="P3148" t="s">
        <v>54</v>
      </c>
      <c r="Q3148" t="s">
        <v>62</v>
      </c>
      <c r="R3148" t="s">
        <v>33</v>
      </c>
      <c r="S3148" t="s">
        <v>34</v>
      </c>
      <c r="T3148" t="s">
        <v>47</v>
      </c>
      <c r="U3148" s="1" t="s">
        <v>36</v>
      </c>
      <c r="V3148">
        <v>2</v>
      </c>
      <c r="W3148">
        <v>0</v>
      </c>
      <c r="X3148">
        <v>0</v>
      </c>
      <c r="Y3148">
        <v>0</v>
      </c>
      <c r="Z3148">
        <v>0</v>
      </c>
    </row>
    <row r="3149" spans="1:26" x14ac:dyDescent="0.25">
      <c r="A3149">
        <v>107023946</v>
      </c>
      <c r="B3149" t="s">
        <v>166</v>
      </c>
      <c r="C3149" t="s">
        <v>65</v>
      </c>
      <c r="D3149">
        <v>10000040</v>
      </c>
      <c r="E3149">
        <v>10000040</v>
      </c>
      <c r="F3149">
        <v>11.624000000000001</v>
      </c>
      <c r="G3149">
        <v>40001410</v>
      </c>
      <c r="H3149">
        <v>0.1</v>
      </c>
      <c r="I3149">
        <v>2022</v>
      </c>
      <c r="J3149" t="s">
        <v>154</v>
      </c>
      <c r="K3149" t="s">
        <v>60</v>
      </c>
      <c r="L3149" s="127">
        <v>0.8125</v>
      </c>
      <c r="M3149" t="s">
        <v>28</v>
      </c>
      <c r="N3149" t="s">
        <v>49</v>
      </c>
      <c r="O3149" t="s">
        <v>30</v>
      </c>
      <c r="P3149" t="s">
        <v>68</v>
      </c>
      <c r="Q3149" t="s">
        <v>32</v>
      </c>
      <c r="R3149" t="s">
        <v>33</v>
      </c>
      <c r="S3149" t="s">
        <v>42</v>
      </c>
      <c r="T3149" t="s">
        <v>35</v>
      </c>
      <c r="U3149" s="1" t="s">
        <v>36</v>
      </c>
      <c r="V3149">
        <v>2</v>
      </c>
      <c r="W3149">
        <v>0</v>
      </c>
      <c r="X3149">
        <v>0</v>
      </c>
      <c r="Y3149">
        <v>0</v>
      </c>
      <c r="Z3149">
        <v>0</v>
      </c>
    </row>
    <row r="3150" spans="1:26" x14ac:dyDescent="0.25">
      <c r="A3150">
        <v>107023947</v>
      </c>
      <c r="B3150" t="s">
        <v>166</v>
      </c>
      <c r="C3150" t="s">
        <v>65</v>
      </c>
      <c r="D3150">
        <v>10000040</v>
      </c>
      <c r="E3150">
        <v>10000040</v>
      </c>
      <c r="F3150">
        <v>11.624000000000001</v>
      </c>
      <c r="G3150">
        <v>40001410</v>
      </c>
      <c r="H3150">
        <v>0.1</v>
      </c>
      <c r="I3150">
        <v>2022</v>
      </c>
      <c r="J3150" t="s">
        <v>154</v>
      </c>
      <c r="K3150" t="s">
        <v>60</v>
      </c>
      <c r="L3150" s="127">
        <v>0.82500000000000007</v>
      </c>
      <c r="M3150" t="s">
        <v>28</v>
      </c>
      <c r="N3150" t="s">
        <v>49</v>
      </c>
      <c r="O3150" t="s">
        <v>30</v>
      </c>
      <c r="P3150" t="s">
        <v>68</v>
      </c>
      <c r="Q3150" t="s">
        <v>32</v>
      </c>
      <c r="R3150" t="s">
        <v>33</v>
      </c>
      <c r="S3150" t="s">
        <v>42</v>
      </c>
      <c r="T3150" t="s">
        <v>35</v>
      </c>
      <c r="U3150" s="1" t="s">
        <v>36</v>
      </c>
      <c r="V3150">
        <v>2</v>
      </c>
      <c r="W3150">
        <v>0</v>
      </c>
      <c r="X3150">
        <v>0</v>
      </c>
      <c r="Y3150">
        <v>0</v>
      </c>
      <c r="Z3150">
        <v>0</v>
      </c>
    </row>
    <row r="3151" spans="1:26" x14ac:dyDescent="0.25">
      <c r="A3151">
        <v>107023954</v>
      </c>
      <c r="B3151" t="s">
        <v>81</v>
      </c>
      <c r="C3151" t="s">
        <v>65</v>
      </c>
      <c r="D3151">
        <v>10000485</v>
      </c>
      <c r="E3151">
        <v>10800485</v>
      </c>
      <c r="F3151">
        <v>45.304000000000002</v>
      </c>
      <c r="G3151">
        <v>200086</v>
      </c>
      <c r="H3151">
        <v>0.1</v>
      </c>
      <c r="I3151">
        <v>2022</v>
      </c>
      <c r="J3151" t="s">
        <v>154</v>
      </c>
      <c r="K3151" t="s">
        <v>48</v>
      </c>
      <c r="L3151" s="127">
        <v>0.96458333333333324</v>
      </c>
      <c r="M3151" t="s">
        <v>40</v>
      </c>
      <c r="N3151" t="s">
        <v>49</v>
      </c>
      <c r="O3151" t="s">
        <v>30</v>
      </c>
      <c r="P3151" t="s">
        <v>31</v>
      </c>
      <c r="Q3151" t="s">
        <v>41</v>
      </c>
      <c r="R3151" t="s">
        <v>33</v>
      </c>
      <c r="S3151" t="s">
        <v>42</v>
      </c>
      <c r="T3151" t="s">
        <v>57</v>
      </c>
      <c r="U3151" s="1" t="s">
        <v>36</v>
      </c>
      <c r="V3151">
        <v>2</v>
      </c>
      <c r="W3151">
        <v>0</v>
      </c>
      <c r="X3151">
        <v>0</v>
      </c>
      <c r="Y3151">
        <v>0</v>
      </c>
      <c r="Z3151">
        <v>0</v>
      </c>
    </row>
    <row r="3152" spans="1:26" x14ac:dyDescent="0.25">
      <c r="A3152">
        <v>107024013</v>
      </c>
      <c r="B3152" t="s">
        <v>117</v>
      </c>
      <c r="C3152" t="s">
        <v>65</v>
      </c>
      <c r="D3152">
        <v>10000077</v>
      </c>
      <c r="E3152">
        <v>10000077</v>
      </c>
      <c r="F3152">
        <v>22.443999999999999</v>
      </c>
      <c r="G3152">
        <v>20000021</v>
      </c>
      <c r="H3152">
        <v>1.2</v>
      </c>
      <c r="I3152">
        <v>2022</v>
      </c>
      <c r="J3152" t="s">
        <v>154</v>
      </c>
      <c r="K3152" t="s">
        <v>55</v>
      </c>
      <c r="L3152" s="127">
        <v>0.3972222222222222</v>
      </c>
      <c r="M3152" t="s">
        <v>28</v>
      </c>
      <c r="N3152" t="s">
        <v>49</v>
      </c>
      <c r="O3152" t="s">
        <v>30</v>
      </c>
      <c r="P3152" t="s">
        <v>31</v>
      </c>
      <c r="Q3152" t="s">
        <v>41</v>
      </c>
      <c r="R3152" t="s">
        <v>33</v>
      </c>
      <c r="S3152" t="s">
        <v>42</v>
      </c>
      <c r="T3152" t="s">
        <v>35</v>
      </c>
      <c r="U3152" s="1" t="s">
        <v>36</v>
      </c>
      <c r="V3152">
        <v>1</v>
      </c>
      <c r="W3152">
        <v>0</v>
      </c>
      <c r="X3152">
        <v>0</v>
      </c>
      <c r="Y3152">
        <v>0</v>
      </c>
      <c r="Z3152">
        <v>0</v>
      </c>
    </row>
    <row r="3153" spans="1:26" x14ac:dyDescent="0.25">
      <c r="A3153">
        <v>107024017</v>
      </c>
      <c r="B3153" t="s">
        <v>25</v>
      </c>
      <c r="C3153" t="s">
        <v>65</v>
      </c>
      <c r="D3153">
        <v>10000040</v>
      </c>
      <c r="E3153">
        <v>10000040</v>
      </c>
      <c r="F3153">
        <v>23.187999999999999</v>
      </c>
      <c r="G3153">
        <v>20000070</v>
      </c>
      <c r="H3153">
        <v>0.2</v>
      </c>
      <c r="I3153">
        <v>2022</v>
      </c>
      <c r="J3153" t="s">
        <v>154</v>
      </c>
      <c r="K3153" t="s">
        <v>55</v>
      </c>
      <c r="L3153" s="127">
        <v>0.4548611111111111</v>
      </c>
      <c r="M3153" t="s">
        <v>28</v>
      </c>
      <c r="N3153" t="s">
        <v>49</v>
      </c>
      <c r="O3153" t="s">
        <v>30</v>
      </c>
      <c r="P3153" t="s">
        <v>54</v>
      </c>
      <c r="Q3153" t="s">
        <v>41</v>
      </c>
      <c r="R3153" t="s">
        <v>33</v>
      </c>
      <c r="S3153" t="s">
        <v>42</v>
      </c>
      <c r="T3153" t="s">
        <v>35</v>
      </c>
      <c r="U3153" s="1" t="s">
        <v>36</v>
      </c>
      <c r="V3153">
        <v>2</v>
      </c>
      <c r="W3153">
        <v>0</v>
      </c>
      <c r="X3153">
        <v>0</v>
      </c>
      <c r="Y3153">
        <v>0</v>
      </c>
      <c r="Z3153">
        <v>0</v>
      </c>
    </row>
    <row r="3154" spans="1:26" x14ac:dyDescent="0.25">
      <c r="A3154">
        <v>107024038</v>
      </c>
      <c r="B3154" t="s">
        <v>25</v>
      </c>
      <c r="C3154" t="s">
        <v>65</v>
      </c>
      <c r="D3154">
        <v>10000040</v>
      </c>
      <c r="E3154">
        <v>10000040</v>
      </c>
      <c r="F3154">
        <v>18.553999999999998</v>
      </c>
      <c r="G3154">
        <v>10000440</v>
      </c>
      <c r="H3154">
        <v>7.5999999999999998E-2</v>
      </c>
      <c r="I3154">
        <v>2022</v>
      </c>
      <c r="J3154" t="s">
        <v>154</v>
      </c>
      <c r="K3154" t="s">
        <v>55</v>
      </c>
      <c r="L3154" s="127">
        <v>0.53402777777777777</v>
      </c>
      <c r="M3154" t="s">
        <v>28</v>
      </c>
      <c r="N3154" t="s">
        <v>29</v>
      </c>
      <c r="O3154" t="s">
        <v>30</v>
      </c>
      <c r="P3154" t="s">
        <v>31</v>
      </c>
      <c r="Q3154" t="s">
        <v>41</v>
      </c>
      <c r="R3154" t="s">
        <v>33</v>
      </c>
      <c r="S3154" t="s">
        <v>42</v>
      </c>
      <c r="T3154" t="s">
        <v>35</v>
      </c>
      <c r="U3154" s="1" t="s">
        <v>36</v>
      </c>
      <c r="V3154">
        <v>9</v>
      </c>
      <c r="W3154">
        <v>0</v>
      </c>
      <c r="X3154">
        <v>0</v>
      </c>
      <c r="Y3154">
        <v>0</v>
      </c>
      <c r="Z3154">
        <v>0</v>
      </c>
    </row>
    <row r="3155" spans="1:26" x14ac:dyDescent="0.25">
      <c r="A3155">
        <v>107024270</v>
      </c>
      <c r="B3155" t="s">
        <v>44</v>
      </c>
      <c r="C3155" t="s">
        <v>45</v>
      </c>
      <c r="D3155">
        <v>50000545</v>
      </c>
      <c r="E3155">
        <v>30000055</v>
      </c>
      <c r="F3155">
        <v>8.5009999999999994</v>
      </c>
      <c r="G3155">
        <v>50018682</v>
      </c>
      <c r="H3155">
        <v>0</v>
      </c>
      <c r="I3155">
        <v>2022</v>
      </c>
      <c r="J3155" t="s">
        <v>154</v>
      </c>
      <c r="K3155" t="s">
        <v>55</v>
      </c>
      <c r="L3155" s="127">
        <v>0.69652777777777775</v>
      </c>
      <c r="M3155" t="s">
        <v>28</v>
      </c>
      <c r="N3155" t="s">
        <v>29</v>
      </c>
      <c r="O3155" t="s">
        <v>30</v>
      </c>
      <c r="P3155" t="s">
        <v>31</v>
      </c>
      <c r="Q3155" t="s">
        <v>41</v>
      </c>
      <c r="R3155" t="s">
        <v>61</v>
      </c>
      <c r="S3155" t="s">
        <v>42</v>
      </c>
      <c r="T3155" t="s">
        <v>35</v>
      </c>
      <c r="U3155" s="1" t="s">
        <v>36</v>
      </c>
      <c r="V3155">
        <v>1</v>
      </c>
      <c r="W3155">
        <v>0</v>
      </c>
      <c r="X3155">
        <v>0</v>
      </c>
      <c r="Y3155">
        <v>0</v>
      </c>
      <c r="Z3155">
        <v>0</v>
      </c>
    </row>
    <row r="3156" spans="1:26" x14ac:dyDescent="0.25">
      <c r="A3156">
        <v>107024341</v>
      </c>
      <c r="B3156" t="s">
        <v>81</v>
      </c>
      <c r="C3156" t="s">
        <v>65</v>
      </c>
      <c r="D3156">
        <v>10000485</v>
      </c>
      <c r="E3156">
        <v>10800485</v>
      </c>
      <c r="F3156">
        <v>21.45</v>
      </c>
      <c r="G3156">
        <v>20000074</v>
      </c>
      <c r="H3156">
        <v>1</v>
      </c>
      <c r="I3156">
        <v>2022</v>
      </c>
      <c r="J3156" t="s">
        <v>154</v>
      </c>
      <c r="K3156" t="s">
        <v>60</v>
      </c>
      <c r="L3156" s="127">
        <v>0.69097222222222221</v>
      </c>
      <c r="M3156" t="s">
        <v>28</v>
      </c>
      <c r="N3156" t="s">
        <v>29</v>
      </c>
      <c r="O3156" t="s">
        <v>30</v>
      </c>
      <c r="P3156" t="s">
        <v>31</v>
      </c>
      <c r="Q3156" t="s">
        <v>32</v>
      </c>
      <c r="R3156" t="s">
        <v>76</v>
      </c>
      <c r="S3156" t="s">
        <v>42</v>
      </c>
      <c r="T3156" t="s">
        <v>35</v>
      </c>
      <c r="U3156" s="1" t="s">
        <v>36</v>
      </c>
      <c r="V3156">
        <v>4</v>
      </c>
      <c r="W3156">
        <v>0</v>
      </c>
      <c r="X3156">
        <v>0</v>
      </c>
      <c r="Y3156">
        <v>0</v>
      </c>
      <c r="Z3156">
        <v>0</v>
      </c>
    </row>
    <row r="3157" spans="1:26" x14ac:dyDescent="0.25">
      <c r="A3157">
        <v>107024406</v>
      </c>
      <c r="B3157" t="s">
        <v>96</v>
      </c>
      <c r="C3157" t="s">
        <v>45</v>
      </c>
      <c r="F3157">
        <v>999.99900000000002</v>
      </c>
      <c r="G3157">
        <v>50029398</v>
      </c>
      <c r="H3157">
        <v>0.82</v>
      </c>
      <c r="I3157">
        <v>2022</v>
      </c>
      <c r="J3157" t="s">
        <v>154</v>
      </c>
      <c r="K3157" t="s">
        <v>58</v>
      </c>
      <c r="L3157" s="127">
        <v>0.54027777777777775</v>
      </c>
      <c r="M3157" t="s">
        <v>28</v>
      </c>
      <c r="N3157" t="s">
        <v>49</v>
      </c>
      <c r="O3157" t="s">
        <v>30</v>
      </c>
      <c r="P3157" t="s">
        <v>54</v>
      </c>
      <c r="Q3157" t="s">
        <v>41</v>
      </c>
      <c r="R3157" t="s">
        <v>56</v>
      </c>
      <c r="S3157" t="s">
        <v>42</v>
      </c>
      <c r="T3157" t="s">
        <v>35</v>
      </c>
      <c r="U3157" s="1" t="s">
        <v>36</v>
      </c>
      <c r="V3157">
        <v>6</v>
      </c>
      <c r="W3157">
        <v>0</v>
      </c>
      <c r="X3157">
        <v>0</v>
      </c>
      <c r="Y3157">
        <v>0</v>
      </c>
      <c r="Z3157">
        <v>0</v>
      </c>
    </row>
    <row r="3158" spans="1:26" x14ac:dyDescent="0.25">
      <c r="A3158">
        <v>107024511</v>
      </c>
      <c r="B3158" t="s">
        <v>81</v>
      </c>
      <c r="C3158" t="s">
        <v>38</v>
      </c>
      <c r="D3158">
        <v>20000021</v>
      </c>
      <c r="E3158">
        <v>20000021</v>
      </c>
      <c r="F3158">
        <v>23.855</v>
      </c>
      <c r="G3158">
        <v>50014709</v>
      </c>
      <c r="H3158">
        <v>9.4E-2</v>
      </c>
      <c r="I3158">
        <v>2022</v>
      </c>
      <c r="J3158" t="s">
        <v>154</v>
      </c>
      <c r="K3158" t="s">
        <v>55</v>
      </c>
      <c r="L3158" s="127">
        <v>0.70972222222222225</v>
      </c>
      <c r="M3158" t="s">
        <v>28</v>
      </c>
      <c r="N3158" t="s">
        <v>29</v>
      </c>
      <c r="O3158" t="s">
        <v>30</v>
      </c>
      <c r="P3158" t="s">
        <v>68</v>
      </c>
      <c r="Q3158" t="s">
        <v>41</v>
      </c>
      <c r="R3158" t="s">
        <v>33</v>
      </c>
      <c r="S3158" t="s">
        <v>42</v>
      </c>
      <c r="T3158" t="s">
        <v>35</v>
      </c>
      <c r="U3158" s="1" t="s">
        <v>36</v>
      </c>
      <c r="V3158">
        <v>4</v>
      </c>
      <c r="W3158">
        <v>0</v>
      </c>
      <c r="X3158">
        <v>0</v>
      </c>
      <c r="Y3158">
        <v>0</v>
      </c>
      <c r="Z3158">
        <v>0</v>
      </c>
    </row>
    <row r="3159" spans="1:26" x14ac:dyDescent="0.25">
      <c r="A3159">
        <v>107024544</v>
      </c>
      <c r="B3159" t="s">
        <v>81</v>
      </c>
      <c r="C3159" t="s">
        <v>45</v>
      </c>
      <c r="D3159">
        <v>50003933</v>
      </c>
      <c r="E3159">
        <v>10000277</v>
      </c>
      <c r="F3159">
        <v>3.6280000000000001</v>
      </c>
      <c r="G3159">
        <v>50006074</v>
      </c>
      <c r="H3159">
        <v>5.7000000000000002E-2</v>
      </c>
      <c r="I3159">
        <v>2022</v>
      </c>
      <c r="J3159" t="s">
        <v>154</v>
      </c>
      <c r="K3159" t="s">
        <v>58</v>
      </c>
      <c r="L3159" s="127">
        <v>0.9819444444444444</v>
      </c>
      <c r="M3159" t="s">
        <v>28</v>
      </c>
      <c r="N3159" t="s">
        <v>29</v>
      </c>
      <c r="O3159" t="s">
        <v>30</v>
      </c>
      <c r="P3159" t="s">
        <v>31</v>
      </c>
      <c r="Q3159" t="s">
        <v>41</v>
      </c>
      <c r="R3159" t="s">
        <v>33</v>
      </c>
      <c r="S3159" t="s">
        <v>42</v>
      </c>
      <c r="T3159" t="s">
        <v>47</v>
      </c>
      <c r="U3159" s="1" t="s">
        <v>36</v>
      </c>
      <c r="V3159">
        <v>3</v>
      </c>
      <c r="W3159">
        <v>0</v>
      </c>
      <c r="X3159">
        <v>0</v>
      </c>
      <c r="Y3159">
        <v>0</v>
      </c>
      <c r="Z3159">
        <v>0</v>
      </c>
    </row>
    <row r="3160" spans="1:26" x14ac:dyDescent="0.25">
      <c r="A3160">
        <v>107024795</v>
      </c>
      <c r="B3160" t="s">
        <v>25</v>
      </c>
      <c r="C3160" t="s">
        <v>45</v>
      </c>
      <c r="D3160">
        <v>50002997</v>
      </c>
      <c r="E3160">
        <v>40001664</v>
      </c>
      <c r="F3160">
        <v>0.70199999999999996</v>
      </c>
      <c r="G3160">
        <v>50014055</v>
      </c>
      <c r="H3160">
        <v>0</v>
      </c>
      <c r="I3160">
        <v>2022</v>
      </c>
      <c r="J3160" t="s">
        <v>154</v>
      </c>
      <c r="K3160" t="s">
        <v>39</v>
      </c>
      <c r="L3160" s="127">
        <v>0.70486111111111116</v>
      </c>
      <c r="M3160" t="s">
        <v>28</v>
      </c>
      <c r="N3160" t="s">
        <v>49</v>
      </c>
      <c r="O3160" t="s">
        <v>30</v>
      </c>
      <c r="P3160" t="s">
        <v>31</v>
      </c>
      <c r="Q3160" t="s">
        <v>41</v>
      </c>
      <c r="R3160" t="s">
        <v>61</v>
      </c>
      <c r="S3160" t="s">
        <v>42</v>
      </c>
      <c r="T3160" t="s">
        <v>35</v>
      </c>
      <c r="U3160" s="1" t="s">
        <v>36</v>
      </c>
      <c r="V3160">
        <v>18</v>
      </c>
      <c r="W3160">
        <v>0</v>
      </c>
      <c r="X3160">
        <v>0</v>
      </c>
      <c r="Y3160">
        <v>0</v>
      </c>
      <c r="Z3160">
        <v>0</v>
      </c>
    </row>
    <row r="3161" spans="1:26" x14ac:dyDescent="0.25">
      <c r="A3161">
        <v>107024800</v>
      </c>
      <c r="B3161" t="s">
        <v>25</v>
      </c>
      <c r="C3161" t="s">
        <v>45</v>
      </c>
      <c r="D3161">
        <v>50031853</v>
      </c>
      <c r="E3161">
        <v>40001728</v>
      </c>
      <c r="F3161">
        <v>2.863</v>
      </c>
      <c r="G3161">
        <v>10000440</v>
      </c>
      <c r="H3161">
        <v>2E-3</v>
      </c>
      <c r="I3161">
        <v>2022</v>
      </c>
      <c r="J3161" t="s">
        <v>154</v>
      </c>
      <c r="K3161" t="s">
        <v>55</v>
      </c>
      <c r="L3161" s="127">
        <v>0.58124999999999993</v>
      </c>
      <c r="M3161" t="s">
        <v>28</v>
      </c>
      <c r="N3161" t="s">
        <v>49</v>
      </c>
      <c r="O3161" t="s">
        <v>30</v>
      </c>
      <c r="P3161" t="s">
        <v>31</v>
      </c>
      <c r="Q3161" t="s">
        <v>41</v>
      </c>
      <c r="R3161" t="s">
        <v>33</v>
      </c>
      <c r="S3161" t="s">
        <v>42</v>
      </c>
      <c r="T3161" t="s">
        <v>35</v>
      </c>
      <c r="U3161" s="1" t="s">
        <v>36</v>
      </c>
      <c r="V3161">
        <v>3</v>
      </c>
      <c r="W3161">
        <v>0</v>
      </c>
      <c r="X3161">
        <v>0</v>
      </c>
      <c r="Y3161">
        <v>0</v>
      </c>
      <c r="Z3161">
        <v>0</v>
      </c>
    </row>
    <row r="3162" spans="1:26" x14ac:dyDescent="0.25">
      <c r="A3162">
        <v>107024804</v>
      </c>
      <c r="B3162" t="s">
        <v>25</v>
      </c>
      <c r="C3162" t="s">
        <v>65</v>
      </c>
      <c r="D3162">
        <v>10000440</v>
      </c>
      <c r="E3162">
        <v>10000440</v>
      </c>
      <c r="F3162">
        <v>3.2879999999999998</v>
      </c>
      <c r="G3162">
        <v>50014055</v>
      </c>
      <c r="H3162">
        <v>5.7000000000000002E-2</v>
      </c>
      <c r="I3162">
        <v>2022</v>
      </c>
      <c r="J3162" t="s">
        <v>154</v>
      </c>
      <c r="K3162" t="s">
        <v>58</v>
      </c>
      <c r="L3162" s="127">
        <v>0.63402777777777775</v>
      </c>
      <c r="M3162" t="s">
        <v>28</v>
      </c>
      <c r="N3162" t="s">
        <v>29</v>
      </c>
      <c r="O3162" t="s">
        <v>30</v>
      </c>
      <c r="P3162" t="s">
        <v>31</v>
      </c>
      <c r="Q3162" t="s">
        <v>32</v>
      </c>
      <c r="R3162" t="s">
        <v>84</v>
      </c>
      <c r="S3162" t="s">
        <v>34</v>
      </c>
      <c r="T3162" t="s">
        <v>35</v>
      </c>
      <c r="U3162" s="1" t="s">
        <v>36</v>
      </c>
      <c r="V3162">
        <v>1</v>
      </c>
      <c r="W3162">
        <v>0</v>
      </c>
      <c r="X3162">
        <v>0</v>
      </c>
      <c r="Y3162">
        <v>0</v>
      </c>
      <c r="Z3162">
        <v>0</v>
      </c>
    </row>
    <row r="3163" spans="1:26" x14ac:dyDescent="0.25">
      <c r="A3163">
        <v>107024875</v>
      </c>
      <c r="B3163" t="s">
        <v>143</v>
      </c>
      <c r="C3163" t="s">
        <v>45</v>
      </c>
      <c r="D3163">
        <v>50029517</v>
      </c>
      <c r="E3163">
        <v>40001001</v>
      </c>
      <c r="F3163">
        <v>10.55</v>
      </c>
      <c r="G3163">
        <v>50033691</v>
      </c>
      <c r="H3163">
        <v>0.1</v>
      </c>
      <c r="I3163">
        <v>2022</v>
      </c>
      <c r="J3163" t="s">
        <v>154</v>
      </c>
      <c r="K3163" t="s">
        <v>55</v>
      </c>
      <c r="L3163" s="127">
        <v>0.51111111111111118</v>
      </c>
      <c r="M3163" t="s">
        <v>28</v>
      </c>
      <c r="N3163" t="s">
        <v>49</v>
      </c>
      <c r="O3163" t="s">
        <v>30</v>
      </c>
      <c r="P3163" t="s">
        <v>31</v>
      </c>
      <c r="Q3163" t="s">
        <v>41</v>
      </c>
      <c r="R3163" t="s">
        <v>33</v>
      </c>
      <c r="S3163" t="s">
        <v>42</v>
      </c>
      <c r="T3163" t="s">
        <v>35</v>
      </c>
      <c r="U3163" s="1" t="s">
        <v>43</v>
      </c>
      <c r="V3163">
        <v>5</v>
      </c>
      <c r="W3163">
        <v>0</v>
      </c>
      <c r="X3163">
        <v>0</v>
      </c>
      <c r="Y3163">
        <v>0</v>
      </c>
      <c r="Z3163">
        <v>1</v>
      </c>
    </row>
    <row r="3164" spans="1:26" x14ac:dyDescent="0.25">
      <c r="A3164">
        <v>107024882</v>
      </c>
      <c r="B3164" t="s">
        <v>25</v>
      </c>
      <c r="C3164" t="s">
        <v>45</v>
      </c>
      <c r="F3164">
        <v>999.99900000000002</v>
      </c>
      <c r="G3164">
        <v>50029756</v>
      </c>
      <c r="H3164">
        <v>0</v>
      </c>
      <c r="I3164">
        <v>2022</v>
      </c>
      <c r="J3164" t="s">
        <v>154</v>
      </c>
      <c r="K3164" t="s">
        <v>55</v>
      </c>
      <c r="L3164" s="127">
        <v>0.53125</v>
      </c>
      <c r="M3164" t="s">
        <v>28</v>
      </c>
      <c r="N3164" t="s">
        <v>49</v>
      </c>
      <c r="P3164" t="s">
        <v>68</v>
      </c>
      <c r="Q3164" t="s">
        <v>41</v>
      </c>
      <c r="R3164" t="s">
        <v>99</v>
      </c>
      <c r="S3164" t="s">
        <v>42</v>
      </c>
      <c r="T3164" t="s">
        <v>35</v>
      </c>
      <c r="U3164" s="1" t="s">
        <v>116</v>
      </c>
      <c r="V3164">
        <v>0</v>
      </c>
      <c r="W3164">
        <v>0</v>
      </c>
      <c r="X3164">
        <v>0</v>
      </c>
      <c r="Y3164">
        <v>0</v>
      </c>
      <c r="Z3164">
        <v>0</v>
      </c>
    </row>
    <row r="3165" spans="1:26" x14ac:dyDescent="0.25">
      <c r="A3165">
        <v>107024967</v>
      </c>
      <c r="B3165" t="s">
        <v>114</v>
      </c>
      <c r="C3165" t="s">
        <v>65</v>
      </c>
      <c r="D3165">
        <v>10000040</v>
      </c>
      <c r="E3165">
        <v>10000040</v>
      </c>
      <c r="F3165">
        <v>2.1549999999999998</v>
      </c>
      <c r="G3165">
        <v>203120</v>
      </c>
      <c r="H3165">
        <v>0</v>
      </c>
      <c r="I3165">
        <v>2022</v>
      </c>
      <c r="J3165" t="s">
        <v>154</v>
      </c>
      <c r="K3165" t="s">
        <v>27</v>
      </c>
      <c r="L3165" s="127">
        <v>0.29930555555555555</v>
      </c>
      <c r="M3165" t="s">
        <v>28</v>
      </c>
      <c r="N3165" t="s">
        <v>49</v>
      </c>
      <c r="O3165" t="s">
        <v>30</v>
      </c>
      <c r="P3165" t="s">
        <v>31</v>
      </c>
      <c r="Q3165" t="s">
        <v>41</v>
      </c>
      <c r="R3165" t="s">
        <v>33</v>
      </c>
      <c r="S3165" t="s">
        <v>42</v>
      </c>
      <c r="T3165" t="s">
        <v>35</v>
      </c>
      <c r="U3165" s="1" t="s">
        <v>36</v>
      </c>
      <c r="V3165">
        <v>7</v>
      </c>
      <c r="W3165">
        <v>0</v>
      </c>
      <c r="X3165">
        <v>0</v>
      </c>
      <c r="Y3165">
        <v>0</v>
      </c>
      <c r="Z3165">
        <v>0</v>
      </c>
    </row>
    <row r="3166" spans="1:26" x14ac:dyDescent="0.25">
      <c r="A3166">
        <v>107024997</v>
      </c>
      <c r="B3166" t="s">
        <v>86</v>
      </c>
      <c r="C3166" t="s">
        <v>65</v>
      </c>
      <c r="D3166">
        <v>10000026</v>
      </c>
      <c r="E3166">
        <v>10000026</v>
      </c>
      <c r="F3166">
        <v>27.747</v>
      </c>
      <c r="G3166">
        <v>200400</v>
      </c>
      <c r="H3166">
        <v>1.9E-2</v>
      </c>
      <c r="I3166">
        <v>2022</v>
      </c>
      <c r="J3166" t="s">
        <v>154</v>
      </c>
      <c r="K3166" t="s">
        <v>53</v>
      </c>
      <c r="L3166" s="127">
        <v>0.32361111111111113</v>
      </c>
      <c r="M3166" t="s">
        <v>28</v>
      </c>
      <c r="N3166" t="s">
        <v>49</v>
      </c>
      <c r="O3166" t="s">
        <v>30</v>
      </c>
      <c r="P3166" t="s">
        <v>31</v>
      </c>
      <c r="Q3166" t="s">
        <v>41</v>
      </c>
      <c r="R3166" t="s">
        <v>66</v>
      </c>
      <c r="S3166" t="s">
        <v>42</v>
      </c>
      <c r="T3166" t="s">
        <v>35</v>
      </c>
      <c r="U3166" s="1" t="s">
        <v>36</v>
      </c>
      <c r="V3166">
        <v>2</v>
      </c>
      <c r="W3166">
        <v>0</v>
      </c>
      <c r="X3166">
        <v>0</v>
      </c>
      <c r="Y3166">
        <v>0</v>
      </c>
      <c r="Z3166">
        <v>0</v>
      </c>
    </row>
    <row r="3167" spans="1:26" x14ac:dyDescent="0.25">
      <c r="A3167">
        <v>107024998</v>
      </c>
      <c r="B3167" t="s">
        <v>86</v>
      </c>
      <c r="C3167" t="s">
        <v>65</v>
      </c>
      <c r="D3167">
        <v>10000026</v>
      </c>
      <c r="E3167">
        <v>10000026</v>
      </c>
      <c r="F3167">
        <v>22.744</v>
      </c>
      <c r="G3167">
        <v>200350</v>
      </c>
      <c r="H3167">
        <v>1.9E-2</v>
      </c>
      <c r="I3167">
        <v>2022</v>
      </c>
      <c r="J3167" t="s">
        <v>154</v>
      </c>
      <c r="K3167" t="s">
        <v>53</v>
      </c>
      <c r="L3167" s="127">
        <v>0.4909722222222222</v>
      </c>
      <c r="M3167" t="s">
        <v>28</v>
      </c>
      <c r="N3167" t="s">
        <v>49</v>
      </c>
      <c r="O3167" t="s">
        <v>30</v>
      </c>
      <c r="P3167" t="s">
        <v>31</v>
      </c>
      <c r="Q3167" t="s">
        <v>41</v>
      </c>
      <c r="R3167" t="s">
        <v>33</v>
      </c>
      <c r="S3167" t="s">
        <v>42</v>
      </c>
      <c r="T3167" t="s">
        <v>35</v>
      </c>
      <c r="U3167" s="1" t="s">
        <v>36</v>
      </c>
      <c r="V3167">
        <v>2</v>
      </c>
      <c r="W3167">
        <v>0</v>
      </c>
      <c r="X3167">
        <v>0</v>
      </c>
      <c r="Y3167">
        <v>0</v>
      </c>
      <c r="Z3167">
        <v>0</v>
      </c>
    </row>
    <row r="3168" spans="1:26" x14ac:dyDescent="0.25">
      <c r="A3168">
        <v>107025108</v>
      </c>
      <c r="B3168" t="s">
        <v>86</v>
      </c>
      <c r="C3168" t="s">
        <v>65</v>
      </c>
      <c r="D3168">
        <v>10000026</v>
      </c>
      <c r="E3168">
        <v>10000026</v>
      </c>
      <c r="F3168">
        <v>24.91</v>
      </c>
      <c r="G3168">
        <v>30000191</v>
      </c>
      <c r="H3168">
        <v>4.4000000000000004</v>
      </c>
      <c r="I3168">
        <v>2022</v>
      </c>
      <c r="J3168" t="s">
        <v>154</v>
      </c>
      <c r="K3168" t="s">
        <v>55</v>
      </c>
      <c r="L3168" s="127">
        <v>0.7909722222222223</v>
      </c>
      <c r="M3168" t="s">
        <v>28</v>
      </c>
      <c r="N3168" t="s">
        <v>49</v>
      </c>
      <c r="O3168" t="s">
        <v>30</v>
      </c>
      <c r="P3168" t="s">
        <v>54</v>
      </c>
      <c r="Q3168" t="s">
        <v>41</v>
      </c>
      <c r="R3168" t="s">
        <v>33</v>
      </c>
      <c r="S3168" t="s">
        <v>42</v>
      </c>
      <c r="T3168" t="s">
        <v>35</v>
      </c>
      <c r="U3168" s="1" t="s">
        <v>36</v>
      </c>
      <c r="V3168">
        <v>1</v>
      </c>
      <c r="W3168">
        <v>0</v>
      </c>
      <c r="X3168">
        <v>0</v>
      </c>
      <c r="Y3168">
        <v>0</v>
      </c>
      <c r="Z3168">
        <v>0</v>
      </c>
    </row>
    <row r="3169" spans="1:26" x14ac:dyDescent="0.25">
      <c r="A3169">
        <v>107025117</v>
      </c>
      <c r="B3169" t="s">
        <v>114</v>
      </c>
      <c r="C3169" t="s">
        <v>65</v>
      </c>
      <c r="D3169">
        <v>10000040</v>
      </c>
      <c r="E3169">
        <v>10000040</v>
      </c>
      <c r="F3169">
        <v>2.2050000000000001</v>
      </c>
      <c r="G3169">
        <v>203120</v>
      </c>
      <c r="H3169">
        <v>0.05</v>
      </c>
      <c r="I3169">
        <v>2022</v>
      </c>
      <c r="J3169" t="s">
        <v>154</v>
      </c>
      <c r="K3169" t="s">
        <v>53</v>
      </c>
      <c r="L3169" s="127">
        <v>0.2638888888888889</v>
      </c>
      <c r="M3169" t="s">
        <v>28</v>
      </c>
      <c r="N3169" t="s">
        <v>49</v>
      </c>
      <c r="O3169" t="s">
        <v>30</v>
      </c>
      <c r="P3169" t="s">
        <v>31</v>
      </c>
      <c r="Q3169" t="s">
        <v>41</v>
      </c>
      <c r="R3169" t="s">
        <v>33</v>
      </c>
      <c r="S3169" t="s">
        <v>42</v>
      </c>
      <c r="T3169" t="s">
        <v>74</v>
      </c>
      <c r="U3169" s="1" t="s">
        <v>36</v>
      </c>
      <c r="V3169">
        <v>1</v>
      </c>
      <c r="W3169">
        <v>0</v>
      </c>
      <c r="X3169">
        <v>0</v>
      </c>
      <c r="Y3169">
        <v>0</v>
      </c>
      <c r="Z3169">
        <v>0</v>
      </c>
    </row>
    <row r="3170" spans="1:26" x14ac:dyDescent="0.25">
      <c r="A3170">
        <v>107025273</v>
      </c>
      <c r="B3170" t="s">
        <v>86</v>
      </c>
      <c r="C3170" t="s">
        <v>65</v>
      </c>
      <c r="D3170">
        <v>10000026</v>
      </c>
      <c r="E3170">
        <v>10000026</v>
      </c>
      <c r="F3170">
        <v>24.754999999999999</v>
      </c>
      <c r="G3170">
        <v>200360</v>
      </c>
      <c r="H3170">
        <v>1</v>
      </c>
      <c r="I3170">
        <v>2022</v>
      </c>
      <c r="J3170" t="s">
        <v>154</v>
      </c>
      <c r="K3170" t="s">
        <v>55</v>
      </c>
      <c r="L3170" s="127">
        <v>0.72777777777777775</v>
      </c>
      <c r="M3170" t="s">
        <v>28</v>
      </c>
      <c r="N3170" t="s">
        <v>49</v>
      </c>
      <c r="O3170" t="s">
        <v>30</v>
      </c>
      <c r="P3170" t="s">
        <v>54</v>
      </c>
      <c r="Q3170" t="s">
        <v>41</v>
      </c>
      <c r="R3170" t="s">
        <v>33</v>
      </c>
      <c r="S3170" t="s">
        <v>42</v>
      </c>
      <c r="T3170" t="s">
        <v>35</v>
      </c>
      <c r="U3170" s="1" t="s">
        <v>43</v>
      </c>
      <c r="V3170">
        <v>7</v>
      </c>
      <c r="W3170">
        <v>0</v>
      </c>
      <c r="X3170">
        <v>0</v>
      </c>
      <c r="Y3170">
        <v>0</v>
      </c>
      <c r="Z3170">
        <v>6</v>
      </c>
    </row>
    <row r="3171" spans="1:26" x14ac:dyDescent="0.25">
      <c r="A3171">
        <v>107025285</v>
      </c>
      <c r="B3171" t="s">
        <v>86</v>
      </c>
      <c r="C3171" t="s">
        <v>65</v>
      </c>
      <c r="D3171">
        <v>10000026</v>
      </c>
      <c r="E3171">
        <v>10000026</v>
      </c>
      <c r="F3171">
        <v>24.138000000000002</v>
      </c>
      <c r="G3171">
        <v>30000146</v>
      </c>
      <c r="H3171">
        <v>1</v>
      </c>
      <c r="I3171">
        <v>2022</v>
      </c>
      <c r="J3171" t="s">
        <v>154</v>
      </c>
      <c r="K3171" t="s">
        <v>58</v>
      </c>
      <c r="L3171" s="127">
        <v>0.67708333333333337</v>
      </c>
      <c r="M3171" t="s">
        <v>28</v>
      </c>
      <c r="N3171" t="s">
        <v>49</v>
      </c>
      <c r="O3171" t="s">
        <v>30</v>
      </c>
      <c r="P3171" t="s">
        <v>31</v>
      </c>
      <c r="Q3171" t="s">
        <v>41</v>
      </c>
      <c r="R3171" t="s">
        <v>33</v>
      </c>
      <c r="S3171" t="s">
        <v>42</v>
      </c>
      <c r="T3171" t="s">
        <v>35</v>
      </c>
      <c r="U3171" s="1" t="s">
        <v>36</v>
      </c>
      <c r="V3171">
        <v>3</v>
      </c>
      <c r="W3171">
        <v>0</v>
      </c>
      <c r="X3171">
        <v>0</v>
      </c>
      <c r="Y3171">
        <v>0</v>
      </c>
      <c r="Z3171">
        <v>0</v>
      </c>
    </row>
    <row r="3172" spans="1:26" x14ac:dyDescent="0.25">
      <c r="A3172">
        <v>107025293</v>
      </c>
      <c r="B3172" t="s">
        <v>112</v>
      </c>
      <c r="C3172" t="s">
        <v>65</v>
      </c>
      <c r="D3172">
        <v>10000095</v>
      </c>
      <c r="E3172">
        <v>10000095</v>
      </c>
      <c r="F3172">
        <v>7.8659999999999997</v>
      </c>
      <c r="G3172">
        <v>40001709</v>
      </c>
      <c r="H3172">
        <v>1.9E-2</v>
      </c>
      <c r="I3172">
        <v>2022</v>
      </c>
      <c r="J3172" t="s">
        <v>154</v>
      </c>
      <c r="K3172" t="s">
        <v>58</v>
      </c>
      <c r="L3172" s="127">
        <v>0.45347222222222222</v>
      </c>
      <c r="M3172" t="s">
        <v>28</v>
      </c>
      <c r="N3172" t="s">
        <v>49</v>
      </c>
      <c r="O3172" t="s">
        <v>30</v>
      </c>
      <c r="P3172" t="s">
        <v>54</v>
      </c>
      <c r="Q3172" t="s">
        <v>41</v>
      </c>
      <c r="R3172" t="s">
        <v>33</v>
      </c>
      <c r="S3172" t="s">
        <v>42</v>
      </c>
      <c r="T3172" t="s">
        <v>35</v>
      </c>
      <c r="U3172" s="1" t="s">
        <v>36</v>
      </c>
      <c r="V3172">
        <v>7</v>
      </c>
      <c r="W3172">
        <v>0</v>
      </c>
      <c r="X3172">
        <v>0</v>
      </c>
      <c r="Y3172">
        <v>0</v>
      </c>
      <c r="Z3172">
        <v>0</v>
      </c>
    </row>
    <row r="3173" spans="1:26" x14ac:dyDescent="0.25">
      <c r="A3173">
        <v>107025295</v>
      </c>
      <c r="B3173" t="s">
        <v>112</v>
      </c>
      <c r="C3173" t="s">
        <v>65</v>
      </c>
      <c r="D3173">
        <v>10000095</v>
      </c>
      <c r="E3173">
        <v>10000095</v>
      </c>
      <c r="F3173">
        <v>7.8659999999999997</v>
      </c>
      <c r="G3173">
        <v>40001709</v>
      </c>
      <c r="H3173">
        <v>1.9E-2</v>
      </c>
      <c r="I3173">
        <v>2022</v>
      </c>
      <c r="J3173" t="s">
        <v>154</v>
      </c>
      <c r="K3173" t="s">
        <v>58</v>
      </c>
      <c r="L3173" s="127">
        <v>0.45416666666666666</v>
      </c>
      <c r="M3173" t="s">
        <v>28</v>
      </c>
      <c r="N3173" t="s">
        <v>49</v>
      </c>
      <c r="O3173" t="s">
        <v>30</v>
      </c>
      <c r="P3173" t="s">
        <v>54</v>
      </c>
      <c r="Q3173" t="s">
        <v>41</v>
      </c>
      <c r="R3173" t="s">
        <v>33</v>
      </c>
      <c r="S3173" t="s">
        <v>42</v>
      </c>
      <c r="T3173" t="s">
        <v>35</v>
      </c>
      <c r="U3173" s="1" t="s">
        <v>36</v>
      </c>
      <c r="V3173">
        <v>7</v>
      </c>
      <c r="W3173">
        <v>0</v>
      </c>
      <c r="X3173">
        <v>0</v>
      </c>
      <c r="Y3173">
        <v>0</v>
      </c>
      <c r="Z3173">
        <v>0</v>
      </c>
    </row>
    <row r="3174" spans="1:26" x14ac:dyDescent="0.25">
      <c r="A3174">
        <v>107025321</v>
      </c>
      <c r="B3174" t="s">
        <v>114</v>
      </c>
      <c r="C3174" t="s">
        <v>65</v>
      </c>
      <c r="D3174">
        <v>10000095</v>
      </c>
      <c r="E3174">
        <v>10000095</v>
      </c>
      <c r="F3174">
        <v>999.99900000000002</v>
      </c>
      <c r="G3174">
        <v>200770</v>
      </c>
      <c r="H3174">
        <v>1</v>
      </c>
      <c r="I3174">
        <v>2022</v>
      </c>
      <c r="J3174" t="s">
        <v>154</v>
      </c>
      <c r="K3174" t="s">
        <v>58</v>
      </c>
      <c r="L3174" s="127">
        <v>0.79305555555555562</v>
      </c>
      <c r="M3174" t="s">
        <v>28</v>
      </c>
      <c r="N3174" t="s">
        <v>29</v>
      </c>
      <c r="O3174" t="s">
        <v>30</v>
      </c>
      <c r="P3174" t="s">
        <v>31</v>
      </c>
      <c r="Q3174" t="s">
        <v>41</v>
      </c>
      <c r="R3174" t="s">
        <v>33</v>
      </c>
      <c r="S3174" t="s">
        <v>42</v>
      </c>
      <c r="T3174" t="s">
        <v>35</v>
      </c>
      <c r="U3174" s="1" t="s">
        <v>36</v>
      </c>
      <c r="V3174">
        <v>1</v>
      </c>
      <c r="W3174">
        <v>0</v>
      </c>
      <c r="X3174">
        <v>0</v>
      </c>
      <c r="Y3174">
        <v>0</v>
      </c>
      <c r="Z3174">
        <v>0</v>
      </c>
    </row>
    <row r="3175" spans="1:26" x14ac:dyDescent="0.25">
      <c r="A3175">
        <v>107025389</v>
      </c>
      <c r="B3175" t="s">
        <v>86</v>
      </c>
      <c r="C3175" t="s">
        <v>65</v>
      </c>
      <c r="D3175">
        <v>10000026</v>
      </c>
      <c r="E3175">
        <v>10000026</v>
      </c>
      <c r="F3175">
        <v>27.259</v>
      </c>
      <c r="G3175">
        <v>30000280</v>
      </c>
      <c r="H3175">
        <v>1</v>
      </c>
      <c r="I3175">
        <v>2022</v>
      </c>
      <c r="J3175" t="s">
        <v>154</v>
      </c>
      <c r="K3175" t="s">
        <v>58</v>
      </c>
      <c r="L3175" s="127">
        <v>0.50555555555555554</v>
      </c>
      <c r="M3175" t="s">
        <v>28</v>
      </c>
      <c r="N3175" t="s">
        <v>49</v>
      </c>
      <c r="O3175" t="s">
        <v>30</v>
      </c>
      <c r="P3175" t="s">
        <v>31</v>
      </c>
      <c r="Q3175" t="s">
        <v>41</v>
      </c>
      <c r="R3175" t="s">
        <v>33</v>
      </c>
      <c r="S3175" t="s">
        <v>42</v>
      </c>
      <c r="T3175" t="s">
        <v>35</v>
      </c>
      <c r="U3175" s="1" t="s">
        <v>36</v>
      </c>
      <c r="V3175">
        <v>2</v>
      </c>
      <c r="W3175">
        <v>0</v>
      </c>
      <c r="X3175">
        <v>0</v>
      </c>
      <c r="Y3175">
        <v>0</v>
      </c>
      <c r="Z3175">
        <v>0</v>
      </c>
    </row>
    <row r="3176" spans="1:26" x14ac:dyDescent="0.25">
      <c r="A3176">
        <v>107025402</v>
      </c>
      <c r="B3176" t="s">
        <v>86</v>
      </c>
      <c r="C3176" t="s">
        <v>65</v>
      </c>
      <c r="D3176">
        <v>10000026</v>
      </c>
      <c r="E3176">
        <v>10000026</v>
      </c>
      <c r="F3176">
        <v>25.254999999999999</v>
      </c>
      <c r="G3176">
        <v>200370</v>
      </c>
      <c r="H3176">
        <v>0.5</v>
      </c>
      <c r="I3176">
        <v>2022</v>
      </c>
      <c r="J3176" t="s">
        <v>154</v>
      </c>
      <c r="K3176" t="s">
        <v>58</v>
      </c>
      <c r="L3176" s="127">
        <v>0.44444444444444442</v>
      </c>
      <c r="M3176" t="s">
        <v>28</v>
      </c>
      <c r="N3176" t="s">
        <v>49</v>
      </c>
      <c r="O3176" t="s">
        <v>30</v>
      </c>
      <c r="P3176" t="s">
        <v>54</v>
      </c>
      <c r="Q3176" t="s">
        <v>41</v>
      </c>
      <c r="R3176" t="s">
        <v>33</v>
      </c>
      <c r="S3176" t="s">
        <v>42</v>
      </c>
      <c r="T3176" t="s">
        <v>35</v>
      </c>
      <c r="U3176" s="1" t="s">
        <v>36</v>
      </c>
      <c r="V3176">
        <v>2</v>
      </c>
      <c r="W3176">
        <v>0</v>
      </c>
      <c r="X3176">
        <v>0</v>
      </c>
      <c r="Y3176">
        <v>0</v>
      </c>
      <c r="Z3176">
        <v>0</v>
      </c>
    </row>
    <row r="3177" spans="1:26" x14ac:dyDescent="0.25">
      <c r="A3177">
        <v>107025416</v>
      </c>
      <c r="B3177" t="s">
        <v>86</v>
      </c>
      <c r="C3177" t="s">
        <v>65</v>
      </c>
      <c r="D3177">
        <v>10000026</v>
      </c>
      <c r="E3177">
        <v>10000026</v>
      </c>
      <c r="F3177">
        <v>24.744</v>
      </c>
      <c r="G3177">
        <v>200365</v>
      </c>
      <c r="H3177">
        <v>0.5</v>
      </c>
      <c r="I3177">
        <v>2022</v>
      </c>
      <c r="J3177" t="s">
        <v>154</v>
      </c>
      <c r="K3177" t="s">
        <v>60</v>
      </c>
      <c r="L3177" s="127">
        <v>0.4055555555555555</v>
      </c>
      <c r="M3177" t="s">
        <v>28</v>
      </c>
      <c r="N3177" t="s">
        <v>29</v>
      </c>
      <c r="O3177" t="s">
        <v>30</v>
      </c>
      <c r="P3177" t="s">
        <v>31</v>
      </c>
      <c r="Q3177" t="s">
        <v>41</v>
      </c>
      <c r="R3177" t="s">
        <v>33</v>
      </c>
      <c r="S3177" t="s">
        <v>42</v>
      </c>
      <c r="T3177" t="s">
        <v>35</v>
      </c>
      <c r="U3177" s="1" t="s">
        <v>36</v>
      </c>
      <c r="V3177">
        <v>2</v>
      </c>
      <c r="W3177">
        <v>0</v>
      </c>
      <c r="X3177">
        <v>0</v>
      </c>
      <c r="Y3177">
        <v>0</v>
      </c>
      <c r="Z3177">
        <v>0</v>
      </c>
    </row>
    <row r="3178" spans="1:26" x14ac:dyDescent="0.25">
      <c r="A3178">
        <v>107025433</v>
      </c>
      <c r="B3178" t="s">
        <v>104</v>
      </c>
      <c r="C3178" t="s">
        <v>65</v>
      </c>
      <c r="D3178">
        <v>10000026</v>
      </c>
      <c r="E3178">
        <v>10000026</v>
      </c>
      <c r="F3178">
        <v>16.664000000000001</v>
      </c>
      <c r="G3178">
        <v>20000025</v>
      </c>
      <c r="H3178">
        <v>3</v>
      </c>
      <c r="I3178">
        <v>2022</v>
      </c>
      <c r="J3178" t="s">
        <v>154</v>
      </c>
      <c r="K3178" t="s">
        <v>60</v>
      </c>
      <c r="L3178" s="127">
        <v>0.39930555555555558</v>
      </c>
      <c r="M3178" t="s">
        <v>28</v>
      </c>
      <c r="N3178" t="s">
        <v>49</v>
      </c>
      <c r="O3178" t="s">
        <v>30</v>
      </c>
      <c r="P3178" t="s">
        <v>31</v>
      </c>
      <c r="Q3178" t="s">
        <v>41</v>
      </c>
      <c r="R3178" t="s">
        <v>33</v>
      </c>
      <c r="S3178" t="s">
        <v>42</v>
      </c>
      <c r="T3178" t="s">
        <v>35</v>
      </c>
      <c r="U3178" s="1" t="s">
        <v>36</v>
      </c>
      <c r="V3178">
        <v>3</v>
      </c>
      <c r="W3178">
        <v>0</v>
      </c>
      <c r="X3178">
        <v>0</v>
      </c>
      <c r="Y3178">
        <v>0</v>
      </c>
      <c r="Z3178">
        <v>0</v>
      </c>
    </row>
    <row r="3179" spans="1:26" x14ac:dyDescent="0.25">
      <c r="A3179">
        <v>107025435</v>
      </c>
      <c r="B3179" t="s">
        <v>86</v>
      </c>
      <c r="C3179" t="s">
        <v>65</v>
      </c>
      <c r="D3179">
        <v>10000026</v>
      </c>
      <c r="E3179">
        <v>10000026</v>
      </c>
      <c r="F3179">
        <v>22.262</v>
      </c>
      <c r="G3179">
        <v>200340</v>
      </c>
      <c r="H3179">
        <v>0.5</v>
      </c>
      <c r="I3179">
        <v>2022</v>
      </c>
      <c r="J3179" t="s">
        <v>154</v>
      </c>
      <c r="K3179" t="s">
        <v>58</v>
      </c>
      <c r="L3179" s="127">
        <v>0.49236111111111108</v>
      </c>
      <c r="M3179" t="s">
        <v>28</v>
      </c>
      <c r="N3179" t="s">
        <v>49</v>
      </c>
      <c r="O3179" t="s">
        <v>30</v>
      </c>
      <c r="P3179" t="s">
        <v>54</v>
      </c>
      <c r="Q3179" t="s">
        <v>41</v>
      </c>
      <c r="R3179" t="s">
        <v>33</v>
      </c>
      <c r="S3179" t="s">
        <v>42</v>
      </c>
      <c r="T3179" t="s">
        <v>35</v>
      </c>
      <c r="U3179" s="1" t="s">
        <v>36</v>
      </c>
      <c r="V3179">
        <v>3</v>
      </c>
      <c r="W3179">
        <v>0</v>
      </c>
      <c r="X3179">
        <v>0</v>
      </c>
      <c r="Y3179">
        <v>0</v>
      </c>
      <c r="Z3179">
        <v>0</v>
      </c>
    </row>
    <row r="3180" spans="1:26" x14ac:dyDescent="0.25">
      <c r="A3180">
        <v>107025517</v>
      </c>
      <c r="B3180" t="s">
        <v>94</v>
      </c>
      <c r="C3180" t="s">
        <v>45</v>
      </c>
      <c r="D3180">
        <v>50025238</v>
      </c>
      <c r="E3180">
        <v>50025238</v>
      </c>
      <c r="F3180">
        <v>999.99900000000002</v>
      </c>
      <c r="G3180">
        <v>50006355</v>
      </c>
      <c r="H3180">
        <v>7.5999999999999998E-2</v>
      </c>
      <c r="I3180">
        <v>2022</v>
      </c>
      <c r="J3180" t="s">
        <v>154</v>
      </c>
      <c r="K3180" t="s">
        <v>55</v>
      </c>
      <c r="L3180" s="127">
        <v>0.4680555555555555</v>
      </c>
      <c r="M3180" t="s">
        <v>77</v>
      </c>
      <c r="N3180" t="s">
        <v>49</v>
      </c>
      <c r="O3180" t="s">
        <v>30</v>
      </c>
      <c r="P3180" t="s">
        <v>54</v>
      </c>
      <c r="Q3180" t="s">
        <v>41</v>
      </c>
      <c r="R3180" t="s">
        <v>33</v>
      </c>
      <c r="S3180" t="s">
        <v>42</v>
      </c>
      <c r="T3180" t="s">
        <v>35</v>
      </c>
      <c r="U3180" s="1" t="s">
        <v>36</v>
      </c>
      <c r="V3180">
        <v>1</v>
      </c>
      <c r="W3180">
        <v>0</v>
      </c>
      <c r="X3180">
        <v>0</v>
      </c>
      <c r="Y3180">
        <v>0</v>
      </c>
      <c r="Z3180">
        <v>0</v>
      </c>
    </row>
    <row r="3181" spans="1:26" x14ac:dyDescent="0.25">
      <c r="A3181">
        <v>107025723</v>
      </c>
      <c r="B3181" t="s">
        <v>81</v>
      </c>
      <c r="C3181" t="s">
        <v>45</v>
      </c>
      <c r="F3181">
        <v>999.99900000000002</v>
      </c>
      <c r="H3181">
        <v>9.5000000000000001E-2</v>
      </c>
      <c r="I3181">
        <v>2022</v>
      </c>
      <c r="J3181" t="s">
        <v>154</v>
      </c>
      <c r="K3181" t="s">
        <v>48</v>
      </c>
      <c r="L3181" s="127">
        <v>0.66875000000000007</v>
      </c>
      <c r="M3181" t="s">
        <v>92</v>
      </c>
      <c r="Q3181" t="s">
        <v>41</v>
      </c>
      <c r="R3181" t="s">
        <v>33</v>
      </c>
      <c r="S3181" t="s">
        <v>42</v>
      </c>
      <c r="T3181" t="s">
        <v>35</v>
      </c>
      <c r="U3181" s="1" t="s">
        <v>64</v>
      </c>
      <c r="V3181">
        <v>1</v>
      </c>
      <c r="W3181">
        <v>0</v>
      </c>
      <c r="X3181">
        <v>0</v>
      </c>
      <c r="Y3181">
        <v>1</v>
      </c>
      <c r="Z3181">
        <v>0</v>
      </c>
    </row>
    <row r="3182" spans="1:26" x14ac:dyDescent="0.25">
      <c r="A3182">
        <v>107025830</v>
      </c>
      <c r="B3182" t="s">
        <v>81</v>
      </c>
      <c r="C3182" t="s">
        <v>67</v>
      </c>
      <c r="D3182">
        <v>30000115</v>
      </c>
      <c r="E3182">
        <v>30000115</v>
      </c>
      <c r="F3182">
        <v>1.97</v>
      </c>
      <c r="G3182">
        <v>30000024</v>
      </c>
      <c r="H3182">
        <v>0</v>
      </c>
      <c r="I3182">
        <v>2022</v>
      </c>
      <c r="J3182" t="s">
        <v>154</v>
      </c>
      <c r="K3182" t="s">
        <v>27</v>
      </c>
      <c r="L3182" s="127">
        <v>0.63263888888888886</v>
      </c>
      <c r="M3182" t="s">
        <v>28</v>
      </c>
      <c r="N3182" t="s">
        <v>49</v>
      </c>
      <c r="O3182" t="s">
        <v>30</v>
      </c>
      <c r="P3182" t="s">
        <v>31</v>
      </c>
      <c r="Q3182" t="s">
        <v>32</v>
      </c>
      <c r="R3182" t="s">
        <v>61</v>
      </c>
      <c r="S3182" t="s">
        <v>42</v>
      </c>
      <c r="T3182" t="s">
        <v>35</v>
      </c>
      <c r="U3182" s="1" t="s">
        <v>36</v>
      </c>
      <c r="V3182">
        <v>3</v>
      </c>
      <c r="W3182">
        <v>0</v>
      </c>
      <c r="X3182">
        <v>0</v>
      </c>
      <c r="Y3182">
        <v>0</v>
      </c>
      <c r="Z3182">
        <v>0</v>
      </c>
    </row>
    <row r="3183" spans="1:26" x14ac:dyDescent="0.25">
      <c r="A3183">
        <v>107025846</v>
      </c>
      <c r="B3183" t="s">
        <v>124</v>
      </c>
      <c r="C3183" t="s">
        <v>45</v>
      </c>
      <c r="F3183">
        <v>999.99900000000002</v>
      </c>
      <c r="G3183">
        <v>50018682</v>
      </c>
      <c r="H3183">
        <v>0</v>
      </c>
      <c r="I3183">
        <v>2022</v>
      </c>
      <c r="J3183" t="s">
        <v>154</v>
      </c>
      <c r="K3183" t="s">
        <v>53</v>
      </c>
      <c r="L3183" s="127">
        <v>0.6069444444444444</v>
      </c>
      <c r="M3183" t="s">
        <v>77</v>
      </c>
      <c r="N3183" t="s">
        <v>49</v>
      </c>
      <c r="O3183" t="s">
        <v>30</v>
      </c>
      <c r="P3183" t="s">
        <v>54</v>
      </c>
      <c r="Q3183" t="s">
        <v>41</v>
      </c>
      <c r="R3183" t="s">
        <v>61</v>
      </c>
      <c r="S3183" t="s">
        <v>42</v>
      </c>
      <c r="T3183" t="s">
        <v>35</v>
      </c>
      <c r="U3183" s="1" t="s">
        <v>64</v>
      </c>
      <c r="V3183">
        <v>3</v>
      </c>
      <c r="W3183">
        <v>0</v>
      </c>
      <c r="X3183">
        <v>0</v>
      </c>
      <c r="Y3183">
        <v>1</v>
      </c>
      <c r="Z3183">
        <v>0</v>
      </c>
    </row>
    <row r="3184" spans="1:26" x14ac:dyDescent="0.25">
      <c r="A3184">
        <v>107026033</v>
      </c>
      <c r="B3184" t="s">
        <v>96</v>
      </c>
      <c r="C3184" t="s">
        <v>65</v>
      </c>
      <c r="D3184">
        <v>10000040</v>
      </c>
      <c r="E3184">
        <v>10000040</v>
      </c>
      <c r="F3184">
        <v>18.010999999999999</v>
      </c>
      <c r="G3184">
        <v>50021689</v>
      </c>
      <c r="H3184">
        <v>0.17</v>
      </c>
      <c r="I3184">
        <v>2022</v>
      </c>
      <c r="J3184" t="s">
        <v>154</v>
      </c>
      <c r="K3184" t="s">
        <v>58</v>
      </c>
      <c r="L3184" s="127">
        <v>0.10277777777777779</v>
      </c>
      <c r="M3184" t="s">
        <v>28</v>
      </c>
      <c r="N3184" t="s">
        <v>49</v>
      </c>
      <c r="O3184" t="s">
        <v>30</v>
      </c>
      <c r="P3184" t="s">
        <v>31</v>
      </c>
      <c r="Q3184" t="s">
        <v>41</v>
      </c>
      <c r="R3184" t="s">
        <v>33</v>
      </c>
      <c r="S3184" t="s">
        <v>42</v>
      </c>
      <c r="T3184" t="s">
        <v>57</v>
      </c>
      <c r="U3184" s="1" t="s">
        <v>36</v>
      </c>
      <c r="V3184">
        <v>3</v>
      </c>
      <c r="W3184">
        <v>0</v>
      </c>
      <c r="X3184">
        <v>0</v>
      </c>
      <c r="Y3184">
        <v>0</v>
      </c>
      <c r="Z3184">
        <v>0</v>
      </c>
    </row>
    <row r="3185" spans="1:26" x14ac:dyDescent="0.25">
      <c r="A3185">
        <v>107026137</v>
      </c>
      <c r="B3185" t="s">
        <v>44</v>
      </c>
      <c r="C3185" t="s">
        <v>45</v>
      </c>
      <c r="D3185">
        <v>50008940</v>
      </c>
      <c r="E3185">
        <v>20000501</v>
      </c>
      <c r="F3185">
        <v>9.4700000000000006</v>
      </c>
      <c r="G3185">
        <v>50017497</v>
      </c>
      <c r="H3185">
        <v>0</v>
      </c>
      <c r="I3185">
        <v>2022</v>
      </c>
      <c r="J3185" t="s">
        <v>154</v>
      </c>
      <c r="K3185" t="s">
        <v>27</v>
      </c>
      <c r="L3185" s="127">
        <v>0.80625000000000002</v>
      </c>
      <c r="M3185" t="s">
        <v>51</v>
      </c>
      <c r="N3185" t="s">
        <v>49</v>
      </c>
      <c r="O3185" t="s">
        <v>30</v>
      </c>
      <c r="P3185" t="s">
        <v>54</v>
      </c>
      <c r="Q3185" t="s">
        <v>41</v>
      </c>
      <c r="R3185" t="s">
        <v>61</v>
      </c>
      <c r="S3185" t="s">
        <v>42</v>
      </c>
      <c r="T3185" t="s">
        <v>35</v>
      </c>
      <c r="U3185" s="1" t="s">
        <v>36</v>
      </c>
      <c r="V3185">
        <v>2</v>
      </c>
      <c r="W3185">
        <v>0</v>
      </c>
      <c r="X3185">
        <v>0</v>
      </c>
      <c r="Y3185">
        <v>0</v>
      </c>
      <c r="Z3185">
        <v>0</v>
      </c>
    </row>
    <row r="3186" spans="1:26" x14ac:dyDescent="0.25">
      <c r="A3186">
        <v>107026423</v>
      </c>
      <c r="B3186" t="s">
        <v>44</v>
      </c>
      <c r="C3186" t="s">
        <v>122</v>
      </c>
      <c r="D3186">
        <v>40001004</v>
      </c>
      <c r="E3186">
        <v>40001004</v>
      </c>
      <c r="F3186">
        <v>4.8559999999999999</v>
      </c>
      <c r="G3186">
        <v>50014979</v>
      </c>
      <c r="H3186">
        <v>1.9E-2</v>
      </c>
      <c r="I3186">
        <v>2022</v>
      </c>
      <c r="J3186" t="s">
        <v>154</v>
      </c>
      <c r="K3186" t="s">
        <v>53</v>
      </c>
      <c r="L3186" s="127">
        <v>0.11180555555555556</v>
      </c>
      <c r="M3186" t="s">
        <v>40</v>
      </c>
      <c r="N3186" t="s">
        <v>29</v>
      </c>
      <c r="O3186" t="s">
        <v>30</v>
      </c>
      <c r="P3186" t="s">
        <v>54</v>
      </c>
      <c r="Q3186" t="s">
        <v>41</v>
      </c>
      <c r="R3186" t="s">
        <v>33</v>
      </c>
      <c r="S3186" t="s">
        <v>42</v>
      </c>
      <c r="T3186" t="s">
        <v>57</v>
      </c>
      <c r="U3186" s="1" t="s">
        <v>43</v>
      </c>
      <c r="V3186">
        <v>1</v>
      </c>
      <c r="W3186">
        <v>0</v>
      </c>
      <c r="X3186">
        <v>0</v>
      </c>
      <c r="Y3186">
        <v>0</v>
      </c>
      <c r="Z3186">
        <v>1</v>
      </c>
    </row>
    <row r="3187" spans="1:26" x14ac:dyDescent="0.25">
      <c r="A3187">
        <v>107026442</v>
      </c>
      <c r="B3187" t="s">
        <v>63</v>
      </c>
      <c r="C3187" t="s">
        <v>65</v>
      </c>
      <c r="D3187">
        <v>10000085</v>
      </c>
      <c r="E3187">
        <v>10000085</v>
      </c>
      <c r="F3187">
        <v>15.891999999999999</v>
      </c>
      <c r="G3187">
        <v>200790</v>
      </c>
      <c r="H3187">
        <v>0.2</v>
      </c>
      <c r="I3187">
        <v>2022</v>
      </c>
      <c r="J3187" t="s">
        <v>154</v>
      </c>
      <c r="K3187" t="s">
        <v>48</v>
      </c>
      <c r="L3187" s="127">
        <v>6.805555555555555E-2</v>
      </c>
      <c r="M3187" t="s">
        <v>28</v>
      </c>
      <c r="N3187" t="s">
        <v>49</v>
      </c>
      <c r="O3187" t="s">
        <v>30</v>
      </c>
      <c r="P3187" t="s">
        <v>54</v>
      </c>
      <c r="Q3187" t="s">
        <v>41</v>
      </c>
      <c r="R3187" t="s">
        <v>33</v>
      </c>
      <c r="S3187" t="s">
        <v>42</v>
      </c>
      <c r="T3187" t="s">
        <v>35</v>
      </c>
      <c r="U3187" s="1" t="s">
        <v>36</v>
      </c>
      <c r="V3187">
        <v>2</v>
      </c>
      <c r="W3187">
        <v>0</v>
      </c>
      <c r="X3187">
        <v>0</v>
      </c>
      <c r="Y3187">
        <v>0</v>
      </c>
      <c r="Z3187">
        <v>0</v>
      </c>
    </row>
    <row r="3188" spans="1:26" x14ac:dyDescent="0.25">
      <c r="A3188">
        <v>107026492</v>
      </c>
      <c r="B3188" t="s">
        <v>104</v>
      </c>
      <c r="C3188" t="s">
        <v>65</v>
      </c>
      <c r="D3188">
        <v>10000026</v>
      </c>
      <c r="E3188">
        <v>10000026</v>
      </c>
      <c r="F3188">
        <v>6.9169999999999998</v>
      </c>
      <c r="G3188">
        <v>20000064</v>
      </c>
      <c r="H3188">
        <v>2.1</v>
      </c>
      <c r="I3188">
        <v>2022</v>
      </c>
      <c r="J3188" t="s">
        <v>154</v>
      </c>
      <c r="K3188" t="s">
        <v>55</v>
      </c>
      <c r="L3188" s="127">
        <v>0.69027777777777777</v>
      </c>
      <c r="M3188" t="s">
        <v>28</v>
      </c>
      <c r="N3188" t="s">
        <v>49</v>
      </c>
      <c r="O3188" t="s">
        <v>30</v>
      </c>
      <c r="P3188" t="s">
        <v>54</v>
      </c>
      <c r="Q3188" t="s">
        <v>41</v>
      </c>
      <c r="R3188" t="s">
        <v>33</v>
      </c>
      <c r="S3188" t="s">
        <v>42</v>
      </c>
      <c r="T3188" t="s">
        <v>35</v>
      </c>
      <c r="U3188" s="1" t="s">
        <v>36</v>
      </c>
      <c r="V3188">
        <v>6</v>
      </c>
      <c r="W3188">
        <v>0</v>
      </c>
      <c r="X3188">
        <v>0</v>
      </c>
      <c r="Y3188">
        <v>0</v>
      </c>
      <c r="Z3188">
        <v>0</v>
      </c>
    </row>
    <row r="3189" spans="1:26" x14ac:dyDescent="0.25">
      <c r="A3189">
        <v>107026493</v>
      </c>
      <c r="B3189" t="s">
        <v>166</v>
      </c>
      <c r="C3189" t="s">
        <v>65</v>
      </c>
      <c r="D3189">
        <v>10000040</v>
      </c>
      <c r="E3189">
        <v>10000040</v>
      </c>
      <c r="F3189">
        <v>14.553000000000001</v>
      </c>
      <c r="G3189">
        <v>201760</v>
      </c>
      <c r="H3189">
        <v>0.9</v>
      </c>
      <c r="I3189">
        <v>2022</v>
      </c>
      <c r="J3189" t="s">
        <v>154</v>
      </c>
      <c r="K3189" t="s">
        <v>55</v>
      </c>
      <c r="L3189" s="127">
        <v>0.77777777777777779</v>
      </c>
      <c r="M3189" t="s">
        <v>51</v>
      </c>
      <c r="N3189" t="s">
        <v>29</v>
      </c>
      <c r="O3189" t="s">
        <v>30</v>
      </c>
      <c r="P3189" t="s">
        <v>68</v>
      </c>
      <c r="Q3189" t="s">
        <v>41</v>
      </c>
      <c r="R3189" t="s">
        <v>33</v>
      </c>
      <c r="S3189" t="s">
        <v>42</v>
      </c>
      <c r="T3189" t="s">
        <v>35</v>
      </c>
      <c r="U3189" s="1" t="s">
        <v>43</v>
      </c>
      <c r="V3189">
        <v>3</v>
      </c>
      <c r="W3189">
        <v>0</v>
      </c>
      <c r="X3189">
        <v>0</v>
      </c>
      <c r="Y3189">
        <v>0</v>
      </c>
      <c r="Z3189">
        <v>3</v>
      </c>
    </row>
    <row r="3190" spans="1:26" x14ac:dyDescent="0.25">
      <c r="A3190">
        <v>107026647</v>
      </c>
      <c r="B3190" t="s">
        <v>106</v>
      </c>
      <c r="C3190" t="s">
        <v>65</v>
      </c>
      <c r="D3190">
        <v>10000095</v>
      </c>
      <c r="E3190">
        <v>10000095</v>
      </c>
      <c r="F3190">
        <v>19.007999999999999</v>
      </c>
      <c r="G3190">
        <v>30000295</v>
      </c>
      <c r="H3190">
        <v>0.2</v>
      </c>
      <c r="I3190">
        <v>2022</v>
      </c>
      <c r="J3190" t="s">
        <v>154</v>
      </c>
      <c r="K3190" t="s">
        <v>58</v>
      </c>
      <c r="L3190" s="127">
        <v>0.76736111111111116</v>
      </c>
      <c r="M3190" t="s">
        <v>28</v>
      </c>
      <c r="N3190" t="s">
        <v>29</v>
      </c>
      <c r="O3190" t="s">
        <v>30</v>
      </c>
      <c r="P3190" t="s">
        <v>54</v>
      </c>
      <c r="Q3190" t="s">
        <v>41</v>
      </c>
      <c r="R3190" t="s">
        <v>66</v>
      </c>
      <c r="S3190" t="s">
        <v>42</v>
      </c>
      <c r="T3190" t="s">
        <v>35</v>
      </c>
      <c r="U3190" s="1" t="s">
        <v>36</v>
      </c>
      <c r="V3190">
        <v>1</v>
      </c>
      <c r="W3190">
        <v>0</v>
      </c>
      <c r="X3190">
        <v>0</v>
      </c>
      <c r="Y3190">
        <v>0</v>
      </c>
      <c r="Z3190">
        <v>0</v>
      </c>
    </row>
    <row r="3191" spans="1:26" x14ac:dyDescent="0.25">
      <c r="A3191">
        <v>107026662</v>
      </c>
      <c r="B3191" t="s">
        <v>134</v>
      </c>
      <c r="C3191" t="s">
        <v>65</v>
      </c>
      <c r="D3191">
        <v>10000040</v>
      </c>
      <c r="E3191">
        <v>10000040</v>
      </c>
      <c r="F3191">
        <v>18.227</v>
      </c>
      <c r="G3191">
        <v>40001744</v>
      </c>
      <c r="H3191">
        <v>0.3</v>
      </c>
      <c r="I3191">
        <v>2022</v>
      </c>
      <c r="J3191" t="s">
        <v>154</v>
      </c>
      <c r="K3191" t="s">
        <v>60</v>
      </c>
      <c r="L3191" s="127">
        <v>0.96597222222222223</v>
      </c>
      <c r="M3191" t="s">
        <v>40</v>
      </c>
      <c r="N3191" t="s">
        <v>29</v>
      </c>
      <c r="O3191" t="s">
        <v>30</v>
      </c>
      <c r="P3191" t="s">
        <v>31</v>
      </c>
      <c r="Q3191" t="s">
        <v>41</v>
      </c>
      <c r="R3191" t="s">
        <v>33</v>
      </c>
      <c r="S3191" t="s">
        <v>42</v>
      </c>
      <c r="T3191" t="s">
        <v>57</v>
      </c>
      <c r="U3191" s="1" t="s">
        <v>36</v>
      </c>
      <c r="V3191">
        <v>2</v>
      </c>
      <c r="W3191">
        <v>0</v>
      </c>
      <c r="X3191">
        <v>0</v>
      </c>
      <c r="Y3191">
        <v>0</v>
      </c>
      <c r="Z3191">
        <v>0</v>
      </c>
    </row>
    <row r="3192" spans="1:26" x14ac:dyDescent="0.25">
      <c r="A3192">
        <v>107026733</v>
      </c>
      <c r="B3192" t="s">
        <v>25</v>
      </c>
      <c r="C3192" t="s">
        <v>65</v>
      </c>
      <c r="D3192">
        <v>10000040</v>
      </c>
      <c r="E3192">
        <v>10000040</v>
      </c>
      <c r="F3192">
        <v>21.411999999999999</v>
      </c>
      <c r="G3192">
        <v>40005220</v>
      </c>
      <c r="H3192">
        <v>0.5</v>
      </c>
      <c r="I3192">
        <v>2022</v>
      </c>
      <c r="J3192" t="s">
        <v>154</v>
      </c>
      <c r="K3192" t="s">
        <v>60</v>
      </c>
      <c r="L3192" s="127">
        <v>0.18333333333333335</v>
      </c>
      <c r="M3192" t="s">
        <v>28</v>
      </c>
      <c r="N3192" t="s">
        <v>29</v>
      </c>
      <c r="O3192" t="s">
        <v>30</v>
      </c>
      <c r="P3192" t="s">
        <v>54</v>
      </c>
      <c r="Q3192" t="s">
        <v>41</v>
      </c>
      <c r="R3192" t="s">
        <v>33</v>
      </c>
      <c r="S3192" t="s">
        <v>42</v>
      </c>
      <c r="T3192" t="s">
        <v>57</v>
      </c>
      <c r="U3192" s="1" t="s">
        <v>64</v>
      </c>
      <c r="V3192">
        <v>1</v>
      </c>
      <c r="W3192">
        <v>0</v>
      </c>
      <c r="X3192">
        <v>0</v>
      </c>
      <c r="Y3192">
        <v>1</v>
      </c>
      <c r="Z3192">
        <v>0</v>
      </c>
    </row>
    <row r="3193" spans="1:26" x14ac:dyDescent="0.25">
      <c r="A3193">
        <v>107026763</v>
      </c>
      <c r="B3193" t="s">
        <v>104</v>
      </c>
      <c r="C3193" t="s">
        <v>65</v>
      </c>
      <c r="D3193">
        <v>10000026</v>
      </c>
      <c r="E3193">
        <v>10000026</v>
      </c>
      <c r="F3193">
        <v>3.5110000000000001</v>
      </c>
      <c r="G3193">
        <v>200430</v>
      </c>
      <c r="H3193">
        <v>1</v>
      </c>
      <c r="I3193">
        <v>2022</v>
      </c>
      <c r="J3193" t="s">
        <v>154</v>
      </c>
      <c r="K3193" t="s">
        <v>55</v>
      </c>
      <c r="L3193" s="127">
        <v>0.79999999999999993</v>
      </c>
      <c r="M3193" t="s">
        <v>28</v>
      </c>
      <c r="N3193" t="s">
        <v>49</v>
      </c>
      <c r="O3193" t="s">
        <v>30</v>
      </c>
      <c r="P3193" t="s">
        <v>54</v>
      </c>
      <c r="Q3193" t="s">
        <v>41</v>
      </c>
      <c r="R3193" t="s">
        <v>33</v>
      </c>
      <c r="S3193" t="s">
        <v>42</v>
      </c>
      <c r="T3193" t="s">
        <v>35</v>
      </c>
      <c r="U3193" s="1" t="s">
        <v>64</v>
      </c>
      <c r="V3193">
        <v>7</v>
      </c>
      <c r="W3193">
        <v>0</v>
      </c>
      <c r="X3193">
        <v>0</v>
      </c>
      <c r="Y3193">
        <v>4</v>
      </c>
      <c r="Z3193">
        <v>0</v>
      </c>
    </row>
    <row r="3194" spans="1:26" x14ac:dyDescent="0.25">
      <c r="A3194">
        <v>107026790</v>
      </c>
      <c r="B3194" t="s">
        <v>104</v>
      </c>
      <c r="C3194" t="s">
        <v>65</v>
      </c>
      <c r="D3194">
        <v>10000026</v>
      </c>
      <c r="E3194">
        <v>10000026</v>
      </c>
      <c r="F3194">
        <v>15.664</v>
      </c>
      <c r="G3194">
        <v>20000025</v>
      </c>
      <c r="H3194">
        <v>2</v>
      </c>
      <c r="I3194">
        <v>2022</v>
      </c>
      <c r="J3194" t="s">
        <v>154</v>
      </c>
      <c r="K3194" t="s">
        <v>27</v>
      </c>
      <c r="L3194" s="127">
        <v>0.73055555555555562</v>
      </c>
      <c r="M3194" t="s">
        <v>28</v>
      </c>
      <c r="N3194" t="s">
        <v>49</v>
      </c>
      <c r="O3194" t="s">
        <v>30</v>
      </c>
      <c r="P3194" t="s">
        <v>31</v>
      </c>
      <c r="Q3194" t="s">
        <v>41</v>
      </c>
      <c r="R3194" t="s">
        <v>33</v>
      </c>
      <c r="S3194" t="s">
        <v>42</v>
      </c>
      <c r="T3194" t="s">
        <v>35</v>
      </c>
      <c r="U3194" s="1" t="s">
        <v>36</v>
      </c>
      <c r="V3194">
        <v>5</v>
      </c>
      <c r="W3194">
        <v>0</v>
      </c>
      <c r="X3194">
        <v>0</v>
      </c>
      <c r="Y3194">
        <v>0</v>
      </c>
      <c r="Z3194">
        <v>0</v>
      </c>
    </row>
    <row r="3195" spans="1:26" x14ac:dyDescent="0.25">
      <c r="A3195">
        <v>107026930</v>
      </c>
      <c r="B3195" t="s">
        <v>138</v>
      </c>
      <c r="C3195" t="s">
        <v>45</v>
      </c>
      <c r="D3195">
        <v>50030199</v>
      </c>
      <c r="E3195">
        <v>40001598</v>
      </c>
      <c r="F3195">
        <v>1.4079999999999999</v>
      </c>
      <c r="G3195">
        <v>50005679</v>
      </c>
      <c r="H3195">
        <v>0</v>
      </c>
      <c r="I3195">
        <v>2022</v>
      </c>
      <c r="J3195" t="s">
        <v>145</v>
      </c>
      <c r="K3195" t="s">
        <v>48</v>
      </c>
      <c r="L3195" s="127">
        <v>0.41666666666666669</v>
      </c>
      <c r="M3195" t="s">
        <v>77</v>
      </c>
      <c r="N3195" t="s">
        <v>49</v>
      </c>
      <c r="O3195" t="s">
        <v>30</v>
      </c>
      <c r="P3195" t="s">
        <v>68</v>
      </c>
      <c r="Q3195" t="s">
        <v>41</v>
      </c>
      <c r="R3195" t="s">
        <v>33</v>
      </c>
      <c r="S3195" t="s">
        <v>42</v>
      </c>
      <c r="T3195" t="s">
        <v>35</v>
      </c>
      <c r="U3195" s="1" t="s">
        <v>36</v>
      </c>
      <c r="V3195">
        <v>3</v>
      </c>
      <c r="W3195">
        <v>0</v>
      </c>
      <c r="X3195">
        <v>0</v>
      </c>
      <c r="Y3195">
        <v>0</v>
      </c>
      <c r="Z3195">
        <v>0</v>
      </c>
    </row>
    <row r="3196" spans="1:26" x14ac:dyDescent="0.25">
      <c r="A3196">
        <v>107027068</v>
      </c>
      <c r="B3196" t="s">
        <v>81</v>
      </c>
      <c r="C3196" t="s">
        <v>45</v>
      </c>
      <c r="D3196">
        <v>50011776</v>
      </c>
      <c r="E3196">
        <v>40002136</v>
      </c>
      <c r="F3196">
        <v>1.0640000000000001</v>
      </c>
      <c r="G3196">
        <v>50025584</v>
      </c>
      <c r="H3196">
        <v>0.1</v>
      </c>
      <c r="I3196">
        <v>2022</v>
      </c>
      <c r="J3196" t="s">
        <v>154</v>
      </c>
      <c r="K3196" t="s">
        <v>27</v>
      </c>
      <c r="L3196" s="127">
        <v>0.45347222222222222</v>
      </c>
      <c r="M3196" t="s">
        <v>28</v>
      </c>
      <c r="N3196" t="s">
        <v>29</v>
      </c>
      <c r="O3196" t="s">
        <v>30</v>
      </c>
      <c r="P3196" t="s">
        <v>31</v>
      </c>
      <c r="Q3196" t="s">
        <v>41</v>
      </c>
      <c r="R3196" t="s">
        <v>33</v>
      </c>
      <c r="S3196" t="s">
        <v>42</v>
      </c>
      <c r="T3196" t="s">
        <v>35</v>
      </c>
      <c r="U3196" s="1" t="s">
        <v>64</v>
      </c>
      <c r="V3196">
        <v>3</v>
      </c>
      <c r="W3196">
        <v>0</v>
      </c>
      <c r="X3196">
        <v>0</v>
      </c>
      <c r="Y3196">
        <v>1</v>
      </c>
      <c r="Z3196">
        <v>2</v>
      </c>
    </row>
    <row r="3197" spans="1:26" x14ac:dyDescent="0.25">
      <c r="A3197">
        <v>107027105</v>
      </c>
      <c r="B3197" t="s">
        <v>81</v>
      </c>
      <c r="C3197" t="s">
        <v>45</v>
      </c>
      <c r="D3197">
        <v>50031342</v>
      </c>
      <c r="E3197">
        <v>40005383</v>
      </c>
      <c r="F3197">
        <v>0.95899999999999996</v>
      </c>
      <c r="G3197">
        <v>50021087</v>
      </c>
      <c r="H3197">
        <v>0.4</v>
      </c>
      <c r="I3197">
        <v>2022</v>
      </c>
      <c r="J3197" t="s">
        <v>154</v>
      </c>
      <c r="K3197" t="s">
        <v>39</v>
      </c>
      <c r="L3197" s="127">
        <v>0.61319444444444449</v>
      </c>
      <c r="M3197" t="s">
        <v>28</v>
      </c>
      <c r="N3197" t="s">
        <v>49</v>
      </c>
      <c r="O3197" t="s">
        <v>30</v>
      </c>
      <c r="P3197" t="s">
        <v>31</v>
      </c>
      <c r="Q3197" t="s">
        <v>41</v>
      </c>
      <c r="R3197" t="s">
        <v>33</v>
      </c>
      <c r="S3197" t="s">
        <v>42</v>
      </c>
      <c r="T3197" t="s">
        <v>35</v>
      </c>
      <c r="U3197" s="1" t="s">
        <v>36</v>
      </c>
      <c r="V3197">
        <v>5</v>
      </c>
      <c r="W3197">
        <v>0</v>
      </c>
      <c r="X3197">
        <v>0</v>
      </c>
      <c r="Y3197">
        <v>0</v>
      </c>
      <c r="Z3197">
        <v>0</v>
      </c>
    </row>
    <row r="3198" spans="1:26" x14ac:dyDescent="0.25">
      <c r="A3198">
        <v>107027191</v>
      </c>
      <c r="B3198" t="s">
        <v>117</v>
      </c>
      <c r="C3198" t="s">
        <v>45</v>
      </c>
      <c r="D3198">
        <v>50029112</v>
      </c>
      <c r="E3198">
        <v>30000115</v>
      </c>
      <c r="F3198">
        <v>8.0449999999999999</v>
      </c>
      <c r="G3198">
        <v>50012373</v>
      </c>
      <c r="H3198">
        <v>6.4000000000000001E-2</v>
      </c>
      <c r="I3198">
        <v>2022</v>
      </c>
      <c r="J3198" t="s">
        <v>154</v>
      </c>
      <c r="K3198" t="s">
        <v>27</v>
      </c>
      <c r="L3198" s="127">
        <v>0.91319444444444453</v>
      </c>
      <c r="M3198" t="s">
        <v>40</v>
      </c>
      <c r="N3198" t="s">
        <v>49</v>
      </c>
      <c r="P3198" t="s">
        <v>68</v>
      </c>
      <c r="Q3198" t="s">
        <v>62</v>
      </c>
      <c r="R3198" t="s">
        <v>33</v>
      </c>
      <c r="S3198" t="s">
        <v>34</v>
      </c>
      <c r="T3198" t="s">
        <v>141</v>
      </c>
      <c r="U3198" s="1" t="s">
        <v>36</v>
      </c>
      <c r="V3198">
        <v>3</v>
      </c>
      <c r="W3198">
        <v>0</v>
      </c>
      <c r="X3198">
        <v>0</v>
      </c>
      <c r="Y3198">
        <v>0</v>
      </c>
      <c r="Z3198">
        <v>0</v>
      </c>
    </row>
    <row r="3199" spans="1:26" x14ac:dyDescent="0.25">
      <c r="A3199">
        <v>107027383</v>
      </c>
      <c r="B3199" t="s">
        <v>243</v>
      </c>
      <c r="C3199" t="s">
        <v>45</v>
      </c>
      <c r="D3199">
        <v>50018682</v>
      </c>
      <c r="E3199">
        <v>30000090</v>
      </c>
      <c r="F3199">
        <v>8.9879999999999995</v>
      </c>
      <c r="G3199">
        <v>50017650</v>
      </c>
      <c r="H3199">
        <v>0.1</v>
      </c>
      <c r="I3199">
        <v>2022</v>
      </c>
      <c r="J3199" t="s">
        <v>154</v>
      </c>
      <c r="K3199" t="s">
        <v>27</v>
      </c>
      <c r="L3199" s="127">
        <v>0.62361111111111112</v>
      </c>
      <c r="M3199" t="s">
        <v>77</v>
      </c>
      <c r="N3199" t="s">
        <v>49</v>
      </c>
      <c r="O3199" t="s">
        <v>30</v>
      </c>
      <c r="P3199" t="s">
        <v>54</v>
      </c>
      <c r="Q3199" t="s">
        <v>62</v>
      </c>
      <c r="R3199" t="s">
        <v>33</v>
      </c>
      <c r="S3199" t="s">
        <v>34</v>
      </c>
      <c r="T3199" t="s">
        <v>35</v>
      </c>
      <c r="U3199" s="1" t="s">
        <v>43</v>
      </c>
      <c r="V3199">
        <v>8</v>
      </c>
      <c r="W3199">
        <v>0</v>
      </c>
      <c r="X3199">
        <v>0</v>
      </c>
      <c r="Y3199">
        <v>0</v>
      </c>
      <c r="Z3199">
        <v>3</v>
      </c>
    </row>
    <row r="3200" spans="1:26" x14ac:dyDescent="0.25">
      <c r="A3200">
        <v>107027457</v>
      </c>
      <c r="B3200" t="s">
        <v>25</v>
      </c>
      <c r="C3200" t="s">
        <v>45</v>
      </c>
      <c r="F3200">
        <v>999.99900000000002</v>
      </c>
      <c r="G3200">
        <v>10000440</v>
      </c>
      <c r="H3200">
        <v>1.2E-2</v>
      </c>
      <c r="I3200">
        <v>2022</v>
      </c>
      <c r="J3200" t="s">
        <v>154</v>
      </c>
      <c r="K3200" t="s">
        <v>39</v>
      </c>
      <c r="L3200" s="127">
        <v>0.81180555555555556</v>
      </c>
      <c r="M3200" t="s">
        <v>28</v>
      </c>
      <c r="N3200" t="s">
        <v>29</v>
      </c>
      <c r="O3200" t="s">
        <v>30</v>
      </c>
      <c r="P3200" t="s">
        <v>54</v>
      </c>
      <c r="Q3200" t="s">
        <v>32</v>
      </c>
      <c r="R3200" t="s">
        <v>76</v>
      </c>
      <c r="S3200" t="s">
        <v>34</v>
      </c>
      <c r="T3200" t="s">
        <v>52</v>
      </c>
      <c r="U3200" s="1" t="s">
        <v>43</v>
      </c>
      <c r="V3200">
        <v>1</v>
      </c>
      <c r="W3200">
        <v>0</v>
      </c>
      <c r="X3200">
        <v>0</v>
      </c>
      <c r="Y3200">
        <v>0</v>
      </c>
      <c r="Z3200">
        <v>1</v>
      </c>
    </row>
    <row r="3201" spans="1:26" x14ac:dyDescent="0.25">
      <c r="A3201">
        <v>107027461</v>
      </c>
      <c r="B3201" t="s">
        <v>25</v>
      </c>
      <c r="C3201" t="s">
        <v>65</v>
      </c>
      <c r="D3201">
        <v>10000040</v>
      </c>
      <c r="E3201">
        <v>10000040</v>
      </c>
      <c r="F3201">
        <v>999.99900000000002</v>
      </c>
      <c r="G3201">
        <v>50026231</v>
      </c>
      <c r="H3201">
        <v>0.25</v>
      </c>
      <c r="I3201">
        <v>2022</v>
      </c>
      <c r="J3201" t="s">
        <v>154</v>
      </c>
      <c r="K3201" t="s">
        <v>53</v>
      </c>
      <c r="L3201" s="127">
        <v>9.9999999999999992E-2</v>
      </c>
      <c r="M3201" t="s">
        <v>28</v>
      </c>
      <c r="N3201" t="s">
        <v>49</v>
      </c>
      <c r="O3201" t="s">
        <v>30</v>
      </c>
      <c r="P3201" t="s">
        <v>31</v>
      </c>
      <c r="Q3201" t="s">
        <v>41</v>
      </c>
      <c r="R3201" t="s">
        <v>33</v>
      </c>
      <c r="S3201" t="s">
        <v>42</v>
      </c>
      <c r="T3201" t="s">
        <v>47</v>
      </c>
      <c r="U3201" s="1" t="s">
        <v>36</v>
      </c>
      <c r="V3201">
        <v>3</v>
      </c>
      <c r="W3201">
        <v>0</v>
      </c>
      <c r="X3201">
        <v>0</v>
      </c>
      <c r="Y3201">
        <v>0</v>
      </c>
      <c r="Z3201">
        <v>0</v>
      </c>
    </row>
    <row r="3202" spans="1:26" x14ac:dyDescent="0.25">
      <c r="A3202">
        <v>107027540</v>
      </c>
      <c r="B3202" t="s">
        <v>81</v>
      </c>
      <c r="C3202" t="s">
        <v>45</v>
      </c>
      <c r="D3202">
        <v>50029324</v>
      </c>
      <c r="E3202">
        <v>50029324</v>
      </c>
      <c r="F3202">
        <v>999.99900000000002</v>
      </c>
      <c r="G3202">
        <v>50019453</v>
      </c>
      <c r="H3202">
        <v>9.5000000000000001E-2</v>
      </c>
      <c r="I3202">
        <v>2022</v>
      </c>
      <c r="J3202" t="s">
        <v>154</v>
      </c>
      <c r="K3202" t="s">
        <v>39</v>
      </c>
      <c r="L3202" s="127">
        <v>0.72916666666666663</v>
      </c>
      <c r="M3202" t="s">
        <v>28</v>
      </c>
      <c r="N3202" t="s">
        <v>29</v>
      </c>
      <c r="O3202" t="s">
        <v>30</v>
      </c>
      <c r="P3202" t="s">
        <v>68</v>
      </c>
      <c r="Q3202" t="s">
        <v>32</v>
      </c>
      <c r="R3202" t="s">
        <v>33</v>
      </c>
      <c r="S3202" t="s">
        <v>42</v>
      </c>
      <c r="T3202" t="s">
        <v>35</v>
      </c>
      <c r="U3202" s="1" t="s">
        <v>36</v>
      </c>
      <c r="V3202">
        <v>3</v>
      </c>
      <c r="W3202">
        <v>0</v>
      </c>
      <c r="X3202">
        <v>0</v>
      </c>
      <c r="Y3202">
        <v>0</v>
      </c>
      <c r="Z3202">
        <v>0</v>
      </c>
    </row>
    <row r="3203" spans="1:26" x14ac:dyDescent="0.25">
      <c r="A3203">
        <v>107027548</v>
      </c>
      <c r="B3203" t="s">
        <v>86</v>
      </c>
      <c r="C3203" t="s">
        <v>65</v>
      </c>
      <c r="D3203">
        <v>10000026</v>
      </c>
      <c r="E3203">
        <v>10000026</v>
      </c>
      <c r="F3203">
        <v>24.655000000000001</v>
      </c>
      <c r="G3203">
        <v>200370</v>
      </c>
      <c r="H3203">
        <v>0.1</v>
      </c>
      <c r="I3203">
        <v>2022</v>
      </c>
      <c r="J3203" t="s">
        <v>154</v>
      </c>
      <c r="K3203" t="s">
        <v>53</v>
      </c>
      <c r="L3203" s="127">
        <v>0.41736111111111113</v>
      </c>
      <c r="M3203" t="s">
        <v>28</v>
      </c>
      <c r="N3203" t="s">
        <v>49</v>
      </c>
      <c r="O3203" t="s">
        <v>30</v>
      </c>
      <c r="P3203" t="s">
        <v>31</v>
      </c>
      <c r="Q3203" t="s">
        <v>41</v>
      </c>
      <c r="R3203" t="s">
        <v>95</v>
      </c>
      <c r="S3203" t="s">
        <v>42</v>
      </c>
      <c r="T3203" t="s">
        <v>35</v>
      </c>
      <c r="U3203" s="1" t="s">
        <v>43</v>
      </c>
      <c r="V3203">
        <v>2</v>
      </c>
      <c r="W3203">
        <v>0</v>
      </c>
      <c r="X3203">
        <v>0</v>
      </c>
      <c r="Y3203">
        <v>0</v>
      </c>
      <c r="Z3203">
        <v>1</v>
      </c>
    </row>
    <row r="3204" spans="1:26" x14ac:dyDescent="0.25">
      <c r="A3204">
        <v>107027559</v>
      </c>
      <c r="B3204" t="s">
        <v>63</v>
      </c>
      <c r="C3204" t="s">
        <v>38</v>
      </c>
      <c r="D3204">
        <v>20000052</v>
      </c>
      <c r="E3204">
        <v>20000052</v>
      </c>
      <c r="F3204">
        <v>6.4089999999999998</v>
      </c>
      <c r="G3204">
        <v>50008300</v>
      </c>
      <c r="H3204">
        <v>4.0000000000000001E-3</v>
      </c>
      <c r="I3204">
        <v>2022</v>
      </c>
      <c r="J3204" t="s">
        <v>154</v>
      </c>
      <c r="K3204" t="s">
        <v>53</v>
      </c>
      <c r="L3204" s="127">
        <v>0.28125</v>
      </c>
      <c r="M3204" t="s">
        <v>77</v>
      </c>
      <c r="N3204" t="s">
        <v>49</v>
      </c>
      <c r="O3204" t="s">
        <v>30</v>
      </c>
      <c r="P3204" t="s">
        <v>68</v>
      </c>
      <c r="Q3204" t="s">
        <v>41</v>
      </c>
      <c r="R3204" t="s">
        <v>61</v>
      </c>
      <c r="S3204" t="s">
        <v>42</v>
      </c>
      <c r="T3204" t="s">
        <v>35</v>
      </c>
      <c r="U3204" s="1" t="s">
        <v>36</v>
      </c>
      <c r="V3204">
        <v>2</v>
      </c>
      <c r="W3204">
        <v>0</v>
      </c>
      <c r="X3204">
        <v>0</v>
      </c>
      <c r="Y3204">
        <v>0</v>
      </c>
      <c r="Z3204">
        <v>0</v>
      </c>
    </row>
    <row r="3205" spans="1:26" x14ac:dyDescent="0.25">
      <c r="A3205">
        <v>107027586</v>
      </c>
      <c r="B3205" t="s">
        <v>101</v>
      </c>
      <c r="C3205" t="s">
        <v>122</v>
      </c>
      <c r="D3205">
        <v>40001200</v>
      </c>
      <c r="E3205">
        <v>40001200</v>
      </c>
      <c r="F3205">
        <v>5.6230000000000002</v>
      </c>
      <c r="G3205">
        <v>40001134</v>
      </c>
      <c r="H3205">
        <v>0</v>
      </c>
      <c r="I3205">
        <v>2022</v>
      </c>
      <c r="J3205" t="s">
        <v>154</v>
      </c>
      <c r="K3205" t="s">
        <v>39</v>
      </c>
      <c r="L3205" s="127">
        <v>0.66527777777777775</v>
      </c>
      <c r="M3205" t="s">
        <v>28</v>
      </c>
      <c r="N3205" t="s">
        <v>49</v>
      </c>
      <c r="O3205" t="s">
        <v>30</v>
      </c>
      <c r="P3205" t="s">
        <v>54</v>
      </c>
      <c r="Q3205" t="s">
        <v>41</v>
      </c>
      <c r="R3205" t="s">
        <v>61</v>
      </c>
      <c r="S3205" t="s">
        <v>42</v>
      </c>
      <c r="T3205" t="s">
        <v>35</v>
      </c>
      <c r="U3205" s="1" t="s">
        <v>36</v>
      </c>
      <c r="V3205">
        <v>2</v>
      </c>
      <c r="W3205">
        <v>0</v>
      </c>
      <c r="X3205">
        <v>0</v>
      </c>
      <c r="Y3205">
        <v>0</v>
      </c>
      <c r="Z3205">
        <v>0</v>
      </c>
    </row>
    <row r="3206" spans="1:26" x14ac:dyDescent="0.25">
      <c r="A3206">
        <v>107027613</v>
      </c>
      <c r="B3206" t="s">
        <v>114</v>
      </c>
      <c r="C3206" t="s">
        <v>38</v>
      </c>
      <c r="D3206">
        <v>20000070</v>
      </c>
      <c r="E3206">
        <v>20000070</v>
      </c>
      <c r="F3206">
        <v>14.305</v>
      </c>
      <c r="G3206">
        <v>40001003</v>
      </c>
      <c r="H3206">
        <v>1.7</v>
      </c>
      <c r="I3206">
        <v>2022</v>
      </c>
      <c r="J3206" t="s">
        <v>154</v>
      </c>
      <c r="K3206" t="s">
        <v>60</v>
      </c>
      <c r="L3206" s="127">
        <v>0.35833333333333334</v>
      </c>
      <c r="M3206" t="s">
        <v>28</v>
      </c>
      <c r="N3206" t="s">
        <v>49</v>
      </c>
      <c r="O3206" t="s">
        <v>30</v>
      </c>
      <c r="P3206" t="s">
        <v>31</v>
      </c>
      <c r="Q3206" t="s">
        <v>41</v>
      </c>
      <c r="R3206" t="s">
        <v>33</v>
      </c>
      <c r="S3206" t="s">
        <v>42</v>
      </c>
      <c r="T3206" t="s">
        <v>35</v>
      </c>
      <c r="U3206" s="1" t="s">
        <v>116</v>
      </c>
      <c r="V3206">
        <v>0</v>
      </c>
      <c r="W3206">
        <v>0</v>
      </c>
      <c r="X3206">
        <v>0</v>
      </c>
      <c r="Y3206">
        <v>0</v>
      </c>
      <c r="Z3206">
        <v>0</v>
      </c>
    </row>
    <row r="3207" spans="1:26" x14ac:dyDescent="0.25">
      <c r="A3207">
        <v>107027672</v>
      </c>
      <c r="B3207" t="s">
        <v>104</v>
      </c>
      <c r="C3207" t="s">
        <v>65</v>
      </c>
      <c r="D3207">
        <v>10000026</v>
      </c>
      <c r="E3207">
        <v>10000026</v>
      </c>
      <c r="F3207">
        <v>8.2669999999999995</v>
      </c>
      <c r="G3207">
        <v>20000064</v>
      </c>
      <c r="H3207">
        <v>0.75</v>
      </c>
      <c r="I3207">
        <v>2022</v>
      </c>
      <c r="J3207" t="s">
        <v>154</v>
      </c>
      <c r="K3207" t="s">
        <v>27</v>
      </c>
      <c r="L3207" s="127">
        <v>0.66388888888888886</v>
      </c>
      <c r="M3207" t="s">
        <v>28</v>
      </c>
      <c r="N3207" t="s">
        <v>49</v>
      </c>
      <c r="O3207" t="s">
        <v>30</v>
      </c>
      <c r="P3207" t="s">
        <v>54</v>
      </c>
      <c r="Q3207" t="s">
        <v>32</v>
      </c>
      <c r="R3207" t="s">
        <v>75</v>
      </c>
      <c r="S3207" t="s">
        <v>34</v>
      </c>
      <c r="T3207" t="s">
        <v>35</v>
      </c>
      <c r="U3207" s="1" t="s">
        <v>36</v>
      </c>
      <c r="V3207">
        <v>1</v>
      </c>
      <c r="W3207">
        <v>0</v>
      </c>
      <c r="X3207">
        <v>0</v>
      </c>
      <c r="Y3207">
        <v>0</v>
      </c>
      <c r="Z3207">
        <v>0</v>
      </c>
    </row>
    <row r="3208" spans="1:26" x14ac:dyDescent="0.25">
      <c r="A3208">
        <v>107027683</v>
      </c>
      <c r="B3208" t="s">
        <v>175</v>
      </c>
      <c r="C3208" t="s">
        <v>65</v>
      </c>
      <c r="D3208">
        <v>10000095</v>
      </c>
      <c r="E3208">
        <v>10000095</v>
      </c>
      <c r="F3208">
        <v>4.6779999999999999</v>
      </c>
      <c r="G3208">
        <v>30000481</v>
      </c>
      <c r="H3208">
        <v>2</v>
      </c>
      <c r="I3208">
        <v>2022</v>
      </c>
      <c r="J3208" t="s">
        <v>154</v>
      </c>
      <c r="K3208" t="s">
        <v>48</v>
      </c>
      <c r="L3208" s="127">
        <v>5.9027777777777783E-2</v>
      </c>
      <c r="M3208" t="s">
        <v>28</v>
      </c>
      <c r="N3208" t="s">
        <v>49</v>
      </c>
      <c r="O3208" t="s">
        <v>30</v>
      </c>
      <c r="P3208" t="s">
        <v>54</v>
      </c>
      <c r="Q3208" t="s">
        <v>41</v>
      </c>
      <c r="R3208" t="s">
        <v>33</v>
      </c>
      <c r="S3208" t="s">
        <v>42</v>
      </c>
      <c r="T3208" t="s">
        <v>47</v>
      </c>
      <c r="U3208" s="1" t="s">
        <v>36</v>
      </c>
      <c r="V3208">
        <v>6</v>
      </c>
      <c r="W3208">
        <v>0</v>
      </c>
      <c r="X3208">
        <v>0</v>
      </c>
      <c r="Y3208">
        <v>0</v>
      </c>
      <c r="Z3208">
        <v>0</v>
      </c>
    </row>
    <row r="3209" spans="1:26" x14ac:dyDescent="0.25">
      <c r="A3209">
        <v>107027724</v>
      </c>
      <c r="B3209" t="s">
        <v>114</v>
      </c>
      <c r="C3209" t="s">
        <v>122</v>
      </c>
      <c r="D3209">
        <v>40001547</v>
      </c>
      <c r="E3209">
        <v>40001547</v>
      </c>
      <c r="F3209">
        <v>0.53</v>
      </c>
      <c r="G3209">
        <v>40001800</v>
      </c>
      <c r="H3209">
        <v>0</v>
      </c>
      <c r="I3209">
        <v>2022</v>
      </c>
      <c r="J3209" t="s">
        <v>154</v>
      </c>
      <c r="K3209" t="s">
        <v>55</v>
      </c>
      <c r="L3209" s="127">
        <v>0.94930555555555562</v>
      </c>
      <c r="M3209" t="s">
        <v>28</v>
      </c>
      <c r="N3209" t="s">
        <v>49</v>
      </c>
      <c r="O3209" t="s">
        <v>30</v>
      </c>
      <c r="P3209" t="s">
        <v>31</v>
      </c>
      <c r="Q3209" t="s">
        <v>41</v>
      </c>
      <c r="R3209" t="s">
        <v>61</v>
      </c>
      <c r="S3209" t="s">
        <v>42</v>
      </c>
      <c r="T3209" t="s">
        <v>47</v>
      </c>
      <c r="U3209" s="1" t="s">
        <v>43</v>
      </c>
      <c r="V3209">
        <v>2</v>
      </c>
      <c r="W3209">
        <v>0</v>
      </c>
      <c r="X3209">
        <v>0</v>
      </c>
      <c r="Y3209">
        <v>0</v>
      </c>
      <c r="Z3209">
        <v>2</v>
      </c>
    </row>
    <row r="3210" spans="1:26" x14ac:dyDescent="0.25">
      <c r="A3210">
        <v>107027813</v>
      </c>
      <c r="B3210" t="s">
        <v>81</v>
      </c>
      <c r="C3210" t="s">
        <v>65</v>
      </c>
      <c r="D3210">
        <v>10000485</v>
      </c>
      <c r="E3210">
        <v>10800485</v>
      </c>
      <c r="F3210">
        <v>20.658000000000001</v>
      </c>
      <c r="G3210">
        <v>200512</v>
      </c>
      <c r="H3210">
        <v>0</v>
      </c>
      <c r="I3210">
        <v>2022</v>
      </c>
      <c r="J3210" t="s">
        <v>154</v>
      </c>
      <c r="K3210" t="s">
        <v>39</v>
      </c>
      <c r="L3210" s="127">
        <v>0.69930555555555562</v>
      </c>
      <c r="M3210" t="s">
        <v>28</v>
      </c>
      <c r="N3210" t="s">
        <v>49</v>
      </c>
      <c r="O3210" t="s">
        <v>30</v>
      </c>
      <c r="P3210" t="s">
        <v>31</v>
      </c>
      <c r="Q3210" t="s">
        <v>32</v>
      </c>
      <c r="R3210" t="s">
        <v>33</v>
      </c>
      <c r="S3210" t="s">
        <v>42</v>
      </c>
      <c r="T3210" t="s">
        <v>35</v>
      </c>
      <c r="U3210" s="1" t="s">
        <v>36</v>
      </c>
      <c r="V3210">
        <v>2</v>
      </c>
      <c r="W3210">
        <v>0</v>
      </c>
      <c r="X3210">
        <v>0</v>
      </c>
      <c r="Y3210">
        <v>0</v>
      </c>
      <c r="Z3210">
        <v>0</v>
      </c>
    </row>
    <row r="3211" spans="1:26" x14ac:dyDescent="0.25">
      <c r="A3211">
        <v>107028156</v>
      </c>
      <c r="B3211" t="s">
        <v>81</v>
      </c>
      <c r="C3211" t="s">
        <v>45</v>
      </c>
      <c r="D3211">
        <v>50031836</v>
      </c>
      <c r="E3211">
        <v>30000024</v>
      </c>
      <c r="F3211">
        <v>14.55</v>
      </c>
      <c r="G3211">
        <v>50016266</v>
      </c>
      <c r="H3211">
        <v>1.4E-2</v>
      </c>
      <c r="I3211">
        <v>2022</v>
      </c>
      <c r="J3211" t="s">
        <v>154</v>
      </c>
      <c r="K3211" t="s">
        <v>53</v>
      </c>
      <c r="L3211" s="127">
        <v>0.53194444444444444</v>
      </c>
      <c r="M3211" t="s">
        <v>77</v>
      </c>
      <c r="N3211" t="s">
        <v>49</v>
      </c>
      <c r="O3211" t="s">
        <v>30</v>
      </c>
      <c r="P3211" t="s">
        <v>31</v>
      </c>
      <c r="Q3211" t="s">
        <v>41</v>
      </c>
      <c r="R3211" t="s">
        <v>33</v>
      </c>
      <c r="S3211" t="s">
        <v>42</v>
      </c>
      <c r="T3211" t="s">
        <v>35</v>
      </c>
      <c r="U3211" s="1" t="s">
        <v>36</v>
      </c>
      <c r="V3211">
        <v>2</v>
      </c>
      <c r="W3211">
        <v>0</v>
      </c>
      <c r="X3211">
        <v>0</v>
      </c>
      <c r="Y3211">
        <v>0</v>
      </c>
      <c r="Z3211">
        <v>0</v>
      </c>
    </row>
    <row r="3212" spans="1:26" x14ac:dyDescent="0.25">
      <c r="A3212">
        <v>107028165</v>
      </c>
      <c r="B3212" t="s">
        <v>81</v>
      </c>
      <c r="C3212" t="s">
        <v>67</v>
      </c>
      <c r="D3212">
        <v>30000051</v>
      </c>
      <c r="E3212">
        <v>30000051</v>
      </c>
      <c r="F3212">
        <v>10.254</v>
      </c>
      <c r="G3212">
        <v>50000398</v>
      </c>
      <c r="H3212">
        <v>0</v>
      </c>
      <c r="I3212">
        <v>2022</v>
      </c>
      <c r="J3212" t="s">
        <v>154</v>
      </c>
      <c r="K3212" t="s">
        <v>53</v>
      </c>
      <c r="L3212" s="127">
        <v>0.64652777777777781</v>
      </c>
      <c r="M3212" t="s">
        <v>77</v>
      </c>
      <c r="N3212" t="s">
        <v>49</v>
      </c>
      <c r="O3212" t="s">
        <v>30</v>
      </c>
      <c r="P3212" t="s">
        <v>31</v>
      </c>
      <c r="Q3212" t="s">
        <v>41</v>
      </c>
      <c r="R3212" t="s">
        <v>50</v>
      </c>
      <c r="S3212" t="s">
        <v>42</v>
      </c>
      <c r="T3212" t="s">
        <v>35</v>
      </c>
      <c r="U3212" s="1" t="s">
        <v>36</v>
      </c>
      <c r="V3212">
        <v>3</v>
      </c>
      <c r="W3212">
        <v>0</v>
      </c>
      <c r="X3212">
        <v>0</v>
      </c>
      <c r="Y3212">
        <v>0</v>
      </c>
      <c r="Z3212">
        <v>0</v>
      </c>
    </row>
    <row r="3213" spans="1:26" x14ac:dyDescent="0.25">
      <c r="A3213">
        <v>107028207</v>
      </c>
      <c r="B3213" t="s">
        <v>25</v>
      </c>
      <c r="C3213" t="s">
        <v>38</v>
      </c>
      <c r="D3213">
        <v>20000001</v>
      </c>
      <c r="E3213">
        <v>20000001</v>
      </c>
      <c r="F3213">
        <v>14.734999999999999</v>
      </c>
      <c r="G3213">
        <v>50031997</v>
      </c>
      <c r="H3213">
        <v>1</v>
      </c>
      <c r="I3213">
        <v>2022</v>
      </c>
      <c r="J3213" t="s">
        <v>145</v>
      </c>
      <c r="K3213" t="s">
        <v>39</v>
      </c>
      <c r="L3213" s="127">
        <v>0.30833333333333335</v>
      </c>
      <c r="M3213" t="s">
        <v>28</v>
      </c>
      <c r="N3213" t="s">
        <v>29</v>
      </c>
      <c r="O3213" t="s">
        <v>30</v>
      </c>
      <c r="P3213" t="s">
        <v>31</v>
      </c>
      <c r="Q3213" t="s">
        <v>41</v>
      </c>
      <c r="R3213" t="s">
        <v>33</v>
      </c>
      <c r="S3213" t="s">
        <v>42</v>
      </c>
      <c r="T3213" t="s">
        <v>35</v>
      </c>
      <c r="U3213" s="1" t="s">
        <v>36</v>
      </c>
      <c r="V3213">
        <v>2</v>
      </c>
      <c r="W3213">
        <v>0</v>
      </c>
      <c r="X3213">
        <v>0</v>
      </c>
      <c r="Y3213">
        <v>0</v>
      </c>
      <c r="Z3213">
        <v>0</v>
      </c>
    </row>
    <row r="3214" spans="1:26" x14ac:dyDescent="0.25">
      <c r="A3214">
        <v>107028266</v>
      </c>
      <c r="B3214" t="s">
        <v>87</v>
      </c>
      <c r="C3214" t="s">
        <v>45</v>
      </c>
      <c r="D3214">
        <v>50009903</v>
      </c>
      <c r="E3214">
        <v>40001750</v>
      </c>
      <c r="F3214">
        <v>0.16</v>
      </c>
      <c r="G3214">
        <v>50019060</v>
      </c>
      <c r="H3214">
        <v>0.16</v>
      </c>
      <c r="I3214">
        <v>2022</v>
      </c>
      <c r="J3214" t="s">
        <v>154</v>
      </c>
      <c r="K3214" t="s">
        <v>55</v>
      </c>
      <c r="L3214" s="127">
        <v>0.5</v>
      </c>
      <c r="M3214" t="s">
        <v>28</v>
      </c>
      <c r="N3214" t="s">
        <v>49</v>
      </c>
      <c r="P3214" t="s">
        <v>31</v>
      </c>
      <c r="Q3214" t="s">
        <v>32</v>
      </c>
      <c r="R3214" t="s">
        <v>130</v>
      </c>
      <c r="S3214" t="s">
        <v>42</v>
      </c>
      <c r="T3214" t="s">
        <v>35</v>
      </c>
      <c r="U3214" s="1" t="s">
        <v>36</v>
      </c>
      <c r="V3214">
        <v>2</v>
      </c>
      <c r="W3214">
        <v>0</v>
      </c>
      <c r="X3214">
        <v>0</v>
      </c>
      <c r="Y3214">
        <v>0</v>
      </c>
      <c r="Z3214">
        <v>0</v>
      </c>
    </row>
    <row r="3215" spans="1:26" x14ac:dyDescent="0.25">
      <c r="A3215">
        <v>107028288</v>
      </c>
      <c r="B3215" t="s">
        <v>148</v>
      </c>
      <c r="C3215" t="s">
        <v>45</v>
      </c>
      <c r="D3215">
        <v>50018682</v>
      </c>
      <c r="E3215">
        <v>29000023</v>
      </c>
      <c r="F3215">
        <v>2.0310000000000001</v>
      </c>
      <c r="G3215">
        <v>50017424</v>
      </c>
      <c r="H3215">
        <v>0</v>
      </c>
      <c r="I3215">
        <v>2022</v>
      </c>
      <c r="J3215" t="s">
        <v>145</v>
      </c>
      <c r="K3215" t="s">
        <v>55</v>
      </c>
      <c r="L3215" s="127">
        <v>0.5131944444444444</v>
      </c>
      <c r="M3215" t="s">
        <v>28</v>
      </c>
      <c r="N3215" t="s">
        <v>29</v>
      </c>
      <c r="O3215" t="s">
        <v>30</v>
      </c>
      <c r="P3215" t="s">
        <v>68</v>
      </c>
      <c r="Q3215" t="s">
        <v>41</v>
      </c>
      <c r="S3215" t="s">
        <v>42</v>
      </c>
      <c r="T3215" t="s">
        <v>35</v>
      </c>
      <c r="U3215" s="1" t="s">
        <v>36</v>
      </c>
      <c r="V3215">
        <v>2</v>
      </c>
      <c r="W3215">
        <v>0</v>
      </c>
      <c r="X3215">
        <v>0</v>
      </c>
      <c r="Y3215">
        <v>0</v>
      </c>
      <c r="Z3215">
        <v>0</v>
      </c>
    </row>
    <row r="3216" spans="1:26" x14ac:dyDescent="0.25">
      <c r="A3216">
        <v>107028385</v>
      </c>
      <c r="B3216" t="s">
        <v>114</v>
      </c>
      <c r="C3216" t="s">
        <v>38</v>
      </c>
      <c r="D3216">
        <v>22000070</v>
      </c>
      <c r="E3216">
        <v>20000070</v>
      </c>
      <c r="F3216">
        <v>12.048</v>
      </c>
      <c r="G3216">
        <v>50029816</v>
      </c>
      <c r="H3216">
        <v>0.05</v>
      </c>
      <c r="I3216">
        <v>2022</v>
      </c>
      <c r="J3216" t="s">
        <v>154</v>
      </c>
      <c r="K3216" t="s">
        <v>48</v>
      </c>
      <c r="L3216" s="127">
        <v>0.30069444444444443</v>
      </c>
      <c r="M3216" t="s">
        <v>28</v>
      </c>
      <c r="N3216" t="s">
        <v>49</v>
      </c>
      <c r="O3216" t="s">
        <v>30</v>
      </c>
      <c r="P3216" t="s">
        <v>31</v>
      </c>
      <c r="Q3216" t="s">
        <v>41</v>
      </c>
      <c r="R3216" t="s">
        <v>33</v>
      </c>
      <c r="S3216" t="s">
        <v>42</v>
      </c>
      <c r="T3216" t="s">
        <v>35</v>
      </c>
      <c r="U3216" s="1" t="s">
        <v>43</v>
      </c>
      <c r="V3216">
        <v>2</v>
      </c>
      <c r="W3216">
        <v>0</v>
      </c>
      <c r="X3216">
        <v>0</v>
      </c>
      <c r="Y3216">
        <v>0</v>
      </c>
      <c r="Z3216">
        <v>1</v>
      </c>
    </row>
    <row r="3217" spans="1:26" x14ac:dyDescent="0.25">
      <c r="A3217">
        <v>107028387</v>
      </c>
      <c r="B3217" t="s">
        <v>114</v>
      </c>
      <c r="C3217" t="s">
        <v>38</v>
      </c>
      <c r="D3217">
        <v>29000070</v>
      </c>
      <c r="E3217">
        <v>29000070</v>
      </c>
      <c r="F3217">
        <v>8.3889999999999993</v>
      </c>
      <c r="G3217">
        <v>50035760</v>
      </c>
      <c r="H3217">
        <v>3.3000000000000002E-2</v>
      </c>
      <c r="I3217">
        <v>2022</v>
      </c>
      <c r="J3217" t="s">
        <v>154</v>
      </c>
      <c r="K3217" t="s">
        <v>55</v>
      </c>
      <c r="L3217" s="127">
        <v>0.12222222222222223</v>
      </c>
      <c r="M3217" t="s">
        <v>28</v>
      </c>
      <c r="N3217" t="s">
        <v>29</v>
      </c>
      <c r="O3217" t="s">
        <v>30</v>
      </c>
      <c r="P3217" t="s">
        <v>31</v>
      </c>
      <c r="Q3217" t="s">
        <v>41</v>
      </c>
      <c r="R3217" t="s">
        <v>33</v>
      </c>
      <c r="S3217" t="s">
        <v>42</v>
      </c>
      <c r="T3217" t="s">
        <v>57</v>
      </c>
      <c r="U3217" s="1" t="s">
        <v>36</v>
      </c>
      <c r="V3217">
        <v>1</v>
      </c>
      <c r="W3217">
        <v>0</v>
      </c>
      <c r="X3217">
        <v>0</v>
      </c>
      <c r="Y3217">
        <v>0</v>
      </c>
      <c r="Z3217">
        <v>0</v>
      </c>
    </row>
    <row r="3218" spans="1:26" x14ac:dyDescent="0.25">
      <c r="A3218">
        <v>107028431</v>
      </c>
      <c r="B3218" t="s">
        <v>114</v>
      </c>
      <c r="C3218" t="s">
        <v>38</v>
      </c>
      <c r="D3218">
        <v>20000070</v>
      </c>
      <c r="E3218">
        <v>20000070</v>
      </c>
      <c r="F3218">
        <v>11.108000000000001</v>
      </c>
      <c r="G3218">
        <v>50029436</v>
      </c>
      <c r="H3218">
        <v>0</v>
      </c>
      <c r="I3218">
        <v>2022</v>
      </c>
      <c r="J3218" t="s">
        <v>154</v>
      </c>
      <c r="K3218" t="s">
        <v>58</v>
      </c>
      <c r="L3218" s="127">
        <v>0.64097222222222217</v>
      </c>
      <c r="M3218" t="s">
        <v>28</v>
      </c>
      <c r="N3218" t="s">
        <v>29</v>
      </c>
      <c r="O3218" t="s">
        <v>30</v>
      </c>
      <c r="P3218" t="s">
        <v>31</v>
      </c>
      <c r="Q3218" t="s">
        <v>41</v>
      </c>
      <c r="R3218" t="s">
        <v>33</v>
      </c>
      <c r="S3218" t="s">
        <v>42</v>
      </c>
      <c r="T3218" t="s">
        <v>35</v>
      </c>
      <c r="U3218" s="1" t="s">
        <v>36</v>
      </c>
      <c r="V3218">
        <v>2</v>
      </c>
      <c r="W3218">
        <v>0</v>
      </c>
      <c r="X3218">
        <v>0</v>
      </c>
      <c r="Y3218">
        <v>0</v>
      </c>
      <c r="Z3218">
        <v>0</v>
      </c>
    </row>
    <row r="3219" spans="1:26" x14ac:dyDescent="0.25">
      <c r="A3219">
        <v>107028432</v>
      </c>
      <c r="B3219" t="s">
        <v>114</v>
      </c>
      <c r="C3219" t="s">
        <v>38</v>
      </c>
      <c r="D3219">
        <v>20000070</v>
      </c>
      <c r="E3219">
        <v>20000070</v>
      </c>
      <c r="F3219">
        <v>12.598000000000001</v>
      </c>
      <c r="G3219">
        <v>50029816</v>
      </c>
      <c r="H3219">
        <v>0.5</v>
      </c>
      <c r="I3219">
        <v>2022</v>
      </c>
      <c r="J3219" t="s">
        <v>154</v>
      </c>
      <c r="K3219" t="s">
        <v>55</v>
      </c>
      <c r="L3219" s="127">
        <v>0.72638888888888886</v>
      </c>
      <c r="M3219" t="s">
        <v>28</v>
      </c>
      <c r="N3219" t="s">
        <v>49</v>
      </c>
      <c r="O3219" t="s">
        <v>30</v>
      </c>
      <c r="P3219" t="s">
        <v>31</v>
      </c>
      <c r="Q3219" t="s">
        <v>41</v>
      </c>
      <c r="R3219" t="s">
        <v>33</v>
      </c>
      <c r="S3219" t="s">
        <v>42</v>
      </c>
      <c r="T3219" t="s">
        <v>35</v>
      </c>
      <c r="U3219" s="1" t="s">
        <v>36</v>
      </c>
      <c r="V3219">
        <v>3</v>
      </c>
      <c r="W3219">
        <v>0</v>
      </c>
      <c r="X3219">
        <v>0</v>
      </c>
      <c r="Y3219">
        <v>0</v>
      </c>
      <c r="Z3219">
        <v>0</v>
      </c>
    </row>
    <row r="3220" spans="1:26" x14ac:dyDescent="0.25">
      <c r="A3220">
        <v>107028446</v>
      </c>
      <c r="B3220" t="s">
        <v>86</v>
      </c>
      <c r="C3220" t="s">
        <v>65</v>
      </c>
      <c r="D3220">
        <v>10000026</v>
      </c>
      <c r="E3220">
        <v>10000026</v>
      </c>
      <c r="F3220">
        <v>28.158999999999999</v>
      </c>
      <c r="G3220">
        <v>50000279</v>
      </c>
      <c r="H3220">
        <v>0.1</v>
      </c>
      <c r="I3220">
        <v>2022</v>
      </c>
      <c r="J3220" t="s">
        <v>154</v>
      </c>
      <c r="K3220" t="s">
        <v>53</v>
      </c>
      <c r="L3220" s="127">
        <v>0.64930555555555558</v>
      </c>
      <c r="M3220" t="s">
        <v>28</v>
      </c>
      <c r="N3220" t="s">
        <v>49</v>
      </c>
      <c r="O3220" t="s">
        <v>30</v>
      </c>
      <c r="P3220" t="s">
        <v>68</v>
      </c>
      <c r="Q3220" t="s">
        <v>32</v>
      </c>
      <c r="S3220" t="s">
        <v>42</v>
      </c>
      <c r="T3220" t="s">
        <v>35</v>
      </c>
      <c r="U3220" s="1" t="s">
        <v>36</v>
      </c>
      <c r="V3220">
        <v>2</v>
      </c>
      <c r="W3220">
        <v>0</v>
      </c>
      <c r="X3220">
        <v>0</v>
      </c>
      <c r="Y3220">
        <v>0</v>
      </c>
      <c r="Z3220">
        <v>0</v>
      </c>
    </row>
    <row r="3221" spans="1:26" x14ac:dyDescent="0.25">
      <c r="A3221">
        <v>107028465</v>
      </c>
      <c r="B3221" t="s">
        <v>81</v>
      </c>
      <c r="C3221" t="s">
        <v>45</v>
      </c>
      <c r="F3221">
        <v>999.99900000000002</v>
      </c>
      <c r="G3221">
        <v>50013869</v>
      </c>
      <c r="H3221">
        <v>1.9E-2</v>
      </c>
      <c r="I3221">
        <v>2022</v>
      </c>
      <c r="J3221" t="s">
        <v>154</v>
      </c>
      <c r="K3221" t="s">
        <v>53</v>
      </c>
      <c r="L3221" s="127">
        <v>0.50694444444444442</v>
      </c>
      <c r="M3221" t="s">
        <v>28</v>
      </c>
      <c r="N3221" t="s">
        <v>49</v>
      </c>
      <c r="O3221" t="s">
        <v>30</v>
      </c>
      <c r="P3221" t="s">
        <v>31</v>
      </c>
      <c r="Q3221" t="s">
        <v>41</v>
      </c>
      <c r="R3221" t="s">
        <v>33</v>
      </c>
      <c r="S3221" t="s">
        <v>42</v>
      </c>
      <c r="T3221" t="s">
        <v>35</v>
      </c>
      <c r="U3221" s="1" t="s">
        <v>36</v>
      </c>
      <c r="V3221">
        <v>11</v>
      </c>
      <c r="W3221">
        <v>0</v>
      </c>
      <c r="X3221">
        <v>0</v>
      </c>
      <c r="Y3221">
        <v>0</v>
      </c>
      <c r="Z3221">
        <v>0</v>
      </c>
    </row>
    <row r="3222" spans="1:26" x14ac:dyDescent="0.25">
      <c r="A3222">
        <v>107028485</v>
      </c>
      <c r="B3222" t="s">
        <v>86</v>
      </c>
      <c r="C3222" t="s">
        <v>65</v>
      </c>
      <c r="D3222">
        <v>10000026</v>
      </c>
      <c r="E3222">
        <v>10000026</v>
      </c>
      <c r="F3222">
        <v>22.744</v>
      </c>
      <c r="G3222">
        <v>200350</v>
      </c>
      <c r="H3222">
        <v>1.9E-2</v>
      </c>
      <c r="I3222">
        <v>2022</v>
      </c>
      <c r="J3222" t="s">
        <v>154</v>
      </c>
      <c r="K3222" t="s">
        <v>53</v>
      </c>
      <c r="L3222" s="127">
        <v>0.49027777777777781</v>
      </c>
      <c r="M3222" t="s">
        <v>28</v>
      </c>
      <c r="N3222" t="s">
        <v>49</v>
      </c>
      <c r="O3222" t="s">
        <v>30</v>
      </c>
      <c r="P3222" t="s">
        <v>31</v>
      </c>
      <c r="Q3222" t="s">
        <v>41</v>
      </c>
      <c r="R3222" t="s">
        <v>33</v>
      </c>
      <c r="S3222" t="s">
        <v>42</v>
      </c>
      <c r="T3222" t="s">
        <v>35</v>
      </c>
      <c r="U3222" s="1" t="s">
        <v>36</v>
      </c>
      <c r="V3222">
        <v>2</v>
      </c>
      <c r="W3222">
        <v>0</v>
      </c>
      <c r="X3222">
        <v>0</v>
      </c>
      <c r="Y3222">
        <v>0</v>
      </c>
      <c r="Z3222">
        <v>0</v>
      </c>
    </row>
    <row r="3223" spans="1:26" x14ac:dyDescent="0.25">
      <c r="A3223">
        <v>107028511</v>
      </c>
      <c r="B3223" t="s">
        <v>117</v>
      </c>
      <c r="C3223" t="s">
        <v>65</v>
      </c>
      <c r="D3223">
        <v>10000040</v>
      </c>
      <c r="E3223">
        <v>10000040</v>
      </c>
      <c r="F3223">
        <v>12.15</v>
      </c>
      <c r="G3223">
        <v>20000021</v>
      </c>
      <c r="H3223">
        <v>0.1</v>
      </c>
      <c r="I3223">
        <v>2022</v>
      </c>
      <c r="J3223" t="s">
        <v>154</v>
      </c>
      <c r="K3223" t="s">
        <v>48</v>
      </c>
      <c r="L3223" s="127">
        <v>0.45416666666666666</v>
      </c>
      <c r="M3223" t="s">
        <v>28</v>
      </c>
      <c r="N3223" t="s">
        <v>49</v>
      </c>
      <c r="O3223" t="s">
        <v>30</v>
      </c>
      <c r="P3223" t="s">
        <v>31</v>
      </c>
      <c r="Q3223" t="s">
        <v>41</v>
      </c>
      <c r="R3223" t="s">
        <v>33</v>
      </c>
      <c r="S3223" t="s">
        <v>42</v>
      </c>
      <c r="T3223" t="s">
        <v>35</v>
      </c>
      <c r="U3223" s="1" t="s">
        <v>43</v>
      </c>
      <c r="V3223">
        <v>2</v>
      </c>
      <c r="W3223">
        <v>0</v>
      </c>
      <c r="X3223">
        <v>0</v>
      </c>
      <c r="Y3223">
        <v>0</v>
      </c>
      <c r="Z3223">
        <v>1</v>
      </c>
    </row>
    <row r="3224" spans="1:26" x14ac:dyDescent="0.25">
      <c r="A3224">
        <v>107028545</v>
      </c>
      <c r="B3224" t="s">
        <v>117</v>
      </c>
      <c r="C3224" t="s">
        <v>65</v>
      </c>
      <c r="D3224">
        <v>10000077</v>
      </c>
      <c r="E3224">
        <v>10000077</v>
      </c>
      <c r="F3224">
        <v>19.547000000000001</v>
      </c>
      <c r="G3224">
        <v>40002321</v>
      </c>
      <c r="H3224">
        <v>0.1</v>
      </c>
      <c r="I3224">
        <v>2022</v>
      </c>
      <c r="J3224" t="s">
        <v>154</v>
      </c>
      <c r="K3224" t="s">
        <v>27</v>
      </c>
      <c r="L3224" s="127">
        <v>0.47569444444444442</v>
      </c>
      <c r="M3224" t="s">
        <v>28</v>
      </c>
      <c r="N3224" t="s">
        <v>49</v>
      </c>
      <c r="O3224" t="s">
        <v>30</v>
      </c>
      <c r="P3224" t="s">
        <v>31</v>
      </c>
      <c r="Q3224" t="s">
        <v>41</v>
      </c>
      <c r="R3224" t="s">
        <v>33</v>
      </c>
      <c r="S3224" t="s">
        <v>42</v>
      </c>
      <c r="T3224" t="s">
        <v>35</v>
      </c>
      <c r="U3224" s="1" t="s">
        <v>36</v>
      </c>
      <c r="V3224">
        <v>2</v>
      </c>
      <c r="W3224">
        <v>0</v>
      </c>
      <c r="X3224">
        <v>0</v>
      </c>
      <c r="Y3224">
        <v>0</v>
      </c>
      <c r="Z3224">
        <v>0</v>
      </c>
    </row>
    <row r="3225" spans="1:26" x14ac:dyDescent="0.25">
      <c r="A3225">
        <v>107028555</v>
      </c>
      <c r="B3225" t="s">
        <v>108</v>
      </c>
      <c r="C3225" t="s">
        <v>122</v>
      </c>
      <c r="D3225">
        <v>40001492</v>
      </c>
      <c r="E3225">
        <v>40001492</v>
      </c>
      <c r="F3225">
        <v>2.7890000000000001</v>
      </c>
      <c r="G3225">
        <v>40001718</v>
      </c>
      <c r="H3225">
        <v>1</v>
      </c>
      <c r="I3225">
        <v>2022</v>
      </c>
      <c r="J3225" t="s">
        <v>154</v>
      </c>
      <c r="K3225" t="s">
        <v>39</v>
      </c>
      <c r="L3225" s="127">
        <v>0.42777777777777781</v>
      </c>
      <c r="M3225" t="s">
        <v>77</v>
      </c>
      <c r="N3225" t="s">
        <v>49</v>
      </c>
      <c r="O3225" t="s">
        <v>30</v>
      </c>
      <c r="P3225" t="s">
        <v>54</v>
      </c>
      <c r="Q3225" t="s">
        <v>41</v>
      </c>
      <c r="R3225" t="s">
        <v>33</v>
      </c>
      <c r="S3225" t="s">
        <v>42</v>
      </c>
      <c r="T3225" t="s">
        <v>35</v>
      </c>
      <c r="U3225" s="1" t="s">
        <v>43</v>
      </c>
      <c r="V3225">
        <v>2</v>
      </c>
      <c r="W3225">
        <v>0</v>
      </c>
      <c r="X3225">
        <v>0</v>
      </c>
      <c r="Y3225">
        <v>0</v>
      </c>
      <c r="Z3225">
        <v>1</v>
      </c>
    </row>
    <row r="3226" spans="1:26" x14ac:dyDescent="0.25">
      <c r="A3226">
        <v>107028565</v>
      </c>
      <c r="B3226" t="s">
        <v>96</v>
      </c>
      <c r="C3226" t="s">
        <v>65</v>
      </c>
      <c r="D3226">
        <v>10000040</v>
      </c>
      <c r="E3226">
        <v>10000040</v>
      </c>
      <c r="F3226">
        <v>15.625</v>
      </c>
      <c r="G3226">
        <v>20000311</v>
      </c>
      <c r="H3226">
        <v>1</v>
      </c>
      <c r="I3226">
        <v>2022</v>
      </c>
      <c r="J3226" t="s">
        <v>154</v>
      </c>
      <c r="K3226" t="s">
        <v>60</v>
      </c>
      <c r="L3226" s="127">
        <v>0.56736111111111109</v>
      </c>
      <c r="M3226" t="s">
        <v>28</v>
      </c>
      <c r="N3226" t="s">
        <v>49</v>
      </c>
      <c r="O3226" t="s">
        <v>30</v>
      </c>
      <c r="P3226" t="s">
        <v>31</v>
      </c>
      <c r="Q3226" t="s">
        <v>41</v>
      </c>
      <c r="R3226" t="s">
        <v>33</v>
      </c>
      <c r="S3226" t="s">
        <v>42</v>
      </c>
      <c r="T3226" t="s">
        <v>35</v>
      </c>
      <c r="U3226" s="1" t="s">
        <v>36</v>
      </c>
      <c r="V3226">
        <v>3</v>
      </c>
      <c r="W3226">
        <v>0</v>
      </c>
      <c r="X3226">
        <v>0</v>
      </c>
      <c r="Y3226">
        <v>0</v>
      </c>
      <c r="Z3226">
        <v>0</v>
      </c>
    </row>
    <row r="3227" spans="1:26" x14ac:dyDescent="0.25">
      <c r="A3227">
        <v>107028601</v>
      </c>
      <c r="B3227" t="s">
        <v>81</v>
      </c>
      <c r="C3227" t="s">
        <v>65</v>
      </c>
      <c r="D3227">
        <v>10000485</v>
      </c>
      <c r="E3227">
        <v>10800485</v>
      </c>
      <c r="F3227">
        <v>26.484000000000002</v>
      </c>
      <c r="G3227">
        <v>30000016</v>
      </c>
      <c r="H3227">
        <v>0.1</v>
      </c>
      <c r="I3227">
        <v>2022</v>
      </c>
      <c r="J3227" t="s">
        <v>154</v>
      </c>
      <c r="K3227" t="s">
        <v>27</v>
      </c>
      <c r="L3227" s="127">
        <v>0.71944444444444444</v>
      </c>
      <c r="M3227" t="s">
        <v>28</v>
      </c>
      <c r="N3227" t="s">
        <v>49</v>
      </c>
      <c r="O3227" t="s">
        <v>30</v>
      </c>
      <c r="P3227" t="s">
        <v>31</v>
      </c>
      <c r="Q3227" t="s">
        <v>32</v>
      </c>
      <c r="R3227" t="s">
        <v>33</v>
      </c>
      <c r="S3227" t="s">
        <v>42</v>
      </c>
      <c r="T3227" t="s">
        <v>35</v>
      </c>
      <c r="U3227" s="1" t="s">
        <v>36</v>
      </c>
      <c r="V3227">
        <v>2</v>
      </c>
      <c r="W3227">
        <v>0</v>
      </c>
      <c r="X3227">
        <v>0</v>
      </c>
      <c r="Y3227">
        <v>0</v>
      </c>
      <c r="Z3227">
        <v>0</v>
      </c>
    </row>
    <row r="3228" spans="1:26" x14ac:dyDescent="0.25">
      <c r="A3228">
        <v>107028620</v>
      </c>
      <c r="B3228" t="s">
        <v>147</v>
      </c>
      <c r="C3228" t="s">
        <v>67</v>
      </c>
      <c r="D3228">
        <v>30000211</v>
      </c>
      <c r="E3228">
        <v>30000211</v>
      </c>
      <c r="F3228">
        <v>16.728000000000002</v>
      </c>
      <c r="G3228">
        <v>40001114</v>
      </c>
      <c r="H3228">
        <v>0.2</v>
      </c>
      <c r="I3228">
        <v>2022</v>
      </c>
      <c r="J3228" t="s">
        <v>154</v>
      </c>
      <c r="K3228" t="s">
        <v>39</v>
      </c>
      <c r="L3228" s="127">
        <v>0.9243055555555556</v>
      </c>
      <c r="M3228" t="s">
        <v>51</v>
      </c>
      <c r="N3228" t="s">
        <v>49</v>
      </c>
      <c r="O3228" t="s">
        <v>30</v>
      </c>
      <c r="P3228" t="s">
        <v>31</v>
      </c>
      <c r="Q3228" t="s">
        <v>41</v>
      </c>
      <c r="R3228" t="s">
        <v>33</v>
      </c>
      <c r="S3228" t="s">
        <v>42</v>
      </c>
      <c r="T3228" t="s">
        <v>47</v>
      </c>
      <c r="U3228" s="1" t="s">
        <v>36</v>
      </c>
      <c r="V3228">
        <v>2</v>
      </c>
      <c r="W3228">
        <v>0</v>
      </c>
      <c r="X3228">
        <v>0</v>
      </c>
      <c r="Y3228">
        <v>0</v>
      </c>
      <c r="Z3228">
        <v>0</v>
      </c>
    </row>
    <row r="3229" spans="1:26" x14ac:dyDescent="0.25">
      <c r="A3229">
        <v>107028637</v>
      </c>
      <c r="B3229" t="s">
        <v>239</v>
      </c>
      <c r="C3229" t="s">
        <v>67</v>
      </c>
      <c r="D3229">
        <v>30000069</v>
      </c>
      <c r="E3229">
        <v>30000069</v>
      </c>
      <c r="F3229">
        <v>3.0190000000000001</v>
      </c>
      <c r="G3229">
        <v>40001118</v>
      </c>
      <c r="H3229">
        <v>0.3</v>
      </c>
      <c r="I3229">
        <v>2022</v>
      </c>
      <c r="J3229" t="s">
        <v>154</v>
      </c>
      <c r="K3229" t="s">
        <v>39</v>
      </c>
      <c r="L3229" s="127">
        <v>0.63958333333333328</v>
      </c>
      <c r="M3229" t="s">
        <v>28</v>
      </c>
      <c r="N3229" t="s">
        <v>49</v>
      </c>
      <c r="O3229" t="s">
        <v>30</v>
      </c>
      <c r="P3229" t="s">
        <v>31</v>
      </c>
      <c r="Q3229" t="s">
        <v>41</v>
      </c>
      <c r="R3229" t="s">
        <v>33</v>
      </c>
      <c r="S3229" t="s">
        <v>42</v>
      </c>
      <c r="T3229" t="s">
        <v>35</v>
      </c>
      <c r="U3229" s="1" t="s">
        <v>36</v>
      </c>
      <c r="V3229">
        <v>2</v>
      </c>
      <c r="W3229">
        <v>0</v>
      </c>
      <c r="X3229">
        <v>0</v>
      </c>
      <c r="Y3229">
        <v>0</v>
      </c>
      <c r="Z3229">
        <v>0</v>
      </c>
    </row>
    <row r="3230" spans="1:26" x14ac:dyDescent="0.25">
      <c r="A3230">
        <v>107028647</v>
      </c>
      <c r="B3230" t="s">
        <v>104</v>
      </c>
      <c r="C3230" t="s">
        <v>65</v>
      </c>
      <c r="D3230">
        <v>10000026</v>
      </c>
      <c r="E3230">
        <v>10000026</v>
      </c>
      <c r="F3230">
        <v>4.0179999999999998</v>
      </c>
      <c r="G3230">
        <v>200450</v>
      </c>
      <c r="H3230">
        <v>0.5</v>
      </c>
      <c r="I3230">
        <v>2022</v>
      </c>
      <c r="J3230" t="s">
        <v>154</v>
      </c>
      <c r="K3230" t="s">
        <v>39</v>
      </c>
      <c r="L3230" s="127">
        <v>0.5131944444444444</v>
      </c>
      <c r="M3230" t="s">
        <v>28</v>
      </c>
      <c r="N3230" t="s">
        <v>49</v>
      </c>
      <c r="O3230" t="s">
        <v>30</v>
      </c>
      <c r="P3230" t="s">
        <v>31</v>
      </c>
      <c r="Q3230" t="s">
        <v>41</v>
      </c>
      <c r="R3230" t="s">
        <v>33</v>
      </c>
      <c r="S3230" t="s">
        <v>42</v>
      </c>
      <c r="T3230" t="s">
        <v>35</v>
      </c>
      <c r="U3230" s="1" t="s">
        <v>36</v>
      </c>
      <c r="V3230">
        <v>2</v>
      </c>
      <c r="W3230">
        <v>0</v>
      </c>
      <c r="X3230">
        <v>0</v>
      </c>
      <c r="Y3230">
        <v>0</v>
      </c>
      <c r="Z3230">
        <v>0</v>
      </c>
    </row>
    <row r="3231" spans="1:26" x14ac:dyDescent="0.25">
      <c r="A3231">
        <v>107028653</v>
      </c>
      <c r="B3231" t="s">
        <v>25</v>
      </c>
      <c r="C3231" t="s">
        <v>65</v>
      </c>
      <c r="D3231">
        <v>10000040</v>
      </c>
      <c r="E3231">
        <v>10000040</v>
      </c>
      <c r="F3231">
        <v>999.99900000000002</v>
      </c>
      <c r="G3231">
        <v>20000070</v>
      </c>
      <c r="H3231">
        <v>0.15</v>
      </c>
      <c r="I3231">
        <v>2022</v>
      </c>
      <c r="J3231" t="s">
        <v>154</v>
      </c>
      <c r="K3231" t="s">
        <v>53</v>
      </c>
      <c r="L3231" s="127">
        <v>0.37916666666666665</v>
      </c>
      <c r="M3231" t="s">
        <v>28</v>
      </c>
      <c r="N3231" t="s">
        <v>29</v>
      </c>
      <c r="O3231" t="s">
        <v>30</v>
      </c>
      <c r="P3231" t="s">
        <v>31</v>
      </c>
      <c r="Q3231" t="s">
        <v>41</v>
      </c>
      <c r="R3231" t="s">
        <v>33</v>
      </c>
      <c r="S3231" t="s">
        <v>42</v>
      </c>
      <c r="T3231" t="s">
        <v>35</v>
      </c>
      <c r="U3231" s="1" t="s">
        <v>36</v>
      </c>
      <c r="V3231">
        <v>2</v>
      </c>
      <c r="W3231">
        <v>0</v>
      </c>
      <c r="X3231">
        <v>0</v>
      </c>
      <c r="Y3231">
        <v>0</v>
      </c>
      <c r="Z3231">
        <v>0</v>
      </c>
    </row>
    <row r="3232" spans="1:26" x14ac:dyDescent="0.25">
      <c r="A3232">
        <v>107028687</v>
      </c>
      <c r="B3232" t="s">
        <v>25</v>
      </c>
      <c r="C3232" t="s">
        <v>65</v>
      </c>
      <c r="D3232">
        <v>10000040</v>
      </c>
      <c r="E3232">
        <v>10000040</v>
      </c>
      <c r="F3232">
        <v>999.99900000000002</v>
      </c>
      <c r="G3232">
        <v>20000070</v>
      </c>
      <c r="H3232">
        <v>8.9999999999999993E-3</v>
      </c>
      <c r="I3232">
        <v>2022</v>
      </c>
      <c r="J3232" t="s">
        <v>154</v>
      </c>
      <c r="K3232" t="s">
        <v>53</v>
      </c>
      <c r="L3232" s="127">
        <v>0.61388888888888882</v>
      </c>
      <c r="M3232" t="s">
        <v>28</v>
      </c>
      <c r="N3232" t="s">
        <v>29</v>
      </c>
      <c r="O3232" t="s">
        <v>30</v>
      </c>
      <c r="P3232" t="s">
        <v>31</v>
      </c>
      <c r="Q3232" t="s">
        <v>62</v>
      </c>
      <c r="R3232" t="s">
        <v>33</v>
      </c>
      <c r="S3232" t="s">
        <v>34</v>
      </c>
      <c r="T3232" t="s">
        <v>35</v>
      </c>
      <c r="U3232" s="1" t="s">
        <v>36</v>
      </c>
      <c r="V3232">
        <v>4</v>
      </c>
      <c r="W3232">
        <v>0</v>
      </c>
      <c r="X3232">
        <v>0</v>
      </c>
      <c r="Y3232">
        <v>0</v>
      </c>
      <c r="Z3232">
        <v>0</v>
      </c>
    </row>
    <row r="3233" spans="1:26" x14ac:dyDescent="0.25">
      <c r="A3233">
        <v>107028965</v>
      </c>
      <c r="B3233" t="s">
        <v>78</v>
      </c>
      <c r="C3233" t="s">
        <v>122</v>
      </c>
      <c r="D3233">
        <v>40002261</v>
      </c>
      <c r="E3233">
        <v>40002261</v>
      </c>
      <c r="F3233">
        <v>10.634</v>
      </c>
      <c r="G3233">
        <v>40002448</v>
      </c>
      <c r="H3233">
        <v>0.3</v>
      </c>
      <c r="I3233">
        <v>2022</v>
      </c>
      <c r="J3233" t="s">
        <v>154</v>
      </c>
      <c r="K3233" t="s">
        <v>53</v>
      </c>
      <c r="L3233" s="127">
        <v>0.51041666666666663</v>
      </c>
      <c r="M3233" t="s">
        <v>28</v>
      </c>
      <c r="N3233" t="s">
        <v>49</v>
      </c>
      <c r="O3233" t="s">
        <v>30</v>
      </c>
      <c r="P3233" t="s">
        <v>54</v>
      </c>
      <c r="Q3233" t="s">
        <v>41</v>
      </c>
      <c r="R3233" t="s">
        <v>33</v>
      </c>
      <c r="S3233" t="s">
        <v>42</v>
      </c>
      <c r="T3233" t="s">
        <v>35</v>
      </c>
      <c r="U3233" s="1" t="s">
        <v>43</v>
      </c>
      <c r="V3233">
        <v>1</v>
      </c>
      <c r="W3233">
        <v>0</v>
      </c>
      <c r="X3233">
        <v>0</v>
      </c>
      <c r="Y3233">
        <v>0</v>
      </c>
      <c r="Z3233">
        <v>1</v>
      </c>
    </row>
    <row r="3234" spans="1:26" x14ac:dyDescent="0.25">
      <c r="A3234">
        <v>107029178</v>
      </c>
      <c r="B3234" t="s">
        <v>25</v>
      </c>
      <c r="C3234" t="s">
        <v>67</v>
      </c>
      <c r="D3234">
        <v>30000055</v>
      </c>
      <c r="E3234">
        <v>30000055</v>
      </c>
      <c r="F3234">
        <v>999.99900000000002</v>
      </c>
      <c r="G3234">
        <v>50040574</v>
      </c>
      <c r="H3234">
        <v>2.1999999999999999E-2</v>
      </c>
      <c r="I3234">
        <v>2022</v>
      </c>
      <c r="J3234" t="s">
        <v>154</v>
      </c>
      <c r="K3234" t="s">
        <v>48</v>
      </c>
      <c r="L3234" s="127">
        <v>0.41388888888888892</v>
      </c>
      <c r="M3234" t="s">
        <v>28</v>
      </c>
      <c r="N3234" t="s">
        <v>49</v>
      </c>
      <c r="O3234" t="s">
        <v>30</v>
      </c>
      <c r="P3234" t="s">
        <v>54</v>
      </c>
      <c r="Q3234" t="s">
        <v>41</v>
      </c>
      <c r="R3234" t="s">
        <v>33</v>
      </c>
      <c r="S3234" t="s">
        <v>42</v>
      </c>
      <c r="T3234" t="s">
        <v>35</v>
      </c>
      <c r="U3234" s="1" t="s">
        <v>36</v>
      </c>
      <c r="V3234">
        <v>3</v>
      </c>
      <c r="W3234">
        <v>0</v>
      </c>
      <c r="X3234">
        <v>0</v>
      </c>
      <c r="Y3234">
        <v>0</v>
      </c>
      <c r="Z3234">
        <v>0</v>
      </c>
    </row>
    <row r="3235" spans="1:26" x14ac:dyDescent="0.25">
      <c r="A3235">
        <v>107029247</v>
      </c>
      <c r="B3235" t="s">
        <v>120</v>
      </c>
      <c r="C3235" t="s">
        <v>45</v>
      </c>
      <c r="D3235">
        <v>50033054</v>
      </c>
      <c r="E3235">
        <v>29000117</v>
      </c>
      <c r="F3235">
        <v>3.5760000000000001</v>
      </c>
      <c r="G3235">
        <v>50035454</v>
      </c>
      <c r="H3235">
        <v>0</v>
      </c>
      <c r="I3235">
        <v>2022</v>
      </c>
      <c r="J3235" t="s">
        <v>154</v>
      </c>
      <c r="K3235" t="s">
        <v>48</v>
      </c>
      <c r="L3235" s="127">
        <v>0.7368055555555556</v>
      </c>
      <c r="M3235" t="s">
        <v>28</v>
      </c>
      <c r="N3235" t="s">
        <v>29</v>
      </c>
      <c r="O3235" t="s">
        <v>30</v>
      </c>
      <c r="P3235" t="s">
        <v>54</v>
      </c>
      <c r="Q3235" t="s">
        <v>41</v>
      </c>
      <c r="R3235" t="s">
        <v>33</v>
      </c>
      <c r="S3235" t="s">
        <v>42</v>
      </c>
      <c r="T3235" t="s">
        <v>35</v>
      </c>
      <c r="U3235" s="1" t="s">
        <v>36</v>
      </c>
      <c r="V3235">
        <v>1</v>
      </c>
      <c r="W3235">
        <v>0</v>
      </c>
      <c r="X3235">
        <v>0</v>
      </c>
      <c r="Y3235">
        <v>0</v>
      </c>
      <c r="Z3235">
        <v>0</v>
      </c>
    </row>
    <row r="3236" spans="1:26" x14ac:dyDescent="0.25">
      <c r="A3236">
        <v>107029321</v>
      </c>
      <c r="B3236" t="s">
        <v>81</v>
      </c>
      <c r="C3236" t="s">
        <v>45</v>
      </c>
      <c r="D3236">
        <v>50004619</v>
      </c>
      <c r="E3236">
        <v>50004619</v>
      </c>
      <c r="F3236">
        <v>1.41</v>
      </c>
      <c r="G3236">
        <v>50031200</v>
      </c>
      <c r="H3236">
        <v>9.0999999999999998E-2</v>
      </c>
      <c r="I3236">
        <v>2022</v>
      </c>
      <c r="J3236" t="s">
        <v>154</v>
      </c>
      <c r="K3236" t="s">
        <v>39</v>
      </c>
      <c r="L3236" s="127">
        <v>0.65555555555555556</v>
      </c>
      <c r="M3236" t="s">
        <v>77</v>
      </c>
      <c r="N3236" t="s">
        <v>49</v>
      </c>
      <c r="O3236" t="s">
        <v>30</v>
      </c>
      <c r="P3236" t="s">
        <v>54</v>
      </c>
      <c r="Q3236" t="s">
        <v>32</v>
      </c>
      <c r="R3236" t="s">
        <v>59</v>
      </c>
      <c r="S3236" t="s">
        <v>42</v>
      </c>
      <c r="T3236" t="s">
        <v>35</v>
      </c>
      <c r="U3236" s="1" t="s">
        <v>36</v>
      </c>
      <c r="V3236">
        <v>6</v>
      </c>
      <c r="W3236">
        <v>0</v>
      </c>
      <c r="X3236">
        <v>0</v>
      </c>
      <c r="Y3236">
        <v>0</v>
      </c>
      <c r="Z3236">
        <v>0</v>
      </c>
    </row>
    <row r="3237" spans="1:26" x14ac:dyDescent="0.25">
      <c r="A3237">
        <v>107029342</v>
      </c>
      <c r="B3237" t="s">
        <v>81</v>
      </c>
      <c r="C3237" t="s">
        <v>45</v>
      </c>
      <c r="D3237">
        <v>50024887</v>
      </c>
      <c r="E3237">
        <v>30000016</v>
      </c>
      <c r="F3237">
        <v>12.414999999999999</v>
      </c>
      <c r="G3237">
        <v>50007354</v>
      </c>
      <c r="H3237">
        <v>9.5000000000000001E-2</v>
      </c>
      <c r="I3237">
        <v>2022</v>
      </c>
      <c r="J3237" t="s">
        <v>154</v>
      </c>
      <c r="K3237" t="s">
        <v>48</v>
      </c>
      <c r="L3237" s="127">
        <v>0.56597222222222221</v>
      </c>
      <c r="M3237" t="s">
        <v>77</v>
      </c>
      <c r="N3237" t="s">
        <v>49</v>
      </c>
      <c r="O3237" t="s">
        <v>30</v>
      </c>
      <c r="P3237" t="s">
        <v>68</v>
      </c>
      <c r="Q3237" t="s">
        <v>41</v>
      </c>
      <c r="R3237" t="s">
        <v>33</v>
      </c>
      <c r="S3237" t="s">
        <v>42</v>
      </c>
      <c r="T3237" t="s">
        <v>35</v>
      </c>
      <c r="U3237" s="1" t="s">
        <v>36</v>
      </c>
      <c r="V3237">
        <v>3</v>
      </c>
      <c r="W3237">
        <v>0</v>
      </c>
      <c r="X3237">
        <v>0</v>
      </c>
      <c r="Y3237">
        <v>0</v>
      </c>
      <c r="Z3237">
        <v>0</v>
      </c>
    </row>
    <row r="3238" spans="1:26" x14ac:dyDescent="0.25">
      <c r="A3238">
        <v>107029703</v>
      </c>
      <c r="B3238" t="s">
        <v>104</v>
      </c>
      <c r="C3238" t="s">
        <v>65</v>
      </c>
      <c r="D3238">
        <v>10000026</v>
      </c>
      <c r="E3238">
        <v>10000026</v>
      </c>
      <c r="F3238">
        <v>0.49</v>
      </c>
      <c r="G3238">
        <v>30000280</v>
      </c>
      <c r="H3238">
        <v>0.48</v>
      </c>
      <c r="I3238">
        <v>2022</v>
      </c>
      <c r="J3238" t="s">
        <v>154</v>
      </c>
      <c r="K3238" t="s">
        <v>60</v>
      </c>
      <c r="L3238" s="127">
        <v>0.59236111111111112</v>
      </c>
      <c r="M3238" t="s">
        <v>28</v>
      </c>
      <c r="N3238" t="s">
        <v>29</v>
      </c>
      <c r="O3238" t="s">
        <v>30</v>
      </c>
      <c r="P3238" t="s">
        <v>31</v>
      </c>
      <c r="Q3238" t="s">
        <v>62</v>
      </c>
      <c r="R3238" t="s">
        <v>33</v>
      </c>
      <c r="S3238" t="s">
        <v>34</v>
      </c>
      <c r="T3238" t="s">
        <v>35</v>
      </c>
      <c r="U3238" s="1" t="s">
        <v>36</v>
      </c>
      <c r="V3238">
        <v>1</v>
      </c>
      <c r="W3238">
        <v>0</v>
      </c>
      <c r="X3238">
        <v>0</v>
      </c>
      <c r="Y3238">
        <v>0</v>
      </c>
      <c r="Z3238">
        <v>0</v>
      </c>
    </row>
    <row r="3239" spans="1:26" x14ac:dyDescent="0.25">
      <c r="A3239">
        <v>107029705</v>
      </c>
      <c r="B3239" t="s">
        <v>104</v>
      </c>
      <c r="C3239" t="s">
        <v>65</v>
      </c>
      <c r="D3239">
        <v>10000026</v>
      </c>
      <c r="E3239">
        <v>10000026</v>
      </c>
      <c r="F3239">
        <v>999.99900000000002</v>
      </c>
      <c r="G3239">
        <v>20000025</v>
      </c>
      <c r="H3239">
        <v>0.3</v>
      </c>
      <c r="I3239">
        <v>2022</v>
      </c>
      <c r="J3239" t="s">
        <v>154</v>
      </c>
      <c r="K3239" t="s">
        <v>60</v>
      </c>
      <c r="L3239" s="127">
        <v>0.74513888888888891</v>
      </c>
      <c r="M3239" t="s">
        <v>28</v>
      </c>
      <c r="N3239" t="s">
        <v>29</v>
      </c>
      <c r="O3239" t="s">
        <v>30</v>
      </c>
      <c r="P3239" t="s">
        <v>31</v>
      </c>
      <c r="Q3239" t="s">
        <v>32</v>
      </c>
      <c r="R3239" t="s">
        <v>33</v>
      </c>
      <c r="S3239" t="s">
        <v>34</v>
      </c>
      <c r="T3239" t="s">
        <v>35</v>
      </c>
      <c r="U3239" s="1" t="s">
        <v>36</v>
      </c>
      <c r="V3239">
        <v>2</v>
      </c>
      <c r="W3239">
        <v>0</v>
      </c>
      <c r="X3239">
        <v>0</v>
      </c>
      <c r="Y3239">
        <v>0</v>
      </c>
      <c r="Z3239">
        <v>0</v>
      </c>
    </row>
    <row r="3240" spans="1:26" x14ac:dyDescent="0.25">
      <c r="A3240">
        <v>107029717</v>
      </c>
      <c r="B3240" t="s">
        <v>25</v>
      </c>
      <c r="C3240" t="s">
        <v>65</v>
      </c>
      <c r="D3240">
        <v>10000040</v>
      </c>
      <c r="E3240">
        <v>10000040</v>
      </c>
      <c r="F3240">
        <v>22.288</v>
      </c>
      <c r="G3240">
        <v>20000070</v>
      </c>
      <c r="H3240">
        <v>0.7</v>
      </c>
      <c r="I3240">
        <v>2022</v>
      </c>
      <c r="J3240" t="s">
        <v>154</v>
      </c>
      <c r="K3240" t="s">
        <v>60</v>
      </c>
      <c r="L3240" s="127">
        <v>0.18402777777777779</v>
      </c>
      <c r="M3240" t="s">
        <v>51</v>
      </c>
      <c r="N3240" t="s">
        <v>49</v>
      </c>
      <c r="O3240" t="s">
        <v>30</v>
      </c>
      <c r="P3240" t="s">
        <v>31</v>
      </c>
      <c r="Q3240" t="s">
        <v>41</v>
      </c>
      <c r="R3240" t="s">
        <v>33</v>
      </c>
      <c r="S3240" t="s">
        <v>42</v>
      </c>
      <c r="T3240" t="s">
        <v>57</v>
      </c>
      <c r="U3240" s="1" t="s">
        <v>36</v>
      </c>
      <c r="V3240">
        <v>2</v>
      </c>
      <c r="W3240">
        <v>0</v>
      </c>
      <c r="X3240">
        <v>0</v>
      </c>
      <c r="Y3240">
        <v>0</v>
      </c>
      <c r="Z3240">
        <v>0</v>
      </c>
    </row>
    <row r="3241" spans="1:26" x14ac:dyDescent="0.25">
      <c r="A3241">
        <v>107029740</v>
      </c>
      <c r="B3241" t="s">
        <v>86</v>
      </c>
      <c r="C3241" t="s">
        <v>67</v>
      </c>
      <c r="D3241">
        <v>30000063</v>
      </c>
      <c r="E3241">
        <v>30000063</v>
      </c>
      <c r="F3241">
        <v>8.7929999999999993</v>
      </c>
      <c r="G3241">
        <v>40001615</v>
      </c>
      <c r="H3241">
        <v>4.0000000000000001E-3</v>
      </c>
      <c r="I3241">
        <v>2022</v>
      </c>
      <c r="J3241" t="s">
        <v>154</v>
      </c>
      <c r="K3241" t="s">
        <v>39</v>
      </c>
      <c r="L3241" s="127">
        <v>0.25069444444444444</v>
      </c>
      <c r="M3241" t="s">
        <v>28</v>
      </c>
      <c r="N3241" t="s">
        <v>49</v>
      </c>
      <c r="O3241" t="s">
        <v>30</v>
      </c>
      <c r="P3241" t="s">
        <v>31</v>
      </c>
      <c r="Q3241" t="s">
        <v>41</v>
      </c>
      <c r="R3241" t="s">
        <v>61</v>
      </c>
      <c r="S3241" t="s">
        <v>42</v>
      </c>
      <c r="T3241" t="s">
        <v>57</v>
      </c>
      <c r="U3241" s="1" t="s">
        <v>43</v>
      </c>
      <c r="V3241">
        <v>2</v>
      </c>
      <c r="W3241">
        <v>0</v>
      </c>
      <c r="X3241">
        <v>0</v>
      </c>
      <c r="Y3241">
        <v>0</v>
      </c>
      <c r="Z3241">
        <v>1</v>
      </c>
    </row>
    <row r="3242" spans="1:26" x14ac:dyDescent="0.25">
      <c r="A3242">
        <v>107029778</v>
      </c>
      <c r="B3242" t="s">
        <v>117</v>
      </c>
      <c r="C3242" t="s">
        <v>65</v>
      </c>
      <c r="D3242">
        <v>10000077</v>
      </c>
      <c r="E3242">
        <v>10000077</v>
      </c>
      <c r="F3242">
        <v>19.446999999999999</v>
      </c>
      <c r="G3242">
        <v>40002321</v>
      </c>
      <c r="H3242">
        <v>0.2</v>
      </c>
      <c r="I3242">
        <v>2022</v>
      </c>
      <c r="J3242" t="s">
        <v>154</v>
      </c>
      <c r="K3242" t="s">
        <v>53</v>
      </c>
      <c r="L3242" s="127">
        <v>0.7090277777777777</v>
      </c>
      <c r="M3242" t="s">
        <v>28</v>
      </c>
      <c r="N3242" t="s">
        <v>49</v>
      </c>
      <c r="O3242" t="s">
        <v>30</v>
      </c>
      <c r="P3242" t="s">
        <v>31</v>
      </c>
      <c r="Q3242" t="s">
        <v>41</v>
      </c>
      <c r="R3242" t="s">
        <v>33</v>
      </c>
      <c r="S3242" t="s">
        <v>42</v>
      </c>
      <c r="T3242" t="s">
        <v>35</v>
      </c>
      <c r="U3242" s="1" t="s">
        <v>43</v>
      </c>
      <c r="V3242">
        <v>6</v>
      </c>
      <c r="W3242">
        <v>0</v>
      </c>
      <c r="X3242">
        <v>0</v>
      </c>
      <c r="Y3242">
        <v>0</v>
      </c>
      <c r="Z3242">
        <v>1</v>
      </c>
    </row>
    <row r="3243" spans="1:26" x14ac:dyDescent="0.25">
      <c r="A3243">
        <v>107029782</v>
      </c>
      <c r="B3243" t="s">
        <v>104</v>
      </c>
      <c r="C3243" t="s">
        <v>38</v>
      </c>
      <c r="D3243">
        <v>20000025</v>
      </c>
      <c r="E3243">
        <v>20000025</v>
      </c>
      <c r="F3243">
        <v>999.99900000000002</v>
      </c>
      <c r="G3243">
        <v>50034169</v>
      </c>
      <c r="H3243">
        <v>4.0000000000000001E-3</v>
      </c>
      <c r="I3243">
        <v>2022</v>
      </c>
      <c r="J3243" t="s">
        <v>154</v>
      </c>
      <c r="K3243" t="s">
        <v>53</v>
      </c>
      <c r="L3243" s="127">
        <v>0.65208333333333335</v>
      </c>
      <c r="M3243" t="s">
        <v>28</v>
      </c>
      <c r="N3243" t="s">
        <v>29</v>
      </c>
      <c r="O3243" t="s">
        <v>30</v>
      </c>
      <c r="P3243" t="s">
        <v>31</v>
      </c>
      <c r="Q3243" t="s">
        <v>62</v>
      </c>
      <c r="R3243" t="s">
        <v>61</v>
      </c>
      <c r="S3243" t="s">
        <v>34</v>
      </c>
      <c r="T3243" t="s">
        <v>35</v>
      </c>
      <c r="U3243" s="1" t="s">
        <v>36</v>
      </c>
      <c r="V3243">
        <v>3</v>
      </c>
      <c r="W3243">
        <v>0</v>
      </c>
      <c r="X3243">
        <v>0</v>
      </c>
      <c r="Y3243">
        <v>0</v>
      </c>
      <c r="Z3243">
        <v>0</v>
      </c>
    </row>
    <row r="3244" spans="1:26" x14ac:dyDescent="0.25">
      <c r="A3244">
        <v>107029786</v>
      </c>
      <c r="B3244" t="s">
        <v>25</v>
      </c>
      <c r="C3244" t="s">
        <v>65</v>
      </c>
      <c r="D3244">
        <v>10000040</v>
      </c>
      <c r="E3244">
        <v>10000040</v>
      </c>
      <c r="F3244">
        <v>999.99900000000002</v>
      </c>
      <c r="G3244">
        <v>20000070</v>
      </c>
      <c r="H3244">
        <v>2</v>
      </c>
      <c r="I3244">
        <v>2022</v>
      </c>
      <c r="J3244" t="s">
        <v>154</v>
      </c>
      <c r="K3244" t="s">
        <v>48</v>
      </c>
      <c r="L3244" s="127">
        <v>0.35972222222222222</v>
      </c>
      <c r="M3244" t="s">
        <v>28</v>
      </c>
      <c r="N3244" t="s">
        <v>29</v>
      </c>
      <c r="O3244" t="s">
        <v>30</v>
      </c>
      <c r="P3244" t="s">
        <v>31</v>
      </c>
      <c r="Q3244" t="s">
        <v>41</v>
      </c>
      <c r="R3244" t="s">
        <v>33</v>
      </c>
      <c r="S3244" t="s">
        <v>42</v>
      </c>
      <c r="T3244" t="s">
        <v>35</v>
      </c>
      <c r="U3244" s="1" t="s">
        <v>36</v>
      </c>
      <c r="V3244">
        <v>1</v>
      </c>
      <c r="W3244">
        <v>0</v>
      </c>
      <c r="X3244">
        <v>0</v>
      </c>
      <c r="Y3244">
        <v>0</v>
      </c>
      <c r="Z3244">
        <v>0</v>
      </c>
    </row>
    <row r="3245" spans="1:26" x14ac:dyDescent="0.25">
      <c r="A3245">
        <v>107029802</v>
      </c>
      <c r="B3245" t="s">
        <v>104</v>
      </c>
      <c r="C3245" t="s">
        <v>65</v>
      </c>
      <c r="D3245">
        <v>10000026</v>
      </c>
      <c r="E3245">
        <v>10000026</v>
      </c>
      <c r="F3245">
        <v>9.0999999999999998E-2</v>
      </c>
      <c r="G3245">
        <v>20000025</v>
      </c>
      <c r="H3245">
        <v>3.2</v>
      </c>
      <c r="I3245">
        <v>2022</v>
      </c>
      <c r="J3245" t="s">
        <v>154</v>
      </c>
      <c r="K3245" t="s">
        <v>48</v>
      </c>
      <c r="L3245" s="127">
        <v>0.39652777777777781</v>
      </c>
      <c r="M3245" t="s">
        <v>28</v>
      </c>
      <c r="N3245" t="s">
        <v>49</v>
      </c>
      <c r="O3245" t="s">
        <v>30</v>
      </c>
      <c r="P3245" t="s">
        <v>31</v>
      </c>
      <c r="Q3245" t="s">
        <v>41</v>
      </c>
      <c r="R3245" t="s">
        <v>33</v>
      </c>
      <c r="S3245" t="s">
        <v>42</v>
      </c>
      <c r="T3245" t="s">
        <v>35</v>
      </c>
      <c r="U3245" s="1" t="s">
        <v>36</v>
      </c>
      <c r="V3245">
        <v>1</v>
      </c>
      <c r="W3245">
        <v>0</v>
      </c>
      <c r="X3245">
        <v>0</v>
      </c>
      <c r="Y3245">
        <v>0</v>
      </c>
      <c r="Z3245">
        <v>0</v>
      </c>
    </row>
    <row r="3246" spans="1:26" x14ac:dyDescent="0.25">
      <c r="A3246">
        <v>107029837</v>
      </c>
      <c r="B3246" t="s">
        <v>104</v>
      </c>
      <c r="C3246" t="s">
        <v>65</v>
      </c>
      <c r="D3246">
        <v>10000026</v>
      </c>
      <c r="E3246">
        <v>10000026</v>
      </c>
      <c r="F3246">
        <v>5.0229999999999997</v>
      </c>
      <c r="G3246">
        <v>200460</v>
      </c>
      <c r="H3246">
        <v>0.5</v>
      </c>
      <c r="I3246">
        <v>2022</v>
      </c>
      <c r="J3246" t="s">
        <v>154</v>
      </c>
      <c r="K3246" t="s">
        <v>48</v>
      </c>
      <c r="L3246" s="127">
        <v>0.78888888888888886</v>
      </c>
      <c r="M3246" t="s">
        <v>28</v>
      </c>
      <c r="N3246" t="s">
        <v>49</v>
      </c>
      <c r="O3246" t="s">
        <v>30</v>
      </c>
      <c r="P3246" t="s">
        <v>68</v>
      </c>
      <c r="Q3246" t="s">
        <v>62</v>
      </c>
      <c r="R3246" t="s">
        <v>33</v>
      </c>
      <c r="S3246" t="s">
        <v>34</v>
      </c>
      <c r="T3246" t="s">
        <v>35</v>
      </c>
      <c r="U3246" s="1" t="s">
        <v>64</v>
      </c>
      <c r="V3246">
        <v>5</v>
      </c>
      <c r="W3246">
        <v>0</v>
      </c>
      <c r="X3246">
        <v>0</v>
      </c>
      <c r="Y3246">
        <v>1</v>
      </c>
      <c r="Z3246">
        <v>0</v>
      </c>
    </row>
    <row r="3247" spans="1:26" x14ac:dyDescent="0.25">
      <c r="A3247">
        <v>107029895</v>
      </c>
      <c r="B3247" t="s">
        <v>97</v>
      </c>
      <c r="C3247" t="s">
        <v>38</v>
      </c>
      <c r="D3247">
        <v>20000029</v>
      </c>
      <c r="E3247">
        <v>20000029</v>
      </c>
      <c r="F3247">
        <v>1.9059999999999999</v>
      </c>
      <c r="G3247">
        <v>50018682</v>
      </c>
      <c r="H3247">
        <v>0</v>
      </c>
      <c r="I3247">
        <v>2022</v>
      </c>
      <c r="J3247" t="s">
        <v>154</v>
      </c>
      <c r="K3247" t="s">
        <v>48</v>
      </c>
      <c r="L3247" s="127">
        <v>0.71944444444444444</v>
      </c>
      <c r="M3247" t="s">
        <v>28</v>
      </c>
      <c r="N3247" t="s">
        <v>49</v>
      </c>
      <c r="P3247" t="s">
        <v>31</v>
      </c>
      <c r="Q3247" t="s">
        <v>62</v>
      </c>
      <c r="R3247" t="s">
        <v>33</v>
      </c>
      <c r="S3247" t="s">
        <v>34</v>
      </c>
      <c r="T3247" t="s">
        <v>35</v>
      </c>
      <c r="U3247" s="1" t="s">
        <v>43</v>
      </c>
      <c r="V3247">
        <v>1</v>
      </c>
      <c r="W3247">
        <v>0</v>
      </c>
      <c r="X3247">
        <v>0</v>
      </c>
      <c r="Y3247">
        <v>0</v>
      </c>
      <c r="Z3247">
        <v>1</v>
      </c>
    </row>
    <row r="3248" spans="1:26" x14ac:dyDescent="0.25">
      <c r="A3248">
        <v>107030040</v>
      </c>
      <c r="B3248" t="s">
        <v>114</v>
      </c>
      <c r="C3248" t="s">
        <v>38</v>
      </c>
      <c r="D3248">
        <v>20000070</v>
      </c>
      <c r="E3248">
        <v>20000070</v>
      </c>
      <c r="F3248">
        <v>12.098000000000001</v>
      </c>
      <c r="G3248">
        <v>50029816</v>
      </c>
      <c r="H3248">
        <v>0</v>
      </c>
      <c r="I3248">
        <v>2022</v>
      </c>
      <c r="J3248" t="s">
        <v>154</v>
      </c>
      <c r="K3248" t="s">
        <v>58</v>
      </c>
      <c r="L3248" s="127">
        <v>0.88611111111111107</v>
      </c>
      <c r="M3248" t="s">
        <v>28</v>
      </c>
      <c r="N3248" t="s">
        <v>29</v>
      </c>
      <c r="O3248" t="s">
        <v>30</v>
      </c>
      <c r="P3248" t="s">
        <v>54</v>
      </c>
      <c r="Q3248" t="s">
        <v>41</v>
      </c>
      <c r="R3248" t="s">
        <v>33</v>
      </c>
      <c r="S3248" t="s">
        <v>102</v>
      </c>
      <c r="T3248" t="s">
        <v>47</v>
      </c>
      <c r="U3248" s="1" t="s">
        <v>116</v>
      </c>
      <c r="V3248">
        <v>0</v>
      </c>
      <c r="W3248">
        <v>0</v>
      </c>
      <c r="X3248">
        <v>0</v>
      </c>
      <c r="Y3248">
        <v>0</v>
      </c>
      <c r="Z3248">
        <v>0</v>
      </c>
    </row>
    <row r="3249" spans="1:26" x14ac:dyDescent="0.25">
      <c r="A3249">
        <v>107030066</v>
      </c>
      <c r="B3249" t="s">
        <v>81</v>
      </c>
      <c r="C3249" t="s">
        <v>67</v>
      </c>
      <c r="D3249">
        <v>30000024</v>
      </c>
      <c r="E3249">
        <v>30000024</v>
      </c>
      <c r="F3249">
        <v>3.6379999999999999</v>
      </c>
      <c r="G3249">
        <v>50007970</v>
      </c>
      <c r="H3249">
        <v>0</v>
      </c>
      <c r="I3249">
        <v>2022</v>
      </c>
      <c r="J3249" t="s">
        <v>154</v>
      </c>
      <c r="K3249" t="s">
        <v>48</v>
      </c>
      <c r="L3249" s="127">
        <v>0.83680555555555547</v>
      </c>
      <c r="M3249" t="s">
        <v>28</v>
      </c>
      <c r="N3249" t="s">
        <v>29</v>
      </c>
      <c r="O3249" t="s">
        <v>30</v>
      </c>
      <c r="P3249" t="s">
        <v>31</v>
      </c>
      <c r="Q3249" t="s">
        <v>41</v>
      </c>
      <c r="R3249" t="s">
        <v>50</v>
      </c>
      <c r="S3249" t="s">
        <v>42</v>
      </c>
      <c r="T3249" t="s">
        <v>35</v>
      </c>
      <c r="U3249" s="1" t="s">
        <v>85</v>
      </c>
      <c r="V3249">
        <v>4</v>
      </c>
      <c r="W3249">
        <v>0</v>
      </c>
      <c r="X3249">
        <v>1</v>
      </c>
      <c r="Y3249">
        <v>0</v>
      </c>
      <c r="Z3249">
        <v>0</v>
      </c>
    </row>
    <row r="3250" spans="1:26" x14ac:dyDescent="0.25">
      <c r="A3250">
        <v>107030161</v>
      </c>
      <c r="B3250" t="s">
        <v>81</v>
      </c>
      <c r="C3250" t="s">
        <v>65</v>
      </c>
      <c r="D3250">
        <v>10000277</v>
      </c>
      <c r="E3250">
        <v>10000277</v>
      </c>
      <c r="F3250">
        <v>1.9E-2</v>
      </c>
      <c r="G3250">
        <v>10000077</v>
      </c>
      <c r="H3250">
        <v>1.9E-2</v>
      </c>
      <c r="I3250">
        <v>2022</v>
      </c>
      <c r="J3250" t="s">
        <v>154</v>
      </c>
      <c r="K3250" t="s">
        <v>55</v>
      </c>
      <c r="L3250" s="127">
        <v>0.77569444444444446</v>
      </c>
      <c r="M3250" t="s">
        <v>28</v>
      </c>
      <c r="N3250" t="s">
        <v>29</v>
      </c>
      <c r="O3250" t="s">
        <v>30</v>
      </c>
      <c r="P3250" t="s">
        <v>31</v>
      </c>
      <c r="Q3250" t="s">
        <v>41</v>
      </c>
      <c r="R3250" t="s">
        <v>75</v>
      </c>
      <c r="S3250" t="s">
        <v>42</v>
      </c>
      <c r="T3250" t="s">
        <v>35</v>
      </c>
      <c r="U3250" s="1" t="s">
        <v>36</v>
      </c>
      <c r="V3250">
        <v>2</v>
      </c>
      <c r="W3250">
        <v>0</v>
      </c>
      <c r="X3250">
        <v>0</v>
      </c>
      <c r="Y3250">
        <v>0</v>
      </c>
      <c r="Z3250">
        <v>0</v>
      </c>
    </row>
    <row r="3251" spans="1:26" x14ac:dyDescent="0.25">
      <c r="A3251">
        <v>107030247</v>
      </c>
      <c r="B3251" t="s">
        <v>257</v>
      </c>
      <c r="C3251" t="s">
        <v>38</v>
      </c>
      <c r="D3251">
        <v>20000064</v>
      </c>
      <c r="E3251">
        <v>20000013</v>
      </c>
      <c r="F3251">
        <v>14.488</v>
      </c>
      <c r="G3251">
        <v>30000125</v>
      </c>
      <c r="H3251">
        <v>4.8000000000000001E-2</v>
      </c>
      <c r="I3251">
        <v>2022</v>
      </c>
      <c r="J3251" t="s">
        <v>154</v>
      </c>
      <c r="K3251" t="s">
        <v>53</v>
      </c>
      <c r="L3251" s="127">
        <v>0.31736111111111115</v>
      </c>
      <c r="M3251" t="s">
        <v>28</v>
      </c>
      <c r="N3251" t="s">
        <v>49</v>
      </c>
      <c r="O3251" t="s">
        <v>30</v>
      </c>
      <c r="P3251" t="s">
        <v>54</v>
      </c>
      <c r="Q3251" t="s">
        <v>41</v>
      </c>
      <c r="R3251" t="s">
        <v>56</v>
      </c>
      <c r="S3251" t="s">
        <v>42</v>
      </c>
      <c r="T3251" t="s">
        <v>35</v>
      </c>
      <c r="U3251" s="1" t="s">
        <v>64</v>
      </c>
      <c r="V3251">
        <v>2</v>
      </c>
      <c r="W3251">
        <v>0</v>
      </c>
      <c r="X3251">
        <v>0</v>
      </c>
      <c r="Y3251">
        <v>1</v>
      </c>
      <c r="Z3251">
        <v>0</v>
      </c>
    </row>
    <row r="3252" spans="1:26" x14ac:dyDescent="0.25">
      <c r="A3252">
        <v>107030287</v>
      </c>
      <c r="B3252" t="s">
        <v>112</v>
      </c>
      <c r="C3252" t="s">
        <v>65</v>
      </c>
      <c r="D3252">
        <v>10000095</v>
      </c>
      <c r="E3252">
        <v>10000095</v>
      </c>
      <c r="F3252">
        <v>5.9960000000000004</v>
      </c>
      <c r="G3252">
        <v>20000421</v>
      </c>
      <c r="H3252">
        <v>2</v>
      </c>
      <c r="I3252">
        <v>2022</v>
      </c>
      <c r="J3252" t="s">
        <v>154</v>
      </c>
      <c r="K3252" t="s">
        <v>60</v>
      </c>
      <c r="L3252" s="127">
        <v>0.62638888888888888</v>
      </c>
      <c r="M3252" t="s">
        <v>28</v>
      </c>
      <c r="N3252" t="s">
        <v>49</v>
      </c>
      <c r="O3252" t="s">
        <v>30</v>
      </c>
      <c r="P3252" t="s">
        <v>54</v>
      </c>
      <c r="Q3252" t="s">
        <v>41</v>
      </c>
      <c r="R3252" t="s">
        <v>33</v>
      </c>
      <c r="S3252" t="s">
        <v>42</v>
      </c>
      <c r="T3252" t="s">
        <v>35</v>
      </c>
      <c r="U3252" s="1" t="s">
        <v>36</v>
      </c>
      <c r="V3252">
        <v>2</v>
      </c>
      <c r="W3252">
        <v>0</v>
      </c>
      <c r="X3252">
        <v>0</v>
      </c>
      <c r="Y3252">
        <v>0</v>
      </c>
      <c r="Z3252">
        <v>0</v>
      </c>
    </row>
    <row r="3253" spans="1:26" x14ac:dyDescent="0.25">
      <c r="A3253">
        <v>107030324</v>
      </c>
      <c r="B3253" t="s">
        <v>81</v>
      </c>
      <c r="C3253" t="s">
        <v>65</v>
      </c>
      <c r="D3253">
        <v>10000485</v>
      </c>
      <c r="E3253">
        <v>10800485</v>
      </c>
      <c r="F3253">
        <v>29.209</v>
      </c>
      <c r="G3253">
        <v>50025426</v>
      </c>
      <c r="H3253">
        <v>0.2</v>
      </c>
      <c r="I3253">
        <v>2022</v>
      </c>
      <c r="J3253" t="s">
        <v>154</v>
      </c>
      <c r="K3253" t="s">
        <v>39</v>
      </c>
      <c r="L3253" s="127">
        <v>0.68402777777777779</v>
      </c>
      <c r="M3253" t="s">
        <v>28</v>
      </c>
      <c r="N3253" t="s">
        <v>49</v>
      </c>
      <c r="O3253" t="s">
        <v>30</v>
      </c>
      <c r="P3253" t="s">
        <v>31</v>
      </c>
      <c r="Q3253" t="s">
        <v>41</v>
      </c>
      <c r="R3253" t="s">
        <v>33</v>
      </c>
      <c r="S3253" t="s">
        <v>42</v>
      </c>
      <c r="T3253" t="s">
        <v>35</v>
      </c>
      <c r="U3253" s="1" t="s">
        <v>36</v>
      </c>
      <c r="V3253">
        <v>3</v>
      </c>
      <c r="W3253">
        <v>0</v>
      </c>
      <c r="X3253">
        <v>0</v>
      </c>
      <c r="Y3253">
        <v>0</v>
      </c>
      <c r="Z3253">
        <v>0</v>
      </c>
    </row>
    <row r="3254" spans="1:26" x14ac:dyDescent="0.25">
      <c r="A3254">
        <v>107030325</v>
      </c>
      <c r="B3254" t="s">
        <v>81</v>
      </c>
      <c r="C3254" t="s">
        <v>65</v>
      </c>
      <c r="D3254">
        <v>10000485</v>
      </c>
      <c r="E3254">
        <v>10800485</v>
      </c>
      <c r="F3254">
        <v>30.609000000000002</v>
      </c>
      <c r="G3254">
        <v>50025426</v>
      </c>
      <c r="H3254">
        <v>1.6</v>
      </c>
      <c r="I3254">
        <v>2022</v>
      </c>
      <c r="J3254" t="s">
        <v>154</v>
      </c>
      <c r="K3254" t="s">
        <v>39</v>
      </c>
      <c r="L3254" s="127">
        <v>0.78472222222222221</v>
      </c>
      <c r="M3254" t="s">
        <v>28</v>
      </c>
      <c r="N3254" t="s">
        <v>49</v>
      </c>
      <c r="O3254" t="s">
        <v>30</v>
      </c>
      <c r="P3254" t="s">
        <v>31</v>
      </c>
      <c r="Q3254" t="s">
        <v>41</v>
      </c>
      <c r="R3254" t="s">
        <v>33</v>
      </c>
      <c r="S3254" t="s">
        <v>42</v>
      </c>
      <c r="T3254" t="s">
        <v>35</v>
      </c>
      <c r="U3254" s="1" t="s">
        <v>36</v>
      </c>
      <c r="V3254">
        <v>1</v>
      </c>
      <c r="W3254">
        <v>0</v>
      </c>
      <c r="X3254">
        <v>0</v>
      </c>
      <c r="Y3254">
        <v>0</v>
      </c>
      <c r="Z3254">
        <v>0</v>
      </c>
    </row>
    <row r="3255" spans="1:26" x14ac:dyDescent="0.25">
      <c r="A3255">
        <v>107030336</v>
      </c>
      <c r="B3255" t="s">
        <v>112</v>
      </c>
      <c r="C3255" t="s">
        <v>65</v>
      </c>
      <c r="D3255">
        <v>10000095</v>
      </c>
      <c r="E3255">
        <v>10000095</v>
      </c>
      <c r="F3255">
        <v>0.63300000000000001</v>
      </c>
      <c r="G3255">
        <v>40001811</v>
      </c>
      <c r="H3255">
        <v>0.1</v>
      </c>
      <c r="I3255">
        <v>2022</v>
      </c>
      <c r="J3255" t="s">
        <v>154</v>
      </c>
      <c r="K3255" t="s">
        <v>39</v>
      </c>
      <c r="L3255" s="127">
        <v>0.18611111111111112</v>
      </c>
      <c r="M3255" t="s">
        <v>28</v>
      </c>
      <c r="N3255" t="s">
        <v>29</v>
      </c>
      <c r="O3255" t="s">
        <v>30</v>
      </c>
      <c r="P3255" t="s">
        <v>31</v>
      </c>
      <c r="Q3255" t="s">
        <v>41</v>
      </c>
      <c r="R3255" t="s">
        <v>33</v>
      </c>
      <c r="S3255" t="s">
        <v>42</v>
      </c>
      <c r="T3255" t="s">
        <v>57</v>
      </c>
      <c r="U3255" s="1" t="s">
        <v>36</v>
      </c>
      <c r="V3255">
        <v>1</v>
      </c>
      <c r="W3255">
        <v>0</v>
      </c>
      <c r="X3255">
        <v>0</v>
      </c>
      <c r="Y3255">
        <v>0</v>
      </c>
      <c r="Z3255">
        <v>0</v>
      </c>
    </row>
    <row r="3256" spans="1:26" x14ac:dyDescent="0.25">
      <c r="A3256">
        <v>107030350</v>
      </c>
      <c r="B3256" t="s">
        <v>133</v>
      </c>
      <c r="C3256" t="s">
        <v>122</v>
      </c>
      <c r="D3256">
        <v>40002356</v>
      </c>
      <c r="E3256">
        <v>40002356</v>
      </c>
      <c r="F3256">
        <v>0.77</v>
      </c>
      <c r="G3256">
        <v>40001005</v>
      </c>
      <c r="H3256">
        <v>0</v>
      </c>
      <c r="I3256">
        <v>2022</v>
      </c>
      <c r="J3256" t="s">
        <v>154</v>
      </c>
      <c r="K3256" t="s">
        <v>53</v>
      </c>
      <c r="L3256" s="127">
        <v>0.43263888888888885</v>
      </c>
      <c r="M3256" t="s">
        <v>28</v>
      </c>
      <c r="N3256" t="s">
        <v>49</v>
      </c>
      <c r="O3256" t="s">
        <v>30</v>
      </c>
      <c r="P3256" t="s">
        <v>54</v>
      </c>
      <c r="Q3256" t="s">
        <v>41</v>
      </c>
      <c r="R3256" t="s">
        <v>61</v>
      </c>
      <c r="S3256" t="s">
        <v>42</v>
      </c>
      <c r="T3256" t="s">
        <v>35</v>
      </c>
      <c r="U3256" s="1" t="s">
        <v>36</v>
      </c>
      <c r="V3256">
        <v>1</v>
      </c>
      <c r="W3256">
        <v>0</v>
      </c>
      <c r="X3256">
        <v>0</v>
      </c>
      <c r="Y3256">
        <v>0</v>
      </c>
      <c r="Z3256">
        <v>0</v>
      </c>
    </row>
    <row r="3257" spans="1:26" x14ac:dyDescent="0.25">
      <c r="A3257">
        <v>107030374</v>
      </c>
      <c r="B3257" t="s">
        <v>114</v>
      </c>
      <c r="C3257" t="s">
        <v>65</v>
      </c>
      <c r="D3257">
        <v>10000040</v>
      </c>
      <c r="E3257">
        <v>10000040</v>
      </c>
      <c r="F3257">
        <v>1.5449999999999999</v>
      </c>
      <c r="G3257">
        <v>30000042</v>
      </c>
      <c r="H3257">
        <v>0</v>
      </c>
      <c r="I3257">
        <v>2022</v>
      </c>
      <c r="J3257" t="s">
        <v>154</v>
      </c>
      <c r="K3257" t="s">
        <v>55</v>
      </c>
      <c r="L3257" s="127">
        <v>0.52083333333333337</v>
      </c>
      <c r="M3257" t="s">
        <v>28</v>
      </c>
      <c r="N3257" t="s">
        <v>49</v>
      </c>
      <c r="O3257" t="s">
        <v>30</v>
      </c>
      <c r="P3257" t="s">
        <v>54</v>
      </c>
      <c r="Q3257" t="s">
        <v>41</v>
      </c>
      <c r="R3257" t="s">
        <v>56</v>
      </c>
      <c r="S3257" t="s">
        <v>42</v>
      </c>
      <c r="T3257" t="s">
        <v>35</v>
      </c>
      <c r="U3257" s="1" t="s">
        <v>36</v>
      </c>
      <c r="V3257">
        <v>5</v>
      </c>
      <c r="W3257">
        <v>0</v>
      </c>
      <c r="X3257">
        <v>0</v>
      </c>
      <c r="Y3257">
        <v>0</v>
      </c>
      <c r="Z3257">
        <v>0</v>
      </c>
    </row>
    <row r="3258" spans="1:26" x14ac:dyDescent="0.25">
      <c r="A3258">
        <v>107030413</v>
      </c>
      <c r="B3258" t="s">
        <v>163</v>
      </c>
      <c r="C3258" t="s">
        <v>38</v>
      </c>
      <c r="D3258">
        <v>20000258</v>
      </c>
      <c r="E3258">
        <v>20000258</v>
      </c>
      <c r="F3258">
        <v>19.963000000000001</v>
      </c>
      <c r="G3258">
        <v>30000122</v>
      </c>
      <c r="H3258">
        <v>0</v>
      </c>
      <c r="I3258">
        <v>2022</v>
      </c>
      <c r="J3258" t="s">
        <v>154</v>
      </c>
      <c r="K3258" t="s">
        <v>53</v>
      </c>
      <c r="L3258" s="127">
        <v>0.66111111111111109</v>
      </c>
      <c r="M3258" t="s">
        <v>40</v>
      </c>
      <c r="N3258" t="s">
        <v>49</v>
      </c>
      <c r="O3258" t="s">
        <v>30</v>
      </c>
      <c r="P3258" t="s">
        <v>54</v>
      </c>
      <c r="Q3258" t="s">
        <v>41</v>
      </c>
      <c r="R3258" t="s">
        <v>61</v>
      </c>
      <c r="S3258" t="s">
        <v>42</v>
      </c>
      <c r="T3258" t="s">
        <v>35</v>
      </c>
      <c r="U3258" s="1" t="s">
        <v>36</v>
      </c>
      <c r="V3258">
        <v>2</v>
      </c>
      <c r="W3258">
        <v>0</v>
      </c>
      <c r="X3258">
        <v>0</v>
      </c>
      <c r="Y3258">
        <v>0</v>
      </c>
      <c r="Z3258">
        <v>0</v>
      </c>
    </row>
    <row r="3259" spans="1:26" x14ac:dyDescent="0.25">
      <c r="A3259">
        <v>107030421</v>
      </c>
      <c r="B3259" t="s">
        <v>149</v>
      </c>
      <c r="C3259" t="s">
        <v>38</v>
      </c>
      <c r="D3259">
        <v>20000074</v>
      </c>
      <c r="E3259">
        <v>20000074</v>
      </c>
      <c r="F3259">
        <v>0.71399999999999997</v>
      </c>
      <c r="G3259">
        <v>40001506</v>
      </c>
      <c r="H3259">
        <v>0.01</v>
      </c>
      <c r="I3259">
        <v>2022</v>
      </c>
      <c r="J3259" t="s">
        <v>154</v>
      </c>
      <c r="K3259" t="s">
        <v>53</v>
      </c>
      <c r="L3259" s="127">
        <v>0.50208333333333333</v>
      </c>
      <c r="M3259" t="s">
        <v>28</v>
      </c>
      <c r="N3259" t="s">
        <v>49</v>
      </c>
      <c r="O3259" t="s">
        <v>30</v>
      </c>
      <c r="P3259" t="s">
        <v>54</v>
      </c>
      <c r="Q3259" t="s">
        <v>41</v>
      </c>
      <c r="R3259" t="s">
        <v>33</v>
      </c>
      <c r="S3259" t="s">
        <v>42</v>
      </c>
      <c r="T3259" t="s">
        <v>35</v>
      </c>
      <c r="U3259" s="1" t="s">
        <v>36</v>
      </c>
      <c r="V3259">
        <v>1</v>
      </c>
      <c r="W3259">
        <v>0</v>
      </c>
      <c r="X3259">
        <v>0</v>
      </c>
      <c r="Y3259">
        <v>0</v>
      </c>
      <c r="Z3259">
        <v>0</v>
      </c>
    </row>
    <row r="3260" spans="1:26" x14ac:dyDescent="0.25">
      <c r="A3260">
        <v>107030536</v>
      </c>
      <c r="B3260" t="s">
        <v>114</v>
      </c>
      <c r="C3260" t="s">
        <v>67</v>
      </c>
      <c r="D3260">
        <v>30000042</v>
      </c>
      <c r="E3260">
        <v>30000042</v>
      </c>
      <c r="F3260">
        <v>13.689</v>
      </c>
      <c r="G3260">
        <v>40001704</v>
      </c>
      <c r="H3260">
        <v>2.8000000000000001E-2</v>
      </c>
      <c r="I3260">
        <v>2022</v>
      </c>
      <c r="J3260" t="s">
        <v>154</v>
      </c>
      <c r="K3260" t="s">
        <v>48</v>
      </c>
      <c r="L3260" s="127">
        <v>0.63402777777777775</v>
      </c>
      <c r="M3260" t="s">
        <v>28</v>
      </c>
      <c r="N3260" t="s">
        <v>49</v>
      </c>
      <c r="O3260" t="s">
        <v>30</v>
      </c>
      <c r="P3260" t="s">
        <v>31</v>
      </c>
      <c r="Q3260" t="s">
        <v>41</v>
      </c>
      <c r="R3260" t="s">
        <v>61</v>
      </c>
      <c r="S3260" t="s">
        <v>42</v>
      </c>
      <c r="T3260" t="s">
        <v>35</v>
      </c>
      <c r="U3260" s="1" t="s">
        <v>36</v>
      </c>
      <c r="V3260">
        <v>2</v>
      </c>
      <c r="W3260">
        <v>0</v>
      </c>
      <c r="X3260">
        <v>0</v>
      </c>
      <c r="Y3260">
        <v>0</v>
      </c>
      <c r="Z3260">
        <v>0</v>
      </c>
    </row>
    <row r="3261" spans="1:26" x14ac:dyDescent="0.25">
      <c r="A3261">
        <v>107030555</v>
      </c>
      <c r="B3261" t="s">
        <v>25</v>
      </c>
      <c r="C3261" t="s">
        <v>65</v>
      </c>
      <c r="D3261">
        <v>10000040</v>
      </c>
      <c r="E3261">
        <v>10000040</v>
      </c>
      <c r="F3261">
        <v>19.902999999999999</v>
      </c>
      <c r="G3261">
        <v>203020</v>
      </c>
      <c r="H3261">
        <v>0.5</v>
      </c>
      <c r="I3261">
        <v>2022</v>
      </c>
      <c r="J3261" t="s">
        <v>154</v>
      </c>
      <c r="K3261" t="s">
        <v>48</v>
      </c>
      <c r="L3261" s="127">
        <v>0.79722222222222217</v>
      </c>
      <c r="M3261" t="s">
        <v>28</v>
      </c>
      <c r="N3261" t="s">
        <v>49</v>
      </c>
      <c r="O3261" t="s">
        <v>30</v>
      </c>
      <c r="P3261" t="s">
        <v>31</v>
      </c>
      <c r="Q3261" t="s">
        <v>41</v>
      </c>
      <c r="R3261" t="s">
        <v>33</v>
      </c>
      <c r="S3261" t="s">
        <v>42</v>
      </c>
      <c r="T3261" t="s">
        <v>35</v>
      </c>
      <c r="U3261" s="1" t="s">
        <v>36</v>
      </c>
      <c r="V3261">
        <v>1</v>
      </c>
      <c r="W3261">
        <v>0</v>
      </c>
      <c r="X3261">
        <v>0</v>
      </c>
      <c r="Y3261">
        <v>0</v>
      </c>
      <c r="Z3261">
        <v>0</v>
      </c>
    </row>
    <row r="3262" spans="1:26" x14ac:dyDescent="0.25">
      <c r="A3262">
        <v>107030567</v>
      </c>
      <c r="B3262" t="s">
        <v>104</v>
      </c>
      <c r="C3262" t="s">
        <v>65</v>
      </c>
      <c r="D3262">
        <v>10000026</v>
      </c>
      <c r="E3262">
        <v>10000026</v>
      </c>
      <c r="F3262">
        <v>1.37</v>
      </c>
      <c r="G3262">
        <v>40001358</v>
      </c>
      <c r="H3262">
        <v>0.75</v>
      </c>
      <c r="I3262">
        <v>2022</v>
      </c>
      <c r="J3262" t="s">
        <v>154</v>
      </c>
      <c r="K3262" t="s">
        <v>48</v>
      </c>
      <c r="L3262" s="127">
        <v>0.84166666666666667</v>
      </c>
      <c r="M3262" t="s">
        <v>28</v>
      </c>
      <c r="N3262" t="s">
        <v>49</v>
      </c>
      <c r="O3262" t="s">
        <v>30</v>
      </c>
      <c r="P3262" t="s">
        <v>31</v>
      </c>
      <c r="Q3262" t="s">
        <v>62</v>
      </c>
      <c r="R3262" t="s">
        <v>33</v>
      </c>
      <c r="S3262" t="s">
        <v>34</v>
      </c>
      <c r="T3262" t="s">
        <v>57</v>
      </c>
      <c r="U3262" s="1" t="s">
        <v>36</v>
      </c>
      <c r="V3262">
        <v>2</v>
      </c>
      <c r="W3262">
        <v>0</v>
      </c>
      <c r="X3262">
        <v>0</v>
      </c>
      <c r="Y3262">
        <v>0</v>
      </c>
      <c r="Z3262">
        <v>0</v>
      </c>
    </row>
    <row r="3263" spans="1:26" x14ac:dyDescent="0.25">
      <c r="A3263">
        <v>107030577</v>
      </c>
      <c r="B3263" t="s">
        <v>164</v>
      </c>
      <c r="C3263" t="s">
        <v>38</v>
      </c>
      <c r="D3263">
        <v>20000421</v>
      </c>
      <c r="E3263">
        <v>20000421</v>
      </c>
      <c r="F3263">
        <v>22.023</v>
      </c>
      <c r="G3263">
        <v>40001116</v>
      </c>
      <c r="H3263">
        <v>0.1</v>
      </c>
      <c r="I3263">
        <v>2022</v>
      </c>
      <c r="J3263" t="s">
        <v>154</v>
      </c>
      <c r="K3263" t="s">
        <v>27</v>
      </c>
      <c r="L3263" s="127">
        <v>0.66249999999999998</v>
      </c>
      <c r="M3263" t="s">
        <v>28</v>
      </c>
      <c r="N3263" t="s">
        <v>49</v>
      </c>
      <c r="O3263" t="s">
        <v>30</v>
      </c>
      <c r="P3263" t="s">
        <v>54</v>
      </c>
      <c r="Q3263" t="s">
        <v>41</v>
      </c>
      <c r="R3263" t="s">
        <v>76</v>
      </c>
      <c r="S3263" t="s">
        <v>42</v>
      </c>
      <c r="T3263" t="s">
        <v>35</v>
      </c>
      <c r="U3263" s="1" t="s">
        <v>36</v>
      </c>
      <c r="V3263">
        <v>1</v>
      </c>
      <c r="W3263">
        <v>0</v>
      </c>
      <c r="X3263">
        <v>0</v>
      </c>
      <c r="Y3263">
        <v>0</v>
      </c>
      <c r="Z3263">
        <v>0</v>
      </c>
    </row>
    <row r="3264" spans="1:26" x14ac:dyDescent="0.25">
      <c r="A3264">
        <v>107030580</v>
      </c>
      <c r="B3264" t="s">
        <v>81</v>
      </c>
      <c r="C3264" t="s">
        <v>65</v>
      </c>
      <c r="D3264">
        <v>10000485</v>
      </c>
      <c r="E3264">
        <v>10800485</v>
      </c>
      <c r="F3264">
        <v>21.466999999999999</v>
      </c>
      <c r="G3264">
        <v>50015564</v>
      </c>
      <c r="H3264">
        <v>0.25</v>
      </c>
      <c r="I3264">
        <v>2022</v>
      </c>
      <c r="J3264" t="s">
        <v>154</v>
      </c>
      <c r="K3264" t="s">
        <v>48</v>
      </c>
      <c r="L3264" s="127">
        <v>0.3743055555555555</v>
      </c>
      <c r="M3264" t="s">
        <v>28</v>
      </c>
      <c r="N3264" t="s">
        <v>49</v>
      </c>
      <c r="O3264" t="s">
        <v>30</v>
      </c>
      <c r="P3264" t="s">
        <v>54</v>
      </c>
      <c r="Q3264" t="s">
        <v>41</v>
      </c>
      <c r="R3264" t="s">
        <v>33</v>
      </c>
      <c r="S3264" t="s">
        <v>42</v>
      </c>
      <c r="T3264" t="s">
        <v>35</v>
      </c>
      <c r="U3264" s="1" t="s">
        <v>43</v>
      </c>
      <c r="V3264">
        <v>3</v>
      </c>
      <c r="W3264">
        <v>0</v>
      </c>
      <c r="X3264">
        <v>0</v>
      </c>
      <c r="Y3264">
        <v>0</v>
      </c>
      <c r="Z3264">
        <v>1</v>
      </c>
    </row>
    <row r="3265" spans="1:26" x14ac:dyDescent="0.25">
      <c r="A3265">
        <v>107030585</v>
      </c>
      <c r="B3265" t="s">
        <v>25</v>
      </c>
      <c r="C3265" t="s">
        <v>65</v>
      </c>
      <c r="D3265">
        <v>10000040</v>
      </c>
      <c r="E3265">
        <v>10000040</v>
      </c>
      <c r="F3265">
        <v>22.488</v>
      </c>
      <c r="G3265">
        <v>20000070</v>
      </c>
      <c r="H3265">
        <v>0.5</v>
      </c>
      <c r="I3265">
        <v>2022</v>
      </c>
      <c r="J3265" t="s">
        <v>154</v>
      </c>
      <c r="K3265" t="s">
        <v>55</v>
      </c>
      <c r="L3265" s="127">
        <v>0.27013888888888887</v>
      </c>
      <c r="M3265" t="s">
        <v>28</v>
      </c>
      <c r="N3265" t="s">
        <v>29</v>
      </c>
      <c r="O3265" t="s">
        <v>30</v>
      </c>
      <c r="P3265" t="s">
        <v>31</v>
      </c>
      <c r="Q3265" t="s">
        <v>41</v>
      </c>
      <c r="R3265" t="s">
        <v>33</v>
      </c>
      <c r="S3265" t="s">
        <v>42</v>
      </c>
      <c r="T3265" t="s">
        <v>35</v>
      </c>
      <c r="U3265" s="1" t="s">
        <v>43</v>
      </c>
      <c r="V3265">
        <v>2</v>
      </c>
      <c r="W3265">
        <v>0</v>
      </c>
      <c r="X3265">
        <v>0</v>
      </c>
      <c r="Y3265">
        <v>0</v>
      </c>
      <c r="Z3265">
        <v>1</v>
      </c>
    </row>
    <row r="3266" spans="1:26" x14ac:dyDescent="0.25">
      <c r="A3266">
        <v>107030634</v>
      </c>
      <c r="B3266" t="s">
        <v>86</v>
      </c>
      <c r="C3266" t="s">
        <v>65</v>
      </c>
      <c r="D3266">
        <v>10000026</v>
      </c>
      <c r="E3266">
        <v>10000026</v>
      </c>
      <c r="F3266">
        <v>24.655000000000001</v>
      </c>
      <c r="G3266">
        <v>200370</v>
      </c>
      <c r="H3266">
        <v>0.1</v>
      </c>
      <c r="I3266">
        <v>2022</v>
      </c>
      <c r="J3266" t="s">
        <v>154</v>
      </c>
      <c r="K3266" t="s">
        <v>55</v>
      </c>
      <c r="L3266" s="127">
        <v>0.48055555555555557</v>
      </c>
      <c r="M3266" t="s">
        <v>28</v>
      </c>
      <c r="N3266" t="s">
        <v>49</v>
      </c>
      <c r="O3266" t="s">
        <v>30</v>
      </c>
      <c r="P3266" t="s">
        <v>31</v>
      </c>
      <c r="Q3266" t="s">
        <v>41</v>
      </c>
      <c r="R3266" t="s">
        <v>33</v>
      </c>
      <c r="S3266" t="s">
        <v>42</v>
      </c>
      <c r="T3266" t="s">
        <v>35</v>
      </c>
      <c r="U3266" s="1" t="s">
        <v>36</v>
      </c>
      <c r="V3266">
        <v>2</v>
      </c>
      <c r="W3266">
        <v>0</v>
      </c>
      <c r="X3266">
        <v>0</v>
      </c>
      <c r="Y3266">
        <v>0</v>
      </c>
      <c r="Z3266">
        <v>0</v>
      </c>
    </row>
    <row r="3267" spans="1:26" x14ac:dyDescent="0.25">
      <c r="A3267">
        <v>107030728</v>
      </c>
      <c r="B3267" t="s">
        <v>97</v>
      </c>
      <c r="C3267" t="s">
        <v>45</v>
      </c>
      <c r="D3267">
        <v>50006592</v>
      </c>
      <c r="E3267">
        <v>40001546</v>
      </c>
      <c r="F3267">
        <v>10.404</v>
      </c>
      <c r="G3267">
        <v>50030745</v>
      </c>
      <c r="H3267">
        <v>0</v>
      </c>
      <c r="I3267">
        <v>2022</v>
      </c>
      <c r="J3267" t="s">
        <v>154</v>
      </c>
      <c r="K3267" t="s">
        <v>55</v>
      </c>
      <c r="L3267" s="127">
        <v>0.53194444444444444</v>
      </c>
      <c r="M3267" t="s">
        <v>40</v>
      </c>
      <c r="N3267" t="s">
        <v>49</v>
      </c>
      <c r="O3267" t="s">
        <v>30</v>
      </c>
      <c r="P3267" t="s">
        <v>31</v>
      </c>
      <c r="Q3267" t="s">
        <v>41</v>
      </c>
      <c r="R3267" t="s">
        <v>50</v>
      </c>
      <c r="S3267" t="s">
        <v>42</v>
      </c>
      <c r="T3267" t="s">
        <v>35</v>
      </c>
      <c r="U3267" s="1" t="s">
        <v>43</v>
      </c>
      <c r="V3267">
        <v>2</v>
      </c>
      <c r="W3267">
        <v>0</v>
      </c>
      <c r="X3267">
        <v>0</v>
      </c>
      <c r="Y3267">
        <v>0</v>
      </c>
      <c r="Z3267">
        <v>1</v>
      </c>
    </row>
    <row r="3268" spans="1:26" x14ac:dyDescent="0.25">
      <c r="A3268">
        <v>107030882</v>
      </c>
      <c r="B3268" t="s">
        <v>96</v>
      </c>
      <c r="C3268" t="s">
        <v>38</v>
      </c>
      <c r="D3268">
        <v>20000421</v>
      </c>
      <c r="E3268">
        <v>20000421</v>
      </c>
      <c r="F3268">
        <v>999.99900000000002</v>
      </c>
      <c r="G3268">
        <v>50003030</v>
      </c>
      <c r="H3268">
        <v>0.1</v>
      </c>
      <c r="I3268">
        <v>2022</v>
      </c>
      <c r="J3268" t="s">
        <v>154</v>
      </c>
      <c r="K3268" t="s">
        <v>39</v>
      </c>
      <c r="L3268" s="127">
        <v>0.8666666666666667</v>
      </c>
      <c r="M3268" t="s">
        <v>28</v>
      </c>
      <c r="N3268" t="s">
        <v>49</v>
      </c>
      <c r="O3268" t="s">
        <v>30</v>
      </c>
      <c r="P3268" t="s">
        <v>31</v>
      </c>
      <c r="Q3268" t="s">
        <v>32</v>
      </c>
      <c r="R3268" t="s">
        <v>33</v>
      </c>
      <c r="S3268" t="s">
        <v>42</v>
      </c>
      <c r="T3268" t="s">
        <v>57</v>
      </c>
      <c r="U3268" s="1" t="s">
        <v>43</v>
      </c>
      <c r="V3268">
        <v>5</v>
      </c>
      <c r="W3268">
        <v>0</v>
      </c>
      <c r="X3268">
        <v>0</v>
      </c>
      <c r="Y3268">
        <v>0</v>
      </c>
      <c r="Z3268">
        <v>4</v>
      </c>
    </row>
    <row r="3269" spans="1:26" x14ac:dyDescent="0.25">
      <c r="A3269">
        <v>107030938</v>
      </c>
      <c r="B3269" t="s">
        <v>96</v>
      </c>
      <c r="C3269" t="s">
        <v>45</v>
      </c>
      <c r="D3269">
        <v>50025762</v>
      </c>
      <c r="E3269">
        <v>50025762</v>
      </c>
      <c r="F3269">
        <v>999.99900000000002</v>
      </c>
      <c r="H3269">
        <v>0</v>
      </c>
      <c r="I3269">
        <v>2022</v>
      </c>
      <c r="J3269" t="s">
        <v>154</v>
      </c>
      <c r="K3269" t="s">
        <v>55</v>
      </c>
      <c r="L3269" s="127">
        <v>0.47083333333333338</v>
      </c>
      <c r="M3269" t="s">
        <v>40</v>
      </c>
      <c r="N3269" t="s">
        <v>29</v>
      </c>
      <c r="O3269" t="s">
        <v>30</v>
      </c>
      <c r="P3269" t="s">
        <v>54</v>
      </c>
      <c r="Q3269" t="s">
        <v>41</v>
      </c>
      <c r="R3269" t="s">
        <v>61</v>
      </c>
      <c r="S3269" t="s">
        <v>42</v>
      </c>
      <c r="T3269" t="s">
        <v>35</v>
      </c>
      <c r="U3269" s="1" t="s">
        <v>43</v>
      </c>
      <c r="V3269">
        <v>2</v>
      </c>
      <c r="W3269">
        <v>0</v>
      </c>
      <c r="X3269">
        <v>0</v>
      </c>
      <c r="Y3269">
        <v>0</v>
      </c>
      <c r="Z3269">
        <v>1</v>
      </c>
    </row>
    <row r="3270" spans="1:26" x14ac:dyDescent="0.25">
      <c r="A3270">
        <v>107031209</v>
      </c>
      <c r="B3270" t="s">
        <v>86</v>
      </c>
      <c r="C3270" t="s">
        <v>65</v>
      </c>
      <c r="D3270">
        <v>10000026</v>
      </c>
      <c r="E3270">
        <v>10000026</v>
      </c>
      <c r="F3270">
        <v>24.954999999999998</v>
      </c>
      <c r="G3270">
        <v>200370</v>
      </c>
      <c r="H3270">
        <v>0.2</v>
      </c>
      <c r="I3270">
        <v>2022</v>
      </c>
      <c r="J3270" t="s">
        <v>154</v>
      </c>
      <c r="K3270" t="s">
        <v>55</v>
      </c>
      <c r="L3270" s="127">
        <v>0.49861111111111112</v>
      </c>
      <c r="M3270" t="s">
        <v>28</v>
      </c>
      <c r="N3270" t="s">
        <v>49</v>
      </c>
      <c r="O3270" t="s">
        <v>30</v>
      </c>
      <c r="P3270" t="s">
        <v>31</v>
      </c>
      <c r="Q3270" t="s">
        <v>41</v>
      </c>
      <c r="R3270" t="s">
        <v>33</v>
      </c>
      <c r="S3270" t="s">
        <v>42</v>
      </c>
      <c r="T3270" t="s">
        <v>35</v>
      </c>
      <c r="U3270" s="1" t="s">
        <v>36</v>
      </c>
      <c r="V3270">
        <v>6</v>
      </c>
      <c r="W3270">
        <v>0</v>
      </c>
      <c r="X3270">
        <v>0</v>
      </c>
      <c r="Y3270">
        <v>0</v>
      </c>
      <c r="Z3270">
        <v>0</v>
      </c>
    </row>
    <row r="3271" spans="1:26" x14ac:dyDescent="0.25">
      <c r="A3271">
        <v>107031222</v>
      </c>
      <c r="B3271" t="s">
        <v>81</v>
      </c>
      <c r="C3271" t="s">
        <v>65</v>
      </c>
      <c r="D3271">
        <v>10000485</v>
      </c>
      <c r="E3271">
        <v>10800485</v>
      </c>
      <c r="F3271">
        <v>30.808</v>
      </c>
      <c r="G3271">
        <v>20000521</v>
      </c>
      <c r="H3271">
        <v>0.1</v>
      </c>
      <c r="I3271">
        <v>2022</v>
      </c>
      <c r="J3271" t="s">
        <v>154</v>
      </c>
      <c r="K3271" t="s">
        <v>55</v>
      </c>
      <c r="L3271" s="127">
        <v>0.67083333333333339</v>
      </c>
      <c r="M3271" t="s">
        <v>28</v>
      </c>
      <c r="N3271" t="s">
        <v>49</v>
      </c>
      <c r="O3271" t="s">
        <v>30</v>
      </c>
      <c r="P3271" t="s">
        <v>31</v>
      </c>
      <c r="Q3271" t="s">
        <v>32</v>
      </c>
      <c r="R3271" t="s">
        <v>33</v>
      </c>
      <c r="S3271" t="s">
        <v>42</v>
      </c>
      <c r="T3271" t="s">
        <v>35</v>
      </c>
      <c r="U3271" s="1" t="s">
        <v>116</v>
      </c>
      <c r="V3271">
        <v>0</v>
      </c>
      <c r="W3271">
        <v>0</v>
      </c>
      <c r="X3271">
        <v>0</v>
      </c>
      <c r="Y3271">
        <v>0</v>
      </c>
      <c r="Z3271">
        <v>0</v>
      </c>
    </row>
    <row r="3272" spans="1:26" x14ac:dyDescent="0.25">
      <c r="A3272">
        <v>107031224</v>
      </c>
      <c r="B3272" t="s">
        <v>104</v>
      </c>
      <c r="C3272" t="s">
        <v>65</v>
      </c>
      <c r="D3272">
        <v>10000026</v>
      </c>
      <c r="E3272">
        <v>10000026</v>
      </c>
      <c r="F3272">
        <v>0</v>
      </c>
      <c r="G3272">
        <v>200400</v>
      </c>
      <c r="H3272">
        <v>0.5</v>
      </c>
      <c r="I3272">
        <v>2022</v>
      </c>
      <c r="J3272" t="s">
        <v>154</v>
      </c>
      <c r="K3272" t="s">
        <v>55</v>
      </c>
      <c r="L3272" s="127">
        <v>0.65277777777777779</v>
      </c>
      <c r="M3272" t="s">
        <v>28</v>
      </c>
      <c r="N3272" t="s">
        <v>49</v>
      </c>
      <c r="O3272" t="s">
        <v>30</v>
      </c>
      <c r="P3272" t="s">
        <v>31</v>
      </c>
      <c r="Q3272" t="s">
        <v>41</v>
      </c>
      <c r="R3272" t="s">
        <v>33</v>
      </c>
      <c r="S3272" t="s">
        <v>42</v>
      </c>
      <c r="T3272" t="s">
        <v>35</v>
      </c>
      <c r="U3272" s="1" t="s">
        <v>36</v>
      </c>
      <c r="V3272">
        <v>2</v>
      </c>
      <c r="W3272">
        <v>0</v>
      </c>
      <c r="X3272">
        <v>0</v>
      </c>
      <c r="Y3272">
        <v>0</v>
      </c>
      <c r="Z3272">
        <v>0</v>
      </c>
    </row>
    <row r="3273" spans="1:26" x14ac:dyDescent="0.25">
      <c r="A3273">
        <v>107031226</v>
      </c>
      <c r="B3273" t="s">
        <v>104</v>
      </c>
      <c r="C3273" t="s">
        <v>65</v>
      </c>
      <c r="D3273">
        <v>10000026</v>
      </c>
      <c r="E3273">
        <v>10000026</v>
      </c>
      <c r="F3273">
        <v>0</v>
      </c>
      <c r="G3273">
        <v>200400</v>
      </c>
      <c r="H3273">
        <v>0.2</v>
      </c>
      <c r="I3273">
        <v>2022</v>
      </c>
      <c r="J3273" t="s">
        <v>154</v>
      </c>
      <c r="K3273" t="s">
        <v>55</v>
      </c>
      <c r="L3273" s="127">
        <v>0.68333333333333324</v>
      </c>
      <c r="M3273" t="s">
        <v>28</v>
      </c>
      <c r="N3273" t="s">
        <v>49</v>
      </c>
      <c r="O3273" t="s">
        <v>30</v>
      </c>
      <c r="P3273" t="s">
        <v>31</v>
      </c>
      <c r="Q3273" t="s">
        <v>41</v>
      </c>
      <c r="R3273" t="s">
        <v>33</v>
      </c>
      <c r="S3273" t="s">
        <v>42</v>
      </c>
      <c r="T3273" t="s">
        <v>35</v>
      </c>
      <c r="U3273" s="1" t="s">
        <v>36</v>
      </c>
      <c r="V3273">
        <v>1</v>
      </c>
      <c r="W3273">
        <v>0</v>
      </c>
      <c r="X3273">
        <v>0</v>
      </c>
      <c r="Y3273">
        <v>0</v>
      </c>
      <c r="Z3273">
        <v>0</v>
      </c>
    </row>
    <row r="3274" spans="1:26" x14ac:dyDescent="0.25">
      <c r="A3274">
        <v>107031228</v>
      </c>
      <c r="B3274" t="s">
        <v>104</v>
      </c>
      <c r="C3274" t="s">
        <v>65</v>
      </c>
      <c r="D3274">
        <v>10000026</v>
      </c>
      <c r="E3274">
        <v>10000026</v>
      </c>
      <c r="F3274">
        <v>0</v>
      </c>
      <c r="G3274">
        <v>200400</v>
      </c>
      <c r="H3274">
        <v>0.2</v>
      </c>
      <c r="I3274">
        <v>2022</v>
      </c>
      <c r="J3274" t="s">
        <v>154</v>
      </c>
      <c r="K3274" t="s">
        <v>55</v>
      </c>
      <c r="L3274" s="127">
        <v>0.68680555555555556</v>
      </c>
      <c r="M3274" t="s">
        <v>28</v>
      </c>
      <c r="N3274" t="s">
        <v>49</v>
      </c>
      <c r="O3274" t="s">
        <v>30</v>
      </c>
      <c r="P3274" t="s">
        <v>31</v>
      </c>
      <c r="Q3274" t="s">
        <v>41</v>
      </c>
      <c r="R3274" t="s">
        <v>33</v>
      </c>
      <c r="S3274" t="s">
        <v>42</v>
      </c>
      <c r="T3274" t="s">
        <v>35</v>
      </c>
      <c r="U3274" s="1" t="s">
        <v>36</v>
      </c>
      <c r="V3274">
        <v>1</v>
      </c>
      <c r="W3274">
        <v>0</v>
      </c>
      <c r="X3274">
        <v>0</v>
      </c>
      <c r="Y3274">
        <v>0</v>
      </c>
      <c r="Z3274">
        <v>0</v>
      </c>
    </row>
    <row r="3275" spans="1:26" x14ac:dyDescent="0.25">
      <c r="A3275">
        <v>107031229</v>
      </c>
      <c r="B3275" t="s">
        <v>104</v>
      </c>
      <c r="C3275" t="s">
        <v>65</v>
      </c>
      <c r="D3275">
        <v>10000026</v>
      </c>
      <c r="E3275">
        <v>10000026</v>
      </c>
      <c r="F3275">
        <v>6.7190000000000003</v>
      </c>
      <c r="G3275">
        <v>200470</v>
      </c>
      <c r="H3275">
        <v>0.2</v>
      </c>
      <c r="I3275">
        <v>2022</v>
      </c>
      <c r="J3275" t="s">
        <v>154</v>
      </c>
      <c r="K3275" t="s">
        <v>55</v>
      </c>
      <c r="L3275" s="127">
        <v>0.72777777777777775</v>
      </c>
      <c r="M3275" t="s">
        <v>28</v>
      </c>
      <c r="N3275" t="s">
        <v>49</v>
      </c>
      <c r="O3275" t="s">
        <v>30</v>
      </c>
      <c r="P3275" t="s">
        <v>31</v>
      </c>
      <c r="Q3275" t="s">
        <v>41</v>
      </c>
      <c r="R3275" t="s">
        <v>33</v>
      </c>
      <c r="S3275" t="s">
        <v>42</v>
      </c>
      <c r="T3275" t="s">
        <v>35</v>
      </c>
      <c r="U3275" s="1" t="s">
        <v>36</v>
      </c>
      <c r="V3275">
        <v>4</v>
      </c>
      <c r="W3275">
        <v>0</v>
      </c>
      <c r="X3275">
        <v>0</v>
      </c>
      <c r="Y3275">
        <v>0</v>
      </c>
      <c r="Z3275">
        <v>0</v>
      </c>
    </row>
    <row r="3276" spans="1:26" x14ac:dyDescent="0.25">
      <c r="A3276">
        <v>107031246</v>
      </c>
      <c r="B3276" t="s">
        <v>25</v>
      </c>
      <c r="C3276" t="s">
        <v>65</v>
      </c>
      <c r="D3276">
        <v>10000040</v>
      </c>
      <c r="E3276">
        <v>10000040</v>
      </c>
      <c r="F3276">
        <v>22.888000000000002</v>
      </c>
      <c r="G3276">
        <v>20000070</v>
      </c>
      <c r="H3276">
        <v>0.1</v>
      </c>
      <c r="I3276">
        <v>2022</v>
      </c>
      <c r="J3276" t="s">
        <v>154</v>
      </c>
      <c r="K3276" t="s">
        <v>48</v>
      </c>
      <c r="L3276" s="127">
        <v>0.71597222222222223</v>
      </c>
      <c r="M3276" t="s">
        <v>28</v>
      </c>
      <c r="N3276" t="s">
        <v>29</v>
      </c>
      <c r="O3276" t="s">
        <v>30</v>
      </c>
      <c r="P3276" t="s">
        <v>31</v>
      </c>
      <c r="Q3276" t="s">
        <v>41</v>
      </c>
      <c r="R3276" t="s">
        <v>33</v>
      </c>
      <c r="S3276" t="s">
        <v>42</v>
      </c>
      <c r="T3276" t="s">
        <v>35</v>
      </c>
      <c r="U3276" s="1" t="s">
        <v>64</v>
      </c>
      <c r="V3276">
        <v>5</v>
      </c>
      <c r="W3276">
        <v>0</v>
      </c>
      <c r="X3276">
        <v>0</v>
      </c>
      <c r="Y3276">
        <v>1</v>
      </c>
      <c r="Z3276">
        <v>1</v>
      </c>
    </row>
    <row r="3277" spans="1:26" x14ac:dyDescent="0.25">
      <c r="A3277">
        <v>107031283</v>
      </c>
      <c r="B3277" t="s">
        <v>117</v>
      </c>
      <c r="C3277" t="s">
        <v>65</v>
      </c>
      <c r="D3277">
        <v>10000040</v>
      </c>
      <c r="E3277">
        <v>10000040</v>
      </c>
      <c r="F3277">
        <v>11.65</v>
      </c>
      <c r="G3277">
        <v>20000021</v>
      </c>
      <c r="H3277">
        <v>0.4</v>
      </c>
      <c r="I3277">
        <v>2022</v>
      </c>
      <c r="J3277" t="s">
        <v>154</v>
      </c>
      <c r="K3277" t="s">
        <v>48</v>
      </c>
      <c r="L3277" s="127">
        <v>0.71250000000000002</v>
      </c>
      <c r="M3277" t="s">
        <v>28</v>
      </c>
      <c r="N3277" t="s">
        <v>49</v>
      </c>
      <c r="O3277" t="s">
        <v>30</v>
      </c>
      <c r="P3277" t="s">
        <v>31</v>
      </c>
      <c r="Q3277" t="s">
        <v>62</v>
      </c>
      <c r="R3277" t="s">
        <v>33</v>
      </c>
      <c r="S3277" t="s">
        <v>42</v>
      </c>
      <c r="T3277" t="s">
        <v>35</v>
      </c>
      <c r="U3277" s="1" t="s">
        <v>43</v>
      </c>
      <c r="V3277">
        <v>3</v>
      </c>
      <c r="W3277">
        <v>0</v>
      </c>
      <c r="X3277">
        <v>0</v>
      </c>
      <c r="Y3277">
        <v>0</v>
      </c>
      <c r="Z3277">
        <v>2</v>
      </c>
    </row>
    <row r="3278" spans="1:26" x14ac:dyDescent="0.25">
      <c r="A3278">
        <v>107031303</v>
      </c>
      <c r="B3278" t="s">
        <v>25</v>
      </c>
      <c r="C3278" t="s">
        <v>65</v>
      </c>
      <c r="D3278">
        <v>10000040</v>
      </c>
      <c r="E3278">
        <v>10000040</v>
      </c>
      <c r="F3278">
        <v>24.388000000000002</v>
      </c>
      <c r="G3278">
        <v>29000070</v>
      </c>
      <c r="H3278">
        <v>1.4</v>
      </c>
      <c r="I3278">
        <v>2022</v>
      </c>
      <c r="J3278" t="s">
        <v>154</v>
      </c>
      <c r="K3278" t="s">
        <v>39</v>
      </c>
      <c r="L3278" s="127">
        <v>0.24027777777777778</v>
      </c>
      <c r="M3278" t="s">
        <v>28</v>
      </c>
      <c r="N3278" t="s">
        <v>29</v>
      </c>
      <c r="O3278" t="s">
        <v>30</v>
      </c>
      <c r="P3278" t="s">
        <v>54</v>
      </c>
      <c r="Q3278" t="s">
        <v>41</v>
      </c>
      <c r="R3278" t="s">
        <v>33</v>
      </c>
      <c r="S3278" t="s">
        <v>42</v>
      </c>
      <c r="T3278" t="s">
        <v>57</v>
      </c>
      <c r="U3278" s="1" t="s">
        <v>36</v>
      </c>
      <c r="V3278">
        <v>3</v>
      </c>
      <c r="W3278">
        <v>0</v>
      </c>
      <c r="X3278">
        <v>0</v>
      </c>
      <c r="Y3278">
        <v>0</v>
      </c>
      <c r="Z3278">
        <v>0</v>
      </c>
    </row>
    <row r="3279" spans="1:26" x14ac:dyDescent="0.25">
      <c r="A3279">
        <v>107031339</v>
      </c>
      <c r="B3279" t="s">
        <v>86</v>
      </c>
      <c r="C3279" t="s">
        <v>65</v>
      </c>
      <c r="D3279">
        <v>10000026</v>
      </c>
      <c r="E3279">
        <v>10000026</v>
      </c>
      <c r="F3279">
        <v>24.655000000000001</v>
      </c>
      <c r="G3279">
        <v>200370</v>
      </c>
      <c r="H3279">
        <v>0.1</v>
      </c>
      <c r="I3279">
        <v>2022</v>
      </c>
      <c r="J3279" t="s">
        <v>154</v>
      </c>
      <c r="K3279" t="s">
        <v>58</v>
      </c>
      <c r="L3279" s="127">
        <v>0.51736111111111105</v>
      </c>
      <c r="M3279" t="s">
        <v>28</v>
      </c>
      <c r="N3279" t="s">
        <v>49</v>
      </c>
      <c r="O3279" t="s">
        <v>30</v>
      </c>
      <c r="P3279" t="s">
        <v>31</v>
      </c>
      <c r="Q3279" t="s">
        <v>41</v>
      </c>
      <c r="R3279" t="s">
        <v>33</v>
      </c>
      <c r="S3279" t="s">
        <v>42</v>
      </c>
      <c r="T3279" t="s">
        <v>35</v>
      </c>
      <c r="U3279" s="1" t="s">
        <v>36</v>
      </c>
      <c r="V3279">
        <v>5</v>
      </c>
      <c r="W3279">
        <v>0</v>
      </c>
      <c r="X3279">
        <v>0</v>
      </c>
      <c r="Y3279">
        <v>0</v>
      </c>
      <c r="Z3279">
        <v>0</v>
      </c>
    </row>
    <row r="3280" spans="1:26" x14ac:dyDescent="0.25">
      <c r="A3280">
        <v>107031344</v>
      </c>
      <c r="B3280" t="s">
        <v>117</v>
      </c>
      <c r="C3280" t="s">
        <v>65</v>
      </c>
      <c r="D3280">
        <v>10000077</v>
      </c>
      <c r="E3280">
        <v>10000077</v>
      </c>
      <c r="F3280">
        <v>19.856000000000002</v>
      </c>
      <c r="G3280">
        <v>200500</v>
      </c>
      <c r="H3280">
        <v>0.1</v>
      </c>
      <c r="I3280">
        <v>2022</v>
      </c>
      <c r="J3280" t="s">
        <v>154</v>
      </c>
      <c r="K3280" t="s">
        <v>55</v>
      </c>
      <c r="L3280" s="127">
        <v>0.70347222222222217</v>
      </c>
      <c r="M3280" t="s">
        <v>28</v>
      </c>
      <c r="N3280" t="s">
        <v>49</v>
      </c>
      <c r="O3280" t="s">
        <v>30</v>
      </c>
      <c r="P3280" t="s">
        <v>31</v>
      </c>
      <c r="Q3280" t="s">
        <v>41</v>
      </c>
      <c r="R3280" t="s">
        <v>33</v>
      </c>
      <c r="S3280" t="s">
        <v>34</v>
      </c>
      <c r="T3280" t="s">
        <v>35</v>
      </c>
      <c r="U3280" s="1" t="s">
        <v>36</v>
      </c>
      <c r="V3280">
        <v>6</v>
      </c>
      <c r="W3280">
        <v>0</v>
      </c>
      <c r="X3280">
        <v>0</v>
      </c>
      <c r="Y3280">
        <v>0</v>
      </c>
      <c r="Z3280">
        <v>0</v>
      </c>
    </row>
    <row r="3281" spans="1:26" x14ac:dyDescent="0.25">
      <c r="A3281">
        <v>107031346</v>
      </c>
      <c r="B3281" t="s">
        <v>117</v>
      </c>
      <c r="C3281" t="s">
        <v>65</v>
      </c>
      <c r="D3281">
        <v>10000077</v>
      </c>
      <c r="E3281">
        <v>10000077</v>
      </c>
      <c r="F3281">
        <v>19.806000000000001</v>
      </c>
      <c r="G3281">
        <v>200500</v>
      </c>
      <c r="H3281">
        <v>0.05</v>
      </c>
      <c r="I3281">
        <v>2022</v>
      </c>
      <c r="J3281" t="s">
        <v>154</v>
      </c>
      <c r="K3281" t="s">
        <v>55</v>
      </c>
      <c r="L3281" s="127">
        <v>0.74930555555555556</v>
      </c>
      <c r="M3281" t="s">
        <v>28</v>
      </c>
      <c r="N3281" t="s">
        <v>49</v>
      </c>
      <c r="O3281" t="s">
        <v>30</v>
      </c>
      <c r="P3281" t="s">
        <v>31</v>
      </c>
      <c r="Q3281" t="s">
        <v>62</v>
      </c>
      <c r="R3281" t="s">
        <v>33</v>
      </c>
      <c r="S3281" t="s">
        <v>34</v>
      </c>
      <c r="T3281" t="s">
        <v>35</v>
      </c>
      <c r="U3281" s="1" t="s">
        <v>36</v>
      </c>
      <c r="V3281">
        <v>8</v>
      </c>
      <c r="W3281">
        <v>0</v>
      </c>
      <c r="X3281">
        <v>0</v>
      </c>
      <c r="Y3281">
        <v>0</v>
      </c>
      <c r="Z3281">
        <v>0</v>
      </c>
    </row>
    <row r="3282" spans="1:26" x14ac:dyDescent="0.25">
      <c r="A3282">
        <v>107031366</v>
      </c>
      <c r="B3282" t="s">
        <v>25</v>
      </c>
      <c r="C3282" t="s">
        <v>65</v>
      </c>
      <c r="D3282">
        <v>10000040</v>
      </c>
      <c r="E3282">
        <v>10000040</v>
      </c>
      <c r="F3282">
        <v>999.99900000000002</v>
      </c>
      <c r="G3282">
        <v>20000070</v>
      </c>
      <c r="H3282">
        <v>0.1</v>
      </c>
      <c r="I3282">
        <v>2022</v>
      </c>
      <c r="J3282" t="s">
        <v>154</v>
      </c>
      <c r="K3282" t="s">
        <v>48</v>
      </c>
      <c r="L3282" s="127">
        <v>0.89374999999999993</v>
      </c>
      <c r="M3282" t="s">
        <v>28</v>
      </c>
      <c r="N3282" t="s">
        <v>49</v>
      </c>
      <c r="O3282" t="s">
        <v>30</v>
      </c>
      <c r="P3282" t="s">
        <v>31</v>
      </c>
      <c r="Q3282" t="s">
        <v>41</v>
      </c>
      <c r="R3282" t="s">
        <v>33</v>
      </c>
      <c r="S3282" t="s">
        <v>34</v>
      </c>
      <c r="T3282" t="s">
        <v>57</v>
      </c>
      <c r="U3282" s="1" t="s">
        <v>36</v>
      </c>
      <c r="V3282">
        <v>1</v>
      </c>
      <c r="W3282">
        <v>0</v>
      </c>
      <c r="X3282">
        <v>0</v>
      </c>
      <c r="Y3282">
        <v>0</v>
      </c>
      <c r="Z3282">
        <v>0</v>
      </c>
    </row>
    <row r="3283" spans="1:26" x14ac:dyDescent="0.25">
      <c r="A3283">
        <v>107031377</v>
      </c>
      <c r="B3283" t="s">
        <v>148</v>
      </c>
      <c r="C3283" t="s">
        <v>65</v>
      </c>
      <c r="D3283">
        <v>10000040</v>
      </c>
      <c r="E3283">
        <v>10000040</v>
      </c>
      <c r="F3283">
        <v>31.9</v>
      </c>
      <c r="G3283">
        <v>200315</v>
      </c>
      <c r="H3283">
        <v>0.4</v>
      </c>
      <c r="I3283">
        <v>2022</v>
      </c>
      <c r="J3283" t="s">
        <v>154</v>
      </c>
      <c r="K3283" t="s">
        <v>58</v>
      </c>
      <c r="L3283" s="127">
        <v>0.81666666666666676</v>
      </c>
      <c r="M3283" t="s">
        <v>28</v>
      </c>
      <c r="N3283" t="s">
        <v>29</v>
      </c>
      <c r="O3283" t="s">
        <v>30</v>
      </c>
      <c r="P3283" t="s">
        <v>31</v>
      </c>
      <c r="Q3283" t="s">
        <v>32</v>
      </c>
      <c r="R3283" t="s">
        <v>33</v>
      </c>
      <c r="S3283" t="s">
        <v>34</v>
      </c>
      <c r="T3283" t="s">
        <v>35</v>
      </c>
      <c r="U3283" s="1" t="s">
        <v>64</v>
      </c>
      <c r="V3283">
        <v>1</v>
      </c>
      <c r="W3283">
        <v>0</v>
      </c>
      <c r="X3283">
        <v>0</v>
      </c>
      <c r="Y3283">
        <v>1</v>
      </c>
      <c r="Z3283">
        <v>0</v>
      </c>
    </row>
    <row r="3284" spans="1:26" x14ac:dyDescent="0.25">
      <c r="A3284">
        <v>107031379</v>
      </c>
      <c r="B3284" t="s">
        <v>148</v>
      </c>
      <c r="C3284" t="s">
        <v>65</v>
      </c>
      <c r="D3284">
        <v>10000040</v>
      </c>
      <c r="E3284">
        <v>10000040</v>
      </c>
      <c r="F3284">
        <v>28.9</v>
      </c>
      <c r="G3284">
        <v>200290</v>
      </c>
      <c r="H3284">
        <v>0.1</v>
      </c>
      <c r="I3284">
        <v>2022</v>
      </c>
      <c r="J3284" t="s">
        <v>154</v>
      </c>
      <c r="K3284" t="s">
        <v>58</v>
      </c>
      <c r="L3284" s="127">
        <v>0.76944444444444438</v>
      </c>
      <c r="M3284" t="s">
        <v>28</v>
      </c>
      <c r="N3284" t="s">
        <v>29</v>
      </c>
      <c r="O3284" t="s">
        <v>30</v>
      </c>
      <c r="P3284" t="s">
        <v>31</v>
      </c>
      <c r="Q3284" t="s">
        <v>32</v>
      </c>
      <c r="R3284" t="s">
        <v>33</v>
      </c>
      <c r="S3284" t="s">
        <v>34</v>
      </c>
      <c r="T3284" t="s">
        <v>35</v>
      </c>
      <c r="U3284" s="1" t="s">
        <v>36</v>
      </c>
      <c r="V3284">
        <v>2</v>
      </c>
      <c r="W3284">
        <v>0</v>
      </c>
      <c r="X3284">
        <v>0</v>
      </c>
      <c r="Y3284">
        <v>0</v>
      </c>
      <c r="Z3284">
        <v>0</v>
      </c>
    </row>
    <row r="3285" spans="1:26" x14ac:dyDescent="0.25">
      <c r="A3285">
        <v>107031396</v>
      </c>
      <c r="B3285" t="s">
        <v>86</v>
      </c>
      <c r="C3285" t="s">
        <v>65</v>
      </c>
      <c r="D3285">
        <v>10000026</v>
      </c>
      <c r="E3285">
        <v>10000026</v>
      </c>
      <c r="F3285">
        <v>22.82</v>
      </c>
      <c r="G3285">
        <v>200350</v>
      </c>
      <c r="H3285">
        <v>5.7000000000000002E-2</v>
      </c>
      <c r="I3285">
        <v>2022</v>
      </c>
      <c r="J3285" t="s">
        <v>154</v>
      </c>
      <c r="K3285" t="s">
        <v>55</v>
      </c>
      <c r="L3285" s="127">
        <v>0.98263888888888884</v>
      </c>
      <c r="M3285" t="s">
        <v>28</v>
      </c>
      <c r="N3285" t="s">
        <v>49</v>
      </c>
      <c r="O3285" t="s">
        <v>30</v>
      </c>
      <c r="P3285" t="s">
        <v>31</v>
      </c>
      <c r="Q3285" t="s">
        <v>41</v>
      </c>
      <c r="R3285" t="s">
        <v>33</v>
      </c>
      <c r="S3285" t="s">
        <v>42</v>
      </c>
      <c r="T3285" t="s">
        <v>57</v>
      </c>
      <c r="U3285" s="1" t="s">
        <v>36</v>
      </c>
      <c r="V3285">
        <v>3</v>
      </c>
      <c r="W3285">
        <v>0</v>
      </c>
      <c r="X3285">
        <v>0</v>
      </c>
      <c r="Y3285">
        <v>0</v>
      </c>
      <c r="Z3285">
        <v>0</v>
      </c>
    </row>
    <row r="3286" spans="1:26" x14ac:dyDescent="0.25">
      <c r="A3286">
        <v>107031439</v>
      </c>
      <c r="B3286" t="s">
        <v>107</v>
      </c>
      <c r="C3286" t="s">
        <v>45</v>
      </c>
      <c r="D3286">
        <v>50007942</v>
      </c>
      <c r="E3286">
        <v>50007942</v>
      </c>
      <c r="F3286">
        <v>999.99900000000002</v>
      </c>
      <c r="G3286">
        <v>50007942</v>
      </c>
      <c r="H3286">
        <v>0</v>
      </c>
      <c r="I3286">
        <v>2022</v>
      </c>
      <c r="J3286" t="s">
        <v>154</v>
      </c>
      <c r="K3286" t="s">
        <v>58</v>
      </c>
      <c r="L3286" s="127">
        <v>0.50555555555555554</v>
      </c>
      <c r="M3286" t="s">
        <v>28</v>
      </c>
      <c r="N3286" t="s">
        <v>49</v>
      </c>
      <c r="P3286" t="s">
        <v>54</v>
      </c>
      <c r="Q3286" t="s">
        <v>41</v>
      </c>
      <c r="R3286" t="s">
        <v>33</v>
      </c>
      <c r="S3286" t="s">
        <v>42</v>
      </c>
      <c r="T3286" t="s">
        <v>35</v>
      </c>
      <c r="U3286" s="1" t="s">
        <v>43</v>
      </c>
      <c r="V3286">
        <v>3</v>
      </c>
      <c r="W3286">
        <v>0</v>
      </c>
      <c r="X3286">
        <v>0</v>
      </c>
      <c r="Y3286">
        <v>0</v>
      </c>
      <c r="Z3286">
        <v>1</v>
      </c>
    </row>
    <row r="3287" spans="1:26" x14ac:dyDescent="0.25">
      <c r="A3287">
        <v>107031591</v>
      </c>
      <c r="B3287" t="s">
        <v>44</v>
      </c>
      <c r="C3287" t="s">
        <v>45</v>
      </c>
      <c r="D3287">
        <v>50014232</v>
      </c>
      <c r="E3287">
        <v>30000098</v>
      </c>
      <c r="F3287">
        <v>2.0169999999999999</v>
      </c>
      <c r="G3287">
        <v>50013109</v>
      </c>
      <c r="H3287">
        <v>0</v>
      </c>
      <c r="I3287">
        <v>2022</v>
      </c>
      <c r="J3287" t="s">
        <v>154</v>
      </c>
      <c r="K3287" t="s">
        <v>60</v>
      </c>
      <c r="L3287" s="127">
        <v>0.91388888888888886</v>
      </c>
      <c r="M3287" t="s">
        <v>28</v>
      </c>
      <c r="N3287" t="s">
        <v>49</v>
      </c>
      <c r="P3287" t="s">
        <v>54</v>
      </c>
      <c r="Q3287" t="s">
        <v>62</v>
      </c>
      <c r="R3287" t="s">
        <v>33</v>
      </c>
      <c r="S3287" t="s">
        <v>34</v>
      </c>
      <c r="T3287" t="s">
        <v>47</v>
      </c>
      <c r="U3287" s="1" t="s">
        <v>36</v>
      </c>
      <c r="V3287">
        <v>1</v>
      </c>
      <c r="W3287">
        <v>0</v>
      </c>
      <c r="X3287">
        <v>0</v>
      </c>
      <c r="Y3287">
        <v>0</v>
      </c>
      <c r="Z3287">
        <v>0</v>
      </c>
    </row>
    <row r="3288" spans="1:26" x14ac:dyDescent="0.25">
      <c r="A3288">
        <v>107031605</v>
      </c>
      <c r="B3288" t="s">
        <v>44</v>
      </c>
      <c r="C3288" t="s">
        <v>45</v>
      </c>
      <c r="D3288">
        <v>50014232</v>
      </c>
      <c r="E3288">
        <v>30000098</v>
      </c>
      <c r="F3288">
        <v>2.0169999999999999</v>
      </c>
      <c r="G3288">
        <v>50013109</v>
      </c>
      <c r="H3288">
        <v>0</v>
      </c>
      <c r="I3288">
        <v>2022</v>
      </c>
      <c r="J3288" t="s">
        <v>154</v>
      </c>
      <c r="K3288" t="s">
        <v>58</v>
      </c>
      <c r="L3288" s="127">
        <v>0.97777777777777775</v>
      </c>
      <c r="M3288" t="s">
        <v>40</v>
      </c>
      <c r="N3288" t="s">
        <v>29</v>
      </c>
      <c r="O3288" t="s">
        <v>30</v>
      </c>
      <c r="P3288" t="s">
        <v>54</v>
      </c>
      <c r="Q3288" t="s">
        <v>41</v>
      </c>
      <c r="R3288" t="s">
        <v>61</v>
      </c>
      <c r="S3288" t="s">
        <v>42</v>
      </c>
      <c r="T3288" t="s">
        <v>47</v>
      </c>
      <c r="U3288" s="1" t="s">
        <v>43</v>
      </c>
      <c r="V3288">
        <v>4</v>
      </c>
      <c r="W3288">
        <v>0</v>
      </c>
      <c r="X3288">
        <v>0</v>
      </c>
      <c r="Y3288">
        <v>0</v>
      </c>
      <c r="Z3288">
        <v>4</v>
      </c>
    </row>
    <row r="3289" spans="1:26" x14ac:dyDescent="0.25">
      <c r="A3289">
        <v>107031673</v>
      </c>
      <c r="B3289" t="s">
        <v>78</v>
      </c>
      <c r="C3289" t="s">
        <v>65</v>
      </c>
      <c r="D3289">
        <v>19000085</v>
      </c>
      <c r="E3289">
        <v>19000085</v>
      </c>
      <c r="F3289">
        <v>999.99900000000002</v>
      </c>
      <c r="G3289">
        <v>50000377</v>
      </c>
      <c r="H3289">
        <v>0.25</v>
      </c>
      <c r="I3289">
        <v>2022</v>
      </c>
      <c r="J3289" t="s">
        <v>154</v>
      </c>
      <c r="K3289" t="s">
        <v>60</v>
      </c>
      <c r="L3289" s="127">
        <v>0.97986111111111107</v>
      </c>
      <c r="M3289" t="s">
        <v>28</v>
      </c>
      <c r="N3289" t="s">
        <v>49</v>
      </c>
      <c r="O3289" t="s">
        <v>30</v>
      </c>
      <c r="P3289" t="s">
        <v>54</v>
      </c>
      <c r="Q3289" t="s">
        <v>41</v>
      </c>
      <c r="S3289" t="s">
        <v>42</v>
      </c>
      <c r="T3289" t="s">
        <v>57</v>
      </c>
      <c r="U3289" s="1" t="s">
        <v>36</v>
      </c>
      <c r="V3289">
        <v>6</v>
      </c>
      <c r="W3289">
        <v>0</v>
      </c>
      <c r="X3289">
        <v>0</v>
      </c>
      <c r="Y3289">
        <v>0</v>
      </c>
      <c r="Z3289">
        <v>0</v>
      </c>
    </row>
    <row r="3290" spans="1:26" x14ac:dyDescent="0.25">
      <c r="A3290">
        <v>107031700</v>
      </c>
      <c r="B3290" t="s">
        <v>164</v>
      </c>
      <c r="C3290" t="s">
        <v>45</v>
      </c>
      <c r="D3290">
        <v>50029662</v>
      </c>
      <c r="E3290">
        <v>40001296</v>
      </c>
      <c r="F3290">
        <v>5.6000000000000001E-2</v>
      </c>
      <c r="G3290">
        <v>50032515</v>
      </c>
      <c r="H3290">
        <v>1.4E-2</v>
      </c>
      <c r="I3290">
        <v>2022</v>
      </c>
      <c r="J3290" t="s">
        <v>154</v>
      </c>
      <c r="K3290" t="s">
        <v>58</v>
      </c>
      <c r="L3290" s="127">
        <v>0.64097222222222217</v>
      </c>
      <c r="M3290" t="s">
        <v>28</v>
      </c>
      <c r="N3290" t="s">
        <v>29</v>
      </c>
      <c r="O3290" t="s">
        <v>30</v>
      </c>
      <c r="P3290" t="s">
        <v>68</v>
      </c>
      <c r="Q3290" t="s">
        <v>41</v>
      </c>
      <c r="R3290" t="s">
        <v>33</v>
      </c>
      <c r="S3290" t="s">
        <v>42</v>
      </c>
      <c r="T3290" t="s">
        <v>35</v>
      </c>
      <c r="U3290" s="1" t="s">
        <v>36</v>
      </c>
      <c r="V3290">
        <v>3</v>
      </c>
      <c r="W3290">
        <v>0</v>
      </c>
      <c r="X3290">
        <v>0</v>
      </c>
      <c r="Y3290">
        <v>0</v>
      </c>
      <c r="Z3290">
        <v>0</v>
      </c>
    </row>
    <row r="3291" spans="1:26" x14ac:dyDescent="0.25">
      <c r="A3291">
        <v>107031924</v>
      </c>
      <c r="B3291" t="s">
        <v>25</v>
      </c>
      <c r="C3291" t="s">
        <v>45</v>
      </c>
      <c r="D3291">
        <v>50023902</v>
      </c>
      <c r="E3291">
        <v>40002026</v>
      </c>
      <c r="F3291">
        <v>5.01</v>
      </c>
      <c r="G3291">
        <v>50031909</v>
      </c>
      <c r="H3291">
        <v>4.1000000000000002E-2</v>
      </c>
      <c r="I3291">
        <v>2022</v>
      </c>
      <c r="J3291" t="s">
        <v>154</v>
      </c>
      <c r="K3291" t="s">
        <v>58</v>
      </c>
      <c r="L3291" s="127">
        <v>0.64583333333333337</v>
      </c>
      <c r="M3291" t="s">
        <v>92</v>
      </c>
      <c r="Q3291" t="s">
        <v>41</v>
      </c>
      <c r="R3291" t="s">
        <v>33</v>
      </c>
      <c r="S3291" t="s">
        <v>42</v>
      </c>
      <c r="T3291" t="s">
        <v>35</v>
      </c>
      <c r="U3291" s="1" t="s">
        <v>64</v>
      </c>
      <c r="V3291">
        <v>1</v>
      </c>
      <c r="W3291">
        <v>0</v>
      </c>
      <c r="X3291">
        <v>0</v>
      </c>
      <c r="Y3291">
        <v>1</v>
      </c>
      <c r="Z3291">
        <v>0</v>
      </c>
    </row>
    <row r="3292" spans="1:26" x14ac:dyDescent="0.25">
      <c r="A3292">
        <v>107031940</v>
      </c>
      <c r="B3292" t="s">
        <v>117</v>
      </c>
      <c r="C3292" t="s">
        <v>45</v>
      </c>
      <c r="D3292">
        <v>50003816</v>
      </c>
      <c r="E3292">
        <v>50003816</v>
      </c>
      <c r="F3292">
        <v>999.99900000000002</v>
      </c>
      <c r="H3292">
        <v>0</v>
      </c>
      <c r="I3292">
        <v>2022</v>
      </c>
      <c r="J3292" t="s">
        <v>145</v>
      </c>
      <c r="K3292" t="s">
        <v>55</v>
      </c>
      <c r="L3292" s="127">
        <v>0.65902777777777777</v>
      </c>
      <c r="M3292" t="s">
        <v>28</v>
      </c>
      <c r="N3292" t="s">
        <v>29</v>
      </c>
      <c r="O3292" t="s">
        <v>30</v>
      </c>
      <c r="P3292" t="s">
        <v>31</v>
      </c>
      <c r="Q3292" t="s">
        <v>41</v>
      </c>
      <c r="R3292" t="s">
        <v>61</v>
      </c>
      <c r="S3292" t="s">
        <v>42</v>
      </c>
      <c r="T3292" t="s">
        <v>35</v>
      </c>
      <c r="U3292" s="1" t="s">
        <v>36</v>
      </c>
      <c r="V3292">
        <v>2</v>
      </c>
      <c r="W3292">
        <v>0</v>
      </c>
      <c r="X3292">
        <v>0</v>
      </c>
      <c r="Y3292">
        <v>0</v>
      </c>
      <c r="Z3292">
        <v>0</v>
      </c>
    </row>
    <row r="3293" spans="1:26" x14ac:dyDescent="0.25">
      <c r="A3293">
        <v>107032209</v>
      </c>
      <c r="B3293" t="s">
        <v>117</v>
      </c>
      <c r="C3293" t="s">
        <v>65</v>
      </c>
      <c r="D3293">
        <v>10000040</v>
      </c>
      <c r="E3293">
        <v>10000040</v>
      </c>
      <c r="F3293">
        <v>14.7</v>
      </c>
      <c r="G3293">
        <v>40002158</v>
      </c>
      <c r="H3293">
        <v>0.1</v>
      </c>
      <c r="I3293">
        <v>2022</v>
      </c>
      <c r="J3293" t="s">
        <v>154</v>
      </c>
      <c r="K3293" t="s">
        <v>55</v>
      </c>
      <c r="L3293" s="127">
        <v>0.72638888888888886</v>
      </c>
      <c r="M3293" t="s">
        <v>28</v>
      </c>
      <c r="N3293" t="s">
        <v>49</v>
      </c>
      <c r="O3293" t="s">
        <v>30</v>
      </c>
      <c r="P3293" t="s">
        <v>31</v>
      </c>
      <c r="Q3293" t="s">
        <v>41</v>
      </c>
      <c r="R3293" t="s">
        <v>33</v>
      </c>
      <c r="S3293" t="s">
        <v>42</v>
      </c>
      <c r="T3293" t="s">
        <v>35</v>
      </c>
      <c r="U3293" s="1" t="s">
        <v>43</v>
      </c>
      <c r="V3293">
        <v>1</v>
      </c>
      <c r="W3293">
        <v>0</v>
      </c>
      <c r="X3293">
        <v>0</v>
      </c>
      <c r="Y3293">
        <v>0</v>
      </c>
      <c r="Z3293">
        <v>1</v>
      </c>
    </row>
    <row r="3294" spans="1:26" x14ac:dyDescent="0.25">
      <c r="A3294">
        <v>107032238</v>
      </c>
      <c r="B3294" t="s">
        <v>104</v>
      </c>
      <c r="C3294" t="s">
        <v>65</v>
      </c>
      <c r="D3294">
        <v>10000026</v>
      </c>
      <c r="E3294">
        <v>10000026</v>
      </c>
      <c r="F3294">
        <v>3.1909999999999998</v>
      </c>
      <c r="G3294">
        <v>20000025</v>
      </c>
      <c r="H3294">
        <v>0.1</v>
      </c>
      <c r="I3294">
        <v>2022</v>
      </c>
      <c r="J3294" t="s">
        <v>154</v>
      </c>
      <c r="K3294" t="s">
        <v>58</v>
      </c>
      <c r="L3294" s="127">
        <v>0.89513888888888893</v>
      </c>
      <c r="M3294" t="s">
        <v>28</v>
      </c>
      <c r="N3294" t="s">
        <v>49</v>
      </c>
      <c r="O3294" t="s">
        <v>30</v>
      </c>
      <c r="P3294" t="s">
        <v>31</v>
      </c>
      <c r="Q3294" t="s">
        <v>32</v>
      </c>
      <c r="R3294" t="s">
        <v>33</v>
      </c>
      <c r="S3294" t="s">
        <v>139</v>
      </c>
      <c r="T3294" t="s">
        <v>57</v>
      </c>
      <c r="U3294" s="1" t="s">
        <v>36</v>
      </c>
      <c r="V3294">
        <v>1</v>
      </c>
      <c r="W3294">
        <v>0</v>
      </c>
      <c r="X3294">
        <v>0</v>
      </c>
      <c r="Y3294">
        <v>0</v>
      </c>
      <c r="Z3294">
        <v>0</v>
      </c>
    </row>
    <row r="3295" spans="1:26" x14ac:dyDescent="0.25">
      <c r="A3295">
        <v>107032269</v>
      </c>
      <c r="B3295" t="s">
        <v>25</v>
      </c>
      <c r="C3295" t="s">
        <v>65</v>
      </c>
      <c r="D3295">
        <v>10000040</v>
      </c>
      <c r="E3295">
        <v>10000040</v>
      </c>
      <c r="F3295">
        <v>27.196000000000002</v>
      </c>
      <c r="G3295">
        <v>20000070</v>
      </c>
      <c r="H3295">
        <v>5.7000000000000002E-2</v>
      </c>
      <c r="I3295">
        <v>2022</v>
      </c>
      <c r="J3295" t="s">
        <v>154</v>
      </c>
      <c r="K3295" t="s">
        <v>58</v>
      </c>
      <c r="L3295" s="127">
        <v>0.55625000000000002</v>
      </c>
      <c r="M3295" t="s">
        <v>28</v>
      </c>
      <c r="N3295" t="s">
        <v>29</v>
      </c>
      <c r="O3295" t="s">
        <v>30</v>
      </c>
      <c r="P3295" t="s">
        <v>54</v>
      </c>
      <c r="Q3295" t="s">
        <v>41</v>
      </c>
      <c r="R3295" t="s">
        <v>33</v>
      </c>
      <c r="S3295" t="s">
        <v>42</v>
      </c>
      <c r="T3295" t="s">
        <v>35</v>
      </c>
      <c r="U3295" s="1" t="s">
        <v>36</v>
      </c>
      <c r="V3295">
        <v>4</v>
      </c>
      <c r="W3295">
        <v>0</v>
      </c>
      <c r="X3295">
        <v>0</v>
      </c>
      <c r="Y3295">
        <v>0</v>
      </c>
      <c r="Z3295">
        <v>0</v>
      </c>
    </row>
    <row r="3296" spans="1:26" x14ac:dyDescent="0.25">
      <c r="A3296">
        <v>107032296</v>
      </c>
      <c r="B3296" t="s">
        <v>104</v>
      </c>
      <c r="C3296" t="s">
        <v>65</v>
      </c>
      <c r="D3296">
        <v>10000026</v>
      </c>
      <c r="E3296">
        <v>10000026</v>
      </c>
      <c r="F3296">
        <v>1.5109999999999999</v>
      </c>
      <c r="G3296">
        <v>200430</v>
      </c>
      <c r="H3296">
        <v>1</v>
      </c>
      <c r="I3296">
        <v>2022</v>
      </c>
      <c r="J3296" t="s">
        <v>154</v>
      </c>
      <c r="K3296" t="s">
        <v>58</v>
      </c>
      <c r="L3296" s="127">
        <v>0.52083333333333337</v>
      </c>
      <c r="M3296" t="s">
        <v>28</v>
      </c>
      <c r="N3296" t="s">
        <v>49</v>
      </c>
      <c r="O3296" t="s">
        <v>30</v>
      </c>
      <c r="P3296" t="s">
        <v>54</v>
      </c>
      <c r="Q3296" t="s">
        <v>41</v>
      </c>
      <c r="R3296" t="s">
        <v>33</v>
      </c>
      <c r="S3296" t="s">
        <v>42</v>
      </c>
      <c r="T3296" t="s">
        <v>35</v>
      </c>
      <c r="U3296" s="1" t="s">
        <v>36</v>
      </c>
      <c r="V3296">
        <v>1</v>
      </c>
      <c r="W3296">
        <v>0</v>
      </c>
      <c r="X3296">
        <v>0</v>
      </c>
      <c r="Y3296">
        <v>0</v>
      </c>
      <c r="Z3296">
        <v>0</v>
      </c>
    </row>
    <row r="3297" spans="1:26" x14ac:dyDescent="0.25">
      <c r="A3297">
        <v>107032372</v>
      </c>
      <c r="B3297" t="s">
        <v>126</v>
      </c>
      <c r="C3297" t="s">
        <v>38</v>
      </c>
      <c r="D3297">
        <v>20000701</v>
      </c>
      <c r="E3297">
        <v>20000701</v>
      </c>
      <c r="F3297">
        <v>12.116</v>
      </c>
      <c r="G3297">
        <v>30000053</v>
      </c>
      <c r="H3297">
        <v>0.9</v>
      </c>
      <c r="I3297">
        <v>2022</v>
      </c>
      <c r="J3297" t="s">
        <v>154</v>
      </c>
      <c r="K3297" t="s">
        <v>55</v>
      </c>
      <c r="L3297" s="127">
        <v>0.94374999999999998</v>
      </c>
      <c r="M3297" t="s">
        <v>40</v>
      </c>
      <c r="N3297" t="s">
        <v>49</v>
      </c>
      <c r="O3297" t="s">
        <v>30</v>
      </c>
      <c r="P3297" t="s">
        <v>54</v>
      </c>
      <c r="Q3297" t="s">
        <v>41</v>
      </c>
      <c r="R3297" t="s">
        <v>75</v>
      </c>
      <c r="S3297" t="s">
        <v>42</v>
      </c>
      <c r="T3297" t="s">
        <v>57</v>
      </c>
      <c r="U3297" s="1" t="s">
        <v>36</v>
      </c>
      <c r="V3297">
        <v>1</v>
      </c>
      <c r="W3297">
        <v>0</v>
      </c>
      <c r="X3297">
        <v>0</v>
      </c>
      <c r="Y3297">
        <v>0</v>
      </c>
      <c r="Z3297">
        <v>0</v>
      </c>
    </row>
    <row r="3298" spans="1:26" x14ac:dyDescent="0.25">
      <c r="A3298">
        <v>107032374</v>
      </c>
      <c r="B3298" t="s">
        <v>104</v>
      </c>
      <c r="C3298" t="s">
        <v>65</v>
      </c>
      <c r="D3298">
        <v>10000026</v>
      </c>
      <c r="E3298">
        <v>10000026</v>
      </c>
      <c r="F3298">
        <v>14.117000000000001</v>
      </c>
      <c r="G3298">
        <v>200540</v>
      </c>
      <c r="H3298">
        <v>0.6</v>
      </c>
      <c r="I3298">
        <v>2022</v>
      </c>
      <c r="J3298" t="s">
        <v>154</v>
      </c>
      <c r="K3298" t="s">
        <v>60</v>
      </c>
      <c r="L3298" s="127">
        <v>0.79652777777777783</v>
      </c>
      <c r="M3298" t="s">
        <v>28</v>
      </c>
      <c r="N3298" t="s">
        <v>49</v>
      </c>
      <c r="O3298" t="s">
        <v>30</v>
      </c>
      <c r="P3298" t="s">
        <v>68</v>
      </c>
      <c r="Q3298" t="s">
        <v>41</v>
      </c>
      <c r="R3298" t="s">
        <v>33</v>
      </c>
      <c r="S3298" t="s">
        <v>42</v>
      </c>
      <c r="T3298" t="s">
        <v>35</v>
      </c>
      <c r="U3298" s="1" t="s">
        <v>36</v>
      </c>
      <c r="V3298">
        <v>4</v>
      </c>
      <c r="W3298">
        <v>0</v>
      </c>
      <c r="X3298">
        <v>0</v>
      </c>
      <c r="Y3298">
        <v>0</v>
      </c>
      <c r="Z3298">
        <v>0</v>
      </c>
    </row>
    <row r="3299" spans="1:26" x14ac:dyDescent="0.25">
      <c r="A3299">
        <v>107032375</v>
      </c>
      <c r="B3299" t="s">
        <v>25</v>
      </c>
      <c r="C3299" t="s">
        <v>65</v>
      </c>
      <c r="D3299">
        <v>10000040</v>
      </c>
      <c r="E3299">
        <v>10000040</v>
      </c>
      <c r="F3299">
        <v>23.687999999999999</v>
      </c>
      <c r="G3299">
        <v>20000070</v>
      </c>
      <c r="H3299">
        <v>0.7</v>
      </c>
      <c r="I3299">
        <v>2022</v>
      </c>
      <c r="J3299" t="s">
        <v>154</v>
      </c>
      <c r="K3299" t="s">
        <v>58</v>
      </c>
      <c r="L3299" s="127">
        <v>0.63958333333333328</v>
      </c>
      <c r="M3299" t="s">
        <v>28</v>
      </c>
      <c r="N3299" t="s">
        <v>29</v>
      </c>
      <c r="O3299" t="s">
        <v>30</v>
      </c>
      <c r="P3299" t="s">
        <v>54</v>
      </c>
      <c r="Q3299" t="s">
        <v>41</v>
      </c>
      <c r="R3299" t="s">
        <v>33</v>
      </c>
      <c r="S3299" t="s">
        <v>42</v>
      </c>
      <c r="T3299" t="s">
        <v>35</v>
      </c>
      <c r="U3299" s="1" t="s">
        <v>36</v>
      </c>
      <c r="V3299">
        <v>8</v>
      </c>
      <c r="W3299">
        <v>0</v>
      </c>
      <c r="X3299">
        <v>0</v>
      </c>
      <c r="Y3299">
        <v>0</v>
      </c>
      <c r="Z3299">
        <v>0</v>
      </c>
    </row>
    <row r="3300" spans="1:26" x14ac:dyDescent="0.25">
      <c r="A3300">
        <v>107032418</v>
      </c>
      <c r="B3300" t="s">
        <v>117</v>
      </c>
      <c r="C3300" t="s">
        <v>45</v>
      </c>
      <c r="D3300">
        <v>50003816</v>
      </c>
      <c r="E3300">
        <v>50003816</v>
      </c>
      <c r="F3300">
        <v>999.99900000000002</v>
      </c>
      <c r="H3300">
        <v>0</v>
      </c>
      <c r="I3300">
        <v>2022</v>
      </c>
      <c r="J3300" t="s">
        <v>145</v>
      </c>
      <c r="K3300" t="s">
        <v>27</v>
      </c>
      <c r="L3300" s="127">
        <v>0.70833333333333337</v>
      </c>
      <c r="M3300" t="s">
        <v>28</v>
      </c>
      <c r="N3300" t="s">
        <v>29</v>
      </c>
      <c r="O3300" t="s">
        <v>30</v>
      </c>
      <c r="P3300" t="s">
        <v>31</v>
      </c>
      <c r="Q3300" t="s">
        <v>41</v>
      </c>
      <c r="R3300" t="s">
        <v>61</v>
      </c>
      <c r="S3300" t="s">
        <v>42</v>
      </c>
      <c r="T3300" t="s">
        <v>35</v>
      </c>
      <c r="U3300" s="1" t="s">
        <v>43</v>
      </c>
      <c r="V3300">
        <v>3</v>
      </c>
      <c r="W3300">
        <v>0</v>
      </c>
      <c r="X3300">
        <v>0</v>
      </c>
      <c r="Y3300">
        <v>0</v>
      </c>
      <c r="Z3300">
        <v>1</v>
      </c>
    </row>
    <row r="3301" spans="1:26" x14ac:dyDescent="0.25">
      <c r="A3301">
        <v>107032456</v>
      </c>
      <c r="B3301" t="s">
        <v>91</v>
      </c>
      <c r="C3301" t="s">
        <v>45</v>
      </c>
      <c r="D3301">
        <v>50006740</v>
      </c>
      <c r="E3301">
        <v>20000029</v>
      </c>
      <c r="F3301">
        <v>1.5620000000000001</v>
      </c>
      <c r="G3301">
        <v>50005097</v>
      </c>
      <c r="H3301">
        <v>0.5</v>
      </c>
      <c r="I3301">
        <v>2022</v>
      </c>
      <c r="J3301" t="s">
        <v>154</v>
      </c>
      <c r="K3301" t="s">
        <v>48</v>
      </c>
      <c r="L3301" s="127">
        <v>0.72499999999999998</v>
      </c>
      <c r="M3301" t="s">
        <v>28</v>
      </c>
      <c r="N3301" t="s">
        <v>49</v>
      </c>
      <c r="O3301" t="s">
        <v>30</v>
      </c>
      <c r="P3301" t="s">
        <v>54</v>
      </c>
      <c r="Q3301" t="s">
        <v>41</v>
      </c>
      <c r="S3301" t="s">
        <v>42</v>
      </c>
      <c r="T3301" t="s">
        <v>35</v>
      </c>
      <c r="U3301" s="1" t="s">
        <v>64</v>
      </c>
      <c r="V3301">
        <v>4</v>
      </c>
      <c r="W3301">
        <v>0</v>
      </c>
      <c r="X3301">
        <v>0</v>
      </c>
      <c r="Y3301">
        <v>2</v>
      </c>
      <c r="Z3301">
        <v>1</v>
      </c>
    </row>
    <row r="3302" spans="1:26" x14ac:dyDescent="0.25">
      <c r="A3302">
        <v>107032506</v>
      </c>
      <c r="B3302" t="s">
        <v>137</v>
      </c>
      <c r="C3302" t="s">
        <v>38</v>
      </c>
      <c r="D3302">
        <v>29000441</v>
      </c>
      <c r="E3302">
        <v>29000441</v>
      </c>
      <c r="F3302">
        <v>999.99900000000002</v>
      </c>
      <c r="G3302">
        <v>29000441</v>
      </c>
      <c r="H3302">
        <v>0</v>
      </c>
      <c r="I3302">
        <v>2022</v>
      </c>
      <c r="J3302" t="s">
        <v>162</v>
      </c>
      <c r="K3302" t="s">
        <v>27</v>
      </c>
      <c r="L3302" s="127">
        <v>0.52986111111111112</v>
      </c>
      <c r="M3302" t="s">
        <v>28</v>
      </c>
      <c r="N3302" t="s">
        <v>29</v>
      </c>
      <c r="P3302" t="s">
        <v>31</v>
      </c>
      <c r="Q3302" t="s">
        <v>62</v>
      </c>
      <c r="R3302" t="s">
        <v>33</v>
      </c>
      <c r="S3302" t="s">
        <v>34</v>
      </c>
      <c r="T3302" t="s">
        <v>35</v>
      </c>
      <c r="U3302" s="1" t="s">
        <v>43</v>
      </c>
      <c r="V3302">
        <v>3</v>
      </c>
      <c r="W3302">
        <v>0</v>
      </c>
      <c r="X3302">
        <v>0</v>
      </c>
      <c r="Y3302">
        <v>0</v>
      </c>
      <c r="Z3302">
        <v>1</v>
      </c>
    </row>
    <row r="3303" spans="1:26" x14ac:dyDescent="0.25">
      <c r="A3303">
        <v>107032708</v>
      </c>
      <c r="B3303" t="s">
        <v>81</v>
      </c>
      <c r="C3303" t="s">
        <v>67</v>
      </c>
      <c r="D3303">
        <v>30000073</v>
      </c>
      <c r="E3303">
        <v>30000073</v>
      </c>
      <c r="F3303">
        <v>4.0919999999999996</v>
      </c>
      <c r="G3303">
        <v>50005331</v>
      </c>
      <c r="H3303">
        <v>4.0000000000000001E-3</v>
      </c>
      <c r="I3303">
        <v>2022</v>
      </c>
      <c r="J3303" t="s">
        <v>154</v>
      </c>
      <c r="K3303" t="s">
        <v>48</v>
      </c>
      <c r="L3303" s="127">
        <v>0.96319444444444446</v>
      </c>
      <c r="M3303" t="s">
        <v>28</v>
      </c>
      <c r="N3303" t="s">
        <v>49</v>
      </c>
      <c r="O3303" t="s">
        <v>30</v>
      </c>
      <c r="P3303" t="s">
        <v>68</v>
      </c>
      <c r="Q3303" t="s">
        <v>62</v>
      </c>
      <c r="R3303" t="s">
        <v>33</v>
      </c>
      <c r="S3303" t="s">
        <v>34</v>
      </c>
      <c r="T3303" t="s">
        <v>47</v>
      </c>
      <c r="U3303" s="1" t="s">
        <v>43</v>
      </c>
      <c r="V3303">
        <v>6</v>
      </c>
      <c r="W3303">
        <v>0</v>
      </c>
      <c r="X3303">
        <v>0</v>
      </c>
      <c r="Y3303">
        <v>0</v>
      </c>
      <c r="Z3303">
        <v>4</v>
      </c>
    </row>
    <row r="3304" spans="1:26" x14ac:dyDescent="0.25">
      <c r="A3304">
        <v>107032719</v>
      </c>
      <c r="B3304" t="s">
        <v>158</v>
      </c>
      <c r="C3304" t="s">
        <v>122</v>
      </c>
      <c r="D3304">
        <v>40001400</v>
      </c>
      <c r="E3304">
        <v>40001400</v>
      </c>
      <c r="F3304">
        <v>0.01</v>
      </c>
      <c r="G3304">
        <v>30000210</v>
      </c>
      <c r="H3304">
        <v>0.01</v>
      </c>
      <c r="I3304">
        <v>2022</v>
      </c>
      <c r="J3304" t="s">
        <v>118</v>
      </c>
      <c r="K3304" t="s">
        <v>48</v>
      </c>
      <c r="L3304" s="127">
        <v>0.375</v>
      </c>
      <c r="M3304" t="s">
        <v>28</v>
      </c>
      <c r="N3304" t="s">
        <v>49</v>
      </c>
      <c r="O3304" t="s">
        <v>30</v>
      </c>
      <c r="P3304" t="s">
        <v>54</v>
      </c>
      <c r="Q3304" t="s">
        <v>41</v>
      </c>
      <c r="R3304" t="s">
        <v>151</v>
      </c>
      <c r="S3304" t="s">
        <v>42</v>
      </c>
      <c r="T3304" t="s">
        <v>35</v>
      </c>
      <c r="U3304" s="1" t="s">
        <v>36</v>
      </c>
      <c r="V3304">
        <v>1</v>
      </c>
      <c r="W3304">
        <v>0</v>
      </c>
      <c r="X3304">
        <v>0</v>
      </c>
      <c r="Y3304">
        <v>0</v>
      </c>
      <c r="Z3304">
        <v>0</v>
      </c>
    </row>
    <row r="3305" spans="1:26" x14ac:dyDescent="0.25">
      <c r="A3305">
        <v>107033034</v>
      </c>
      <c r="B3305" t="s">
        <v>86</v>
      </c>
      <c r="C3305" t="s">
        <v>65</v>
      </c>
      <c r="D3305">
        <v>10000026</v>
      </c>
      <c r="E3305">
        <v>10000026</v>
      </c>
      <c r="F3305">
        <v>24.138000000000002</v>
      </c>
      <c r="G3305">
        <v>30000146</v>
      </c>
      <c r="H3305">
        <v>1</v>
      </c>
      <c r="I3305">
        <v>2022</v>
      </c>
      <c r="J3305" t="s">
        <v>154</v>
      </c>
      <c r="K3305" t="s">
        <v>58</v>
      </c>
      <c r="L3305" s="127">
        <v>0.6777777777777777</v>
      </c>
      <c r="M3305" t="s">
        <v>28</v>
      </c>
      <c r="N3305" t="s">
        <v>49</v>
      </c>
      <c r="O3305" t="s">
        <v>30</v>
      </c>
      <c r="P3305" t="s">
        <v>31</v>
      </c>
      <c r="Q3305" t="s">
        <v>41</v>
      </c>
      <c r="R3305" t="s">
        <v>33</v>
      </c>
      <c r="S3305" t="s">
        <v>42</v>
      </c>
      <c r="T3305" t="s">
        <v>35</v>
      </c>
      <c r="U3305" s="1" t="s">
        <v>36</v>
      </c>
      <c r="V3305">
        <v>4</v>
      </c>
      <c r="W3305">
        <v>0</v>
      </c>
      <c r="X3305">
        <v>0</v>
      </c>
      <c r="Y3305">
        <v>0</v>
      </c>
      <c r="Z3305">
        <v>0</v>
      </c>
    </row>
    <row r="3306" spans="1:26" x14ac:dyDescent="0.25">
      <c r="A3306">
        <v>107033077</v>
      </c>
      <c r="B3306" t="s">
        <v>114</v>
      </c>
      <c r="C3306" t="s">
        <v>67</v>
      </c>
      <c r="D3306">
        <v>30000042</v>
      </c>
      <c r="E3306">
        <v>30000042</v>
      </c>
      <c r="F3306">
        <v>3.08</v>
      </c>
      <c r="G3306">
        <v>10000040</v>
      </c>
      <c r="H3306">
        <v>1.9E-2</v>
      </c>
      <c r="I3306">
        <v>2022</v>
      </c>
      <c r="J3306" t="s">
        <v>154</v>
      </c>
      <c r="K3306" t="s">
        <v>39</v>
      </c>
      <c r="L3306" s="127">
        <v>0.72361111111111109</v>
      </c>
      <c r="M3306" t="s">
        <v>28</v>
      </c>
      <c r="N3306" t="s">
        <v>49</v>
      </c>
      <c r="O3306" t="s">
        <v>30</v>
      </c>
      <c r="P3306" t="s">
        <v>31</v>
      </c>
      <c r="Q3306" t="s">
        <v>41</v>
      </c>
      <c r="R3306" t="s">
        <v>33</v>
      </c>
      <c r="S3306" t="s">
        <v>42</v>
      </c>
      <c r="T3306" t="s">
        <v>35</v>
      </c>
      <c r="U3306" s="1" t="s">
        <v>36</v>
      </c>
      <c r="V3306">
        <v>3</v>
      </c>
      <c r="W3306">
        <v>0</v>
      </c>
      <c r="X3306">
        <v>0</v>
      </c>
      <c r="Y3306">
        <v>0</v>
      </c>
      <c r="Z3306">
        <v>0</v>
      </c>
    </row>
    <row r="3307" spans="1:26" x14ac:dyDescent="0.25">
      <c r="A3307">
        <v>107033139</v>
      </c>
      <c r="B3307" t="s">
        <v>114</v>
      </c>
      <c r="C3307" t="s">
        <v>38</v>
      </c>
      <c r="D3307">
        <v>20000070</v>
      </c>
      <c r="E3307">
        <v>20000070</v>
      </c>
      <c r="F3307">
        <v>12.098000000000001</v>
      </c>
      <c r="G3307">
        <v>40001501</v>
      </c>
      <c r="H3307">
        <v>0</v>
      </c>
      <c r="I3307">
        <v>2022</v>
      </c>
      <c r="J3307" t="s">
        <v>154</v>
      </c>
      <c r="K3307" t="s">
        <v>53</v>
      </c>
      <c r="L3307" s="127">
        <v>0.15972222222222224</v>
      </c>
      <c r="M3307" t="s">
        <v>28</v>
      </c>
      <c r="N3307" t="s">
        <v>29</v>
      </c>
      <c r="O3307" t="s">
        <v>30</v>
      </c>
      <c r="P3307" t="s">
        <v>68</v>
      </c>
      <c r="Q3307" t="s">
        <v>41</v>
      </c>
      <c r="R3307" t="s">
        <v>61</v>
      </c>
      <c r="S3307" t="s">
        <v>42</v>
      </c>
      <c r="T3307" t="s">
        <v>57</v>
      </c>
      <c r="U3307" s="1" t="s">
        <v>36</v>
      </c>
      <c r="V3307">
        <v>2</v>
      </c>
      <c r="W3307">
        <v>0</v>
      </c>
      <c r="X3307">
        <v>0</v>
      </c>
      <c r="Y3307">
        <v>0</v>
      </c>
      <c r="Z3307">
        <v>0</v>
      </c>
    </row>
    <row r="3308" spans="1:26" x14ac:dyDescent="0.25">
      <c r="A3308">
        <v>107033156</v>
      </c>
      <c r="B3308" t="s">
        <v>148</v>
      </c>
      <c r="C3308" t="s">
        <v>65</v>
      </c>
      <c r="D3308">
        <v>10000040</v>
      </c>
      <c r="E3308">
        <v>10000040</v>
      </c>
      <c r="F3308">
        <v>6.9660000000000002</v>
      </c>
      <c r="G3308">
        <v>200070</v>
      </c>
      <c r="H3308">
        <v>3.4000000000000002E-2</v>
      </c>
      <c r="I3308">
        <v>2022</v>
      </c>
      <c r="J3308" t="s">
        <v>154</v>
      </c>
      <c r="K3308" t="s">
        <v>58</v>
      </c>
      <c r="L3308" s="127">
        <v>0.80833333333333324</v>
      </c>
      <c r="M3308" t="s">
        <v>28</v>
      </c>
      <c r="N3308" t="s">
        <v>29</v>
      </c>
      <c r="O3308" t="s">
        <v>30</v>
      </c>
      <c r="P3308" t="s">
        <v>68</v>
      </c>
      <c r="Q3308" t="s">
        <v>62</v>
      </c>
      <c r="R3308" t="s">
        <v>95</v>
      </c>
      <c r="S3308" t="s">
        <v>34</v>
      </c>
      <c r="T3308" t="s">
        <v>35</v>
      </c>
      <c r="U3308" s="1" t="s">
        <v>36</v>
      </c>
      <c r="V3308">
        <v>1</v>
      </c>
      <c r="W3308">
        <v>0</v>
      </c>
      <c r="X3308">
        <v>0</v>
      </c>
      <c r="Y3308">
        <v>0</v>
      </c>
      <c r="Z3308">
        <v>0</v>
      </c>
    </row>
    <row r="3309" spans="1:26" x14ac:dyDescent="0.25">
      <c r="A3309">
        <v>107033184</v>
      </c>
      <c r="B3309" t="s">
        <v>86</v>
      </c>
      <c r="C3309" t="s">
        <v>67</v>
      </c>
      <c r="D3309">
        <v>30000063</v>
      </c>
      <c r="E3309">
        <v>30000063</v>
      </c>
      <c r="F3309">
        <v>6.375</v>
      </c>
      <c r="G3309">
        <v>40001377</v>
      </c>
      <c r="H3309">
        <v>0</v>
      </c>
      <c r="I3309">
        <v>2022</v>
      </c>
      <c r="J3309" t="s">
        <v>154</v>
      </c>
      <c r="K3309" t="s">
        <v>55</v>
      </c>
      <c r="L3309" s="127">
        <v>0.32916666666666666</v>
      </c>
      <c r="M3309" t="s">
        <v>28</v>
      </c>
      <c r="N3309" t="s">
        <v>49</v>
      </c>
      <c r="O3309" t="s">
        <v>30</v>
      </c>
      <c r="P3309" t="s">
        <v>31</v>
      </c>
      <c r="Q3309" t="s">
        <v>32</v>
      </c>
      <c r="R3309" t="s">
        <v>50</v>
      </c>
      <c r="S3309" t="s">
        <v>42</v>
      </c>
      <c r="T3309" t="s">
        <v>35</v>
      </c>
      <c r="U3309" s="1" t="s">
        <v>36</v>
      </c>
      <c r="V3309">
        <v>2</v>
      </c>
      <c r="W3309">
        <v>0</v>
      </c>
      <c r="X3309">
        <v>0</v>
      </c>
      <c r="Y3309">
        <v>0</v>
      </c>
      <c r="Z3309">
        <v>0</v>
      </c>
    </row>
    <row r="3310" spans="1:26" x14ac:dyDescent="0.25">
      <c r="A3310">
        <v>107033189</v>
      </c>
      <c r="B3310" t="s">
        <v>117</v>
      </c>
      <c r="C3310" t="s">
        <v>65</v>
      </c>
      <c r="D3310">
        <v>10000040</v>
      </c>
      <c r="E3310">
        <v>10000040</v>
      </c>
      <c r="F3310">
        <v>13.006</v>
      </c>
      <c r="G3310">
        <v>10000077</v>
      </c>
      <c r="H3310">
        <v>0.1</v>
      </c>
      <c r="I3310">
        <v>2022</v>
      </c>
      <c r="J3310" t="s">
        <v>154</v>
      </c>
      <c r="K3310" t="s">
        <v>60</v>
      </c>
      <c r="L3310" s="127">
        <v>0.57916666666666672</v>
      </c>
      <c r="M3310" t="s">
        <v>28</v>
      </c>
      <c r="N3310" t="s">
        <v>29</v>
      </c>
      <c r="O3310" t="s">
        <v>30</v>
      </c>
      <c r="P3310" t="s">
        <v>31</v>
      </c>
      <c r="Q3310" t="s">
        <v>41</v>
      </c>
      <c r="R3310" t="s">
        <v>33</v>
      </c>
      <c r="S3310" t="s">
        <v>42</v>
      </c>
      <c r="T3310" t="s">
        <v>35</v>
      </c>
      <c r="U3310" s="1" t="s">
        <v>36</v>
      </c>
      <c r="V3310">
        <v>4</v>
      </c>
      <c r="W3310">
        <v>0</v>
      </c>
      <c r="X3310">
        <v>0</v>
      </c>
      <c r="Y3310">
        <v>0</v>
      </c>
      <c r="Z3310">
        <v>0</v>
      </c>
    </row>
    <row r="3311" spans="1:26" x14ac:dyDescent="0.25">
      <c r="A3311">
        <v>107033204</v>
      </c>
      <c r="B3311" t="s">
        <v>86</v>
      </c>
      <c r="C3311" t="s">
        <v>65</v>
      </c>
      <c r="D3311">
        <v>10000026</v>
      </c>
      <c r="E3311">
        <v>10000026</v>
      </c>
      <c r="F3311">
        <v>22.663</v>
      </c>
      <c r="G3311">
        <v>200350</v>
      </c>
      <c r="H3311">
        <v>0.1</v>
      </c>
      <c r="I3311">
        <v>2022</v>
      </c>
      <c r="J3311" t="s">
        <v>154</v>
      </c>
      <c r="K3311" t="s">
        <v>60</v>
      </c>
      <c r="L3311" s="127">
        <v>0.54305555555555551</v>
      </c>
      <c r="M3311" t="s">
        <v>28</v>
      </c>
      <c r="N3311" t="s">
        <v>49</v>
      </c>
      <c r="O3311" t="s">
        <v>30</v>
      </c>
      <c r="P3311" t="s">
        <v>31</v>
      </c>
      <c r="Q3311" t="s">
        <v>41</v>
      </c>
      <c r="R3311" t="s">
        <v>33</v>
      </c>
      <c r="S3311" t="s">
        <v>42</v>
      </c>
      <c r="T3311" t="s">
        <v>35</v>
      </c>
      <c r="U3311" s="1" t="s">
        <v>36</v>
      </c>
      <c r="V3311">
        <v>3</v>
      </c>
      <c r="W3311">
        <v>0</v>
      </c>
      <c r="X3311">
        <v>0</v>
      </c>
      <c r="Y3311">
        <v>0</v>
      </c>
      <c r="Z3311">
        <v>0</v>
      </c>
    </row>
    <row r="3312" spans="1:26" x14ac:dyDescent="0.25">
      <c r="A3312">
        <v>107033218</v>
      </c>
      <c r="B3312" t="s">
        <v>86</v>
      </c>
      <c r="C3312" t="s">
        <v>65</v>
      </c>
      <c r="D3312">
        <v>10000026</v>
      </c>
      <c r="E3312">
        <v>10000026</v>
      </c>
      <c r="F3312">
        <v>24.655000000000001</v>
      </c>
      <c r="G3312">
        <v>200370</v>
      </c>
      <c r="H3312">
        <v>0.1</v>
      </c>
      <c r="I3312">
        <v>2022</v>
      </c>
      <c r="J3312" t="s">
        <v>154</v>
      </c>
      <c r="K3312" t="s">
        <v>58</v>
      </c>
      <c r="L3312" s="127">
        <v>0.76944444444444438</v>
      </c>
      <c r="M3312" t="s">
        <v>28</v>
      </c>
      <c r="N3312" t="s">
        <v>49</v>
      </c>
      <c r="O3312" t="s">
        <v>30</v>
      </c>
      <c r="P3312" t="s">
        <v>31</v>
      </c>
      <c r="Q3312" t="s">
        <v>41</v>
      </c>
      <c r="R3312" t="s">
        <v>75</v>
      </c>
      <c r="S3312" t="s">
        <v>42</v>
      </c>
      <c r="T3312" t="s">
        <v>35</v>
      </c>
      <c r="U3312" s="1" t="s">
        <v>36</v>
      </c>
      <c r="V3312">
        <v>3</v>
      </c>
      <c r="W3312">
        <v>0</v>
      </c>
      <c r="X3312">
        <v>0</v>
      </c>
      <c r="Y3312">
        <v>0</v>
      </c>
      <c r="Z3312">
        <v>0</v>
      </c>
    </row>
    <row r="3313" spans="1:26" x14ac:dyDescent="0.25">
      <c r="A3313">
        <v>107033233</v>
      </c>
      <c r="B3313" t="s">
        <v>147</v>
      </c>
      <c r="C3313" t="s">
        <v>67</v>
      </c>
      <c r="D3313">
        <v>30000211</v>
      </c>
      <c r="E3313">
        <v>30000211</v>
      </c>
      <c r="F3313">
        <v>16.728000000000002</v>
      </c>
      <c r="G3313">
        <v>40001114</v>
      </c>
      <c r="H3313">
        <v>0.2</v>
      </c>
      <c r="I3313">
        <v>2022</v>
      </c>
      <c r="J3313" t="s">
        <v>154</v>
      </c>
      <c r="K3313" t="s">
        <v>39</v>
      </c>
      <c r="L3313" s="127">
        <v>0.9194444444444444</v>
      </c>
      <c r="M3313" t="s">
        <v>40</v>
      </c>
      <c r="N3313" t="s">
        <v>49</v>
      </c>
      <c r="O3313" t="s">
        <v>30</v>
      </c>
      <c r="P3313" t="s">
        <v>54</v>
      </c>
      <c r="Q3313" t="s">
        <v>41</v>
      </c>
      <c r="R3313" t="s">
        <v>33</v>
      </c>
      <c r="S3313" t="s">
        <v>42</v>
      </c>
      <c r="T3313" t="s">
        <v>57</v>
      </c>
      <c r="U3313" s="1" t="s">
        <v>36</v>
      </c>
      <c r="V3313">
        <v>3</v>
      </c>
      <c r="W3313">
        <v>0</v>
      </c>
      <c r="X3313">
        <v>0</v>
      </c>
      <c r="Y3313">
        <v>0</v>
      </c>
      <c r="Z3313">
        <v>0</v>
      </c>
    </row>
    <row r="3314" spans="1:26" x14ac:dyDescent="0.25">
      <c r="A3314">
        <v>107033289</v>
      </c>
      <c r="B3314" t="s">
        <v>81</v>
      </c>
      <c r="C3314" t="s">
        <v>65</v>
      </c>
      <c r="D3314">
        <v>10000485</v>
      </c>
      <c r="E3314">
        <v>10800485</v>
      </c>
      <c r="F3314">
        <v>36.305999999999997</v>
      </c>
      <c r="G3314">
        <v>50028612</v>
      </c>
      <c r="H3314">
        <v>1.9</v>
      </c>
      <c r="I3314">
        <v>2022</v>
      </c>
      <c r="J3314" t="s">
        <v>154</v>
      </c>
      <c r="K3314" t="s">
        <v>60</v>
      </c>
      <c r="L3314" s="127">
        <v>3.8194444444444441E-2</v>
      </c>
      <c r="M3314" t="s">
        <v>28</v>
      </c>
      <c r="N3314" t="s">
        <v>49</v>
      </c>
      <c r="O3314" t="s">
        <v>30</v>
      </c>
      <c r="P3314" t="s">
        <v>31</v>
      </c>
      <c r="Q3314" t="s">
        <v>62</v>
      </c>
      <c r="R3314" t="s">
        <v>76</v>
      </c>
      <c r="S3314" t="s">
        <v>34</v>
      </c>
      <c r="T3314" t="s">
        <v>47</v>
      </c>
      <c r="U3314" s="1" t="s">
        <v>36</v>
      </c>
      <c r="V3314">
        <v>1</v>
      </c>
      <c r="W3314">
        <v>0</v>
      </c>
      <c r="X3314">
        <v>0</v>
      </c>
      <c r="Y3314">
        <v>0</v>
      </c>
      <c r="Z3314">
        <v>0</v>
      </c>
    </row>
    <row r="3315" spans="1:26" x14ac:dyDescent="0.25">
      <c r="A3315">
        <v>107033320</v>
      </c>
      <c r="B3315" t="s">
        <v>114</v>
      </c>
      <c r="C3315" t="s">
        <v>65</v>
      </c>
      <c r="D3315">
        <v>10000095</v>
      </c>
      <c r="E3315">
        <v>10000095</v>
      </c>
      <c r="F3315">
        <v>1.06</v>
      </c>
      <c r="G3315">
        <v>30000050</v>
      </c>
      <c r="H3315">
        <v>0.5</v>
      </c>
      <c r="I3315">
        <v>2022</v>
      </c>
      <c r="J3315" t="s">
        <v>162</v>
      </c>
      <c r="K3315" t="s">
        <v>27</v>
      </c>
      <c r="L3315" s="127">
        <v>0.33263888888888887</v>
      </c>
      <c r="M3315" t="s">
        <v>28</v>
      </c>
      <c r="N3315" t="s">
        <v>49</v>
      </c>
      <c r="O3315" t="s">
        <v>30</v>
      </c>
      <c r="P3315" t="s">
        <v>31</v>
      </c>
      <c r="Q3315" t="s">
        <v>41</v>
      </c>
      <c r="R3315" t="s">
        <v>33</v>
      </c>
      <c r="S3315" t="s">
        <v>42</v>
      </c>
      <c r="T3315" t="s">
        <v>35</v>
      </c>
      <c r="U3315" s="1" t="s">
        <v>36</v>
      </c>
      <c r="V3315">
        <v>2</v>
      </c>
      <c r="W3315">
        <v>0</v>
      </c>
      <c r="X3315">
        <v>0</v>
      </c>
      <c r="Y3315">
        <v>0</v>
      </c>
      <c r="Z3315">
        <v>0</v>
      </c>
    </row>
    <row r="3316" spans="1:26" x14ac:dyDescent="0.25">
      <c r="A3316">
        <v>107033330</v>
      </c>
      <c r="B3316" t="s">
        <v>96</v>
      </c>
      <c r="C3316" t="s">
        <v>65</v>
      </c>
      <c r="D3316">
        <v>10000040</v>
      </c>
      <c r="E3316">
        <v>10000040</v>
      </c>
      <c r="F3316">
        <v>10.053000000000001</v>
      </c>
      <c r="G3316">
        <v>30000150</v>
      </c>
      <c r="H3316">
        <v>0.3</v>
      </c>
      <c r="I3316">
        <v>2022</v>
      </c>
      <c r="J3316" t="s">
        <v>154</v>
      </c>
      <c r="K3316" t="s">
        <v>55</v>
      </c>
      <c r="L3316" s="127">
        <v>1.0416666666666666E-2</v>
      </c>
      <c r="M3316" t="s">
        <v>28</v>
      </c>
      <c r="N3316" t="s">
        <v>49</v>
      </c>
      <c r="O3316" t="s">
        <v>30</v>
      </c>
      <c r="P3316" t="s">
        <v>68</v>
      </c>
      <c r="Q3316" t="s">
        <v>41</v>
      </c>
      <c r="R3316" t="s">
        <v>33</v>
      </c>
      <c r="S3316" t="s">
        <v>42</v>
      </c>
      <c r="T3316" t="s">
        <v>57</v>
      </c>
      <c r="U3316" s="1" t="s">
        <v>36</v>
      </c>
      <c r="V3316">
        <v>2</v>
      </c>
      <c r="W3316">
        <v>0</v>
      </c>
      <c r="X3316">
        <v>0</v>
      </c>
      <c r="Y3316">
        <v>0</v>
      </c>
      <c r="Z3316">
        <v>0</v>
      </c>
    </row>
    <row r="3317" spans="1:26" x14ac:dyDescent="0.25">
      <c r="A3317">
        <v>107033343</v>
      </c>
      <c r="B3317" t="s">
        <v>104</v>
      </c>
      <c r="C3317" t="s">
        <v>65</v>
      </c>
      <c r="D3317">
        <v>10000026</v>
      </c>
      <c r="E3317">
        <v>10000026</v>
      </c>
      <c r="F3317">
        <v>4.5229999999999997</v>
      </c>
      <c r="G3317">
        <v>200460</v>
      </c>
      <c r="H3317">
        <v>1</v>
      </c>
      <c r="I3317">
        <v>2022</v>
      </c>
      <c r="J3317" t="s">
        <v>154</v>
      </c>
      <c r="K3317" t="s">
        <v>48</v>
      </c>
      <c r="L3317" s="127">
        <v>0.64722222222222225</v>
      </c>
      <c r="M3317" t="s">
        <v>28</v>
      </c>
      <c r="N3317" t="s">
        <v>49</v>
      </c>
      <c r="O3317" t="s">
        <v>30</v>
      </c>
      <c r="P3317" t="s">
        <v>54</v>
      </c>
      <c r="Q3317" t="s">
        <v>32</v>
      </c>
      <c r="R3317" t="s">
        <v>33</v>
      </c>
      <c r="S3317" t="s">
        <v>42</v>
      </c>
      <c r="T3317" t="s">
        <v>35</v>
      </c>
      <c r="U3317" s="1" t="s">
        <v>36</v>
      </c>
      <c r="V3317">
        <v>2</v>
      </c>
      <c r="W3317">
        <v>0</v>
      </c>
      <c r="X3317">
        <v>0</v>
      </c>
      <c r="Y3317">
        <v>0</v>
      </c>
      <c r="Z3317">
        <v>0</v>
      </c>
    </row>
    <row r="3318" spans="1:26" x14ac:dyDescent="0.25">
      <c r="A3318">
        <v>107033351</v>
      </c>
      <c r="B3318" t="s">
        <v>86</v>
      </c>
      <c r="C3318" t="s">
        <v>65</v>
      </c>
      <c r="D3318">
        <v>10000026</v>
      </c>
      <c r="E3318">
        <v>10000026</v>
      </c>
      <c r="F3318">
        <v>25.459</v>
      </c>
      <c r="G3318">
        <v>200380</v>
      </c>
      <c r="H3318">
        <v>0.3</v>
      </c>
      <c r="I3318">
        <v>2022</v>
      </c>
      <c r="J3318" t="s">
        <v>162</v>
      </c>
      <c r="K3318" t="s">
        <v>27</v>
      </c>
      <c r="L3318" s="127">
        <v>0.57361111111111118</v>
      </c>
      <c r="M3318" t="s">
        <v>28</v>
      </c>
      <c r="N3318" t="s">
        <v>49</v>
      </c>
      <c r="O3318" t="s">
        <v>30</v>
      </c>
      <c r="P3318" t="s">
        <v>31</v>
      </c>
      <c r="Q3318" t="s">
        <v>41</v>
      </c>
      <c r="R3318" t="s">
        <v>33</v>
      </c>
      <c r="S3318" t="s">
        <v>42</v>
      </c>
      <c r="T3318" t="s">
        <v>35</v>
      </c>
      <c r="U3318" s="1" t="s">
        <v>36</v>
      </c>
      <c r="V3318">
        <v>2</v>
      </c>
      <c r="W3318">
        <v>0</v>
      </c>
      <c r="X3318">
        <v>0</v>
      </c>
      <c r="Y3318">
        <v>0</v>
      </c>
      <c r="Z3318">
        <v>0</v>
      </c>
    </row>
    <row r="3319" spans="1:26" x14ac:dyDescent="0.25">
      <c r="A3319">
        <v>107033668</v>
      </c>
      <c r="B3319" t="s">
        <v>44</v>
      </c>
      <c r="C3319" t="s">
        <v>45</v>
      </c>
      <c r="D3319">
        <v>50014232</v>
      </c>
      <c r="E3319">
        <v>30000098</v>
      </c>
      <c r="F3319">
        <v>2.1349999999999998</v>
      </c>
      <c r="G3319">
        <v>50013748</v>
      </c>
      <c r="H3319">
        <v>3.7999999999999999E-2</v>
      </c>
      <c r="I3319">
        <v>2022</v>
      </c>
      <c r="J3319" t="s">
        <v>162</v>
      </c>
      <c r="K3319" t="s">
        <v>39</v>
      </c>
      <c r="L3319" s="127">
        <v>0.49236111111111108</v>
      </c>
      <c r="M3319" t="s">
        <v>28</v>
      </c>
      <c r="N3319" t="s">
        <v>29</v>
      </c>
      <c r="O3319" t="s">
        <v>30</v>
      </c>
      <c r="P3319" t="s">
        <v>54</v>
      </c>
      <c r="Q3319" t="s">
        <v>41</v>
      </c>
      <c r="R3319" t="s">
        <v>33</v>
      </c>
      <c r="S3319" t="s">
        <v>42</v>
      </c>
      <c r="T3319" t="s">
        <v>35</v>
      </c>
      <c r="U3319" s="1" t="s">
        <v>36</v>
      </c>
      <c r="V3319">
        <v>4</v>
      </c>
      <c r="W3319">
        <v>0</v>
      </c>
      <c r="X3319">
        <v>0</v>
      </c>
      <c r="Y3319">
        <v>0</v>
      </c>
      <c r="Z3319">
        <v>0</v>
      </c>
    </row>
    <row r="3320" spans="1:26" x14ac:dyDescent="0.25">
      <c r="A3320">
        <v>107033745</v>
      </c>
      <c r="B3320" t="s">
        <v>81</v>
      </c>
      <c r="C3320" t="s">
        <v>65</v>
      </c>
      <c r="D3320">
        <v>10000277</v>
      </c>
      <c r="E3320">
        <v>10000277</v>
      </c>
      <c r="F3320">
        <v>0.25</v>
      </c>
      <c r="G3320">
        <v>10000077</v>
      </c>
      <c r="H3320">
        <v>0.25</v>
      </c>
      <c r="I3320">
        <v>2022</v>
      </c>
      <c r="J3320" t="s">
        <v>162</v>
      </c>
      <c r="K3320" t="s">
        <v>27</v>
      </c>
      <c r="L3320" s="127">
        <v>0.89583333333333337</v>
      </c>
      <c r="M3320" t="s">
        <v>28</v>
      </c>
      <c r="N3320" t="s">
        <v>49</v>
      </c>
      <c r="O3320" t="s">
        <v>30</v>
      </c>
      <c r="P3320" t="s">
        <v>31</v>
      </c>
      <c r="Q3320" t="s">
        <v>41</v>
      </c>
      <c r="R3320" t="s">
        <v>33</v>
      </c>
      <c r="S3320" t="s">
        <v>42</v>
      </c>
      <c r="T3320" t="s">
        <v>47</v>
      </c>
      <c r="U3320" s="1" t="s">
        <v>36</v>
      </c>
      <c r="V3320">
        <v>2</v>
      </c>
      <c r="W3320">
        <v>0</v>
      </c>
      <c r="X3320">
        <v>0</v>
      </c>
      <c r="Y3320">
        <v>0</v>
      </c>
      <c r="Z3320">
        <v>0</v>
      </c>
    </row>
    <row r="3321" spans="1:26" x14ac:dyDescent="0.25">
      <c r="A3321">
        <v>107033820</v>
      </c>
      <c r="B3321" t="s">
        <v>97</v>
      </c>
      <c r="C3321" t="s">
        <v>65</v>
      </c>
      <c r="D3321">
        <v>19000040</v>
      </c>
      <c r="E3321">
        <v>10000040</v>
      </c>
      <c r="F3321">
        <v>16.266999999999999</v>
      </c>
      <c r="G3321">
        <v>50019060</v>
      </c>
      <c r="H3321">
        <v>0</v>
      </c>
      <c r="I3321">
        <v>2022</v>
      </c>
      <c r="J3321" t="s">
        <v>162</v>
      </c>
      <c r="K3321" t="s">
        <v>39</v>
      </c>
      <c r="L3321" s="127">
        <v>0.34861111111111115</v>
      </c>
      <c r="M3321" t="s">
        <v>28</v>
      </c>
      <c r="N3321" t="s">
        <v>49</v>
      </c>
      <c r="P3321" t="s">
        <v>31</v>
      </c>
      <c r="Q3321" t="s">
        <v>41</v>
      </c>
      <c r="R3321" t="s">
        <v>95</v>
      </c>
      <c r="S3321" t="s">
        <v>42</v>
      </c>
      <c r="T3321" t="s">
        <v>35</v>
      </c>
      <c r="U3321" s="1" t="s">
        <v>43</v>
      </c>
      <c r="V3321">
        <v>3</v>
      </c>
      <c r="W3321">
        <v>0</v>
      </c>
      <c r="X3321">
        <v>0</v>
      </c>
      <c r="Y3321">
        <v>0</v>
      </c>
      <c r="Z3321">
        <v>2</v>
      </c>
    </row>
    <row r="3322" spans="1:26" x14ac:dyDescent="0.25">
      <c r="A3322">
        <v>107033882</v>
      </c>
      <c r="B3322" t="s">
        <v>25</v>
      </c>
      <c r="C3322" t="s">
        <v>45</v>
      </c>
      <c r="F3322">
        <v>999.99900000000002</v>
      </c>
      <c r="G3322">
        <v>50047406</v>
      </c>
      <c r="H3322">
        <v>2.8000000000000001E-2</v>
      </c>
      <c r="I3322">
        <v>2022</v>
      </c>
      <c r="J3322" t="s">
        <v>162</v>
      </c>
      <c r="K3322" t="s">
        <v>39</v>
      </c>
      <c r="L3322" s="127">
        <v>0.45902777777777781</v>
      </c>
      <c r="M3322" t="s">
        <v>28</v>
      </c>
      <c r="N3322" t="s">
        <v>49</v>
      </c>
      <c r="P3322" t="s">
        <v>54</v>
      </c>
      <c r="Q3322" t="s">
        <v>41</v>
      </c>
      <c r="R3322" t="s">
        <v>33</v>
      </c>
      <c r="S3322" t="s">
        <v>42</v>
      </c>
      <c r="T3322" t="s">
        <v>35</v>
      </c>
      <c r="U3322" s="1" t="s">
        <v>36</v>
      </c>
      <c r="V3322">
        <v>1</v>
      </c>
      <c r="W3322">
        <v>0</v>
      </c>
      <c r="X3322">
        <v>0</v>
      </c>
      <c r="Y3322">
        <v>0</v>
      </c>
      <c r="Z3322">
        <v>0</v>
      </c>
    </row>
    <row r="3323" spans="1:26" x14ac:dyDescent="0.25">
      <c r="A3323">
        <v>107034033</v>
      </c>
      <c r="B3323" t="s">
        <v>91</v>
      </c>
      <c r="C3323" t="s">
        <v>45</v>
      </c>
      <c r="D3323">
        <v>50015203</v>
      </c>
      <c r="E3323">
        <v>40002000</v>
      </c>
      <c r="F3323">
        <v>0.24</v>
      </c>
      <c r="G3323">
        <v>50026456</v>
      </c>
      <c r="H3323">
        <v>0</v>
      </c>
      <c r="I3323">
        <v>2022</v>
      </c>
      <c r="J3323" t="s">
        <v>154</v>
      </c>
      <c r="K3323" t="s">
        <v>39</v>
      </c>
      <c r="L3323" s="127">
        <v>0.48749999999999999</v>
      </c>
      <c r="M3323" t="s">
        <v>28</v>
      </c>
      <c r="N3323" t="s">
        <v>49</v>
      </c>
      <c r="O3323" t="s">
        <v>30</v>
      </c>
      <c r="P3323" t="s">
        <v>31</v>
      </c>
      <c r="Q3323" t="s">
        <v>41</v>
      </c>
      <c r="R3323" t="s">
        <v>61</v>
      </c>
      <c r="S3323" t="s">
        <v>42</v>
      </c>
      <c r="T3323" t="s">
        <v>35</v>
      </c>
      <c r="U3323" s="1" t="s">
        <v>36</v>
      </c>
      <c r="V3323">
        <v>2</v>
      </c>
      <c r="W3323">
        <v>0</v>
      </c>
      <c r="X3323">
        <v>0</v>
      </c>
      <c r="Y3323">
        <v>0</v>
      </c>
      <c r="Z3323">
        <v>0</v>
      </c>
    </row>
    <row r="3324" spans="1:26" x14ac:dyDescent="0.25">
      <c r="A3324">
        <v>107034194</v>
      </c>
      <c r="B3324" t="s">
        <v>25</v>
      </c>
      <c r="C3324" t="s">
        <v>45</v>
      </c>
      <c r="D3324">
        <v>50031062</v>
      </c>
      <c r="E3324">
        <v>40001009</v>
      </c>
      <c r="F3324">
        <v>3.6789999999999998</v>
      </c>
      <c r="G3324">
        <v>50008758</v>
      </c>
      <c r="H3324">
        <v>6.5000000000000002E-2</v>
      </c>
      <c r="I3324">
        <v>2022</v>
      </c>
      <c r="J3324" t="s">
        <v>162</v>
      </c>
      <c r="K3324" t="s">
        <v>39</v>
      </c>
      <c r="L3324" s="127">
        <v>0.52777777777777779</v>
      </c>
      <c r="M3324" t="s">
        <v>28</v>
      </c>
      <c r="N3324" t="s">
        <v>49</v>
      </c>
      <c r="O3324" t="s">
        <v>30</v>
      </c>
      <c r="P3324" t="s">
        <v>68</v>
      </c>
      <c r="Q3324" t="s">
        <v>41</v>
      </c>
      <c r="R3324" t="s">
        <v>33</v>
      </c>
      <c r="S3324" t="s">
        <v>42</v>
      </c>
      <c r="T3324" t="s">
        <v>35</v>
      </c>
      <c r="U3324" s="1" t="s">
        <v>36</v>
      </c>
      <c r="V3324">
        <v>1</v>
      </c>
      <c r="W3324">
        <v>0</v>
      </c>
      <c r="X3324">
        <v>0</v>
      </c>
      <c r="Y3324">
        <v>0</v>
      </c>
      <c r="Z3324">
        <v>0</v>
      </c>
    </row>
    <row r="3325" spans="1:26" x14ac:dyDescent="0.25">
      <c r="A3325">
        <v>107034257</v>
      </c>
      <c r="B3325" t="s">
        <v>106</v>
      </c>
      <c r="C3325" t="s">
        <v>45</v>
      </c>
      <c r="D3325">
        <v>50025299</v>
      </c>
      <c r="E3325">
        <v>29000401</v>
      </c>
      <c r="F3325">
        <v>7.9870000000000001</v>
      </c>
      <c r="G3325">
        <v>50026485</v>
      </c>
      <c r="H3325">
        <v>1.9E-2</v>
      </c>
      <c r="I3325">
        <v>2022</v>
      </c>
      <c r="J3325" t="s">
        <v>154</v>
      </c>
      <c r="K3325" t="s">
        <v>48</v>
      </c>
      <c r="L3325" s="127">
        <v>0.51527777777777783</v>
      </c>
      <c r="M3325" t="s">
        <v>77</v>
      </c>
      <c r="N3325" t="s">
        <v>49</v>
      </c>
      <c r="O3325" t="s">
        <v>30</v>
      </c>
      <c r="P3325" t="s">
        <v>68</v>
      </c>
      <c r="Q3325" t="s">
        <v>32</v>
      </c>
      <c r="R3325" t="s">
        <v>33</v>
      </c>
      <c r="S3325" t="s">
        <v>42</v>
      </c>
      <c r="T3325" t="s">
        <v>35</v>
      </c>
      <c r="U3325" s="1" t="s">
        <v>36</v>
      </c>
      <c r="V3325">
        <v>2</v>
      </c>
      <c r="W3325">
        <v>0</v>
      </c>
      <c r="X3325">
        <v>0</v>
      </c>
      <c r="Y3325">
        <v>0</v>
      </c>
      <c r="Z3325">
        <v>0</v>
      </c>
    </row>
    <row r="3326" spans="1:26" x14ac:dyDescent="0.25">
      <c r="A3326">
        <v>107034368</v>
      </c>
      <c r="B3326" t="s">
        <v>106</v>
      </c>
      <c r="C3326" t="s">
        <v>65</v>
      </c>
      <c r="D3326">
        <v>10000095</v>
      </c>
      <c r="E3326">
        <v>10000095</v>
      </c>
      <c r="F3326">
        <v>21.882000000000001</v>
      </c>
      <c r="G3326">
        <v>200610</v>
      </c>
      <c r="H3326">
        <v>0.2</v>
      </c>
      <c r="I3326">
        <v>2022</v>
      </c>
      <c r="J3326" t="s">
        <v>154</v>
      </c>
      <c r="K3326" t="s">
        <v>55</v>
      </c>
      <c r="L3326" s="127">
        <v>0.9243055555555556</v>
      </c>
      <c r="M3326" t="s">
        <v>28</v>
      </c>
      <c r="N3326" t="s">
        <v>29</v>
      </c>
      <c r="O3326" t="s">
        <v>30</v>
      </c>
      <c r="P3326" t="s">
        <v>31</v>
      </c>
      <c r="Q3326" t="s">
        <v>32</v>
      </c>
      <c r="R3326" t="s">
        <v>33</v>
      </c>
      <c r="S3326" t="s">
        <v>34</v>
      </c>
      <c r="T3326" t="s">
        <v>57</v>
      </c>
      <c r="U3326" s="1" t="s">
        <v>64</v>
      </c>
      <c r="V3326">
        <v>5</v>
      </c>
      <c r="W3326">
        <v>0</v>
      </c>
      <c r="X3326">
        <v>0</v>
      </c>
      <c r="Y3326">
        <v>1</v>
      </c>
      <c r="Z3326">
        <v>2</v>
      </c>
    </row>
    <row r="3327" spans="1:26" x14ac:dyDescent="0.25">
      <c r="A3327">
        <v>107034404</v>
      </c>
      <c r="B3327" t="s">
        <v>86</v>
      </c>
      <c r="C3327" t="s">
        <v>65</v>
      </c>
      <c r="D3327">
        <v>10000026</v>
      </c>
      <c r="E3327">
        <v>10000026</v>
      </c>
      <c r="F3327">
        <v>22.663</v>
      </c>
      <c r="G3327">
        <v>200350</v>
      </c>
      <c r="H3327">
        <v>0.1</v>
      </c>
      <c r="I3327">
        <v>2022</v>
      </c>
      <c r="J3327" t="s">
        <v>154</v>
      </c>
      <c r="K3327" t="s">
        <v>60</v>
      </c>
      <c r="L3327" s="127">
        <v>0.54375000000000007</v>
      </c>
      <c r="M3327" t="s">
        <v>28</v>
      </c>
      <c r="N3327" t="s">
        <v>49</v>
      </c>
      <c r="O3327" t="s">
        <v>30</v>
      </c>
      <c r="P3327" t="s">
        <v>31</v>
      </c>
      <c r="Q3327" t="s">
        <v>41</v>
      </c>
      <c r="R3327" t="s">
        <v>33</v>
      </c>
      <c r="S3327" t="s">
        <v>42</v>
      </c>
      <c r="T3327" t="s">
        <v>35</v>
      </c>
      <c r="U3327" s="1" t="s">
        <v>36</v>
      </c>
      <c r="V3327">
        <v>3</v>
      </c>
      <c r="W3327">
        <v>0</v>
      </c>
      <c r="X3327">
        <v>0</v>
      </c>
      <c r="Y3327">
        <v>0</v>
      </c>
      <c r="Z3327">
        <v>0</v>
      </c>
    </row>
    <row r="3328" spans="1:26" x14ac:dyDescent="0.25">
      <c r="A3328">
        <v>107034428</v>
      </c>
      <c r="B3328" t="s">
        <v>106</v>
      </c>
      <c r="C3328" t="s">
        <v>65</v>
      </c>
      <c r="D3328">
        <v>10000095</v>
      </c>
      <c r="E3328">
        <v>10000095</v>
      </c>
      <c r="F3328">
        <v>28.096</v>
      </c>
      <c r="G3328">
        <v>40001806</v>
      </c>
      <c r="H3328">
        <v>0.4</v>
      </c>
      <c r="I3328">
        <v>2022</v>
      </c>
      <c r="J3328" t="s">
        <v>154</v>
      </c>
      <c r="K3328" t="s">
        <v>60</v>
      </c>
      <c r="L3328" s="127">
        <v>0.94374999999999998</v>
      </c>
      <c r="M3328" t="s">
        <v>51</v>
      </c>
      <c r="N3328" t="s">
        <v>49</v>
      </c>
      <c r="O3328" t="s">
        <v>30</v>
      </c>
      <c r="P3328" t="s">
        <v>54</v>
      </c>
      <c r="Q3328" t="s">
        <v>41</v>
      </c>
      <c r="R3328" t="s">
        <v>33</v>
      </c>
      <c r="S3328" t="s">
        <v>42</v>
      </c>
      <c r="T3328" t="s">
        <v>57</v>
      </c>
      <c r="U3328" s="1" t="s">
        <v>36</v>
      </c>
      <c r="V3328">
        <v>1</v>
      </c>
      <c r="W3328">
        <v>0</v>
      </c>
      <c r="X3328">
        <v>0</v>
      </c>
      <c r="Y3328">
        <v>0</v>
      </c>
      <c r="Z3328">
        <v>0</v>
      </c>
    </row>
    <row r="3329" spans="1:26" x14ac:dyDescent="0.25">
      <c r="A3329">
        <v>107034438</v>
      </c>
      <c r="B3329" t="s">
        <v>25</v>
      </c>
      <c r="C3329" t="s">
        <v>65</v>
      </c>
      <c r="D3329">
        <v>10000040</v>
      </c>
      <c r="E3329">
        <v>10000040</v>
      </c>
      <c r="F3329">
        <v>27.039000000000001</v>
      </c>
      <c r="G3329">
        <v>20000070</v>
      </c>
      <c r="H3329">
        <v>0.1</v>
      </c>
      <c r="I3329">
        <v>2022</v>
      </c>
      <c r="J3329" t="s">
        <v>154</v>
      </c>
      <c r="K3329" t="s">
        <v>55</v>
      </c>
      <c r="L3329" s="127">
        <v>0.97916666666666663</v>
      </c>
      <c r="M3329" t="s">
        <v>28</v>
      </c>
      <c r="N3329" t="s">
        <v>29</v>
      </c>
      <c r="O3329" t="s">
        <v>30</v>
      </c>
      <c r="P3329" t="s">
        <v>31</v>
      </c>
      <c r="Q3329" t="s">
        <v>41</v>
      </c>
      <c r="R3329" t="s">
        <v>33</v>
      </c>
      <c r="S3329" t="s">
        <v>42</v>
      </c>
      <c r="T3329" t="s">
        <v>57</v>
      </c>
      <c r="U3329" s="1" t="s">
        <v>36</v>
      </c>
      <c r="V3329">
        <v>3</v>
      </c>
      <c r="W3329">
        <v>0</v>
      </c>
      <c r="X3329">
        <v>0</v>
      </c>
      <c r="Y3329">
        <v>0</v>
      </c>
      <c r="Z3329">
        <v>0</v>
      </c>
    </row>
    <row r="3330" spans="1:26" x14ac:dyDescent="0.25">
      <c r="A3330">
        <v>107034462</v>
      </c>
      <c r="B3330" t="s">
        <v>106</v>
      </c>
      <c r="C3330" t="s">
        <v>65</v>
      </c>
      <c r="D3330">
        <v>10000095</v>
      </c>
      <c r="E3330">
        <v>10000095</v>
      </c>
      <c r="F3330">
        <v>30.196999999999999</v>
      </c>
      <c r="G3330">
        <v>40001804</v>
      </c>
      <c r="H3330">
        <v>1.4</v>
      </c>
      <c r="I3330">
        <v>2022</v>
      </c>
      <c r="J3330" t="s">
        <v>154</v>
      </c>
      <c r="K3330" t="s">
        <v>48</v>
      </c>
      <c r="L3330" s="127">
        <v>0.95763888888888893</v>
      </c>
      <c r="M3330" t="s">
        <v>51</v>
      </c>
      <c r="N3330" t="s">
        <v>49</v>
      </c>
      <c r="O3330" t="s">
        <v>30</v>
      </c>
      <c r="P3330" t="s">
        <v>54</v>
      </c>
      <c r="Q3330" t="s">
        <v>41</v>
      </c>
      <c r="R3330" t="s">
        <v>33</v>
      </c>
      <c r="S3330" t="s">
        <v>42</v>
      </c>
      <c r="T3330" t="s">
        <v>57</v>
      </c>
      <c r="U3330" s="1" t="s">
        <v>36</v>
      </c>
      <c r="V3330">
        <v>2</v>
      </c>
      <c r="W3330">
        <v>0</v>
      </c>
      <c r="X3330">
        <v>0</v>
      </c>
      <c r="Y3330">
        <v>0</v>
      </c>
      <c r="Z3330">
        <v>0</v>
      </c>
    </row>
    <row r="3331" spans="1:26" x14ac:dyDescent="0.25">
      <c r="A3331">
        <v>107034465</v>
      </c>
      <c r="B3331" t="s">
        <v>25</v>
      </c>
      <c r="C3331" t="s">
        <v>65</v>
      </c>
      <c r="D3331">
        <v>10000040</v>
      </c>
      <c r="E3331">
        <v>10000040</v>
      </c>
      <c r="F3331">
        <v>22.402999999999999</v>
      </c>
      <c r="G3331">
        <v>203030</v>
      </c>
      <c r="H3331">
        <v>2</v>
      </c>
      <c r="I3331">
        <v>2022</v>
      </c>
      <c r="J3331" t="s">
        <v>162</v>
      </c>
      <c r="K3331" t="s">
        <v>27</v>
      </c>
      <c r="L3331" s="127">
        <v>0.72499999999999998</v>
      </c>
      <c r="M3331" t="s">
        <v>28</v>
      </c>
      <c r="N3331" t="s">
        <v>49</v>
      </c>
      <c r="O3331" t="s">
        <v>30</v>
      </c>
      <c r="P3331" t="s">
        <v>31</v>
      </c>
      <c r="Q3331" t="s">
        <v>41</v>
      </c>
      <c r="R3331" t="s">
        <v>33</v>
      </c>
      <c r="S3331" t="s">
        <v>42</v>
      </c>
      <c r="T3331" t="s">
        <v>35</v>
      </c>
      <c r="U3331" s="1" t="s">
        <v>36</v>
      </c>
      <c r="V3331">
        <v>2</v>
      </c>
      <c r="W3331">
        <v>0</v>
      </c>
      <c r="X3331">
        <v>0</v>
      </c>
      <c r="Y3331">
        <v>0</v>
      </c>
      <c r="Z3331">
        <v>0</v>
      </c>
    </row>
    <row r="3332" spans="1:26" x14ac:dyDescent="0.25">
      <c r="A3332">
        <v>107034483</v>
      </c>
      <c r="B3332" t="s">
        <v>104</v>
      </c>
      <c r="C3332" t="s">
        <v>65</v>
      </c>
      <c r="D3332">
        <v>10000026</v>
      </c>
      <c r="E3332">
        <v>10000026</v>
      </c>
      <c r="F3332">
        <v>6.84</v>
      </c>
      <c r="G3332">
        <v>40001528</v>
      </c>
      <c r="H3332">
        <v>1</v>
      </c>
      <c r="I3332">
        <v>2022</v>
      </c>
      <c r="J3332" t="s">
        <v>162</v>
      </c>
      <c r="K3332" t="s">
        <v>27</v>
      </c>
      <c r="L3332" s="127">
        <v>0.20347222222222219</v>
      </c>
      <c r="M3332" t="s">
        <v>28</v>
      </c>
      <c r="N3332" t="s">
        <v>49</v>
      </c>
      <c r="O3332" t="s">
        <v>30</v>
      </c>
      <c r="P3332" t="s">
        <v>31</v>
      </c>
      <c r="Q3332" t="s">
        <v>41</v>
      </c>
      <c r="R3332" t="s">
        <v>33</v>
      </c>
      <c r="S3332" t="s">
        <v>42</v>
      </c>
      <c r="T3332" t="s">
        <v>57</v>
      </c>
      <c r="U3332" s="1" t="s">
        <v>36</v>
      </c>
      <c r="V3332">
        <v>2</v>
      </c>
      <c r="W3332">
        <v>0</v>
      </c>
      <c r="X3332">
        <v>0</v>
      </c>
      <c r="Y3332">
        <v>0</v>
      </c>
      <c r="Z3332">
        <v>0</v>
      </c>
    </row>
    <row r="3333" spans="1:26" x14ac:dyDescent="0.25">
      <c r="A3333">
        <v>107034494</v>
      </c>
      <c r="B3333" t="s">
        <v>148</v>
      </c>
      <c r="C3333" t="s">
        <v>65</v>
      </c>
      <c r="D3333">
        <v>10000040</v>
      </c>
      <c r="E3333">
        <v>10000040</v>
      </c>
      <c r="F3333">
        <v>27.411999999999999</v>
      </c>
      <c r="G3333">
        <v>20000074</v>
      </c>
      <c r="H3333">
        <v>0.06</v>
      </c>
      <c r="I3333">
        <v>2022</v>
      </c>
      <c r="J3333" t="s">
        <v>162</v>
      </c>
      <c r="K3333" t="s">
        <v>27</v>
      </c>
      <c r="L3333" s="127">
        <v>0.64374999999999993</v>
      </c>
      <c r="M3333" t="s">
        <v>40</v>
      </c>
      <c r="N3333" t="s">
        <v>29</v>
      </c>
      <c r="O3333" t="s">
        <v>30</v>
      </c>
      <c r="P3333" t="s">
        <v>31</v>
      </c>
      <c r="Q3333" t="s">
        <v>32</v>
      </c>
      <c r="R3333" t="s">
        <v>84</v>
      </c>
      <c r="S3333" t="s">
        <v>42</v>
      </c>
      <c r="T3333" t="s">
        <v>35</v>
      </c>
      <c r="U3333" s="1" t="s">
        <v>64</v>
      </c>
      <c r="V3333">
        <v>3</v>
      </c>
      <c r="W3333">
        <v>0</v>
      </c>
      <c r="X3333">
        <v>0</v>
      </c>
      <c r="Y3333">
        <v>1</v>
      </c>
      <c r="Z3333">
        <v>0</v>
      </c>
    </row>
    <row r="3334" spans="1:26" x14ac:dyDescent="0.25">
      <c r="A3334">
        <v>107034499</v>
      </c>
      <c r="B3334" t="s">
        <v>160</v>
      </c>
      <c r="C3334" t="s">
        <v>67</v>
      </c>
      <c r="D3334">
        <v>30000016</v>
      </c>
      <c r="E3334">
        <v>30000016</v>
      </c>
      <c r="F3334">
        <v>15.336</v>
      </c>
      <c r="G3334">
        <v>40001372</v>
      </c>
      <c r="H3334">
        <v>0.3</v>
      </c>
      <c r="I3334">
        <v>2022</v>
      </c>
      <c r="J3334" t="s">
        <v>162</v>
      </c>
      <c r="K3334" t="s">
        <v>27</v>
      </c>
      <c r="L3334" s="127">
        <v>0.73541666666666661</v>
      </c>
      <c r="M3334" t="s">
        <v>28</v>
      </c>
      <c r="N3334" t="s">
        <v>49</v>
      </c>
      <c r="O3334" t="s">
        <v>30</v>
      </c>
      <c r="P3334" t="s">
        <v>54</v>
      </c>
      <c r="Q3334" t="s">
        <v>41</v>
      </c>
      <c r="R3334" t="s">
        <v>33</v>
      </c>
      <c r="S3334" t="s">
        <v>42</v>
      </c>
      <c r="T3334" t="s">
        <v>35</v>
      </c>
      <c r="U3334" s="1" t="s">
        <v>36</v>
      </c>
      <c r="V3334">
        <v>2</v>
      </c>
      <c r="W3334">
        <v>0</v>
      </c>
      <c r="X3334">
        <v>0</v>
      </c>
      <c r="Y3334">
        <v>0</v>
      </c>
      <c r="Z3334">
        <v>0</v>
      </c>
    </row>
    <row r="3335" spans="1:26" x14ac:dyDescent="0.25">
      <c r="A3335">
        <v>107034535</v>
      </c>
      <c r="B3335" t="s">
        <v>106</v>
      </c>
      <c r="C3335" t="s">
        <v>65</v>
      </c>
      <c r="D3335">
        <v>10000095</v>
      </c>
      <c r="E3335">
        <v>10000095</v>
      </c>
      <c r="F3335">
        <v>26.248000000000001</v>
      </c>
      <c r="G3335">
        <v>200650</v>
      </c>
      <c r="H3335">
        <v>0.2</v>
      </c>
      <c r="I3335">
        <v>2022</v>
      </c>
      <c r="J3335" t="s">
        <v>154</v>
      </c>
      <c r="K3335" t="s">
        <v>60</v>
      </c>
      <c r="L3335" s="127">
        <v>0.68125000000000002</v>
      </c>
      <c r="M3335" t="s">
        <v>28</v>
      </c>
      <c r="N3335" t="s">
        <v>29</v>
      </c>
      <c r="O3335" t="s">
        <v>30</v>
      </c>
      <c r="P3335" t="s">
        <v>31</v>
      </c>
      <c r="Q3335" t="s">
        <v>41</v>
      </c>
      <c r="R3335" t="s">
        <v>33</v>
      </c>
      <c r="S3335" t="s">
        <v>42</v>
      </c>
      <c r="T3335" t="s">
        <v>35</v>
      </c>
      <c r="U3335" s="1" t="s">
        <v>43</v>
      </c>
      <c r="V3335">
        <v>13</v>
      </c>
      <c r="W3335">
        <v>0</v>
      </c>
      <c r="X3335">
        <v>0</v>
      </c>
      <c r="Y3335">
        <v>0</v>
      </c>
      <c r="Z3335">
        <v>1</v>
      </c>
    </row>
    <row r="3336" spans="1:26" x14ac:dyDescent="0.25">
      <c r="A3336">
        <v>107034545</v>
      </c>
      <c r="B3336" t="s">
        <v>114</v>
      </c>
      <c r="C3336" t="s">
        <v>67</v>
      </c>
      <c r="D3336">
        <v>30000042</v>
      </c>
      <c r="E3336">
        <v>30000042</v>
      </c>
      <c r="F3336">
        <v>16.545000000000002</v>
      </c>
      <c r="G3336">
        <v>40001003</v>
      </c>
      <c r="H3336">
        <v>0</v>
      </c>
      <c r="I3336">
        <v>2022</v>
      </c>
      <c r="J3336" t="s">
        <v>162</v>
      </c>
      <c r="K3336" t="s">
        <v>27</v>
      </c>
      <c r="L3336" s="127">
        <v>0.77430555555555547</v>
      </c>
      <c r="M3336" t="s">
        <v>28</v>
      </c>
      <c r="N3336" t="s">
        <v>49</v>
      </c>
      <c r="O3336" t="s">
        <v>30</v>
      </c>
      <c r="P3336" t="s">
        <v>31</v>
      </c>
      <c r="Q3336" t="s">
        <v>41</v>
      </c>
      <c r="R3336" t="s">
        <v>61</v>
      </c>
      <c r="S3336" t="s">
        <v>42</v>
      </c>
      <c r="T3336" t="s">
        <v>35</v>
      </c>
      <c r="U3336" s="1" t="s">
        <v>36</v>
      </c>
      <c r="V3336">
        <v>2</v>
      </c>
      <c r="W3336">
        <v>0</v>
      </c>
      <c r="X3336">
        <v>0</v>
      </c>
      <c r="Y3336">
        <v>0</v>
      </c>
      <c r="Z3336">
        <v>0</v>
      </c>
    </row>
    <row r="3337" spans="1:26" x14ac:dyDescent="0.25">
      <c r="A3337">
        <v>107034570</v>
      </c>
      <c r="B3337" t="s">
        <v>155</v>
      </c>
      <c r="C3337" t="s">
        <v>65</v>
      </c>
      <c r="D3337">
        <v>10000095</v>
      </c>
      <c r="E3337">
        <v>10000095</v>
      </c>
      <c r="F3337">
        <v>26.123999999999999</v>
      </c>
      <c r="G3337" t="s">
        <v>281</v>
      </c>
      <c r="H3337">
        <v>0.1</v>
      </c>
      <c r="I3337">
        <v>2022</v>
      </c>
      <c r="J3337" t="s">
        <v>162</v>
      </c>
      <c r="K3337" t="s">
        <v>39</v>
      </c>
      <c r="L3337" s="127">
        <v>0.28333333333333333</v>
      </c>
      <c r="M3337" t="s">
        <v>28</v>
      </c>
      <c r="N3337" t="s">
        <v>49</v>
      </c>
      <c r="O3337" t="s">
        <v>30</v>
      </c>
      <c r="P3337" t="s">
        <v>68</v>
      </c>
      <c r="Q3337" t="s">
        <v>41</v>
      </c>
      <c r="R3337" t="s">
        <v>33</v>
      </c>
      <c r="S3337" t="s">
        <v>42</v>
      </c>
      <c r="T3337" t="s">
        <v>35</v>
      </c>
      <c r="U3337" s="1" t="s">
        <v>43</v>
      </c>
      <c r="V3337">
        <v>1</v>
      </c>
      <c r="W3337">
        <v>0</v>
      </c>
      <c r="X3337">
        <v>0</v>
      </c>
      <c r="Y3337">
        <v>0</v>
      </c>
      <c r="Z3337">
        <v>1</v>
      </c>
    </row>
    <row r="3338" spans="1:26" x14ac:dyDescent="0.25">
      <c r="A3338">
        <v>107034582</v>
      </c>
      <c r="B3338" t="s">
        <v>155</v>
      </c>
      <c r="C3338" t="s">
        <v>65</v>
      </c>
      <c r="D3338">
        <v>10000095</v>
      </c>
      <c r="E3338">
        <v>10000095</v>
      </c>
      <c r="F3338">
        <v>26.123999999999999</v>
      </c>
      <c r="G3338" t="s">
        <v>281</v>
      </c>
      <c r="H3338">
        <v>0.1</v>
      </c>
      <c r="I3338">
        <v>2022</v>
      </c>
      <c r="J3338" t="s">
        <v>162</v>
      </c>
      <c r="K3338" t="s">
        <v>39</v>
      </c>
      <c r="L3338" s="127">
        <v>0.2986111111111111</v>
      </c>
      <c r="M3338" t="s">
        <v>28</v>
      </c>
      <c r="N3338" t="s">
        <v>49</v>
      </c>
      <c r="O3338" t="s">
        <v>30</v>
      </c>
      <c r="P3338" t="s">
        <v>68</v>
      </c>
      <c r="Q3338" t="s">
        <v>41</v>
      </c>
      <c r="R3338" t="s">
        <v>33</v>
      </c>
      <c r="S3338" t="s">
        <v>42</v>
      </c>
      <c r="T3338" t="s">
        <v>35</v>
      </c>
      <c r="U3338" s="1" t="s">
        <v>36</v>
      </c>
      <c r="V3338">
        <v>1</v>
      </c>
      <c r="W3338">
        <v>0</v>
      </c>
      <c r="X3338">
        <v>0</v>
      </c>
      <c r="Y3338">
        <v>0</v>
      </c>
      <c r="Z3338">
        <v>0</v>
      </c>
    </row>
    <row r="3339" spans="1:26" x14ac:dyDescent="0.25">
      <c r="A3339">
        <v>107034596</v>
      </c>
      <c r="B3339" t="s">
        <v>25</v>
      </c>
      <c r="C3339" t="s">
        <v>65</v>
      </c>
      <c r="D3339">
        <v>10000040</v>
      </c>
      <c r="E3339">
        <v>10000040</v>
      </c>
      <c r="F3339">
        <v>999.99900000000002</v>
      </c>
      <c r="G3339">
        <v>20000070</v>
      </c>
      <c r="H3339">
        <v>0</v>
      </c>
      <c r="I3339">
        <v>2022</v>
      </c>
      <c r="J3339" t="s">
        <v>162</v>
      </c>
      <c r="K3339" t="s">
        <v>39</v>
      </c>
      <c r="L3339" s="127">
        <v>0.31388888888888888</v>
      </c>
      <c r="M3339" t="s">
        <v>28</v>
      </c>
      <c r="N3339" t="s">
        <v>29</v>
      </c>
      <c r="O3339" t="s">
        <v>30</v>
      </c>
      <c r="P3339" t="s">
        <v>31</v>
      </c>
      <c r="Q3339" t="s">
        <v>41</v>
      </c>
      <c r="R3339" t="s">
        <v>33</v>
      </c>
      <c r="S3339" t="s">
        <v>42</v>
      </c>
      <c r="T3339" t="s">
        <v>35</v>
      </c>
      <c r="U3339" s="1" t="s">
        <v>36</v>
      </c>
      <c r="V3339">
        <v>2</v>
      </c>
      <c r="W3339">
        <v>0</v>
      </c>
      <c r="X3339">
        <v>0</v>
      </c>
      <c r="Y3339">
        <v>0</v>
      </c>
      <c r="Z3339">
        <v>0</v>
      </c>
    </row>
    <row r="3340" spans="1:26" x14ac:dyDescent="0.25">
      <c r="A3340">
        <v>107034599</v>
      </c>
      <c r="B3340" t="s">
        <v>25</v>
      </c>
      <c r="C3340" t="s">
        <v>65</v>
      </c>
      <c r="D3340">
        <v>10000040</v>
      </c>
      <c r="E3340">
        <v>10000040</v>
      </c>
      <c r="F3340">
        <v>999.99900000000002</v>
      </c>
      <c r="G3340">
        <v>40002542</v>
      </c>
      <c r="H3340">
        <v>0.2</v>
      </c>
      <c r="I3340">
        <v>2022</v>
      </c>
      <c r="J3340" t="s">
        <v>162</v>
      </c>
      <c r="K3340" t="s">
        <v>27</v>
      </c>
      <c r="L3340" s="127">
        <v>0.59513888888888888</v>
      </c>
      <c r="M3340" t="s">
        <v>28</v>
      </c>
      <c r="N3340" t="s">
        <v>29</v>
      </c>
      <c r="O3340" t="s">
        <v>30</v>
      </c>
      <c r="P3340" t="s">
        <v>31</v>
      </c>
      <c r="Q3340" t="s">
        <v>41</v>
      </c>
      <c r="R3340" t="s">
        <v>76</v>
      </c>
      <c r="S3340" t="s">
        <v>42</v>
      </c>
      <c r="T3340" t="s">
        <v>35</v>
      </c>
      <c r="U3340" s="1" t="s">
        <v>36</v>
      </c>
      <c r="V3340">
        <v>2</v>
      </c>
      <c r="W3340">
        <v>0</v>
      </c>
      <c r="X3340">
        <v>0</v>
      </c>
      <c r="Y3340">
        <v>0</v>
      </c>
      <c r="Z3340">
        <v>0</v>
      </c>
    </row>
    <row r="3341" spans="1:26" x14ac:dyDescent="0.25">
      <c r="A3341">
        <v>107034609</v>
      </c>
      <c r="B3341" t="s">
        <v>86</v>
      </c>
      <c r="C3341" t="s">
        <v>65</v>
      </c>
      <c r="D3341">
        <v>10000026</v>
      </c>
      <c r="E3341">
        <v>10000026</v>
      </c>
      <c r="F3341">
        <v>26.754000000000001</v>
      </c>
      <c r="G3341">
        <v>200395</v>
      </c>
      <c r="H3341">
        <v>0.5</v>
      </c>
      <c r="I3341">
        <v>2022</v>
      </c>
      <c r="J3341" t="s">
        <v>162</v>
      </c>
      <c r="K3341" t="s">
        <v>39</v>
      </c>
      <c r="L3341" s="127">
        <v>0.62083333333333335</v>
      </c>
      <c r="M3341" t="s">
        <v>28</v>
      </c>
      <c r="N3341" t="s">
        <v>49</v>
      </c>
      <c r="O3341" t="s">
        <v>30</v>
      </c>
      <c r="P3341" t="s">
        <v>31</v>
      </c>
      <c r="Q3341" t="s">
        <v>41</v>
      </c>
      <c r="R3341" t="s">
        <v>33</v>
      </c>
      <c r="S3341" t="s">
        <v>42</v>
      </c>
      <c r="T3341" t="s">
        <v>35</v>
      </c>
      <c r="U3341" s="1" t="s">
        <v>36</v>
      </c>
      <c r="V3341">
        <v>1</v>
      </c>
      <c r="W3341">
        <v>0</v>
      </c>
      <c r="X3341">
        <v>0</v>
      </c>
      <c r="Y3341">
        <v>0</v>
      </c>
      <c r="Z3341">
        <v>0</v>
      </c>
    </row>
    <row r="3342" spans="1:26" x14ac:dyDescent="0.25">
      <c r="A3342">
        <v>107034629</v>
      </c>
      <c r="B3342" t="s">
        <v>142</v>
      </c>
      <c r="C3342" t="s">
        <v>67</v>
      </c>
      <c r="D3342">
        <v>30000210</v>
      </c>
      <c r="E3342">
        <v>30000210</v>
      </c>
      <c r="F3342">
        <v>0.57999999999999996</v>
      </c>
      <c r="G3342">
        <v>40001646</v>
      </c>
      <c r="H3342">
        <v>0.2</v>
      </c>
      <c r="I3342">
        <v>2022</v>
      </c>
      <c r="J3342" t="s">
        <v>162</v>
      </c>
      <c r="K3342" t="s">
        <v>27</v>
      </c>
      <c r="L3342" s="127">
        <v>0.65416666666666667</v>
      </c>
      <c r="M3342" t="s">
        <v>28</v>
      </c>
      <c r="N3342" t="s">
        <v>49</v>
      </c>
      <c r="O3342" t="s">
        <v>30</v>
      </c>
      <c r="P3342" t="s">
        <v>68</v>
      </c>
      <c r="Q3342" t="s">
        <v>41</v>
      </c>
      <c r="R3342" t="s">
        <v>33</v>
      </c>
      <c r="S3342" t="s">
        <v>42</v>
      </c>
      <c r="T3342" t="s">
        <v>35</v>
      </c>
      <c r="U3342" s="1" t="s">
        <v>64</v>
      </c>
      <c r="V3342">
        <v>3</v>
      </c>
      <c r="W3342">
        <v>0</v>
      </c>
      <c r="X3342">
        <v>0</v>
      </c>
      <c r="Y3342">
        <v>2</v>
      </c>
      <c r="Z3342">
        <v>0</v>
      </c>
    </row>
    <row r="3343" spans="1:26" x14ac:dyDescent="0.25">
      <c r="A3343">
        <v>107034851</v>
      </c>
      <c r="B3343" t="s">
        <v>88</v>
      </c>
      <c r="C3343" t="s">
        <v>67</v>
      </c>
      <c r="D3343">
        <v>30000084</v>
      </c>
      <c r="E3343">
        <v>30000084</v>
      </c>
      <c r="F3343">
        <v>999.99900000000002</v>
      </c>
      <c r="H3343">
        <v>0.26</v>
      </c>
      <c r="I3343">
        <v>2022</v>
      </c>
      <c r="J3343" t="s">
        <v>162</v>
      </c>
      <c r="K3343" t="s">
        <v>53</v>
      </c>
      <c r="L3343" s="127">
        <v>0.45833333333333331</v>
      </c>
      <c r="M3343" t="s">
        <v>77</v>
      </c>
      <c r="N3343" t="s">
        <v>49</v>
      </c>
      <c r="O3343" t="s">
        <v>30</v>
      </c>
      <c r="P3343" t="s">
        <v>68</v>
      </c>
      <c r="Q3343" t="s">
        <v>41</v>
      </c>
      <c r="R3343" t="s">
        <v>33</v>
      </c>
      <c r="S3343" t="s">
        <v>42</v>
      </c>
      <c r="T3343" t="s">
        <v>35</v>
      </c>
      <c r="U3343" s="1" t="s">
        <v>36</v>
      </c>
      <c r="V3343">
        <v>2</v>
      </c>
      <c r="W3343">
        <v>0</v>
      </c>
      <c r="X3343">
        <v>0</v>
      </c>
      <c r="Y3343">
        <v>0</v>
      </c>
      <c r="Z3343">
        <v>0</v>
      </c>
    </row>
    <row r="3344" spans="1:26" x14ac:dyDescent="0.25">
      <c r="A3344">
        <v>107034898</v>
      </c>
      <c r="B3344" t="s">
        <v>81</v>
      </c>
      <c r="C3344" t="s">
        <v>45</v>
      </c>
      <c r="D3344">
        <v>50031836</v>
      </c>
      <c r="E3344">
        <v>40402113</v>
      </c>
      <c r="F3344">
        <v>0.50900000000000001</v>
      </c>
      <c r="G3344">
        <v>10000485</v>
      </c>
      <c r="H3344">
        <v>6.0000000000000001E-3</v>
      </c>
      <c r="I3344">
        <v>2022</v>
      </c>
      <c r="J3344" t="s">
        <v>162</v>
      </c>
      <c r="K3344" t="s">
        <v>27</v>
      </c>
      <c r="L3344" s="127">
        <v>0.59097222222222223</v>
      </c>
      <c r="M3344" t="s">
        <v>28</v>
      </c>
      <c r="N3344" t="s">
        <v>49</v>
      </c>
      <c r="O3344" t="s">
        <v>30</v>
      </c>
      <c r="P3344" t="s">
        <v>31</v>
      </c>
      <c r="Q3344" t="s">
        <v>62</v>
      </c>
      <c r="R3344" t="s">
        <v>33</v>
      </c>
      <c r="S3344" t="s">
        <v>34</v>
      </c>
      <c r="T3344" t="s">
        <v>35</v>
      </c>
      <c r="U3344" s="1" t="s">
        <v>43</v>
      </c>
      <c r="V3344">
        <v>2</v>
      </c>
      <c r="W3344">
        <v>0</v>
      </c>
      <c r="X3344">
        <v>0</v>
      </c>
      <c r="Y3344">
        <v>0</v>
      </c>
      <c r="Z3344">
        <v>1</v>
      </c>
    </row>
    <row r="3345" spans="1:26" x14ac:dyDescent="0.25">
      <c r="A3345">
        <v>107035040</v>
      </c>
      <c r="B3345" t="s">
        <v>81</v>
      </c>
      <c r="C3345" t="s">
        <v>45</v>
      </c>
      <c r="D3345">
        <v>50031836</v>
      </c>
      <c r="E3345">
        <v>50031836</v>
      </c>
      <c r="F3345">
        <v>17.783999999999999</v>
      </c>
      <c r="G3345">
        <v>50007087</v>
      </c>
      <c r="H3345">
        <v>0</v>
      </c>
      <c r="I3345">
        <v>2022</v>
      </c>
      <c r="J3345" t="s">
        <v>162</v>
      </c>
      <c r="K3345" t="s">
        <v>53</v>
      </c>
      <c r="L3345" s="127">
        <v>0.48402777777777778</v>
      </c>
      <c r="M3345" t="s">
        <v>92</v>
      </c>
      <c r="Q3345" t="s">
        <v>41</v>
      </c>
      <c r="R3345" t="s">
        <v>33</v>
      </c>
      <c r="S3345" t="s">
        <v>42</v>
      </c>
      <c r="T3345" t="s">
        <v>35</v>
      </c>
      <c r="U3345" s="1" t="s">
        <v>36</v>
      </c>
      <c r="V3345">
        <v>2</v>
      </c>
      <c r="W3345">
        <v>0</v>
      </c>
      <c r="X3345">
        <v>0</v>
      </c>
      <c r="Y3345">
        <v>0</v>
      </c>
      <c r="Z3345">
        <v>0</v>
      </c>
    </row>
    <row r="3346" spans="1:26" x14ac:dyDescent="0.25">
      <c r="A3346">
        <v>107035089</v>
      </c>
      <c r="B3346" t="s">
        <v>25</v>
      </c>
      <c r="C3346" t="s">
        <v>45</v>
      </c>
      <c r="D3346">
        <v>50011977</v>
      </c>
      <c r="E3346">
        <v>20000070</v>
      </c>
      <c r="F3346">
        <v>2.0779999999999998</v>
      </c>
      <c r="G3346">
        <v>10000540</v>
      </c>
      <c r="H3346">
        <v>0.189</v>
      </c>
      <c r="I3346">
        <v>2022</v>
      </c>
      <c r="J3346" t="s">
        <v>162</v>
      </c>
      <c r="K3346" t="s">
        <v>53</v>
      </c>
      <c r="L3346" s="127">
        <v>0.89513888888888893</v>
      </c>
      <c r="M3346" t="s">
        <v>28</v>
      </c>
      <c r="N3346" t="s">
        <v>49</v>
      </c>
      <c r="O3346" t="s">
        <v>30</v>
      </c>
      <c r="P3346" t="s">
        <v>31</v>
      </c>
      <c r="Q3346" t="s">
        <v>41</v>
      </c>
      <c r="R3346" t="s">
        <v>33</v>
      </c>
      <c r="S3346" t="s">
        <v>42</v>
      </c>
      <c r="T3346" t="s">
        <v>47</v>
      </c>
      <c r="U3346" s="1" t="s">
        <v>64</v>
      </c>
      <c r="V3346">
        <v>3</v>
      </c>
      <c r="W3346">
        <v>0</v>
      </c>
      <c r="X3346">
        <v>0</v>
      </c>
      <c r="Y3346">
        <v>2</v>
      </c>
      <c r="Z3346">
        <v>0</v>
      </c>
    </row>
    <row r="3347" spans="1:26" x14ac:dyDescent="0.25">
      <c r="A3347">
        <v>107035299</v>
      </c>
      <c r="B3347" t="s">
        <v>112</v>
      </c>
      <c r="C3347" t="s">
        <v>65</v>
      </c>
      <c r="D3347">
        <v>10000095</v>
      </c>
      <c r="E3347">
        <v>10000095</v>
      </c>
      <c r="F3347">
        <v>1.2130000000000001</v>
      </c>
      <c r="G3347">
        <v>40001811</v>
      </c>
      <c r="H3347">
        <v>0.68</v>
      </c>
      <c r="I3347">
        <v>2022</v>
      </c>
      <c r="J3347" t="s">
        <v>154</v>
      </c>
      <c r="K3347" t="s">
        <v>60</v>
      </c>
      <c r="L3347" s="127">
        <v>0.52916666666666667</v>
      </c>
      <c r="M3347" t="s">
        <v>28</v>
      </c>
      <c r="N3347" t="s">
        <v>29</v>
      </c>
      <c r="O3347" t="s">
        <v>30</v>
      </c>
      <c r="P3347" t="s">
        <v>54</v>
      </c>
      <c r="Q3347" t="s">
        <v>32</v>
      </c>
      <c r="R3347" t="s">
        <v>33</v>
      </c>
      <c r="S3347" t="s">
        <v>102</v>
      </c>
      <c r="T3347" t="s">
        <v>35</v>
      </c>
      <c r="U3347" s="1" t="s">
        <v>36</v>
      </c>
      <c r="V3347">
        <v>10</v>
      </c>
      <c r="W3347">
        <v>0</v>
      </c>
      <c r="X3347">
        <v>0</v>
      </c>
      <c r="Y3347">
        <v>0</v>
      </c>
      <c r="Z3347">
        <v>0</v>
      </c>
    </row>
    <row r="3348" spans="1:26" x14ac:dyDescent="0.25">
      <c r="A3348">
        <v>107035328</v>
      </c>
      <c r="B3348" t="s">
        <v>104</v>
      </c>
      <c r="C3348" t="s">
        <v>65</v>
      </c>
      <c r="D3348">
        <v>10000026</v>
      </c>
      <c r="E3348">
        <v>10000026</v>
      </c>
      <c r="F3348">
        <v>13.763999999999999</v>
      </c>
      <c r="G3348">
        <v>20000025</v>
      </c>
      <c r="H3348">
        <v>0.1</v>
      </c>
      <c r="I3348">
        <v>2022</v>
      </c>
      <c r="J3348" t="s">
        <v>162</v>
      </c>
      <c r="K3348" t="s">
        <v>27</v>
      </c>
      <c r="L3348" s="127">
        <v>0.72013888888888899</v>
      </c>
      <c r="M3348" t="s">
        <v>28</v>
      </c>
      <c r="N3348" t="s">
        <v>49</v>
      </c>
      <c r="O3348" t="s">
        <v>30</v>
      </c>
      <c r="P3348" t="s">
        <v>54</v>
      </c>
      <c r="Q3348" t="s">
        <v>32</v>
      </c>
      <c r="R3348" t="s">
        <v>33</v>
      </c>
      <c r="S3348" t="s">
        <v>34</v>
      </c>
      <c r="T3348" t="s">
        <v>35</v>
      </c>
      <c r="U3348" s="1" t="s">
        <v>43</v>
      </c>
      <c r="V3348">
        <v>3</v>
      </c>
      <c r="W3348">
        <v>0</v>
      </c>
      <c r="X3348">
        <v>0</v>
      </c>
      <c r="Y3348">
        <v>0</v>
      </c>
      <c r="Z3348">
        <v>1</v>
      </c>
    </row>
    <row r="3349" spans="1:26" x14ac:dyDescent="0.25">
      <c r="A3349">
        <v>107035385</v>
      </c>
      <c r="B3349" t="s">
        <v>86</v>
      </c>
      <c r="C3349" t="s">
        <v>65</v>
      </c>
      <c r="D3349">
        <v>10000026</v>
      </c>
      <c r="E3349">
        <v>10000026</v>
      </c>
      <c r="F3349">
        <v>21.462</v>
      </c>
      <c r="G3349">
        <v>200340</v>
      </c>
      <c r="H3349">
        <v>0.3</v>
      </c>
      <c r="I3349">
        <v>2022</v>
      </c>
      <c r="J3349" t="s">
        <v>162</v>
      </c>
      <c r="K3349" t="s">
        <v>39</v>
      </c>
      <c r="L3349" s="127">
        <v>0.50763888888888886</v>
      </c>
      <c r="M3349" t="s">
        <v>28</v>
      </c>
      <c r="N3349" t="s">
        <v>49</v>
      </c>
      <c r="O3349" t="s">
        <v>30</v>
      </c>
      <c r="P3349" t="s">
        <v>31</v>
      </c>
      <c r="Q3349" t="s">
        <v>41</v>
      </c>
      <c r="R3349" t="s">
        <v>33</v>
      </c>
      <c r="S3349" t="s">
        <v>42</v>
      </c>
      <c r="T3349" t="s">
        <v>35</v>
      </c>
      <c r="U3349" s="1" t="s">
        <v>43</v>
      </c>
      <c r="V3349">
        <v>2</v>
      </c>
      <c r="W3349">
        <v>0</v>
      </c>
      <c r="X3349">
        <v>0</v>
      </c>
      <c r="Y3349">
        <v>0</v>
      </c>
      <c r="Z3349">
        <v>1</v>
      </c>
    </row>
    <row r="3350" spans="1:26" x14ac:dyDescent="0.25">
      <c r="A3350">
        <v>107035406</v>
      </c>
      <c r="B3350" t="s">
        <v>114</v>
      </c>
      <c r="C3350" t="s">
        <v>65</v>
      </c>
      <c r="D3350">
        <v>10000040</v>
      </c>
      <c r="E3350">
        <v>10000040</v>
      </c>
      <c r="F3350">
        <v>1.206</v>
      </c>
      <c r="G3350">
        <v>203110</v>
      </c>
      <c r="H3350">
        <v>0.05</v>
      </c>
      <c r="I3350">
        <v>2022</v>
      </c>
      <c r="J3350" t="s">
        <v>162</v>
      </c>
      <c r="K3350" t="s">
        <v>39</v>
      </c>
      <c r="L3350" s="127">
        <v>0.28819444444444448</v>
      </c>
      <c r="M3350" t="s">
        <v>28</v>
      </c>
      <c r="N3350" t="s">
        <v>49</v>
      </c>
      <c r="O3350" t="s">
        <v>30</v>
      </c>
      <c r="P3350" t="s">
        <v>31</v>
      </c>
      <c r="Q3350" t="s">
        <v>41</v>
      </c>
      <c r="R3350" t="s">
        <v>128</v>
      </c>
      <c r="S3350" t="s">
        <v>42</v>
      </c>
      <c r="T3350" t="s">
        <v>35</v>
      </c>
      <c r="U3350" s="1" t="s">
        <v>36</v>
      </c>
      <c r="V3350">
        <v>2</v>
      </c>
      <c r="W3350">
        <v>0</v>
      </c>
      <c r="X3350">
        <v>0</v>
      </c>
      <c r="Y3350">
        <v>0</v>
      </c>
      <c r="Z3350">
        <v>0</v>
      </c>
    </row>
    <row r="3351" spans="1:26" x14ac:dyDescent="0.25">
      <c r="A3351">
        <v>107035423</v>
      </c>
      <c r="B3351" t="s">
        <v>114</v>
      </c>
      <c r="C3351" t="s">
        <v>67</v>
      </c>
      <c r="D3351">
        <v>30000042</v>
      </c>
      <c r="E3351">
        <v>30000042</v>
      </c>
      <c r="F3351">
        <v>999.99900000000002</v>
      </c>
      <c r="G3351">
        <v>40003544</v>
      </c>
      <c r="H3351">
        <v>0</v>
      </c>
      <c r="I3351">
        <v>2022</v>
      </c>
      <c r="J3351" t="s">
        <v>162</v>
      </c>
      <c r="K3351" t="s">
        <v>39</v>
      </c>
      <c r="L3351" s="127">
        <v>0.86111111111111116</v>
      </c>
      <c r="M3351" t="s">
        <v>28</v>
      </c>
      <c r="N3351" t="s">
        <v>29</v>
      </c>
      <c r="O3351" t="s">
        <v>30</v>
      </c>
      <c r="P3351" t="s">
        <v>31</v>
      </c>
      <c r="Q3351" t="s">
        <v>41</v>
      </c>
      <c r="R3351" t="s">
        <v>50</v>
      </c>
      <c r="S3351" t="s">
        <v>42</v>
      </c>
      <c r="T3351" t="s">
        <v>57</v>
      </c>
      <c r="U3351" s="1" t="s">
        <v>43</v>
      </c>
      <c r="V3351">
        <v>2</v>
      </c>
      <c r="W3351">
        <v>0</v>
      </c>
      <c r="X3351">
        <v>0</v>
      </c>
      <c r="Y3351">
        <v>0</v>
      </c>
      <c r="Z3351">
        <v>2</v>
      </c>
    </row>
    <row r="3352" spans="1:26" x14ac:dyDescent="0.25">
      <c r="A3352">
        <v>107035501</v>
      </c>
      <c r="B3352" t="s">
        <v>25</v>
      </c>
      <c r="C3352" t="s">
        <v>122</v>
      </c>
      <c r="D3352">
        <v>40001300</v>
      </c>
      <c r="E3352">
        <v>40001300</v>
      </c>
      <c r="F3352">
        <v>0.1</v>
      </c>
      <c r="G3352">
        <v>40001152</v>
      </c>
      <c r="H3352">
        <v>0.1</v>
      </c>
      <c r="I3352">
        <v>2022</v>
      </c>
      <c r="J3352" t="s">
        <v>162</v>
      </c>
      <c r="K3352" t="s">
        <v>53</v>
      </c>
      <c r="L3352" s="127">
        <v>0.4826388888888889</v>
      </c>
      <c r="M3352" t="s">
        <v>28</v>
      </c>
      <c r="N3352" t="s">
        <v>49</v>
      </c>
      <c r="O3352" t="s">
        <v>30</v>
      </c>
      <c r="P3352" t="s">
        <v>31</v>
      </c>
      <c r="Q3352" t="s">
        <v>41</v>
      </c>
      <c r="R3352" t="s">
        <v>72</v>
      </c>
      <c r="S3352" t="s">
        <v>42</v>
      </c>
      <c r="T3352" t="s">
        <v>35</v>
      </c>
      <c r="U3352" s="1" t="s">
        <v>43</v>
      </c>
      <c r="V3352">
        <v>4</v>
      </c>
      <c r="W3352">
        <v>0</v>
      </c>
      <c r="X3352">
        <v>0</v>
      </c>
      <c r="Y3352">
        <v>0</v>
      </c>
      <c r="Z3352">
        <v>1</v>
      </c>
    </row>
    <row r="3353" spans="1:26" x14ac:dyDescent="0.25">
      <c r="A3353">
        <v>107035502</v>
      </c>
      <c r="B3353" t="s">
        <v>104</v>
      </c>
      <c r="C3353" t="s">
        <v>65</v>
      </c>
      <c r="D3353">
        <v>10000026</v>
      </c>
      <c r="E3353">
        <v>10000026</v>
      </c>
      <c r="F3353">
        <v>3.5110000000000001</v>
      </c>
      <c r="G3353">
        <v>200430</v>
      </c>
      <c r="H3353">
        <v>1</v>
      </c>
      <c r="I3353">
        <v>2022</v>
      </c>
      <c r="J3353" t="s">
        <v>162</v>
      </c>
      <c r="K3353" t="s">
        <v>53</v>
      </c>
      <c r="L3353" s="127">
        <v>0.47916666666666669</v>
      </c>
      <c r="M3353" t="s">
        <v>28</v>
      </c>
      <c r="N3353" t="s">
        <v>49</v>
      </c>
      <c r="O3353" t="s">
        <v>30</v>
      </c>
      <c r="P3353" t="s">
        <v>31</v>
      </c>
      <c r="Q3353" t="s">
        <v>41</v>
      </c>
      <c r="R3353" t="s">
        <v>33</v>
      </c>
      <c r="S3353" t="s">
        <v>42</v>
      </c>
      <c r="T3353" t="s">
        <v>35</v>
      </c>
      <c r="U3353" s="1" t="s">
        <v>36</v>
      </c>
      <c r="V3353">
        <v>4</v>
      </c>
      <c r="W3353">
        <v>0</v>
      </c>
      <c r="X3353">
        <v>0</v>
      </c>
      <c r="Y3353">
        <v>0</v>
      </c>
      <c r="Z3353">
        <v>0</v>
      </c>
    </row>
    <row r="3354" spans="1:26" x14ac:dyDescent="0.25">
      <c r="A3354">
        <v>107035503</v>
      </c>
      <c r="B3354" t="s">
        <v>117</v>
      </c>
      <c r="C3354" t="s">
        <v>65</v>
      </c>
      <c r="D3354">
        <v>10000040</v>
      </c>
      <c r="E3354">
        <v>10000040</v>
      </c>
      <c r="F3354">
        <v>11.85</v>
      </c>
      <c r="G3354">
        <v>20000021</v>
      </c>
      <c r="H3354">
        <v>0.2</v>
      </c>
      <c r="I3354">
        <v>2022</v>
      </c>
      <c r="J3354" t="s">
        <v>154</v>
      </c>
      <c r="K3354" t="s">
        <v>55</v>
      </c>
      <c r="L3354" s="127">
        <v>0.4458333333333333</v>
      </c>
      <c r="M3354" t="s">
        <v>40</v>
      </c>
      <c r="N3354" t="s">
        <v>29</v>
      </c>
      <c r="O3354" t="s">
        <v>30</v>
      </c>
      <c r="P3354" t="s">
        <v>54</v>
      </c>
      <c r="Q3354" t="s">
        <v>41</v>
      </c>
      <c r="R3354" t="s">
        <v>33</v>
      </c>
      <c r="S3354" t="s">
        <v>42</v>
      </c>
      <c r="T3354" t="s">
        <v>35</v>
      </c>
      <c r="U3354" s="1" t="s">
        <v>36</v>
      </c>
      <c r="V3354">
        <v>1</v>
      </c>
      <c r="W3354">
        <v>0</v>
      </c>
      <c r="X3354">
        <v>0</v>
      </c>
      <c r="Y3354">
        <v>0</v>
      </c>
      <c r="Z3354">
        <v>0</v>
      </c>
    </row>
    <row r="3355" spans="1:26" x14ac:dyDescent="0.25">
      <c r="A3355">
        <v>107035513</v>
      </c>
      <c r="B3355" t="s">
        <v>248</v>
      </c>
      <c r="C3355" t="s">
        <v>38</v>
      </c>
      <c r="D3355">
        <v>20000019</v>
      </c>
      <c r="E3355">
        <v>20000019</v>
      </c>
      <c r="F3355">
        <v>7.9450000000000003</v>
      </c>
      <c r="G3355">
        <v>40001398</v>
      </c>
      <c r="H3355">
        <v>0.5</v>
      </c>
      <c r="I3355">
        <v>2022</v>
      </c>
      <c r="J3355" t="s">
        <v>162</v>
      </c>
      <c r="K3355" t="s">
        <v>39</v>
      </c>
      <c r="L3355" s="127">
        <v>0.5395833333333333</v>
      </c>
      <c r="M3355" t="s">
        <v>28</v>
      </c>
      <c r="N3355" t="s">
        <v>49</v>
      </c>
      <c r="O3355" t="s">
        <v>30</v>
      </c>
      <c r="P3355" t="s">
        <v>68</v>
      </c>
      <c r="Q3355" t="s">
        <v>41</v>
      </c>
      <c r="R3355" t="s">
        <v>33</v>
      </c>
      <c r="S3355" t="s">
        <v>42</v>
      </c>
      <c r="T3355" t="s">
        <v>35</v>
      </c>
      <c r="U3355" s="1" t="s">
        <v>64</v>
      </c>
      <c r="V3355">
        <v>2</v>
      </c>
      <c r="W3355">
        <v>0</v>
      </c>
      <c r="X3355">
        <v>0</v>
      </c>
      <c r="Y3355">
        <v>1</v>
      </c>
      <c r="Z3355">
        <v>0</v>
      </c>
    </row>
    <row r="3356" spans="1:26" x14ac:dyDescent="0.25">
      <c r="A3356">
        <v>107035572</v>
      </c>
      <c r="B3356" t="s">
        <v>25</v>
      </c>
      <c r="C3356" t="s">
        <v>65</v>
      </c>
      <c r="D3356">
        <v>10000440</v>
      </c>
      <c r="E3356">
        <v>10000440</v>
      </c>
      <c r="F3356">
        <v>3.9079999999999999</v>
      </c>
      <c r="G3356">
        <v>50031853</v>
      </c>
      <c r="H3356">
        <v>9.5000000000000001E-2</v>
      </c>
      <c r="I3356">
        <v>2022</v>
      </c>
      <c r="J3356" t="s">
        <v>162</v>
      </c>
      <c r="K3356" t="s">
        <v>48</v>
      </c>
      <c r="L3356" s="127">
        <v>0.32013888888888892</v>
      </c>
      <c r="M3356" t="s">
        <v>28</v>
      </c>
      <c r="N3356" t="s">
        <v>49</v>
      </c>
      <c r="O3356" t="s">
        <v>30</v>
      </c>
      <c r="P3356" t="s">
        <v>31</v>
      </c>
      <c r="Q3356" t="s">
        <v>41</v>
      </c>
      <c r="R3356" t="s">
        <v>33</v>
      </c>
      <c r="S3356" t="s">
        <v>42</v>
      </c>
      <c r="T3356" t="s">
        <v>35</v>
      </c>
      <c r="U3356" s="1" t="s">
        <v>43</v>
      </c>
      <c r="V3356">
        <v>2</v>
      </c>
      <c r="W3356">
        <v>0</v>
      </c>
      <c r="X3356">
        <v>0</v>
      </c>
      <c r="Y3356">
        <v>0</v>
      </c>
      <c r="Z3356">
        <v>1</v>
      </c>
    </row>
    <row r="3357" spans="1:26" x14ac:dyDescent="0.25">
      <c r="A3357">
        <v>107035582</v>
      </c>
      <c r="B3357" t="s">
        <v>90</v>
      </c>
      <c r="C3357" t="s">
        <v>122</v>
      </c>
      <c r="D3357">
        <v>40001004</v>
      </c>
      <c r="E3357">
        <v>40001004</v>
      </c>
      <c r="F3357">
        <v>9.1010000000000009</v>
      </c>
      <c r="G3357">
        <v>40001504</v>
      </c>
      <c r="H3357">
        <v>0.1</v>
      </c>
      <c r="I3357">
        <v>2022</v>
      </c>
      <c r="J3357" t="s">
        <v>26</v>
      </c>
      <c r="K3357" t="s">
        <v>53</v>
      </c>
      <c r="L3357" s="127">
        <v>0.55763888888888891</v>
      </c>
      <c r="M3357" t="s">
        <v>28</v>
      </c>
      <c r="N3357" t="s">
        <v>49</v>
      </c>
      <c r="O3357" t="s">
        <v>30</v>
      </c>
      <c r="P3357" t="s">
        <v>54</v>
      </c>
      <c r="Q3357" t="s">
        <v>41</v>
      </c>
      <c r="R3357" t="s">
        <v>75</v>
      </c>
      <c r="S3357" t="s">
        <v>42</v>
      </c>
      <c r="T3357" t="s">
        <v>35</v>
      </c>
      <c r="U3357" s="1" t="s">
        <v>36</v>
      </c>
      <c r="V3357">
        <v>0</v>
      </c>
      <c r="W3357">
        <v>0</v>
      </c>
      <c r="X3357">
        <v>0</v>
      </c>
      <c r="Y3357">
        <v>0</v>
      </c>
      <c r="Z3357">
        <v>0</v>
      </c>
    </row>
    <row r="3358" spans="1:26" x14ac:dyDescent="0.25">
      <c r="A3358">
        <v>107035624</v>
      </c>
      <c r="B3358" t="s">
        <v>250</v>
      </c>
      <c r="C3358" t="s">
        <v>45</v>
      </c>
      <c r="D3358">
        <v>50013879</v>
      </c>
      <c r="E3358">
        <v>50013879</v>
      </c>
      <c r="F3358">
        <v>999.99900000000002</v>
      </c>
      <c r="G3358">
        <v>50020072</v>
      </c>
      <c r="H3358">
        <v>0</v>
      </c>
      <c r="I3358">
        <v>2022</v>
      </c>
      <c r="J3358" t="s">
        <v>154</v>
      </c>
      <c r="K3358" t="s">
        <v>39</v>
      </c>
      <c r="L3358" s="127">
        <v>0.50347222222222221</v>
      </c>
      <c r="M3358" t="s">
        <v>77</v>
      </c>
      <c r="N3358" t="s">
        <v>49</v>
      </c>
      <c r="O3358" t="s">
        <v>30</v>
      </c>
      <c r="P3358" t="s">
        <v>68</v>
      </c>
      <c r="Q3358" t="s">
        <v>41</v>
      </c>
      <c r="R3358" t="s">
        <v>33</v>
      </c>
      <c r="S3358" t="s">
        <v>42</v>
      </c>
      <c r="T3358" t="s">
        <v>35</v>
      </c>
      <c r="U3358" s="1" t="s">
        <v>36</v>
      </c>
      <c r="V3358">
        <v>2</v>
      </c>
      <c r="W3358">
        <v>0</v>
      </c>
      <c r="X3358">
        <v>0</v>
      </c>
      <c r="Y3358">
        <v>0</v>
      </c>
      <c r="Z3358">
        <v>0</v>
      </c>
    </row>
    <row r="3359" spans="1:26" x14ac:dyDescent="0.25">
      <c r="A3359">
        <v>107035629</v>
      </c>
      <c r="B3359" t="s">
        <v>86</v>
      </c>
      <c r="C3359" t="s">
        <v>65</v>
      </c>
      <c r="D3359">
        <v>10000026</v>
      </c>
      <c r="E3359">
        <v>10000026</v>
      </c>
      <c r="F3359">
        <v>22.01</v>
      </c>
      <c r="G3359">
        <v>30000191</v>
      </c>
      <c r="H3359">
        <v>1.5</v>
      </c>
      <c r="I3359">
        <v>2022</v>
      </c>
      <c r="J3359" t="s">
        <v>154</v>
      </c>
      <c r="K3359" t="s">
        <v>48</v>
      </c>
      <c r="L3359" s="127">
        <v>0.47847222222222219</v>
      </c>
      <c r="M3359" t="s">
        <v>28</v>
      </c>
      <c r="N3359" t="s">
        <v>49</v>
      </c>
      <c r="O3359" t="s">
        <v>30</v>
      </c>
      <c r="P3359" t="s">
        <v>31</v>
      </c>
      <c r="Q3359" t="s">
        <v>32</v>
      </c>
      <c r="R3359" t="s">
        <v>33</v>
      </c>
      <c r="S3359" t="s">
        <v>42</v>
      </c>
      <c r="T3359" t="s">
        <v>35</v>
      </c>
      <c r="U3359" s="1" t="s">
        <v>64</v>
      </c>
      <c r="V3359">
        <v>21</v>
      </c>
      <c r="W3359">
        <v>0</v>
      </c>
      <c r="X3359">
        <v>0</v>
      </c>
      <c r="Y3359">
        <v>5</v>
      </c>
      <c r="Z3359">
        <v>5</v>
      </c>
    </row>
    <row r="3360" spans="1:26" x14ac:dyDescent="0.25">
      <c r="A3360">
        <v>107035670</v>
      </c>
      <c r="B3360" t="s">
        <v>112</v>
      </c>
      <c r="C3360" t="s">
        <v>65</v>
      </c>
      <c r="D3360">
        <v>10000095</v>
      </c>
      <c r="E3360">
        <v>10000095</v>
      </c>
      <c r="F3360">
        <v>1.667</v>
      </c>
      <c r="G3360">
        <v>40001002</v>
      </c>
      <c r="H3360">
        <v>0.08</v>
      </c>
      <c r="I3360">
        <v>2022</v>
      </c>
      <c r="J3360" t="s">
        <v>154</v>
      </c>
      <c r="K3360" t="s">
        <v>60</v>
      </c>
      <c r="L3360" s="127">
        <v>0.56180555555555556</v>
      </c>
      <c r="M3360" t="s">
        <v>28</v>
      </c>
      <c r="N3360" t="s">
        <v>29</v>
      </c>
      <c r="O3360" t="s">
        <v>30</v>
      </c>
      <c r="P3360" t="s">
        <v>31</v>
      </c>
      <c r="Q3360" t="s">
        <v>62</v>
      </c>
      <c r="R3360" t="s">
        <v>33</v>
      </c>
      <c r="S3360" t="s">
        <v>34</v>
      </c>
      <c r="T3360" t="s">
        <v>35</v>
      </c>
      <c r="U3360" s="1" t="s">
        <v>43</v>
      </c>
      <c r="V3360">
        <v>5</v>
      </c>
      <c r="W3360">
        <v>0</v>
      </c>
      <c r="X3360">
        <v>0</v>
      </c>
      <c r="Y3360">
        <v>0</v>
      </c>
      <c r="Z3360">
        <v>3</v>
      </c>
    </row>
    <row r="3361" spans="1:26" x14ac:dyDescent="0.25">
      <c r="A3361">
        <v>107035671</v>
      </c>
      <c r="B3361" t="s">
        <v>112</v>
      </c>
      <c r="C3361" t="s">
        <v>65</v>
      </c>
      <c r="D3361">
        <v>10000095</v>
      </c>
      <c r="E3361">
        <v>10000095</v>
      </c>
      <c r="F3361">
        <v>1.667</v>
      </c>
      <c r="G3361">
        <v>40001002</v>
      </c>
      <c r="H3361">
        <v>0.08</v>
      </c>
      <c r="I3361">
        <v>2022</v>
      </c>
      <c r="J3361" t="s">
        <v>154</v>
      </c>
      <c r="K3361" t="s">
        <v>60</v>
      </c>
      <c r="L3361" s="127">
        <v>0.56111111111111112</v>
      </c>
      <c r="M3361" t="s">
        <v>28</v>
      </c>
      <c r="N3361" t="s">
        <v>29</v>
      </c>
      <c r="O3361" t="s">
        <v>30</v>
      </c>
      <c r="P3361" t="s">
        <v>31</v>
      </c>
      <c r="Q3361" t="s">
        <v>62</v>
      </c>
      <c r="R3361" t="s">
        <v>33</v>
      </c>
      <c r="S3361" t="s">
        <v>34</v>
      </c>
      <c r="T3361" t="s">
        <v>35</v>
      </c>
      <c r="U3361" s="1" t="s">
        <v>43</v>
      </c>
      <c r="V3361">
        <v>8</v>
      </c>
      <c r="W3361">
        <v>0</v>
      </c>
      <c r="X3361">
        <v>0</v>
      </c>
      <c r="Y3361">
        <v>0</v>
      </c>
      <c r="Z3361">
        <v>1</v>
      </c>
    </row>
    <row r="3362" spans="1:26" x14ac:dyDescent="0.25">
      <c r="A3362">
        <v>107035676</v>
      </c>
      <c r="B3362" t="s">
        <v>112</v>
      </c>
      <c r="C3362" t="s">
        <v>65</v>
      </c>
      <c r="D3362">
        <v>10000095</v>
      </c>
      <c r="E3362">
        <v>10000095</v>
      </c>
      <c r="F3362">
        <v>1.929</v>
      </c>
      <c r="G3362">
        <v>40001793</v>
      </c>
      <c r="H3362">
        <v>1.46</v>
      </c>
      <c r="I3362">
        <v>2022</v>
      </c>
      <c r="J3362" t="s">
        <v>154</v>
      </c>
      <c r="K3362" t="s">
        <v>60</v>
      </c>
      <c r="L3362" s="127">
        <v>0.80486111111111114</v>
      </c>
      <c r="M3362" t="s">
        <v>28</v>
      </c>
      <c r="N3362" t="s">
        <v>29</v>
      </c>
      <c r="O3362" t="s">
        <v>30</v>
      </c>
      <c r="P3362" t="s">
        <v>54</v>
      </c>
      <c r="Q3362" t="s">
        <v>41</v>
      </c>
      <c r="R3362" t="s">
        <v>33</v>
      </c>
      <c r="S3362" t="s">
        <v>42</v>
      </c>
      <c r="T3362" t="s">
        <v>35</v>
      </c>
      <c r="U3362" s="1" t="s">
        <v>36</v>
      </c>
      <c r="V3362">
        <v>3</v>
      </c>
      <c r="W3362">
        <v>0</v>
      </c>
      <c r="X3362">
        <v>0</v>
      </c>
      <c r="Y3362">
        <v>0</v>
      </c>
      <c r="Z3362">
        <v>0</v>
      </c>
    </row>
    <row r="3363" spans="1:26" x14ac:dyDescent="0.25">
      <c r="A3363">
        <v>107035836</v>
      </c>
      <c r="B3363" t="s">
        <v>81</v>
      </c>
      <c r="C3363" t="s">
        <v>45</v>
      </c>
      <c r="D3363">
        <v>50028612</v>
      </c>
      <c r="E3363">
        <v>50028612</v>
      </c>
      <c r="F3363">
        <v>8.0470000000000006</v>
      </c>
      <c r="G3363">
        <v>50006297</v>
      </c>
      <c r="H3363">
        <v>0</v>
      </c>
      <c r="I3363">
        <v>2022</v>
      </c>
      <c r="J3363" t="s">
        <v>162</v>
      </c>
      <c r="K3363" t="s">
        <v>53</v>
      </c>
      <c r="L3363" s="127">
        <v>0.94305555555555554</v>
      </c>
      <c r="M3363" t="s">
        <v>28</v>
      </c>
      <c r="N3363" t="s">
        <v>49</v>
      </c>
      <c r="O3363" t="s">
        <v>30</v>
      </c>
      <c r="P3363" t="s">
        <v>54</v>
      </c>
      <c r="Q3363" t="s">
        <v>41</v>
      </c>
      <c r="R3363" t="s">
        <v>33</v>
      </c>
      <c r="S3363" t="s">
        <v>42</v>
      </c>
      <c r="T3363" t="s">
        <v>47</v>
      </c>
      <c r="U3363" s="1" t="s">
        <v>43</v>
      </c>
      <c r="V3363">
        <v>2</v>
      </c>
      <c r="W3363">
        <v>0</v>
      </c>
      <c r="X3363">
        <v>0</v>
      </c>
      <c r="Y3363">
        <v>0</v>
      </c>
      <c r="Z3363">
        <v>2</v>
      </c>
    </row>
    <row r="3364" spans="1:26" x14ac:dyDescent="0.25">
      <c r="A3364">
        <v>107035886</v>
      </c>
      <c r="B3364" t="s">
        <v>81</v>
      </c>
      <c r="C3364" t="s">
        <v>67</v>
      </c>
      <c r="D3364">
        <v>30000051</v>
      </c>
      <c r="E3364">
        <v>30000051</v>
      </c>
      <c r="F3364">
        <v>11.068</v>
      </c>
      <c r="G3364">
        <v>50016909</v>
      </c>
      <c r="H3364">
        <v>4.0000000000000001E-3</v>
      </c>
      <c r="I3364">
        <v>2022</v>
      </c>
      <c r="J3364" t="s">
        <v>162</v>
      </c>
      <c r="K3364" t="s">
        <v>48</v>
      </c>
      <c r="L3364" s="127">
        <v>0.55208333333333337</v>
      </c>
      <c r="M3364" t="s">
        <v>40</v>
      </c>
      <c r="N3364" t="s">
        <v>49</v>
      </c>
      <c r="O3364" t="s">
        <v>30</v>
      </c>
      <c r="P3364" t="s">
        <v>68</v>
      </c>
      <c r="Q3364" t="s">
        <v>41</v>
      </c>
      <c r="R3364" t="s">
        <v>33</v>
      </c>
      <c r="S3364" t="s">
        <v>42</v>
      </c>
      <c r="T3364" t="s">
        <v>35</v>
      </c>
      <c r="U3364" s="1" t="s">
        <v>36</v>
      </c>
      <c r="V3364">
        <v>3</v>
      </c>
      <c r="W3364">
        <v>0</v>
      </c>
      <c r="X3364">
        <v>0</v>
      </c>
      <c r="Y3364">
        <v>0</v>
      </c>
      <c r="Z3364">
        <v>0</v>
      </c>
    </row>
    <row r="3365" spans="1:26" x14ac:dyDescent="0.25">
      <c r="A3365">
        <v>107036030</v>
      </c>
      <c r="B3365" t="s">
        <v>133</v>
      </c>
      <c r="C3365" t="s">
        <v>45</v>
      </c>
      <c r="D3365">
        <v>50039382</v>
      </c>
      <c r="E3365">
        <v>50039382</v>
      </c>
      <c r="F3365">
        <v>999.99900000000002</v>
      </c>
      <c r="H3365">
        <v>5.1999999999999998E-2</v>
      </c>
      <c r="I3365">
        <v>2022</v>
      </c>
      <c r="J3365" t="s">
        <v>154</v>
      </c>
      <c r="K3365" t="s">
        <v>48</v>
      </c>
      <c r="L3365" s="127">
        <v>0.44791666666666669</v>
      </c>
      <c r="M3365" t="s">
        <v>28</v>
      </c>
      <c r="N3365" t="s">
        <v>49</v>
      </c>
      <c r="O3365" t="s">
        <v>30</v>
      </c>
      <c r="P3365" t="s">
        <v>54</v>
      </c>
      <c r="Q3365" t="s">
        <v>41</v>
      </c>
      <c r="R3365" t="s">
        <v>33</v>
      </c>
      <c r="S3365" t="s">
        <v>93</v>
      </c>
      <c r="T3365" t="s">
        <v>35</v>
      </c>
      <c r="U3365" s="1" t="s">
        <v>36</v>
      </c>
      <c r="V3365">
        <v>1</v>
      </c>
      <c r="W3365">
        <v>0</v>
      </c>
      <c r="X3365">
        <v>0</v>
      </c>
      <c r="Y3365">
        <v>0</v>
      </c>
      <c r="Z3365">
        <v>0</v>
      </c>
    </row>
    <row r="3366" spans="1:26" x14ac:dyDescent="0.25">
      <c r="A3366">
        <v>107036041</v>
      </c>
      <c r="B3366" t="s">
        <v>127</v>
      </c>
      <c r="C3366" t="s">
        <v>45</v>
      </c>
      <c r="D3366">
        <v>50007486</v>
      </c>
      <c r="E3366">
        <v>50007486</v>
      </c>
      <c r="F3366">
        <v>999.99900000000002</v>
      </c>
      <c r="G3366">
        <v>50030346</v>
      </c>
      <c r="H3366">
        <v>0.13300000000000001</v>
      </c>
      <c r="I3366">
        <v>2022</v>
      </c>
      <c r="J3366" t="s">
        <v>118</v>
      </c>
      <c r="K3366" t="s">
        <v>48</v>
      </c>
      <c r="L3366" s="127">
        <v>0.5131944444444444</v>
      </c>
      <c r="M3366" t="s">
        <v>77</v>
      </c>
      <c r="N3366" t="s">
        <v>49</v>
      </c>
      <c r="O3366" t="s">
        <v>30</v>
      </c>
      <c r="P3366" t="s">
        <v>31</v>
      </c>
      <c r="Q3366" t="s">
        <v>41</v>
      </c>
      <c r="R3366" t="s">
        <v>33</v>
      </c>
      <c r="S3366" t="s">
        <v>42</v>
      </c>
      <c r="T3366" t="s">
        <v>35</v>
      </c>
      <c r="U3366" s="1" t="s">
        <v>36</v>
      </c>
      <c r="V3366">
        <v>1</v>
      </c>
      <c r="W3366">
        <v>0</v>
      </c>
      <c r="X3366">
        <v>0</v>
      </c>
      <c r="Y3366">
        <v>0</v>
      </c>
      <c r="Z3366">
        <v>0</v>
      </c>
    </row>
    <row r="3367" spans="1:26" x14ac:dyDescent="0.25">
      <c r="A3367">
        <v>107036302</v>
      </c>
      <c r="B3367" t="s">
        <v>114</v>
      </c>
      <c r="C3367" t="s">
        <v>67</v>
      </c>
      <c r="D3367">
        <v>30000042</v>
      </c>
      <c r="E3367">
        <v>30000042</v>
      </c>
      <c r="F3367">
        <v>11.291</v>
      </c>
      <c r="G3367">
        <v>50011260</v>
      </c>
      <c r="H3367">
        <v>0.2</v>
      </c>
      <c r="I3367">
        <v>2022</v>
      </c>
      <c r="J3367" t="s">
        <v>154</v>
      </c>
      <c r="K3367" t="s">
        <v>39</v>
      </c>
      <c r="L3367" s="127">
        <v>0.33958333333333335</v>
      </c>
      <c r="M3367" t="s">
        <v>28</v>
      </c>
      <c r="N3367" t="s">
        <v>49</v>
      </c>
      <c r="O3367" t="s">
        <v>30</v>
      </c>
      <c r="P3367" t="s">
        <v>68</v>
      </c>
      <c r="Q3367" t="s">
        <v>32</v>
      </c>
      <c r="R3367" t="s">
        <v>33</v>
      </c>
      <c r="S3367" t="s">
        <v>42</v>
      </c>
      <c r="T3367" t="s">
        <v>35</v>
      </c>
      <c r="U3367" s="1" t="s">
        <v>36</v>
      </c>
      <c r="V3367">
        <v>5</v>
      </c>
      <c r="W3367">
        <v>0</v>
      </c>
      <c r="X3367">
        <v>0</v>
      </c>
      <c r="Y3367">
        <v>0</v>
      </c>
      <c r="Z3367">
        <v>0</v>
      </c>
    </row>
    <row r="3368" spans="1:26" x14ac:dyDescent="0.25">
      <c r="A3368">
        <v>107036325</v>
      </c>
      <c r="B3368" t="s">
        <v>25</v>
      </c>
      <c r="C3368" t="s">
        <v>65</v>
      </c>
      <c r="D3368">
        <v>10000040</v>
      </c>
      <c r="E3368">
        <v>10000040</v>
      </c>
      <c r="F3368">
        <v>18.478000000000002</v>
      </c>
      <c r="G3368">
        <v>10000440</v>
      </c>
      <c r="H3368">
        <v>0</v>
      </c>
      <c r="I3368">
        <v>2022</v>
      </c>
      <c r="J3368" t="s">
        <v>162</v>
      </c>
      <c r="K3368" t="s">
        <v>55</v>
      </c>
      <c r="L3368" s="127">
        <v>0.4201388888888889</v>
      </c>
      <c r="M3368" t="s">
        <v>28</v>
      </c>
      <c r="N3368" t="s">
        <v>29</v>
      </c>
      <c r="O3368" t="s">
        <v>30</v>
      </c>
      <c r="P3368" t="s">
        <v>31</v>
      </c>
      <c r="Q3368" t="s">
        <v>41</v>
      </c>
      <c r="R3368" t="s">
        <v>33</v>
      </c>
      <c r="S3368" t="s">
        <v>42</v>
      </c>
      <c r="T3368" t="s">
        <v>35</v>
      </c>
      <c r="U3368" s="1" t="s">
        <v>36</v>
      </c>
      <c r="V3368">
        <v>2</v>
      </c>
      <c r="W3368">
        <v>0</v>
      </c>
      <c r="X3368">
        <v>0</v>
      </c>
      <c r="Y3368">
        <v>0</v>
      </c>
      <c r="Z3368">
        <v>0</v>
      </c>
    </row>
    <row r="3369" spans="1:26" x14ac:dyDescent="0.25">
      <c r="A3369">
        <v>107036347</v>
      </c>
      <c r="B3369" t="s">
        <v>25</v>
      </c>
      <c r="C3369" t="s">
        <v>65</v>
      </c>
      <c r="D3369">
        <v>10000040</v>
      </c>
      <c r="E3369">
        <v>10000040</v>
      </c>
      <c r="F3369">
        <v>18.478000000000002</v>
      </c>
      <c r="G3369">
        <v>10000440</v>
      </c>
      <c r="H3369">
        <v>0</v>
      </c>
      <c r="I3369">
        <v>2022</v>
      </c>
      <c r="J3369" t="s">
        <v>162</v>
      </c>
      <c r="K3369" t="s">
        <v>55</v>
      </c>
      <c r="L3369" s="127">
        <v>0.41319444444444442</v>
      </c>
      <c r="M3369" t="s">
        <v>28</v>
      </c>
      <c r="N3369" t="s">
        <v>29</v>
      </c>
      <c r="O3369" t="s">
        <v>30</v>
      </c>
      <c r="P3369" t="s">
        <v>31</v>
      </c>
      <c r="Q3369" t="s">
        <v>41</v>
      </c>
      <c r="R3369" t="s">
        <v>33</v>
      </c>
      <c r="S3369" t="s">
        <v>42</v>
      </c>
      <c r="T3369" t="s">
        <v>35</v>
      </c>
      <c r="U3369" s="1" t="s">
        <v>36</v>
      </c>
      <c r="V3369">
        <v>5</v>
      </c>
      <c r="W3369">
        <v>0</v>
      </c>
      <c r="X3369">
        <v>0</v>
      </c>
      <c r="Y3369">
        <v>0</v>
      </c>
      <c r="Z3369">
        <v>0</v>
      </c>
    </row>
    <row r="3370" spans="1:26" x14ac:dyDescent="0.25">
      <c r="A3370">
        <v>107036445</v>
      </c>
      <c r="B3370" t="s">
        <v>112</v>
      </c>
      <c r="C3370" t="s">
        <v>65</v>
      </c>
      <c r="D3370">
        <v>10000095</v>
      </c>
      <c r="E3370">
        <v>10000095</v>
      </c>
      <c r="F3370">
        <v>4.9960000000000004</v>
      </c>
      <c r="G3370">
        <v>20000421</v>
      </c>
      <c r="H3370">
        <v>1</v>
      </c>
      <c r="I3370">
        <v>2022</v>
      </c>
      <c r="J3370" t="s">
        <v>162</v>
      </c>
      <c r="K3370" t="s">
        <v>27</v>
      </c>
      <c r="L3370" s="127">
        <v>0.56458333333333333</v>
      </c>
      <c r="M3370" t="s">
        <v>28</v>
      </c>
      <c r="N3370" t="s">
        <v>49</v>
      </c>
      <c r="O3370" t="s">
        <v>30</v>
      </c>
      <c r="P3370" t="s">
        <v>54</v>
      </c>
      <c r="Q3370" t="s">
        <v>32</v>
      </c>
      <c r="R3370" t="s">
        <v>33</v>
      </c>
      <c r="S3370" t="s">
        <v>42</v>
      </c>
      <c r="T3370" t="s">
        <v>35</v>
      </c>
      <c r="U3370" s="1" t="s">
        <v>36</v>
      </c>
      <c r="V3370">
        <v>3</v>
      </c>
      <c r="W3370">
        <v>0</v>
      </c>
      <c r="X3370">
        <v>0</v>
      </c>
      <c r="Y3370">
        <v>0</v>
      </c>
      <c r="Z3370">
        <v>0</v>
      </c>
    </row>
    <row r="3371" spans="1:26" x14ac:dyDescent="0.25">
      <c r="A3371">
        <v>107036452</v>
      </c>
      <c r="B3371" t="s">
        <v>106</v>
      </c>
      <c r="C3371" t="s">
        <v>65</v>
      </c>
      <c r="D3371">
        <v>10000095</v>
      </c>
      <c r="E3371">
        <v>10000095</v>
      </c>
      <c r="F3371">
        <v>21.481999999999999</v>
      </c>
      <c r="G3371">
        <v>200610</v>
      </c>
      <c r="H3371">
        <v>0.6</v>
      </c>
      <c r="I3371">
        <v>2022</v>
      </c>
      <c r="J3371" t="s">
        <v>154</v>
      </c>
      <c r="K3371" t="s">
        <v>48</v>
      </c>
      <c r="L3371" s="127">
        <v>0.22361111111111109</v>
      </c>
      <c r="M3371" t="s">
        <v>28</v>
      </c>
      <c r="N3371" t="s">
        <v>49</v>
      </c>
      <c r="O3371" t="s">
        <v>30</v>
      </c>
      <c r="P3371" t="s">
        <v>54</v>
      </c>
      <c r="Q3371" t="s">
        <v>41</v>
      </c>
      <c r="R3371" t="s">
        <v>33</v>
      </c>
      <c r="S3371" t="s">
        <v>42</v>
      </c>
      <c r="T3371" t="s">
        <v>57</v>
      </c>
      <c r="U3371" s="1" t="s">
        <v>43</v>
      </c>
      <c r="V3371">
        <v>1</v>
      </c>
      <c r="W3371">
        <v>0</v>
      </c>
      <c r="X3371">
        <v>0</v>
      </c>
      <c r="Y3371">
        <v>0</v>
      </c>
      <c r="Z3371">
        <v>1</v>
      </c>
    </row>
    <row r="3372" spans="1:26" x14ac:dyDescent="0.25">
      <c r="A3372">
        <v>107036454</v>
      </c>
      <c r="B3372" t="s">
        <v>106</v>
      </c>
      <c r="C3372" t="s">
        <v>65</v>
      </c>
      <c r="D3372">
        <v>10000095</v>
      </c>
      <c r="E3372">
        <v>10000095</v>
      </c>
      <c r="F3372">
        <v>26.148</v>
      </c>
      <c r="G3372">
        <v>200650</v>
      </c>
      <c r="H3372">
        <v>0.1</v>
      </c>
      <c r="I3372">
        <v>2022</v>
      </c>
      <c r="J3372" t="s">
        <v>154</v>
      </c>
      <c r="K3372" t="s">
        <v>58</v>
      </c>
      <c r="L3372" s="127">
        <v>0.47847222222222219</v>
      </c>
      <c r="M3372" t="s">
        <v>28</v>
      </c>
      <c r="N3372" t="s">
        <v>49</v>
      </c>
      <c r="O3372" t="s">
        <v>30</v>
      </c>
      <c r="P3372" t="s">
        <v>54</v>
      </c>
      <c r="Q3372" t="s">
        <v>41</v>
      </c>
      <c r="R3372" t="s">
        <v>33</v>
      </c>
      <c r="S3372" t="s">
        <v>42</v>
      </c>
      <c r="T3372" t="s">
        <v>35</v>
      </c>
      <c r="U3372" s="1" t="s">
        <v>36</v>
      </c>
      <c r="V3372">
        <v>6</v>
      </c>
      <c r="W3372">
        <v>0</v>
      </c>
      <c r="X3372">
        <v>0</v>
      </c>
      <c r="Y3372">
        <v>0</v>
      </c>
      <c r="Z3372">
        <v>0</v>
      </c>
    </row>
    <row r="3373" spans="1:26" x14ac:dyDescent="0.25">
      <c r="A3373">
        <v>107036473</v>
      </c>
      <c r="B3373" t="s">
        <v>106</v>
      </c>
      <c r="C3373" t="s">
        <v>65</v>
      </c>
      <c r="D3373">
        <v>10000095</v>
      </c>
      <c r="E3373">
        <v>10000095</v>
      </c>
      <c r="F3373">
        <v>28.337</v>
      </c>
      <c r="G3373">
        <v>200670</v>
      </c>
      <c r="H3373">
        <v>0.3</v>
      </c>
      <c r="I3373">
        <v>2022</v>
      </c>
      <c r="J3373" t="s">
        <v>162</v>
      </c>
      <c r="K3373" t="s">
        <v>53</v>
      </c>
      <c r="L3373" s="127">
        <v>0.5083333333333333</v>
      </c>
      <c r="M3373" t="s">
        <v>28</v>
      </c>
      <c r="N3373" t="s">
        <v>49</v>
      </c>
      <c r="O3373" t="s">
        <v>30</v>
      </c>
      <c r="P3373" t="s">
        <v>31</v>
      </c>
      <c r="Q3373" t="s">
        <v>41</v>
      </c>
      <c r="R3373" t="s">
        <v>33</v>
      </c>
      <c r="S3373" t="s">
        <v>42</v>
      </c>
      <c r="T3373" t="s">
        <v>35</v>
      </c>
      <c r="U3373" s="1" t="s">
        <v>36</v>
      </c>
      <c r="V3373">
        <v>1</v>
      </c>
      <c r="W3373">
        <v>0</v>
      </c>
      <c r="X3373">
        <v>0</v>
      </c>
      <c r="Y3373">
        <v>0</v>
      </c>
      <c r="Z3373">
        <v>0</v>
      </c>
    </row>
    <row r="3374" spans="1:26" x14ac:dyDescent="0.25">
      <c r="A3374">
        <v>107036491</v>
      </c>
      <c r="B3374" t="s">
        <v>137</v>
      </c>
      <c r="C3374" t="s">
        <v>38</v>
      </c>
      <c r="D3374">
        <v>20000023</v>
      </c>
      <c r="E3374">
        <v>20000023</v>
      </c>
      <c r="F3374">
        <v>8.1199999999999992</v>
      </c>
      <c r="G3374">
        <v>40001124</v>
      </c>
      <c r="H3374">
        <v>0.1</v>
      </c>
      <c r="I3374">
        <v>2022</v>
      </c>
      <c r="J3374" t="s">
        <v>162</v>
      </c>
      <c r="K3374" t="s">
        <v>53</v>
      </c>
      <c r="L3374" s="127">
        <v>0.37777777777777777</v>
      </c>
      <c r="M3374" t="s">
        <v>40</v>
      </c>
      <c r="N3374" t="s">
        <v>29</v>
      </c>
      <c r="O3374" t="s">
        <v>30</v>
      </c>
      <c r="P3374" t="s">
        <v>31</v>
      </c>
      <c r="Q3374" t="s">
        <v>41</v>
      </c>
      <c r="R3374" t="s">
        <v>33</v>
      </c>
      <c r="S3374" t="s">
        <v>42</v>
      </c>
      <c r="T3374" t="s">
        <v>35</v>
      </c>
      <c r="U3374" s="1" t="s">
        <v>43</v>
      </c>
      <c r="V3374">
        <v>1</v>
      </c>
      <c r="W3374">
        <v>0</v>
      </c>
      <c r="X3374">
        <v>0</v>
      </c>
      <c r="Y3374">
        <v>0</v>
      </c>
      <c r="Z3374">
        <v>1</v>
      </c>
    </row>
    <row r="3375" spans="1:26" x14ac:dyDescent="0.25">
      <c r="A3375">
        <v>107036501</v>
      </c>
      <c r="B3375" t="s">
        <v>87</v>
      </c>
      <c r="C3375" t="s">
        <v>122</v>
      </c>
      <c r="D3375">
        <v>40001184</v>
      </c>
      <c r="E3375">
        <v>40001184</v>
      </c>
      <c r="F3375">
        <v>3.7999999999999999E-2</v>
      </c>
      <c r="G3375">
        <v>40001161</v>
      </c>
      <c r="H3375">
        <v>3.7999999999999999E-2</v>
      </c>
      <c r="I3375">
        <v>2022</v>
      </c>
      <c r="J3375" t="s">
        <v>162</v>
      </c>
      <c r="K3375" t="s">
        <v>39</v>
      </c>
      <c r="L3375" s="127">
        <v>0.50624999999999998</v>
      </c>
      <c r="M3375" t="s">
        <v>40</v>
      </c>
      <c r="N3375" t="s">
        <v>49</v>
      </c>
      <c r="P3375" t="s">
        <v>31</v>
      </c>
      <c r="Q3375" t="s">
        <v>41</v>
      </c>
      <c r="R3375" t="s">
        <v>33</v>
      </c>
      <c r="S3375" t="s">
        <v>42</v>
      </c>
      <c r="T3375" t="s">
        <v>35</v>
      </c>
      <c r="U3375" s="1" t="s">
        <v>36</v>
      </c>
      <c r="V3375">
        <v>2</v>
      </c>
      <c r="W3375">
        <v>0</v>
      </c>
      <c r="X3375">
        <v>0</v>
      </c>
      <c r="Y3375">
        <v>0</v>
      </c>
      <c r="Z3375">
        <v>0</v>
      </c>
    </row>
    <row r="3376" spans="1:26" x14ac:dyDescent="0.25">
      <c r="A3376">
        <v>107036503</v>
      </c>
      <c r="B3376" t="s">
        <v>90</v>
      </c>
      <c r="C3376" t="s">
        <v>67</v>
      </c>
      <c r="D3376">
        <v>30000041</v>
      </c>
      <c r="E3376">
        <v>30000041</v>
      </c>
      <c r="F3376">
        <v>11.646000000000001</v>
      </c>
      <c r="G3376">
        <v>50026456</v>
      </c>
      <c r="H3376">
        <v>4.0000000000000001E-3</v>
      </c>
      <c r="I3376">
        <v>2022</v>
      </c>
      <c r="J3376" t="s">
        <v>162</v>
      </c>
      <c r="K3376" t="s">
        <v>53</v>
      </c>
      <c r="L3376" s="127">
        <v>0.42291666666666666</v>
      </c>
      <c r="M3376" t="s">
        <v>92</v>
      </c>
      <c r="Q3376" t="s">
        <v>41</v>
      </c>
      <c r="R3376" t="s">
        <v>33</v>
      </c>
      <c r="S3376" t="s">
        <v>42</v>
      </c>
      <c r="T3376" t="s">
        <v>35</v>
      </c>
      <c r="U3376" s="1" t="s">
        <v>36</v>
      </c>
      <c r="V3376">
        <v>3</v>
      </c>
      <c r="W3376">
        <v>0</v>
      </c>
      <c r="X3376">
        <v>0</v>
      </c>
      <c r="Y3376">
        <v>0</v>
      </c>
      <c r="Z3376">
        <v>0</v>
      </c>
    </row>
    <row r="3377" spans="1:26" x14ac:dyDescent="0.25">
      <c r="A3377">
        <v>107036538</v>
      </c>
      <c r="B3377" t="s">
        <v>114</v>
      </c>
      <c r="C3377" t="s">
        <v>65</v>
      </c>
      <c r="D3377">
        <v>10000095</v>
      </c>
      <c r="E3377">
        <v>10000095</v>
      </c>
      <c r="F3377">
        <v>0.56000000000000005</v>
      </c>
      <c r="G3377">
        <v>30000050</v>
      </c>
      <c r="H3377">
        <v>1</v>
      </c>
      <c r="I3377">
        <v>2022</v>
      </c>
      <c r="J3377" t="s">
        <v>162</v>
      </c>
      <c r="K3377" t="s">
        <v>53</v>
      </c>
      <c r="L3377" s="127">
        <v>0.45277777777777778</v>
      </c>
      <c r="M3377" t="s">
        <v>28</v>
      </c>
      <c r="N3377" t="s">
        <v>49</v>
      </c>
      <c r="O3377" t="s">
        <v>30</v>
      </c>
      <c r="P3377" t="s">
        <v>31</v>
      </c>
      <c r="Q3377" t="s">
        <v>41</v>
      </c>
      <c r="R3377" t="s">
        <v>33</v>
      </c>
      <c r="S3377" t="s">
        <v>42</v>
      </c>
      <c r="T3377" t="s">
        <v>35</v>
      </c>
      <c r="U3377" s="1" t="s">
        <v>36</v>
      </c>
      <c r="V3377">
        <v>3</v>
      </c>
      <c r="W3377">
        <v>0</v>
      </c>
      <c r="X3377">
        <v>0</v>
      </c>
      <c r="Y3377">
        <v>0</v>
      </c>
      <c r="Z3377">
        <v>0</v>
      </c>
    </row>
    <row r="3378" spans="1:26" x14ac:dyDescent="0.25">
      <c r="A3378">
        <v>107036544</v>
      </c>
      <c r="B3378" t="s">
        <v>91</v>
      </c>
      <c r="C3378" t="s">
        <v>122</v>
      </c>
      <c r="D3378">
        <v>40001442</v>
      </c>
      <c r="E3378">
        <v>40001442</v>
      </c>
      <c r="F3378">
        <v>3.323</v>
      </c>
      <c r="G3378">
        <v>40001449</v>
      </c>
      <c r="H3378">
        <v>0.1</v>
      </c>
      <c r="I3378">
        <v>2022</v>
      </c>
      <c r="J3378" t="s">
        <v>162</v>
      </c>
      <c r="K3378" t="s">
        <v>53</v>
      </c>
      <c r="L3378" s="127">
        <v>0.48958333333333331</v>
      </c>
      <c r="M3378" t="s">
        <v>28</v>
      </c>
      <c r="N3378" t="s">
        <v>49</v>
      </c>
      <c r="O3378" t="s">
        <v>30</v>
      </c>
      <c r="P3378" t="s">
        <v>31</v>
      </c>
      <c r="Q3378" t="s">
        <v>41</v>
      </c>
      <c r="R3378" t="s">
        <v>33</v>
      </c>
      <c r="S3378" t="s">
        <v>42</v>
      </c>
      <c r="T3378" t="s">
        <v>35</v>
      </c>
      <c r="U3378" s="1" t="s">
        <v>36</v>
      </c>
      <c r="V3378">
        <v>2</v>
      </c>
      <c r="W3378">
        <v>0</v>
      </c>
      <c r="X3378">
        <v>0</v>
      </c>
      <c r="Y3378">
        <v>0</v>
      </c>
      <c r="Z3378">
        <v>0</v>
      </c>
    </row>
    <row r="3379" spans="1:26" x14ac:dyDescent="0.25">
      <c r="A3379">
        <v>107036590</v>
      </c>
      <c r="B3379" t="s">
        <v>25</v>
      </c>
      <c r="C3379" t="s">
        <v>65</v>
      </c>
      <c r="D3379">
        <v>10000040</v>
      </c>
      <c r="E3379">
        <v>10000040</v>
      </c>
      <c r="F3379">
        <v>20.402000000000001</v>
      </c>
      <c r="G3379">
        <v>40005220</v>
      </c>
      <c r="H3379">
        <v>0.51</v>
      </c>
      <c r="I3379">
        <v>2022</v>
      </c>
      <c r="J3379" t="s">
        <v>162</v>
      </c>
      <c r="K3379" t="s">
        <v>53</v>
      </c>
      <c r="L3379" s="127">
        <v>0.77500000000000002</v>
      </c>
      <c r="M3379" t="s">
        <v>28</v>
      </c>
      <c r="N3379" t="s">
        <v>29</v>
      </c>
      <c r="O3379" t="s">
        <v>30</v>
      </c>
      <c r="P3379" t="s">
        <v>31</v>
      </c>
      <c r="Q3379" t="s">
        <v>41</v>
      </c>
      <c r="R3379" t="s">
        <v>33</v>
      </c>
      <c r="S3379" t="s">
        <v>42</v>
      </c>
      <c r="T3379" t="s">
        <v>52</v>
      </c>
      <c r="U3379" s="1" t="s">
        <v>36</v>
      </c>
      <c r="V3379">
        <v>2</v>
      </c>
      <c r="W3379">
        <v>0</v>
      </c>
      <c r="X3379">
        <v>0</v>
      </c>
      <c r="Y3379">
        <v>0</v>
      </c>
      <c r="Z3379">
        <v>0</v>
      </c>
    </row>
    <row r="3380" spans="1:26" x14ac:dyDescent="0.25">
      <c r="A3380">
        <v>107036611</v>
      </c>
      <c r="B3380" t="s">
        <v>163</v>
      </c>
      <c r="C3380" t="s">
        <v>67</v>
      </c>
      <c r="D3380">
        <v>30000097</v>
      </c>
      <c r="E3380">
        <v>30000097</v>
      </c>
      <c r="F3380">
        <v>12.624000000000001</v>
      </c>
      <c r="G3380">
        <v>40001254</v>
      </c>
      <c r="H3380">
        <v>0</v>
      </c>
      <c r="I3380">
        <v>2022</v>
      </c>
      <c r="J3380" t="s">
        <v>162</v>
      </c>
      <c r="K3380" t="s">
        <v>48</v>
      </c>
      <c r="L3380" s="127">
        <v>0.25347222222222221</v>
      </c>
      <c r="M3380" t="s">
        <v>28</v>
      </c>
      <c r="N3380" t="s">
        <v>49</v>
      </c>
      <c r="O3380" t="s">
        <v>30</v>
      </c>
      <c r="P3380" t="s">
        <v>31</v>
      </c>
      <c r="Q3380" t="s">
        <v>41</v>
      </c>
      <c r="R3380" t="s">
        <v>61</v>
      </c>
      <c r="S3380" t="s">
        <v>42</v>
      </c>
      <c r="T3380" t="s">
        <v>35</v>
      </c>
      <c r="U3380" s="1" t="s">
        <v>64</v>
      </c>
      <c r="V3380">
        <v>2</v>
      </c>
      <c r="W3380">
        <v>0</v>
      </c>
      <c r="X3380">
        <v>0</v>
      </c>
      <c r="Y3380">
        <v>1</v>
      </c>
      <c r="Z3380">
        <v>0</v>
      </c>
    </row>
    <row r="3381" spans="1:26" x14ac:dyDescent="0.25">
      <c r="A3381">
        <v>107036775</v>
      </c>
      <c r="B3381" t="s">
        <v>25</v>
      </c>
      <c r="C3381" t="s">
        <v>65</v>
      </c>
      <c r="D3381">
        <v>10000440</v>
      </c>
      <c r="E3381">
        <v>10000440</v>
      </c>
      <c r="F3381">
        <v>4.056</v>
      </c>
      <c r="G3381">
        <v>50031853</v>
      </c>
      <c r="H3381">
        <v>0.24299999999999999</v>
      </c>
      <c r="I3381">
        <v>2022</v>
      </c>
      <c r="J3381" t="s">
        <v>162</v>
      </c>
      <c r="K3381" t="s">
        <v>27</v>
      </c>
      <c r="L3381" s="127">
        <v>0.73958333333333337</v>
      </c>
      <c r="M3381" t="s">
        <v>28</v>
      </c>
      <c r="N3381" t="s">
        <v>29</v>
      </c>
      <c r="O3381" t="s">
        <v>30</v>
      </c>
      <c r="P3381" t="s">
        <v>31</v>
      </c>
      <c r="Q3381" t="s">
        <v>41</v>
      </c>
      <c r="R3381" t="s">
        <v>33</v>
      </c>
      <c r="S3381" t="s">
        <v>42</v>
      </c>
      <c r="T3381" t="s">
        <v>35</v>
      </c>
      <c r="U3381" s="1" t="s">
        <v>36</v>
      </c>
      <c r="V3381">
        <v>3</v>
      </c>
      <c r="W3381">
        <v>0</v>
      </c>
      <c r="X3381">
        <v>0</v>
      </c>
      <c r="Y3381">
        <v>0</v>
      </c>
      <c r="Z3381">
        <v>0</v>
      </c>
    </row>
    <row r="3382" spans="1:26" x14ac:dyDescent="0.25">
      <c r="A3382">
        <v>107036831</v>
      </c>
      <c r="B3382" t="s">
        <v>137</v>
      </c>
      <c r="C3382" t="s">
        <v>45</v>
      </c>
      <c r="D3382">
        <v>50011696</v>
      </c>
      <c r="E3382">
        <v>20000023</v>
      </c>
      <c r="F3382">
        <v>11.864000000000001</v>
      </c>
      <c r="G3382">
        <v>50002179</v>
      </c>
      <c r="H3382">
        <v>0</v>
      </c>
      <c r="I3382">
        <v>2022</v>
      </c>
      <c r="J3382" t="s">
        <v>162</v>
      </c>
      <c r="K3382" t="s">
        <v>55</v>
      </c>
      <c r="L3382" s="127">
        <v>0.64583333333333337</v>
      </c>
      <c r="M3382" t="s">
        <v>28</v>
      </c>
      <c r="N3382" t="s">
        <v>29</v>
      </c>
      <c r="O3382" t="s">
        <v>30</v>
      </c>
      <c r="P3382" t="s">
        <v>54</v>
      </c>
      <c r="Q3382" t="s">
        <v>32</v>
      </c>
      <c r="R3382" t="s">
        <v>33</v>
      </c>
      <c r="S3382" t="s">
        <v>42</v>
      </c>
      <c r="T3382" t="s">
        <v>35</v>
      </c>
      <c r="U3382" s="1" t="s">
        <v>43</v>
      </c>
      <c r="V3382">
        <v>5</v>
      </c>
      <c r="W3382">
        <v>0</v>
      </c>
      <c r="X3382">
        <v>0</v>
      </c>
      <c r="Y3382">
        <v>0</v>
      </c>
      <c r="Z3382">
        <v>1</v>
      </c>
    </row>
    <row r="3383" spans="1:26" x14ac:dyDescent="0.25">
      <c r="A3383">
        <v>107036846</v>
      </c>
      <c r="B3383" t="s">
        <v>131</v>
      </c>
      <c r="C3383" t="s">
        <v>38</v>
      </c>
      <c r="D3383">
        <v>22000221</v>
      </c>
      <c r="E3383">
        <v>20000221</v>
      </c>
      <c r="F3383">
        <v>12.259</v>
      </c>
      <c r="G3383">
        <v>50004785</v>
      </c>
      <c r="H3383">
        <v>1.9E-2</v>
      </c>
      <c r="I3383">
        <v>2022</v>
      </c>
      <c r="J3383" t="s">
        <v>162</v>
      </c>
      <c r="K3383" t="s">
        <v>55</v>
      </c>
      <c r="L3383" s="127">
        <v>0.55277777777777781</v>
      </c>
      <c r="M3383" t="s">
        <v>28</v>
      </c>
      <c r="N3383" t="s">
        <v>29</v>
      </c>
      <c r="O3383" t="s">
        <v>30</v>
      </c>
      <c r="P3383" t="s">
        <v>31</v>
      </c>
      <c r="Q3383" t="s">
        <v>32</v>
      </c>
      <c r="R3383" t="s">
        <v>50</v>
      </c>
      <c r="S3383" t="s">
        <v>42</v>
      </c>
      <c r="T3383" t="s">
        <v>35</v>
      </c>
      <c r="U3383" s="1" t="s">
        <v>36</v>
      </c>
      <c r="V3383">
        <v>3</v>
      </c>
      <c r="W3383">
        <v>0</v>
      </c>
      <c r="X3383">
        <v>0</v>
      </c>
      <c r="Y3383">
        <v>0</v>
      </c>
      <c r="Z3383">
        <v>0</v>
      </c>
    </row>
    <row r="3384" spans="1:26" x14ac:dyDescent="0.25">
      <c r="A3384">
        <v>107036851</v>
      </c>
      <c r="B3384" t="s">
        <v>97</v>
      </c>
      <c r="C3384" t="s">
        <v>45</v>
      </c>
      <c r="D3384">
        <v>50042574</v>
      </c>
      <c r="E3384">
        <v>40004240</v>
      </c>
      <c r="F3384">
        <v>3.4049999999999998</v>
      </c>
      <c r="G3384">
        <v>50002300</v>
      </c>
      <c r="H3384">
        <v>0</v>
      </c>
      <c r="I3384">
        <v>2022</v>
      </c>
      <c r="J3384" t="s">
        <v>162</v>
      </c>
      <c r="K3384" t="s">
        <v>48</v>
      </c>
      <c r="L3384" s="127">
        <v>0.68611111111111101</v>
      </c>
      <c r="M3384" t="s">
        <v>77</v>
      </c>
      <c r="N3384" t="s">
        <v>49</v>
      </c>
      <c r="P3384" t="s">
        <v>31</v>
      </c>
      <c r="Q3384" t="s">
        <v>41</v>
      </c>
      <c r="R3384" t="s">
        <v>33</v>
      </c>
      <c r="S3384" t="s">
        <v>42</v>
      </c>
      <c r="T3384" t="s">
        <v>35</v>
      </c>
      <c r="U3384" s="1" t="s">
        <v>36</v>
      </c>
      <c r="V3384">
        <v>4</v>
      </c>
      <c r="W3384">
        <v>0</v>
      </c>
      <c r="X3384">
        <v>0</v>
      </c>
      <c r="Y3384">
        <v>0</v>
      </c>
      <c r="Z3384">
        <v>0</v>
      </c>
    </row>
    <row r="3385" spans="1:26" x14ac:dyDescent="0.25">
      <c r="A3385">
        <v>107036902</v>
      </c>
      <c r="B3385" t="s">
        <v>107</v>
      </c>
      <c r="C3385" t="s">
        <v>45</v>
      </c>
      <c r="D3385">
        <v>50014606</v>
      </c>
      <c r="E3385">
        <v>40001255</v>
      </c>
      <c r="F3385">
        <v>2.0030000000000001</v>
      </c>
      <c r="G3385">
        <v>50009439</v>
      </c>
      <c r="H3385">
        <v>0.11799999999999999</v>
      </c>
      <c r="I3385">
        <v>2022</v>
      </c>
      <c r="J3385" t="s">
        <v>162</v>
      </c>
      <c r="K3385" t="s">
        <v>55</v>
      </c>
      <c r="L3385" s="127">
        <v>0.64513888888888882</v>
      </c>
      <c r="M3385" t="s">
        <v>40</v>
      </c>
      <c r="N3385" t="s">
        <v>29</v>
      </c>
      <c r="O3385" t="s">
        <v>30</v>
      </c>
      <c r="P3385" t="s">
        <v>31</v>
      </c>
      <c r="Q3385" t="s">
        <v>41</v>
      </c>
      <c r="R3385" t="s">
        <v>33</v>
      </c>
      <c r="S3385" t="s">
        <v>42</v>
      </c>
      <c r="T3385" t="s">
        <v>35</v>
      </c>
      <c r="U3385" s="1" t="s">
        <v>36</v>
      </c>
      <c r="V3385">
        <v>3</v>
      </c>
      <c r="W3385">
        <v>0</v>
      </c>
      <c r="X3385">
        <v>0</v>
      </c>
      <c r="Y3385">
        <v>0</v>
      </c>
      <c r="Z3385">
        <v>0</v>
      </c>
    </row>
    <row r="3386" spans="1:26" x14ac:dyDescent="0.25">
      <c r="A3386">
        <v>107037042</v>
      </c>
      <c r="B3386" t="s">
        <v>86</v>
      </c>
      <c r="C3386" t="s">
        <v>65</v>
      </c>
      <c r="D3386">
        <v>10000026</v>
      </c>
      <c r="E3386">
        <v>10000026</v>
      </c>
      <c r="F3386">
        <v>21.757000000000001</v>
      </c>
      <c r="G3386">
        <v>200345</v>
      </c>
      <c r="H3386">
        <v>0.5</v>
      </c>
      <c r="I3386">
        <v>2022</v>
      </c>
      <c r="J3386" t="s">
        <v>154</v>
      </c>
      <c r="K3386" t="s">
        <v>48</v>
      </c>
      <c r="L3386" s="127">
        <v>0.37777777777777777</v>
      </c>
      <c r="M3386" t="s">
        <v>28</v>
      </c>
      <c r="N3386" t="s">
        <v>49</v>
      </c>
      <c r="O3386" t="s">
        <v>30</v>
      </c>
      <c r="P3386" t="s">
        <v>31</v>
      </c>
      <c r="Q3386" t="s">
        <v>41</v>
      </c>
      <c r="R3386" t="s">
        <v>33</v>
      </c>
      <c r="S3386" t="s">
        <v>42</v>
      </c>
      <c r="T3386" t="s">
        <v>35</v>
      </c>
      <c r="U3386" s="1" t="s">
        <v>36</v>
      </c>
      <c r="V3386">
        <v>1</v>
      </c>
      <c r="W3386">
        <v>0</v>
      </c>
      <c r="X3386">
        <v>0</v>
      </c>
      <c r="Y3386">
        <v>0</v>
      </c>
      <c r="Z3386">
        <v>0</v>
      </c>
    </row>
    <row r="3387" spans="1:26" x14ac:dyDescent="0.25">
      <c r="A3387">
        <v>107037104</v>
      </c>
      <c r="B3387" t="s">
        <v>104</v>
      </c>
      <c r="C3387" t="s">
        <v>65</v>
      </c>
      <c r="D3387">
        <v>10000026</v>
      </c>
      <c r="E3387">
        <v>10000026</v>
      </c>
      <c r="F3387">
        <v>3.2810000000000001</v>
      </c>
      <c r="G3387">
        <v>20000025</v>
      </c>
      <c r="H3387">
        <v>0.01</v>
      </c>
      <c r="I3387">
        <v>2022</v>
      </c>
      <c r="J3387" t="s">
        <v>162</v>
      </c>
      <c r="K3387" t="s">
        <v>53</v>
      </c>
      <c r="L3387" s="127">
        <v>0.88055555555555554</v>
      </c>
      <c r="M3387" t="s">
        <v>28</v>
      </c>
      <c r="N3387" t="s">
        <v>49</v>
      </c>
      <c r="O3387" t="s">
        <v>30</v>
      </c>
      <c r="P3387" t="s">
        <v>31</v>
      </c>
      <c r="Q3387" t="s">
        <v>32</v>
      </c>
      <c r="R3387" t="s">
        <v>33</v>
      </c>
      <c r="S3387" t="s">
        <v>139</v>
      </c>
      <c r="T3387" t="s">
        <v>57</v>
      </c>
      <c r="U3387" s="1" t="s">
        <v>36</v>
      </c>
      <c r="V3387">
        <v>1</v>
      </c>
      <c r="W3387">
        <v>0</v>
      </c>
      <c r="X3387">
        <v>0</v>
      </c>
      <c r="Y3387">
        <v>0</v>
      </c>
      <c r="Z3387">
        <v>0</v>
      </c>
    </row>
    <row r="3388" spans="1:26" x14ac:dyDescent="0.25">
      <c r="A3388">
        <v>107037136</v>
      </c>
      <c r="B3388" t="s">
        <v>86</v>
      </c>
      <c r="C3388" t="s">
        <v>65</v>
      </c>
      <c r="D3388">
        <v>10000026</v>
      </c>
      <c r="E3388">
        <v>10000026</v>
      </c>
      <c r="F3388">
        <v>24.783000000000001</v>
      </c>
      <c r="G3388">
        <v>200370</v>
      </c>
      <c r="H3388">
        <v>2.8000000000000001E-2</v>
      </c>
      <c r="I3388">
        <v>2022</v>
      </c>
      <c r="J3388" t="s">
        <v>162</v>
      </c>
      <c r="K3388" t="s">
        <v>48</v>
      </c>
      <c r="L3388" s="127">
        <v>0.61944444444444446</v>
      </c>
      <c r="M3388" t="s">
        <v>28</v>
      </c>
      <c r="N3388" t="s">
        <v>49</v>
      </c>
      <c r="O3388" t="s">
        <v>30</v>
      </c>
      <c r="P3388" t="s">
        <v>31</v>
      </c>
      <c r="Q3388" t="s">
        <v>41</v>
      </c>
      <c r="R3388" t="s">
        <v>33</v>
      </c>
      <c r="S3388" t="s">
        <v>42</v>
      </c>
      <c r="T3388" t="s">
        <v>35</v>
      </c>
      <c r="U3388" s="1" t="s">
        <v>64</v>
      </c>
      <c r="V3388">
        <v>6</v>
      </c>
      <c r="W3388">
        <v>0</v>
      </c>
      <c r="X3388">
        <v>0</v>
      </c>
      <c r="Y3388">
        <v>2</v>
      </c>
      <c r="Z3388">
        <v>0</v>
      </c>
    </row>
    <row r="3389" spans="1:26" x14ac:dyDescent="0.25">
      <c r="A3389">
        <v>107037203</v>
      </c>
      <c r="B3389" t="s">
        <v>86</v>
      </c>
      <c r="C3389" t="s">
        <v>65</v>
      </c>
      <c r="D3389">
        <v>10000026</v>
      </c>
      <c r="E3389">
        <v>10000026</v>
      </c>
      <c r="F3389">
        <v>28.158999999999999</v>
      </c>
      <c r="G3389">
        <v>30000280</v>
      </c>
      <c r="H3389">
        <v>0.1</v>
      </c>
      <c r="I3389">
        <v>2022</v>
      </c>
      <c r="J3389" t="s">
        <v>162</v>
      </c>
      <c r="K3389" t="s">
        <v>55</v>
      </c>
      <c r="L3389" s="127">
        <v>0.24652777777777779</v>
      </c>
      <c r="M3389" t="s">
        <v>28</v>
      </c>
      <c r="N3389" t="s">
        <v>29</v>
      </c>
      <c r="O3389" t="s">
        <v>30</v>
      </c>
      <c r="P3389" t="s">
        <v>31</v>
      </c>
      <c r="Q3389" t="s">
        <v>41</v>
      </c>
      <c r="R3389" t="s">
        <v>56</v>
      </c>
      <c r="S3389" t="s">
        <v>42</v>
      </c>
      <c r="T3389" t="s">
        <v>57</v>
      </c>
      <c r="U3389" s="1" t="s">
        <v>36</v>
      </c>
      <c r="V3389">
        <v>2</v>
      </c>
      <c r="W3389">
        <v>0</v>
      </c>
      <c r="X3389">
        <v>0</v>
      </c>
      <c r="Y3389">
        <v>0</v>
      </c>
      <c r="Z3389">
        <v>0</v>
      </c>
    </row>
    <row r="3390" spans="1:26" x14ac:dyDescent="0.25">
      <c r="A3390">
        <v>107037230</v>
      </c>
      <c r="B3390" t="s">
        <v>86</v>
      </c>
      <c r="C3390" t="s">
        <v>65</v>
      </c>
      <c r="D3390">
        <v>10000026</v>
      </c>
      <c r="E3390">
        <v>10000026</v>
      </c>
      <c r="F3390">
        <v>27.265999999999998</v>
      </c>
      <c r="G3390">
        <v>200400</v>
      </c>
      <c r="H3390">
        <v>0.5</v>
      </c>
      <c r="I3390">
        <v>2022</v>
      </c>
      <c r="J3390" t="s">
        <v>162</v>
      </c>
      <c r="K3390" t="s">
        <v>55</v>
      </c>
      <c r="L3390" s="127">
        <v>0.48472222222222222</v>
      </c>
      <c r="M3390" t="s">
        <v>28</v>
      </c>
      <c r="N3390" t="s">
        <v>49</v>
      </c>
      <c r="O3390" t="s">
        <v>30</v>
      </c>
      <c r="P3390" t="s">
        <v>31</v>
      </c>
      <c r="Q3390" t="s">
        <v>41</v>
      </c>
      <c r="R3390" t="s">
        <v>33</v>
      </c>
      <c r="S3390" t="s">
        <v>42</v>
      </c>
      <c r="T3390" t="s">
        <v>35</v>
      </c>
      <c r="U3390" s="1" t="s">
        <v>36</v>
      </c>
      <c r="V3390">
        <v>5</v>
      </c>
      <c r="W3390">
        <v>0</v>
      </c>
      <c r="X3390">
        <v>0</v>
      </c>
      <c r="Y3390">
        <v>0</v>
      </c>
      <c r="Z3390">
        <v>0</v>
      </c>
    </row>
    <row r="3391" spans="1:26" x14ac:dyDescent="0.25">
      <c r="A3391">
        <v>107037241</v>
      </c>
      <c r="B3391" t="s">
        <v>86</v>
      </c>
      <c r="C3391" t="s">
        <v>65</v>
      </c>
      <c r="D3391">
        <v>10000026</v>
      </c>
      <c r="E3391">
        <v>10000026</v>
      </c>
      <c r="F3391">
        <v>23.013000000000002</v>
      </c>
      <c r="G3391">
        <v>200350</v>
      </c>
      <c r="H3391">
        <v>0.25</v>
      </c>
      <c r="I3391">
        <v>2022</v>
      </c>
      <c r="J3391" t="s">
        <v>162</v>
      </c>
      <c r="K3391" t="s">
        <v>55</v>
      </c>
      <c r="L3391" s="127">
        <v>0.54236111111111118</v>
      </c>
      <c r="M3391" t="s">
        <v>28</v>
      </c>
      <c r="N3391" t="s">
        <v>49</v>
      </c>
      <c r="O3391" t="s">
        <v>30</v>
      </c>
      <c r="P3391" t="s">
        <v>31</v>
      </c>
      <c r="Q3391" t="s">
        <v>32</v>
      </c>
      <c r="R3391" t="s">
        <v>33</v>
      </c>
      <c r="S3391" t="s">
        <v>42</v>
      </c>
      <c r="T3391" t="s">
        <v>35</v>
      </c>
      <c r="U3391" s="1" t="s">
        <v>36</v>
      </c>
      <c r="V3391">
        <v>4</v>
      </c>
      <c r="W3391">
        <v>0</v>
      </c>
      <c r="X3391">
        <v>0</v>
      </c>
      <c r="Y3391">
        <v>0</v>
      </c>
      <c r="Z3391">
        <v>0</v>
      </c>
    </row>
    <row r="3392" spans="1:26" x14ac:dyDescent="0.25">
      <c r="A3392">
        <v>107037252</v>
      </c>
      <c r="B3392" t="s">
        <v>86</v>
      </c>
      <c r="C3392" t="s">
        <v>65</v>
      </c>
      <c r="D3392">
        <v>10000026</v>
      </c>
      <c r="E3392">
        <v>10000026</v>
      </c>
      <c r="F3392">
        <v>24.855</v>
      </c>
      <c r="G3392">
        <v>200370</v>
      </c>
      <c r="H3392">
        <v>0.1</v>
      </c>
      <c r="I3392">
        <v>2022</v>
      </c>
      <c r="J3392" t="s">
        <v>162</v>
      </c>
      <c r="K3392" t="s">
        <v>55</v>
      </c>
      <c r="L3392" s="127">
        <v>0.47569444444444442</v>
      </c>
      <c r="M3392" t="s">
        <v>28</v>
      </c>
      <c r="N3392" t="s">
        <v>49</v>
      </c>
      <c r="O3392" t="s">
        <v>30</v>
      </c>
      <c r="P3392" t="s">
        <v>31</v>
      </c>
      <c r="Q3392" t="s">
        <v>41</v>
      </c>
      <c r="R3392" t="s">
        <v>33</v>
      </c>
      <c r="S3392" t="s">
        <v>42</v>
      </c>
      <c r="T3392" t="s">
        <v>35</v>
      </c>
      <c r="U3392" s="1" t="s">
        <v>43</v>
      </c>
      <c r="V3392">
        <v>4</v>
      </c>
      <c r="W3392">
        <v>0</v>
      </c>
      <c r="X3392">
        <v>0</v>
      </c>
      <c r="Y3392">
        <v>0</v>
      </c>
      <c r="Z3392">
        <v>1</v>
      </c>
    </row>
    <row r="3393" spans="1:26" x14ac:dyDescent="0.25">
      <c r="A3393">
        <v>107037268</v>
      </c>
      <c r="B3393" t="s">
        <v>25</v>
      </c>
      <c r="C3393" t="s">
        <v>65</v>
      </c>
      <c r="D3393">
        <v>10000040</v>
      </c>
      <c r="E3393">
        <v>10000040</v>
      </c>
      <c r="F3393">
        <v>25.327999999999999</v>
      </c>
      <c r="G3393">
        <v>40002700</v>
      </c>
      <c r="H3393">
        <v>0.2</v>
      </c>
      <c r="I3393">
        <v>2022</v>
      </c>
      <c r="J3393" t="s">
        <v>162</v>
      </c>
      <c r="K3393" t="s">
        <v>55</v>
      </c>
      <c r="L3393" s="127">
        <v>0.51111111111111118</v>
      </c>
      <c r="M3393" t="s">
        <v>28</v>
      </c>
      <c r="N3393" t="s">
        <v>49</v>
      </c>
      <c r="O3393" t="s">
        <v>30</v>
      </c>
      <c r="P3393" t="s">
        <v>54</v>
      </c>
      <c r="Q3393" t="s">
        <v>41</v>
      </c>
      <c r="R3393" t="s">
        <v>33</v>
      </c>
      <c r="S3393" t="s">
        <v>42</v>
      </c>
      <c r="T3393" t="s">
        <v>35</v>
      </c>
      <c r="U3393" s="1" t="s">
        <v>36</v>
      </c>
      <c r="V3393">
        <v>3</v>
      </c>
      <c r="W3393">
        <v>0</v>
      </c>
      <c r="X3393">
        <v>0</v>
      </c>
      <c r="Y3393">
        <v>0</v>
      </c>
      <c r="Z3393">
        <v>0</v>
      </c>
    </row>
    <row r="3394" spans="1:26" x14ac:dyDescent="0.25">
      <c r="A3394">
        <v>107037273</v>
      </c>
      <c r="B3394" t="s">
        <v>25</v>
      </c>
      <c r="C3394" t="s">
        <v>65</v>
      </c>
      <c r="D3394">
        <v>10000040</v>
      </c>
      <c r="E3394">
        <v>10000040</v>
      </c>
      <c r="F3394">
        <v>999.99900000000002</v>
      </c>
      <c r="G3394">
        <v>20000070</v>
      </c>
      <c r="H3394">
        <v>0.1</v>
      </c>
      <c r="I3394">
        <v>2022</v>
      </c>
      <c r="J3394" t="s">
        <v>162</v>
      </c>
      <c r="K3394" t="s">
        <v>55</v>
      </c>
      <c r="L3394" s="127">
        <v>0.58333333333333337</v>
      </c>
      <c r="M3394" t="s">
        <v>28</v>
      </c>
      <c r="N3394" t="s">
        <v>49</v>
      </c>
      <c r="O3394" t="s">
        <v>30</v>
      </c>
      <c r="P3394" t="s">
        <v>31</v>
      </c>
      <c r="Q3394" t="s">
        <v>41</v>
      </c>
      <c r="R3394" t="s">
        <v>33</v>
      </c>
      <c r="S3394" t="s">
        <v>42</v>
      </c>
      <c r="T3394" t="s">
        <v>35</v>
      </c>
      <c r="U3394" s="1" t="s">
        <v>36</v>
      </c>
      <c r="V3394">
        <v>2</v>
      </c>
      <c r="W3394">
        <v>0</v>
      </c>
      <c r="X3394">
        <v>0</v>
      </c>
      <c r="Y3394">
        <v>0</v>
      </c>
      <c r="Z3394">
        <v>0</v>
      </c>
    </row>
    <row r="3395" spans="1:26" x14ac:dyDescent="0.25">
      <c r="A3395">
        <v>107037285</v>
      </c>
      <c r="B3395" t="s">
        <v>86</v>
      </c>
      <c r="C3395" t="s">
        <v>65</v>
      </c>
      <c r="D3395">
        <v>10000026</v>
      </c>
      <c r="E3395">
        <v>10000026</v>
      </c>
      <c r="F3395">
        <v>22.263000000000002</v>
      </c>
      <c r="G3395">
        <v>200350</v>
      </c>
      <c r="H3395">
        <v>0.5</v>
      </c>
      <c r="I3395">
        <v>2022</v>
      </c>
      <c r="J3395" t="s">
        <v>162</v>
      </c>
      <c r="K3395" t="s">
        <v>55</v>
      </c>
      <c r="L3395" s="127">
        <v>0.63611111111111118</v>
      </c>
      <c r="M3395" t="s">
        <v>28</v>
      </c>
      <c r="N3395" t="s">
        <v>49</v>
      </c>
      <c r="O3395" t="s">
        <v>30</v>
      </c>
      <c r="P3395" t="s">
        <v>31</v>
      </c>
      <c r="Q3395" t="s">
        <v>41</v>
      </c>
      <c r="R3395" t="s">
        <v>33</v>
      </c>
      <c r="S3395" t="s">
        <v>42</v>
      </c>
      <c r="T3395" t="s">
        <v>35</v>
      </c>
      <c r="U3395" s="1" t="s">
        <v>36</v>
      </c>
      <c r="V3395">
        <v>5</v>
      </c>
      <c r="W3395">
        <v>0</v>
      </c>
      <c r="X3395">
        <v>0</v>
      </c>
      <c r="Y3395">
        <v>0</v>
      </c>
      <c r="Z3395">
        <v>0</v>
      </c>
    </row>
    <row r="3396" spans="1:26" x14ac:dyDescent="0.25">
      <c r="A3396">
        <v>107037302</v>
      </c>
      <c r="B3396" t="s">
        <v>104</v>
      </c>
      <c r="C3396" t="s">
        <v>65</v>
      </c>
      <c r="D3396">
        <v>10000026</v>
      </c>
      <c r="E3396">
        <v>10000026</v>
      </c>
      <c r="F3396">
        <v>8.5169999999999995</v>
      </c>
      <c r="G3396">
        <v>20000064</v>
      </c>
      <c r="H3396">
        <v>0.5</v>
      </c>
      <c r="I3396">
        <v>2022</v>
      </c>
      <c r="J3396" t="s">
        <v>162</v>
      </c>
      <c r="K3396" t="s">
        <v>55</v>
      </c>
      <c r="L3396" s="127">
        <v>9.930555555555555E-2</v>
      </c>
      <c r="M3396" t="s">
        <v>28</v>
      </c>
      <c r="N3396" t="s">
        <v>49</v>
      </c>
      <c r="O3396" t="s">
        <v>30</v>
      </c>
      <c r="P3396" t="s">
        <v>31</v>
      </c>
      <c r="Q3396" t="s">
        <v>41</v>
      </c>
      <c r="R3396" t="s">
        <v>33</v>
      </c>
      <c r="S3396" t="s">
        <v>42</v>
      </c>
      <c r="T3396" t="s">
        <v>57</v>
      </c>
      <c r="U3396" s="1" t="s">
        <v>116</v>
      </c>
      <c r="V3396">
        <v>0</v>
      </c>
      <c r="W3396">
        <v>0</v>
      </c>
      <c r="X3396">
        <v>0</v>
      </c>
      <c r="Y3396">
        <v>0</v>
      </c>
      <c r="Z3396">
        <v>0</v>
      </c>
    </row>
    <row r="3397" spans="1:26" x14ac:dyDescent="0.25">
      <c r="A3397">
        <v>107037310</v>
      </c>
      <c r="B3397" t="s">
        <v>25</v>
      </c>
      <c r="C3397" t="s">
        <v>65</v>
      </c>
      <c r="D3397">
        <v>10000040</v>
      </c>
      <c r="E3397">
        <v>10000040</v>
      </c>
      <c r="F3397">
        <v>27.26</v>
      </c>
      <c r="G3397" t="s">
        <v>255</v>
      </c>
      <c r="H3397">
        <v>0.4</v>
      </c>
      <c r="I3397">
        <v>2022</v>
      </c>
      <c r="J3397" t="s">
        <v>162</v>
      </c>
      <c r="K3397" t="s">
        <v>55</v>
      </c>
      <c r="L3397" s="127">
        <v>0.86944444444444446</v>
      </c>
      <c r="M3397" t="s">
        <v>28</v>
      </c>
      <c r="N3397" t="s">
        <v>49</v>
      </c>
      <c r="O3397" t="s">
        <v>30</v>
      </c>
      <c r="P3397" t="s">
        <v>31</v>
      </c>
      <c r="Q3397" t="s">
        <v>41</v>
      </c>
      <c r="R3397" t="s">
        <v>33</v>
      </c>
      <c r="S3397" t="s">
        <v>42</v>
      </c>
      <c r="T3397" t="s">
        <v>35</v>
      </c>
      <c r="U3397" s="1" t="s">
        <v>64</v>
      </c>
      <c r="V3397">
        <v>1</v>
      </c>
      <c r="W3397">
        <v>0</v>
      </c>
      <c r="X3397">
        <v>0</v>
      </c>
      <c r="Y3397">
        <v>1</v>
      </c>
      <c r="Z3397">
        <v>0</v>
      </c>
    </row>
    <row r="3398" spans="1:26" x14ac:dyDescent="0.25">
      <c r="A3398">
        <v>107037319</v>
      </c>
      <c r="B3398" t="s">
        <v>25</v>
      </c>
      <c r="C3398" t="s">
        <v>65</v>
      </c>
      <c r="D3398">
        <v>10000040</v>
      </c>
      <c r="E3398">
        <v>10000040</v>
      </c>
      <c r="F3398">
        <v>22.488</v>
      </c>
      <c r="G3398">
        <v>20000070</v>
      </c>
      <c r="H3398">
        <v>0.5</v>
      </c>
      <c r="I3398">
        <v>2022</v>
      </c>
      <c r="J3398" t="s">
        <v>162</v>
      </c>
      <c r="K3398" t="s">
        <v>48</v>
      </c>
      <c r="L3398" s="127">
        <v>0.72916666666666663</v>
      </c>
      <c r="M3398" t="s">
        <v>28</v>
      </c>
      <c r="N3398" t="s">
        <v>49</v>
      </c>
      <c r="O3398" t="s">
        <v>30</v>
      </c>
      <c r="P3398" t="s">
        <v>54</v>
      </c>
      <c r="Q3398" t="s">
        <v>41</v>
      </c>
      <c r="R3398" t="s">
        <v>33</v>
      </c>
      <c r="S3398" t="s">
        <v>42</v>
      </c>
      <c r="T3398" t="s">
        <v>35</v>
      </c>
      <c r="U3398" s="1" t="s">
        <v>43</v>
      </c>
      <c r="V3398">
        <v>2</v>
      </c>
      <c r="W3398">
        <v>0</v>
      </c>
      <c r="X3398">
        <v>0</v>
      </c>
      <c r="Y3398">
        <v>0</v>
      </c>
      <c r="Z3398">
        <v>1</v>
      </c>
    </row>
    <row r="3399" spans="1:26" x14ac:dyDescent="0.25">
      <c r="A3399">
        <v>107037361</v>
      </c>
      <c r="B3399" t="s">
        <v>81</v>
      </c>
      <c r="C3399" t="s">
        <v>45</v>
      </c>
      <c r="D3399">
        <v>50031836</v>
      </c>
      <c r="E3399">
        <v>30000024</v>
      </c>
      <c r="F3399">
        <v>3.6389999999999998</v>
      </c>
      <c r="G3399">
        <v>50007970</v>
      </c>
      <c r="H3399">
        <v>0</v>
      </c>
      <c r="I3399">
        <v>2022</v>
      </c>
      <c r="J3399" t="s">
        <v>162</v>
      </c>
      <c r="K3399" t="s">
        <v>55</v>
      </c>
      <c r="L3399" s="127">
        <v>0.47152777777777777</v>
      </c>
      <c r="M3399" t="s">
        <v>28</v>
      </c>
      <c r="N3399" t="s">
        <v>29</v>
      </c>
      <c r="O3399" t="s">
        <v>30</v>
      </c>
      <c r="P3399" t="s">
        <v>31</v>
      </c>
      <c r="Q3399" t="s">
        <v>41</v>
      </c>
      <c r="R3399" t="s">
        <v>33</v>
      </c>
      <c r="S3399" t="s">
        <v>42</v>
      </c>
      <c r="T3399" t="s">
        <v>35</v>
      </c>
      <c r="U3399" s="1" t="s">
        <v>36</v>
      </c>
      <c r="V3399">
        <v>2</v>
      </c>
      <c r="W3399">
        <v>0</v>
      </c>
      <c r="X3399">
        <v>0</v>
      </c>
      <c r="Y3399">
        <v>0</v>
      </c>
      <c r="Z3399">
        <v>0</v>
      </c>
    </row>
    <row r="3400" spans="1:26" x14ac:dyDescent="0.25">
      <c r="A3400">
        <v>107037557</v>
      </c>
      <c r="B3400" t="s">
        <v>81</v>
      </c>
      <c r="C3400" t="s">
        <v>38</v>
      </c>
      <c r="D3400">
        <v>20000074</v>
      </c>
      <c r="E3400">
        <v>20000074</v>
      </c>
      <c r="F3400">
        <v>999.99900000000002</v>
      </c>
      <c r="G3400">
        <v>50018254</v>
      </c>
      <c r="H3400">
        <v>9.5000000000000001E-2</v>
      </c>
      <c r="I3400">
        <v>2022</v>
      </c>
      <c r="J3400" t="s">
        <v>162</v>
      </c>
      <c r="K3400" t="s">
        <v>48</v>
      </c>
      <c r="L3400" s="127">
        <v>0.93402777777777779</v>
      </c>
      <c r="M3400" t="s">
        <v>28</v>
      </c>
      <c r="N3400" t="s">
        <v>49</v>
      </c>
      <c r="O3400" t="s">
        <v>30</v>
      </c>
      <c r="P3400" t="s">
        <v>31</v>
      </c>
      <c r="Q3400" t="s">
        <v>41</v>
      </c>
      <c r="R3400" t="s">
        <v>33</v>
      </c>
      <c r="S3400" t="s">
        <v>34</v>
      </c>
      <c r="T3400" t="s">
        <v>47</v>
      </c>
      <c r="U3400" s="1" t="s">
        <v>43</v>
      </c>
      <c r="V3400">
        <v>2</v>
      </c>
      <c r="W3400">
        <v>0</v>
      </c>
      <c r="X3400">
        <v>0</v>
      </c>
      <c r="Y3400">
        <v>0</v>
      </c>
      <c r="Z3400">
        <v>2</v>
      </c>
    </row>
    <row r="3401" spans="1:26" x14ac:dyDescent="0.25">
      <c r="A3401">
        <v>107037559</v>
      </c>
      <c r="B3401" t="s">
        <v>81</v>
      </c>
      <c r="C3401" t="s">
        <v>38</v>
      </c>
      <c r="D3401">
        <v>20000074</v>
      </c>
      <c r="E3401">
        <v>20000074</v>
      </c>
      <c r="F3401">
        <v>11.555</v>
      </c>
      <c r="G3401">
        <v>50013446</v>
      </c>
      <c r="H3401">
        <v>7.1999999999999995E-2</v>
      </c>
      <c r="I3401">
        <v>2022</v>
      </c>
      <c r="J3401" t="s">
        <v>162</v>
      </c>
      <c r="K3401" t="s">
        <v>55</v>
      </c>
      <c r="L3401" s="127">
        <v>0.89166666666666661</v>
      </c>
      <c r="M3401" t="s">
        <v>28</v>
      </c>
      <c r="N3401" t="s">
        <v>49</v>
      </c>
      <c r="O3401" t="s">
        <v>30</v>
      </c>
      <c r="P3401" t="s">
        <v>68</v>
      </c>
      <c r="Q3401" t="s">
        <v>41</v>
      </c>
      <c r="R3401" t="s">
        <v>76</v>
      </c>
      <c r="S3401" t="s">
        <v>42</v>
      </c>
      <c r="T3401" t="s">
        <v>47</v>
      </c>
      <c r="U3401" s="1" t="s">
        <v>36</v>
      </c>
      <c r="V3401">
        <v>2</v>
      </c>
      <c r="W3401">
        <v>0</v>
      </c>
      <c r="X3401">
        <v>0</v>
      </c>
      <c r="Y3401">
        <v>0</v>
      </c>
      <c r="Z3401">
        <v>0</v>
      </c>
    </row>
    <row r="3402" spans="1:26" x14ac:dyDescent="0.25">
      <c r="A3402">
        <v>107037565</v>
      </c>
      <c r="B3402" t="s">
        <v>81</v>
      </c>
      <c r="C3402" t="s">
        <v>45</v>
      </c>
      <c r="D3402">
        <v>50029513</v>
      </c>
      <c r="E3402">
        <v>40002975</v>
      </c>
      <c r="F3402">
        <v>3.7999999999999999E-2</v>
      </c>
      <c r="G3402">
        <v>50031062</v>
      </c>
      <c r="H3402">
        <v>3.7999999999999999E-2</v>
      </c>
      <c r="I3402">
        <v>2022</v>
      </c>
      <c r="J3402" t="s">
        <v>162</v>
      </c>
      <c r="K3402" t="s">
        <v>58</v>
      </c>
      <c r="L3402" s="127">
        <v>0.98749999999999993</v>
      </c>
      <c r="M3402" t="s">
        <v>28</v>
      </c>
      <c r="N3402" t="s">
        <v>29</v>
      </c>
      <c r="O3402" t="s">
        <v>30</v>
      </c>
      <c r="P3402" t="s">
        <v>31</v>
      </c>
      <c r="Q3402" t="s">
        <v>41</v>
      </c>
      <c r="R3402" t="s">
        <v>33</v>
      </c>
      <c r="S3402" t="s">
        <v>42</v>
      </c>
      <c r="T3402" t="s">
        <v>47</v>
      </c>
      <c r="U3402" s="1" t="s">
        <v>36</v>
      </c>
      <c r="V3402">
        <v>3</v>
      </c>
      <c r="W3402">
        <v>0</v>
      </c>
      <c r="X3402">
        <v>0</v>
      </c>
      <c r="Y3402">
        <v>0</v>
      </c>
      <c r="Z3402">
        <v>0</v>
      </c>
    </row>
    <row r="3403" spans="1:26" x14ac:dyDescent="0.25">
      <c r="A3403">
        <v>107037647</v>
      </c>
      <c r="B3403" t="s">
        <v>78</v>
      </c>
      <c r="C3403" t="s">
        <v>65</v>
      </c>
      <c r="D3403">
        <v>10000085</v>
      </c>
      <c r="E3403">
        <v>10000085</v>
      </c>
      <c r="F3403">
        <v>4.0090000000000003</v>
      </c>
      <c r="G3403">
        <v>201090</v>
      </c>
      <c r="H3403">
        <v>0.1</v>
      </c>
      <c r="I3403">
        <v>2022</v>
      </c>
      <c r="J3403" t="s">
        <v>162</v>
      </c>
      <c r="K3403" t="s">
        <v>48</v>
      </c>
      <c r="L3403" s="127">
        <v>0.55486111111111114</v>
      </c>
      <c r="M3403" t="s">
        <v>28</v>
      </c>
      <c r="N3403" t="s">
        <v>49</v>
      </c>
      <c r="O3403" t="s">
        <v>30</v>
      </c>
      <c r="P3403" t="s">
        <v>54</v>
      </c>
      <c r="Q3403" t="s">
        <v>41</v>
      </c>
      <c r="R3403" t="s">
        <v>33</v>
      </c>
      <c r="S3403" t="s">
        <v>42</v>
      </c>
      <c r="T3403" t="s">
        <v>57</v>
      </c>
      <c r="U3403" s="1" t="s">
        <v>36</v>
      </c>
      <c r="V3403">
        <v>1</v>
      </c>
      <c r="W3403">
        <v>0</v>
      </c>
      <c r="X3403">
        <v>0</v>
      </c>
      <c r="Y3403">
        <v>0</v>
      </c>
      <c r="Z3403">
        <v>0</v>
      </c>
    </row>
    <row r="3404" spans="1:26" x14ac:dyDescent="0.25">
      <c r="A3404">
        <v>107037769</v>
      </c>
      <c r="B3404" t="s">
        <v>25</v>
      </c>
      <c r="C3404" t="s">
        <v>65</v>
      </c>
      <c r="D3404">
        <v>10000040</v>
      </c>
      <c r="E3404">
        <v>10000040</v>
      </c>
      <c r="F3404">
        <v>25.327999999999999</v>
      </c>
      <c r="G3404">
        <v>40002700</v>
      </c>
      <c r="H3404">
        <v>0.2</v>
      </c>
      <c r="I3404">
        <v>2022</v>
      </c>
      <c r="J3404" t="s">
        <v>162</v>
      </c>
      <c r="K3404" t="s">
        <v>58</v>
      </c>
      <c r="L3404" s="127">
        <v>0.54375000000000007</v>
      </c>
      <c r="M3404" t="s">
        <v>28</v>
      </c>
      <c r="N3404" t="s">
        <v>49</v>
      </c>
      <c r="O3404" t="s">
        <v>30</v>
      </c>
      <c r="P3404" t="s">
        <v>54</v>
      </c>
      <c r="Q3404" t="s">
        <v>41</v>
      </c>
      <c r="R3404" t="s">
        <v>33</v>
      </c>
      <c r="S3404" t="s">
        <v>42</v>
      </c>
      <c r="T3404" t="s">
        <v>35</v>
      </c>
      <c r="U3404" s="1" t="s">
        <v>64</v>
      </c>
      <c r="V3404">
        <v>3</v>
      </c>
      <c r="W3404">
        <v>0</v>
      </c>
      <c r="X3404">
        <v>0</v>
      </c>
      <c r="Y3404">
        <v>1</v>
      </c>
      <c r="Z3404">
        <v>0</v>
      </c>
    </row>
    <row r="3405" spans="1:26" x14ac:dyDescent="0.25">
      <c r="A3405">
        <v>107037796</v>
      </c>
      <c r="B3405" t="s">
        <v>86</v>
      </c>
      <c r="C3405" t="s">
        <v>65</v>
      </c>
      <c r="D3405">
        <v>10000026</v>
      </c>
      <c r="E3405">
        <v>10000026</v>
      </c>
      <c r="F3405">
        <v>27.666</v>
      </c>
      <c r="G3405">
        <v>200400</v>
      </c>
      <c r="H3405">
        <v>0.1</v>
      </c>
      <c r="I3405">
        <v>2022</v>
      </c>
      <c r="J3405" t="s">
        <v>162</v>
      </c>
      <c r="K3405" t="s">
        <v>55</v>
      </c>
      <c r="L3405" s="127">
        <v>0.88402777777777775</v>
      </c>
      <c r="M3405" t="s">
        <v>28</v>
      </c>
      <c r="N3405" t="s">
        <v>29</v>
      </c>
      <c r="P3405" t="s">
        <v>54</v>
      </c>
      <c r="Q3405" t="s">
        <v>32</v>
      </c>
      <c r="R3405" t="s">
        <v>56</v>
      </c>
      <c r="S3405" t="s">
        <v>34</v>
      </c>
      <c r="T3405" t="s">
        <v>57</v>
      </c>
      <c r="U3405" s="1" t="s">
        <v>36</v>
      </c>
      <c r="V3405">
        <v>1</v>
      </c>
      <c r="W3405">
        <v>0</v>
      </c>
      <c r="X3405">
        <v>0</v>
      </c>
      <c r="Y3405">
        <v>0</v>
      </c>
      <c r="Z3405">
        <v>0</v>
      </c>
    </row>
    <row r="3406" spans="1:26" x14ac:dyDescent="0.25">
      <c r="A3406">
        <v>107037843</v>
      </c>
      <c r="B3406" t="s">
        <v>81</v>
      </c>
      <c r="C3406" t="s">
        <v>45</v>
      </c>
      <c r="D3406">
        <v>50003933</v>
      </c>
      <c r="E3406">
        <v>10000277</v>
      </c>
      <c r="F3406">
        <v>4.4509999999999996</v>
      </c>
      <c r="G3406">
        <v>10000077</v>
      </c>
      <c r="H3406">
        <v>0</v>
      </c>
      <c r="I3406">
        <v>2022</v>
      </c>
      <c r="J3406" t="s">
        <v>162</v>
      </c>
      <c r="K3406" t="s">
        <v>58</v>
      </c>
      <c r="L3406" s="127">
        <v>0.87847222222222221</v>
      </c>
      <c r="M3406" t="s">
        <v>28</v>
      </c>
      <c r="N3406" t="s">
        <v>49</v>
      </c>
      <c r="O3406" t="s">
        <v>30</v>
      </c>
      <c r="P3406" t="s">
        <v>31</v>
      </c>
      <c r="Q3406" t="s">
        <v>41</v>
      </c>
      <c r="R3406" t="s">
        <v>59</v>
      </c>
      <c r="S3406" t="s">
        <v>34</v>
      </c>
      <c r="T3406" t="s">
        <v>47</v>
      </c>
      <c r="U3406" s="1" t="s">
        <v>43</v>
      </c>
      <c r="V3406">
        <v>4</v>
      </c>
      <c r="W3406">
        <v>0</v>
      </c>
      <c r="X3406">
        <v>0</v>
      </c>
      <c r="Y3406">
        <v>0</v>
      </c>
      <c r="Z3406">
        <v>1</v>
      </c>
    </row>
    <row r="3407" spans="1:26" x14ac:dyDescent="0.25">
      <c r="A3407">
        <v>107038011</v>
      </c>
      <c r="B3407" t="s">
        <v>25</v>
      </c>
      <c r="C3407" t="s">
        <v>45</v>
      </c>
      <c r="D3407">
        <v>50029670</v>
      </c>
      <c r="E3407">
        <v>40001301</v>
      </c>
      <c r="F3407">
        <v>0.252</v>
      </c>
      <c r="G3407">
        <v>50036232</v>
      </c>
      <c r="H3407">
        <v>0.20799999999999999</v>
      </c>
      <c r="I3407">
        <v>2022</v>
      </c>
      <c r="J3407" t="s">
        <v>162</v>
      </c>
      <c r="K3407" t="s">
        <v>39</v>
      </c>
      <c r="L3407" s="127">
        <v>0.79166666666666663</v>
      </c>
      <c r="M3407" t="s">
        <v>28</v>
      </c>
      <c r="N3407" t="s">
        <v>29</v>
      </c>
      <c r="O3407" t="s">
        <v>30</v>
      </c>
      <c r="P3407" t="s">
        <v>54</v>
      </c>
      <c r="Q3407" t="s">
        <v>41</v>
      </c>
      <c r="R3407" t="s">
        <v>33</v>
      </c>
      <c r="S3407" t="s">
        <v>42</v>
      </c>
      <c r="T3407" t="s">
        <v>35</v>
      </c>
      <c r="U3407" s="1" t="s">
        <v>36</v>
      </c>
      <c r="V3407">
        <v>1</v>
      </c>
      <c r="W3407">
        <v>0</v>
      </c>
      <c r="X3407">
        <v>0</v>
      </c>
      <c r="Y3407">
        <v>0</v>
      </c>
      <c r="Z3407">
        <v>0</v>
      </c>
    </row>
    <row r="3408" spans="1:26" x14ac:dyDescent="0.25">
      <c r="A3408">
        <v>107038024</v>
      </c>
      <c r="B3408" t="s">
        <v>250</v>
      </c>
      <c r="C3408" t="s">
        <v>67</v>
      </c>
      <c r="D3408">
        <v>30000194</v>
      </c>
      <c r="E3408">
        <v>30000194</v>
      </c>
      <c r="F3408">
        <v>999.99900000000002</v>
      </c>
      <c r="G3408">
        <v>50007467</v>
      </c>
      <c r="H3408">
        <v>0</v>
      </c>
      <c r="I3408">
        <v>2022</v>
      </c>
      <c r="J3408" t="s">
        <v>154</v>
      </c>
      <c r="K3408" t="s">
        <v>60</v>
      </c>
      <c r="L3408" s="127">
        <v>0.83680555555555547</v>
      </c>
      <c r="M3408" t="s">
        <v>40</v>
      </c>
      <c r="N3408" t="s">
        <v>49</v>
      </c>
      <c r="O3408" t="s">
        <v>30</v>
      </c>
      <c r="P3408" t="s">
        <v>68</v>
      </c>
      <c r="Q3408" t="s">
        <v>32</v>
      </c>
      <c r="R3408" t="s">
        <v>33</v>
      </c>
      <c r="S3408" t="s">
        <v>34</v>
      </c>
      <c r="T3408" t="s">
        <v>52</v>
      </c>
      <c r="U3408" s="1" t="s">
        <v>36</v>
      </c>
      <c r="V3408">
        <v>2</v>
      </c>
      <c r="W3408">
        <v>0</v>
      </c>
      <c r="X3408">
        <v>0</v>
      </c>
      <c r="Y3408">
        <v>0</v>
      </c>
      <c r="Z3408">
        <v>0</v>
      </c>
    </row>
    <row r="3409" spans="1:26" x14ac:dyDescent="0.25">
      <c r="A3409">
        <v>107038156</v>
      </c>
      <c r="B3409" t="s">
        <v>117</v>
      </c>
      <c r="C3409" t="s">
        <v>45</v>
      </c>
      <c r="D3409">
        <v>50003816</v>
      </c>
      <c r="E3409">
        <v>50003816</v>
      </c>
      <c r="F3409">
        <v>999.99900000000002</v>
      </c>
      <c r="H3409">
        <v>3.7999999999999999E-2</v>
      </c>
      <c r="I3409">
        <v>2022</v>
      </c>
      <c r="J3409" t="s">
        <v>154</v>
      </c>
      <c r="K3409" t="s">
        <v>48</v>
      </c>
      <c r="L3409" s="127">
        <v>0.58611111111111114</v>
      </c>
      <c r="M3409" t="s">
        <v>28</v>
      </c>
      <c r="N3409" t="s">
        <v>49</v>
      </c>
      <c r="O3409" t="s">
        <v>30</v>
      </c>
      <c r="P3409" t="s">
        <v>54</v>
      </c>
      <c r="Q3409" t="s">
        <v>41</v>
      </c>
      <c r="R3409" t="s">
        <v>75</v>
      </c>
      <c r="S3409" t="s">
        <v>42</v>
      </c>
      <c r="T3409" t="s">
        <v>35</v>
      </c>
      <c r="U3409" s="1" t="s">
        <v>36</v>
      </c>
      <c r="V3409">
        <v>2</v>
      </c>
      <c r="W3409">
        <v>0</v>
      </c>
      <c r="X3409">
        <v>0</v>
      </c>
      <c r="Y3409">
        <v>0</v>
      </c>
      <c r="Z3409">
        <v>0</v>
      </c>
    </row>
    <row r="3410" spans="1:26" x14ac:dyDescent="0.25">
      <c r="A3410">
        <v>107038452</v>
      </c>
      <c r="B3410" t="s">
        <v>25</v>
      </c>
      <c r="C3410" t="s">
        <v>122</v>
      </c>
      <c r="D3410">
        <v>40003014</v>
      </c>
      <c r="E3410">
        <v>40003014</v>
      </c>
      <c r="F3410">
        <v>0.85899999999999999</v>
      </c>
      <c r="G3410">
        <v>50038829</v>
      </c>
      <c r="H3410">
        <v>0</v>
      </c>
      <c r="I3410">
        <v>2022</v>
      </c>
      <c r="J3410" t="s">
        <v>154</v>
      </c>
      <c r="K3410" t="s">
        <v>48</v>
      </c>
      <c r="L3410" s="127">
        <v>0.82777777777777783</v>
      </c>
      <c r="M3410" t="s">
        <v>28</v>
      </c>
      <c r="N3410" t="s">
        <v>29</v>
      </c>
      <c r="O3410" t="s">
        <v>30</v>
      </c>
      <c r="P3410" t="s">
        <v>31</v>
      </c>
      <c r="Q3410" t="s">
        <v>32</v>
      </c>
      <c r="R3410" t="s">
        <v>61</v>
      </c>
      <c r="S3410" t="s">
        <v>34</v>
      </c>
      <c r="T3410" t="s">
        <v>35</v>
      </c>
      <c r="U3410" s="1" t="s">
        <v>64</v>
      </c>
      <c r="V3410">
        <v>4</v>
      </c>
      <c r="W3410">
        <v>0</v>
      </c>
      <c r="X3410">
        <v>0</v>
      </c>
      <c r="Y3410">
        <v>1</v>
      </c>
      <c r="Z3410">
        <v>0</v>
      </c>
    </row>
    <row r="3411" spans="1:26" x14ac:dyDescent="0.25">
      <c r="A3411">
        <v>107038507</v>
      </c>
      <c r="B3411" t="s">
        <v>25</v>
      </c>
      <c r="C3411" t="s">
        <v>45</v>
      </c>
      <c r="D3411">
        <v>50031853</v>
      </c>
      <c r="E3411">
        <v>40001728</v>
      </c>
      <c r="F3411">
        <v>3.2890000000000001</v>
      </c>
      <c r="G3411">
        <v>50002997</v>
      </c>
      <c r="H3411">
        <v>0.34100000000000003</v>
      </c>
      <c r="I3411">
        <v>2022</v>
      </c>
      <c r="J3411" t="s">
        <v>162</v>
      </c>
      <c r="K3411" t="s">
        <v>55</v>
      </c>
      <c r="L3411" s="127">
        <v>0.64652777777777781</v>
      </c>
      <c r="M3411" t="s">
        <v>28</v>
      </c>
      <c r="N3411" t="s">
        <v>49</v>
      </c>
      <c r="O3411" t="s">
        <v>30</v>
      </c>
      <c r="P3411" t="s">
        <v>31</v>
      </c>
      <c r="Q3411" t="s">
        <v>41</v>
      </c>
      <c r="R3411" t="s">
        <v>33</v>
      </c>
      <c r="S3411" t="s">
        <v>42</v>
      </c>
      <c r="T3411" t="s">
        <v>35</v>
      </c>
      <c r="U3411" s="1" t="s">
        <v>36</v>
      </c>
      <c r="V3411">
        <v>2</v>
      </c>
      <c r="W3411">
        <v>0</v>
      </c>
      <c r="X3411">
        <v>0</v>
      </c>
      <c r="Y3411">
        <v>0</v>
      </c>
      <c r="Z3411">
        <v>0</v>
      </c>
    </row>
    <row r="3412" spans="1:26" x14ac:dyDescent="0.25">
      <c r="A3412">
        <v>107038597</v>
      </c>
      <c r="B3412" t="s">
        <v>25</v>
      </c>
      <c r="C3412" t="s">
        <v>65</v>
      </c>
      <c r="D3412">
        <v>10000440</v>
      </c>
      <c r="E3412">
        <v>10000440</v>
      </c>
      <c r="F3412">
        <v>999.99900000000002</v>
      </c>
      <c r="G3412">
        <v>10000040</v>
      </c>
      <c r="H3412">
        <v>0.47299999999999998</v>
      </c>
      <c r="I3412">
        <v>2022</v>
      </c>
      <c r="J3412" t="s">
        <v>162</v>
      </c>
      <c r="K3412" t="s">
        <v>27</v>
      </c>
      <c r="L3412" s="127">
        <v>0.36041666666666666</v>
      </c>
      <c r="M3412" t="s">
        <v>28</v>
      </c>
      <c r="N3412" t="s">
        <v>49</v>
      </c>
      <c r="O3412" t="s">
        <v>30</v>
      </c>
      <c r="P3412" t="s">
        <v>54</v>
      </c>
      <c r="Q3412" t="s">
        <v>41</v>
      </c>
      <c r="R3412" t="s">
        <v>33</v>
      </c>
      <c r="S3412" t="s">
        <v>42</v>
      </c>
      <c r="T3412" t="s">
        <v>35</v>
      </c>
      <c r="U3412" s="1" t="s">
        <v>36</v>
      </c>
      <c r="V3412">
        <v>3</v>
      </c>
      <c r="W3412">
        <v>0</v>
      </c>
      <c r="X3412">
        <v>0</v>
      </c>
      <c r="Y3412">
        <v>0</v>
      </c>
      <c r="Z3412">
        <v>0</v>
      </c>
    </row>
    <row r="3413" spans="1:26" x14ac:dyDescent="0.25">
      <c r="A3413">
        <v>107038809</v>
      </c>
      <c r="B3413" t="s">
        <v>96</v>
      </c>
      <c r="C3413" t="s">
        <v>65</v>
      </c>
      <c r="D3413">
        <v>10000040</v>
      </c>
      <c r="E3413">
        <v>10000040</v>
      </c>
      <c r="F3413">
        <v>11.939</v>
      </c>
      <c r="G3413">
        <v>20000052</v>
      </c>
      <c r="H3413">
        <v>1.2999999999999999E-2</v>
      </c>
      <c r="I3413">
        <v>2022</v>
      </c>
      <c r="J3413" t="s">
        <v>162</v>
      </c>
      <c r="K3413" t="s">
        <v>60</v>
      </c>
      <c r="L3413" s="127">
        <v>0.57638888888888895</v>
      </c>
      <c r="M3413" t="s">
        <v>28</v>
      </c>
      <c r="N3413" t="s">
        <v>29</v>
      </c>
      <c r="O3413" t="s">
        <v>30</v>
      </c>
      <c r="P3413" t="s">
        <v>68</v>
      </c>
      <c r="Q3413" t="s">
        <v>41</v>
      </c>
      <c r="R3413" t="s">
        <v>72</v>
      </c>
      <c r="S3413" t="s">
        <v>42</v>
      </c>
      <c r="T3413" t="s">
        <v>35</v>
      </c>
      <c r="U3413" s="1" t="s">
        <v>36</v>
      </c>
      <c r="V3413">
        <v>3</v>
      </c>
      <c r="W3413">
        <v>0</v>
      </c>
      <c r="X3413">
        <v>0</v>
      </c>
      <c r="Y3413">
        <v>0</v>
      </c>
      <c r="Z3413">
        <v>0</v>
      </c>
    </row>
    <row r="3414" spans="1:26" x14ac:dyDescent="0.25">
      <c r="A3414">
        <v>107038822</v>
      </c>
      <c r="B3414" t="s">
        <v>96</v>
      </c>
      <c r="C3414" t="s">
        <v>38</v>
      </c>
      <c r="D3414">
        <v>20000052</v>
      </c>
      <c r="E3414">
        <v>20000052</v>
      </c>
      <c r="F3414">
        <v>16.228999999999999</v>
      </c>
      <c r="G3414">
        <v>50033961</v>
      </c>
      <c r="H3414">
        <v>1.03</v>
      </c>
      <c r="I3414">
        <v>2022</v>
      </c>
      <c r="J3414" t="s">
        <v>162</v>
      </c>
      <c r="K3414" t="s">
        <v>55</v>
      </c>
      <c r="L3414" s="127">
        <v>0.33124999999999999</v>
      </c>
      <c r="M3414" t="s">
        <v>28</v>
      </c>
      <c r="N3414" t="s">
        <v>49</v>
      </c>
      <c r="O3414" t="s">
        <v>30</v>
      </c>
      <c r="P3414" t="s">
        <v>31</v>
      </c>
      <c r="Q3414" t="s">
        <v>41</v>
      </c>
      <c r="R3414" t="s">
        <v>33</v>
      </c>
      <c r="S3414" t="s">
        <v>42</v>
      </c>
      <c r="T3414" t="s">
        <v>35</v>
      </c>
      <c r="U3414" s="1" t="s">
        <v>43</v>
      </c>
      <c r="V3414">
        <v>2</v>
      </c>
      <c r="W3414">
        <v>0</v>
      </c>
      <c r="X3414">
        <v>0</v>
      </c>
      <c r="Y3414">
        <v>0</v>
      </c>
      <c r="Z3414">
        <v>2</v>
      </c>
    </row>
    <row r="3415" spans="1:26" x14ac:dyDescent="0.25">
      <c r="A3415">
        <v>107038870</v>
      </c>
      <c r="B3415" t="s">
        <v>244</v>
      </c>
      <c r="C3415" t="s">
        <v>67</v>
      </c>
      <c r="D3415">
        <v>30000018</v>
      </c>
      <c r="E3415">
        <v>30000018</v>
      </c>
      <c r="F3415">
        <v>16.062000000000001</v>
      </c>
      <c r="G3415">
        <v>50028719</v>
      </c>
      <c r="H3415">
        <v>0</v>
      </c>
      <c r="I3415">
        <v>2022</v>
      </c>
      <c r="J3415" t="s">
        <v>162</v>
      </c>
      <c r="K3415" t="s">
        <v>53</v>
      </c>
      <c r="L3415" s="127">
        <v>0.61319444444444449</v>
      </c>
      <c r="M3415" t="s">
        <v>40</v>
      </c>
      <c r="N3415" t="s">
        <v>49</v>
      </c>
      <c r="O3415" t="s">
        <v>30</v>
      </c>
      <c r="P3415" t="s">
        <v>54</v>
      </c>
      <c r="Q3415" t="s">
        <v>41</v>
      </c>
      <c r="R3415" t="s">
        <v>61</v>
      </c>
      <c r="S3415" t="s">
        <v>46</v>
      </c>
      <c r="T3415" t="s">
        <v>35</v>
      </c>
      <c r="U3415" s="1" t="s">
        <v>64</v>
      </c>
      <c r="V3415">
        <v>6</v>
      </c>
      <c r="W3415">
        <v>0</v>
      </c>
      <c r="X3415">
        <v>0</v>
      </c>
      <c r="Y3415">
        <v>3</v>
      </c>
      <c r="Z3415">
        <v>0</v>
      </c>
    </row>
    <row r="3416" spans="1:26" x14ac:dyDescent="0.25">
      <c r="A3416">
        <v>107038983</v>
      </c>
      <c r="B3416" t="s">
        <v>149</v>
      </c>
      <c r="C3416" t="s">
        <v>38</v>
      </c>
      <c r="D3416">
        <v>20000701</v>
      </c>
      <c r="E3416">
        <v>20000701</v>
      </c>
      <c r="F3416">
        <v>19.515000000000001</v>
      </c>
      <c r="G3416">
        <v>20000074</v>
      </c>
      <c r="H3416">
        <v>2.3E-2</v>
      </c>
      <c r="I3416">
        <v>2022</v>
      </c>
      <c r="J3416" t="s">
        <v>162</v>
      </c>
      <c r="K3416" t="s">
        <v>48</v>
      </c>
      <c r="L3416" s="127">
        <v>0.3840277777777778</v>
      </c>
      <c r="M3416" t="s">
        <v>28</v>
      </c>
      <c r="N3416" t="s">
        <v>49</v>
      </c>
      <c r="O3416" t="s">
        <v>30</v>
      </c>
      <c r="P3416" t="s">
        <v>31</v>
      </c>
      <c r="Q3416" t="s">
        <v>41</v>
      </c>
      <c r="R3416" t="s">
        <v>156</v>
      </c>
      <c r="S3416" t="s">
        <v>42</v>
      </c>
      <c r="T3416" t="s">
        <v>35</v>
      </c>
      <c r="U3416" s="1" t="s">
        <v>36</v>
      </c>
      <c r="V3416">
        <v>1</v>
      </c>
      <c r="W3416">
        <v>0</v>
      </c>
      <c r="X3416">
        <v>0</v>
      </c>
      <c r="Y3416">
        <v>0</v>
      </c>
      <c r="Z3416">
        <v>0</v>
      </c>
    </row>
    <row r="3417" spans="1:26" x14ac:dyDescent="0.25">
      <c r="A3417">
        <v>107039128</v>
      </c>
      <c r="B3417" t="s">
        <v>25</v>
      </c>
      <c r="C3417" t="s">
        <v>65</v>
      </c>
      <c r="D3417">
        <v>10000040</v>
      </c>
      <c r="E3417">
        <v>10000040</v>
      </c>
      <c r="F3417">
        <v>23.187999999999999</v>
      </c>
      <c r="G3417">
        <v>20000070</v>
      </c>
      <c r="H3417">
        <v>0.2</v>
      </c>
      <c r="I3417">
        <v>2022</v>
      </c>
      <c r="J3417" t="s">
        <v>162</v>
      </c>
      <c r="K3417" t="s">
        <v>27</v>
      </c>
      <c r="L3417" s="127">
        <v>0.26041666666666669</v>
      </c>
      <c r="M3417" t="s">
        <v>28</v>
      </c>
      <c r="N3417" t="s">
        <v>29</v>
      </c>
      <c r="O3417" t="s">
        <v>30</v>
      </c>
      <c r="P3417" t="s">
        <v>31</v>
      </c>
      <c r="Q3417" t="s">
        <v>41</v>
      </c>
      <c r="R3417" t="s">
        <v>33</v>
      </c>
      <c r="S3417" t="s">
        <v>42</v>
      </c>
      <c r="T3417" t="s">
        <v>35</v>
      </c>
      <c r="U3417" s="1" t="s">
        <v>36</v>
      </c>
      <c r="V3417">
        <v>1</v>
      </c>
      <c r="W3417">
        <v>0</v>
      </c>
      <c r="X3417">
        <v>0</v>
      </c>
      <c r="Y3417">
        <v>0</v>
      </c>
      <c r="Z3417">
        <v>0</v>
      </c>
    </row>
    <row r="3418" spans="1:26" x14ac:dyDescent="0.25">
      <c r="A3418">
        <v>107039131</v>
      </c>
      <c r="B3418" t="s">
        <v>81</v>
      </c>
      <c r="C3418" t="s">
        <v>65</v>
      </c>
      <c r="D3418">
        <v>10000485</v>
      </c>
      <c r="E3418">
        <v>10800485</v>
      </c>
      <c r="F3418">
        <v>33.582000000000001</v>
      </c>
      <c r="G3418">
        <v>30000051</v>
      </c>
      <c r="H3418">
        <v>0.2</v>
      </c>
      <c r="I3418">
        <v>2022</v>
      </c>
      <c r="J3418" t="s">
        <v>154</v>
      </c>
      <c r="K3418" t="s">
        <v>39</v>
      </c>
      <c r="L3418" s="127">
        <v>0.57291666666666663</v>
      </c>
      <c r="M3418" t="s">
        <v>28</v>
      </c>
      <c r="N3418" t="s">
        <v>49</v>
      </c>
      <c r="O3418" t="s">
        <v>30</v>
      </c>
      <c r="P3418" t="s">
        <v>31</v>
      </c>
      <c r="Q3418" t="s">
        <v>41</v>
      </c>
      <c r="R3418" t="s">
        <v>33</v>
      </c>
      <c r="S3418" t="s">
        <v>42</v>
      </c>
      <c r="T3418" t="s">
        <v>35</v>
      </c>
      <c r="U3418" s="1" t="s">
        <v>43</v>
      </c>
      <c r="V3418">
        <v>1</v>
      </c>
      <c r="W3418">
        <v>0</v>
      </c>
      <c r="X3418">
        <v>0</v>
      </c>
      <c r="Y3418">
        <v>0</v>
      </c>
      <c r="Z3418">
        <v>1</v>
      </c>
    </row>
    <row r="3419" spans="1:26" x14ac:dyDescent="0.25">
      <c r="A3419">
        <v>107039154</v>
      </c>
      <c r="B3419" t="s">
        <v>112</v>
      </c>
      <c r="C3419" t="s">
        <v>65</v>
      </c>
      <c r="D3419">
        <v>10000095</v>
      </c>
      <c r="E3419">
        <v>10000095</v>
      </c>
      <c r="F3419">
        <v>2.637</v>
      </c>
      <c r="G3419">
        <v>40001002</v>
      </c>
      <c r="H3419">
        <v>0.89</v>
      </c>
      <c r="I3419">
        <v>2022</v>
      </c>
      <c r="J3419" t="s">
        <v>154</v>
      </c>
      <c r="K3419" t="s">
        <v>39</v>
      </c>
      <c r="L3419" s="127">
        <v>0.38263888888888892</v>
      </c>
      <c r="M3419" t="s">
        <v>28</v>
      </c>
      <c r="N3419" t="s">
        <v>29</v>
      </c>
      <c r="O3419" t="s">
        <v>30</v>
      </c>
      <c r="P3419" t="s">
        <v>31</v>
      </c>
      <c r="Q3419" t="s">
        <v>41</v>
      </c>
      <c r="R3419" t="s">
        <v>33</v>
      </c>
      <c r="S3419" t="s">
        <v>42</v>
      </c>
      <c r="T3419" t="s">
        <v>35</v>
      </c>
      <c r="U3419" s="1" t="s">
        <v>64</v>
      </c>
      <c r="V3419">
        <v>4</v>
      </c>
      <c r="W3419">
        <v>0</v>
      </c>
      <c r="X3419">
        <v>0</v>
      </c>
      <c r="Y3419">
        <v>1</v>
      </c>
      <c r="Z3419">
        <v>1</v>
      </c>
    </row>
    <row r="3420" spans="1:26" x14ac:dyDescent="0.25">
      <c r="A3420">
        <v>107039163</v>
      </c>
      <c r="B3420" t="s">
        <v>112</v>
      </c>
      <c r="C3420" t="s">
        <v>65</v>
      </c>
      <c r="D3420">
        <v>10000095</v>
      </c>
      <c r="E3420">
        <v>10000095</v>
      </c>
      <c r="F3420">
        <v>1.929</v>
      </c>
      <c r="G3420">
        <v>40001793</v>
      </c>
      <c r="H3420">
        <v>1.46</v>
      </c>
      <c r="I3420">
        <v>2022</v>
      </c>
      <c r="J3420" t="s">
        <v>154</v>
      </c>
      <c r="K3420" t="s">
        <v>60</v>
      </c>
      <c r="L3420" s="127">
        <v>0.79583333333333339</v>
      </c>
      <c r="M3420" t="s">
        <v>28</v>
      </c>
      <c r="N3420" t="s">
        <v>29</v>
      </c>
      <c r="O3420" t="s">
        <v>30</v>
      </c>
      <c r="P3420" t="s">
        <v>54</v>
      </c>
      <c r="Q3420" t="s">
        <v>41</v>
      </c>
      <c r="R3420" t="s">
        <v>33</v>
      </c>
      <c r="S3420" t="s">
        <v>42</v>
      </c>
      <c r="T3420" t="s">
        <v>35</v>
      </c>
      <c r="U3420" s="1" t="s">
        <v>36</v>
      </c>
      <c r="V3420">
        <v>2</v>
      </c>
      <c r="W3420">
        <v>0</v>
      </c>
      <c r="X3420">
        <v>0</v>
      </c>
      <c r="Y3420">
        <v>0</v>
      </c>
      <c r="Z3420">
        <v>0</v>
      </c>
    </row>
    <row r="3421" spans="1:26" x14ac:dyDescent="0.25">
      <c r="A3421">
        <v>107039202</v>
      </c>
      <c r="B3421" t="s">
        <v>107</v>
      </c>
      <c r="C3421" t="s">
        <v>67</v>
      </c>
      <c r="D3421">
        <v>30000279</v>
      </c>
      <c r="E3421">
        <v>30000279</v>
      </c>
      <c r="F3421">
        <v>18.928999999999998</v>
      </c>
      <c r="G3421">
        <v>40001456</v>
      </c>
      <c r="H3421">
        <v>0.2</v>
      </c>
      <c r="I3421">
        <v>2022</v>
      </c>
      <c r="J3421" t="s">
        <v>162</v>
      </c>
      <c r="K3421" t="s">
        <v>48</v>
      </c>
      <c r="L3421" s="127">
        <v>0.34027777777777773</v>
      </c>
      <c r="M3421" t="s">
        <v>28</v>
      </c>
      <c r="N3421" t="s">
        <v>49</v>
      </c>
      <c r="O3421" t="s">
        <v>30</v>
      </c>
      <c r="P3421" t="s">
        <v>31</v>
      </c>
      <c r="Q3421" t="s">
        <v>41</v>
      </c>
      <c r="R3421" t="s">
        <v>33</v>
      </c>
      <c r="S3421" t="s">
        <v>42</v>
      </c>
      <c r="T3421" t="s">
        <v>35</v>
      </c>
      <c r="U3421" s="1" t="s">
        <v>43</v>
      </c>
      <c r="V3421">
        <v>3</v>
      </c>
      <c r="W3421">
        <v>0</v>
      </c>
      <c r="X3421">
        <v>0</v>
      </c>
      <c r="Y3421">
        <v>0</v>
      </c>
      <c r="Z3421">
        <v>1</v>
      </c>
    </row>
    <row r="3422" spans="1:26" x14ac:dyDescent="0.25">
      <c r="A3422">
        <v>107039238</v>
      </c>
      <c r="B3422" t="s">
        <v>25</v>
      </c>
      <c r="C3422" t="s">
        <v>65</v>
      </c>
      <c r="D3422">
        <v>10000040</v>
      </c>
      <c r="E3422">
        <v>10000040</v>
      </c>
      <c r="F3422">
        <v>19.611999999999998</v>
      </c>
      <c r="G3422">
        <v>40005220</v>
      </c>
      <c r="H3422">
        <v>1.3</v>
      </c>
      <c r="I3422">
        <v>2022</v>
      </c>
      <c r="J3422" t="s">
        <v>162</v>
      </c>
      <c r="K3422" t="s">
        <v>55</v>
      </c>
      <c r="L3422" s="127">
        <v>0.30902777777777779</v>
      </c>
      <c r="M3422" t="s">
        <v>28</v>
      </c>
      <c r="N3422" t="s">
        <v>49</v>
      </c>
      <c r="O3422" t="s">
        <v>30</v>
      </c>
      <c r="P3422" t="s">
        <v>31</v>
      </c>
      <c r="Q3422" t="s">
        <v>41</v>
      </c>
      <c r="R3422" t="s">
        <v>33</v>
      </c>
      <c r="S3422" t="s">
        <v>42</v>
      </c>
      <c r="T3422" t="s">
        <v>35</v>
      </c>
      <c r="U3422" s="1" t="s">
        <v>36</v>
      </c>
      <c r="V3422">
        <v>4</v>
      </c>
      <c r="W3422">
        <v>0</v>
      </c>
      <c r="X3422">
        <v>0</v>
      </c>
      <c r="Y3422">
        <v>0</v>
      </c>
      <c r="Z3422">
        <v>0</v>
      </c>
    </row>
    <row r="3423" spans="1:26" x14ac:dyDescent="0.25">
      <c r="A3423">
        <v>107039287</v>
      </c>
      <c r="B3423" t="s">
        <v>94</v>
      </c>
      <c r="C3423" t="s">
        <v>38</v>
      </c>
      <c r="D3423">
        <v>20000029</v>
      </c>
      <c r="E3423">
        <v>20000029</v>
      </c>
      <c r="F3423">
        <v>16.363</v>
      </c>
      <c r="G3423">
        <v>40001797</v>
      </c>
      <c r="H3423">
        <v>1.3</v>
      </c>
      <c r="I3423">
        <v>2022</v>
      </c>
      <c r="J3423" t="s">
        <v>162</v>
      </c>
      <c r="K3423" t="s">
        <v>58</v>
      </c>
      <c r="L3423" s="127">
        <v>0.66249999999999998</v>
      </c>
      <c r="M3423" t="s">
        <v>28</v>
      </c>
      <c r="N3423" t="s">
        <v>29</v>
      </c>
      <c r="O3423" t="s">
        <v>30</v>
      </c>
      <c r="P3423" t="s">
        <v>54</v>
      </c>
      <c r="Q3423" t="s">
        <v>62</v>
      </c>
      <c r="R3423" t="s">
        <v>75</v>
      </c>
      <c r="S3423" t="s">
        <v>34</v>
      </c>
      <c r="T3423" t="s">
        <v>35</v>
      </c>
      <c r="U3423" s="1" t="s">
        <v>36</v>
      </c>
      <c r="V3423">
        <v>4</v>
      </c>
      <c r="W3423">
        <v>0</v>
      </c>
      <c r="X3423">
        <v>0</v>
      </c>
      <c r="Y3423">
        <v>0</v>
      </c>
      <c r="Z3423">
        <v>0</v>
      </c>
    </row>
    <row r="3424" spans="1:26" x14ac:dyDescent="0.25">
      <c r="A3424">
        <v>107039317</v>
      </c>
      <c r="B3424" t="s">
        <v>117</v>
      </c>
      <c r="C3424" t="s">
        <v>65</v>
      </c>
      <c r="D3424">
        <v>10000077</v>
      </c>
      <c r="E3424">
        <v>10000077</v>
      </c>
      <c r="F3424">
        <v>21.619</v>
      </c>
      <c r="G3424">
        <v>10000040</v>
      </c>
      <c r="H3424">
        <v>0.69</v>
      </c>
      <c r="I3424">
        <v>2022</v>
      </c>
      <c r="J3424" t="s">
        <v>162</v>
      </c>
      <c r="K3424" t="s">
        <v>58</v>
      </c>
      <c r="L3424" s="127">
        <v>0.69444444444444453</v>
      </c>
      <c r="M3424" t="s">
        <v>28</v>
      </c>
      <c r="N3424" t="s">
        <v>29</v>
      </c>
      <c r="O3424" t="s">
        <v>30</v>
      </c>
      <c r="P3424" t="s">
        <v>31</v>
      </c>
      <c r="Q3424" t="s">
        <v>62</v>
      </c>
      <c r="R3424" t="s">
        <v>33</v>
      </c>
      <c r="S3424" t="s">
        <v>34</v>
      </c>
      <c r="T3424" t="s">
        <v>35</v>
      </c>
      <c r="U3424" s="1" t="s">
        <v>43</v>
      </c>
      <c r="V3424">
        <v>1</v>
      </c>
      <c r="W3424">
        <v>0</v>
      </c>
      <c r="X3424">
        <v>0</v>
      </c>
      <c r="Y3424">
        <v>0</v>
      </c>
      <c r="Z3424">
        <v>1</v>
      </c>
    </row>
    <row r="3425" spans="1:26" x14ac:dyDescent="0.25">
      <c r="A3425">
        <v>107039369</v>
      </c>
      <c r="B3425" t="s">
        <v>25</v>
      </c>
      <c r="C3425" t="s">
        <v>65</v>
      </c>
      <c r="D3425">
        <v>10000040</v>
      </c>
      <c r="E3425">
        <v>10000040</v>
      </c>
      <c r="F3425">
        <v>22.460999999999999</v>
      </c>
      <c r="G3425">
        <v>20000070</v>
      </c>
      <c r="H3425">
        <v>4</v>
      </c>
      <c r="I3425">
        <v>2022</v>
      </c>
      <c r="J3425" t="s">
        <v>162</v>
      </c>
      <c r="K3425" t="s">
        <v>58</v>
      </c>
      <c r="L3425" s="127">
        <v>0.48541666666666666</v>
      </c>
      <c r="M3425" t="s">
        <v>28</v>
      </c>
      <c r="N3425" t="s">
        <v>49</v>
      </c>
      <c r="O3425" t="s">
        <v>30</v>
      </c>
      <c r="P3425" t="s">
        <v>31</v>
      </c>
      <c r="Q3425" t="s">
        <v>41</v>
      </c>
      <c r="R3425" t="s">
        <v>33</v>
      </c>
      <c r="S3425" t="s">
        <v>42</v>
      </c>
      <c r="T3425" t="s">
        <v>35</v>
      </c>
      <c r="U3425" s="1" t="s">
        <v>43</v>
      </c>
      <c r="V3425">
        <v>7</v>
      </c>
      <c r="W3425">
        <v>0</v>
      </c>
      <c r="X3425">
        <v>0</v>
      </c>
      <c r="Y3425">
        <v>0</v>
      </c>
      <c r="Z3425">
        <v>1</v>
      </c>
    </row>
    <row r="3426" spans="1:26" x14ac:dyDescent="0.25">
      <c r="A3426">
        <v>107039391</v>
      </c>
      <c r="B3426" t="s">
        <v>176</v>
      </c>
      <c r="C3426" t="s">
        <v>67</v>
      </c>
      <c r="D3426">
        <v>30000105</v>
      </c>
      <c r="E3426">
        <v>30000105</v>
      </c>
      <c r="F3426">
        <v>6.4160000000000004</v>
      </c>
      <c r="G3426">
        <v>40001112</v>
      </c>
      <c r="H3426">
        <v>3.7999999999999999E-2</v>
      </c>
      <c r="I3426">
        <v>2022</v>
      </c>
      <c r="J3426" t="s">
        <v>162</v>
      </c>
      <c r="K3426" t="s">
        <v>60</v>
      </c>
      <c r="L3426" s="127">
        <v>1.3888888888888889E-3</v>
      </c>
      <c r="M3426" t="s">
        <v>28</v>
      </c>
      <c r="N3426" t="s">
        <v>29</v>
      </c>
      <c r="O3426" t="s">
        <v>30</v>
      </c>
      <c r="P3426" t="s">
        <v>31</v>
      </c>
      <c r="Q3426" t="s">
        <v>41</v>
      </c>
      <c r="R3426" t="s">
        <v>33</v>
      </c>
      <c r="S3426" t="s">
        <v>42</v>
      </c>
      <c r="T3426" t="s">
        <v>57</v>
      </c>
      <c r="U3426" s="1" t="s">
        <v>43</v>
      </c>
      <c r="V3426">
        <v>1</v>
      </c>
      <c r="W3426">
        <v>0</v>
      </c>
      <c r="X3426">
        <v>0</v>
      </c>
      <c r="Y3426">
        <v>0</v>
      </c>
      <c r="Z3426">
        <v>1</v>
      </c>
    </row>
    <row r="3427" spans="1:26" x14ac:dyDescent="0.25">
      <c r="A3427">
        <v>107039405</v>
      </c>
      <c r="B3427" t="s">
        <v>86</v>
      </c>
      <c r="C3427" t="s">
        <v>65</v>
      </c>
      <c r="D3427">
        <v>10000026</v>
      </c>
      <c r="E3427">
        <v>10000026</v>
      </c>
      <c r="F3427">
        <v>25.638000000000002</v>
      </c>
      <c r="G3427">
        <v>30000146</v>
      </c>
      <c r="H3427">
        <v>0.5</v>
      </c>
      <c r="I3427">
        <v>2022</v>
      </c>
      <c r="J3427" t="s">
        <v>162</v>
      </c>
      <c r="K3427" t="s">
        <v>60</v>
      </c>
      <c r="L3427" s="127">
        <v>0.49513888888888885</v>
      </c>
      <c r="M3427" t="s">
        <v>28</v>
      </c>
      <c r="N3427" t="s">
        <v>49</v>
      </c>
      <c r="O3427" t="s">
        <v>30</v>
      </c>
      <c r="P3427" t="s">
        <v>31</v>
      </c>
      <c r="Q3427" t="s">
        <v>41</v>
      </c>
      <c r="R3427" t="s">
        <v>33</v>
      </c>
      <c r="S3427" t="s">
        <v>42</v>
      </c>
      <c r="T3427" t="s">
        <v>35</v>
      </c>
      <c r="U3427" s="1" t="s">
        <v>36</v>
      </c>
      <c r="V3427">
        <v>8</v>
      </c>
      <c r="W3427">
        <v>0</v>
      </c>
      <c r="X3427">
        <v>0</v>
      </c>
      <c r="Y3427">
        <v>0</v>
      </c>
      <c r="Z3427">
        <v>0</v>
      </c>
    </row>
    <row r="3428" spans="1:26" x14ac:dyDescent="0.25">
      <c r="A3428">
        <v>107039440</v>
      </c>
      <c r="B3428" t="s">
        <v>112</v>
      </c>
      <c r="C3428" t="s">
        <v>65</v>
      </c>
      <c r="D3428">
        <v>10000095</v>
      </c>
      <c r="E3428">
        <v>10000095</v>
      </c>
      <c r="F3428">
        <v>4.1619999999999999</v>
      </c>
      <c r="G3428">
        <v>40001808</v>
      </c>
      <c r="H3428">
        <v>1.72</v>
      </c>
      <c r="I3428">
        <v>2022</v>
      </c>
      <c r="J3428" t="s">
        <v>162</v>
      </c>
      <c r="K3428" t="s">
        <v>58</v>
      </c>
      <c r="L3428" s="127">
        <v>0.59652777777777777</v>
      </c>
      <c r="M3428" t="s">
        <v>28</v>
      </c>
      <c r="N3428" t="s">
        <v>49</v>
      </c>
      <c r="O3428" t="s">
        <v>30</v>
      </c>
      <c r="P3428" t="s">
        <v>68</v>
      </c>
      <c r="Q3428" t="s">
        <v>41</v>
      </c>
      <c r="R3428" t="s">
        <v>33</v>
      </c>
      <c r="S3428" t="s">
        <v>42</v>
      </c>
      <c r="T3428" t="s">
        <v>35</v>
      </c>
      <c r="U3428" s="1" t="s">
        <v>36</v>
      </c>
      <c r="V3428">
        <v>4</v>
      </c>
      <c r="W3428">
        <v>0</v>
      </c>
      <c r="X3428">
        <v>0</v>
      </c>
      <c r="Y3428">
        <v>0</v>
      </c>
      <c r="Z3428">
        <v>0</v>
      </c>
    </row>
    <row r="3429" spans="1:26" x14ac:dyDescent="0.25">
      <c r="A3429">
        <v>107039479</v>
      </c>
      <c r="B3429" t="s">
        <v>104</v>
      </c>
      <c r="C3429" t="s">
        <v>65</v>
      </c>
      <c r="D3429">
        <v>10000026</v>
      </c>
      <c r="E3429">
        <v>10000026</v>
      </c>
      <c r="F3429">
        <v>3.5179999999999998</v>
      </c>
      <c r="G3429">
        <v>200450</v>
      </c>
      <c r="H3429">
        <v>1</v>
      </c>
      <c r="I3429">
        <v>2022</v>
      </c>
      <c r="J3429" t="s">
        <v>162</v>
      </c>
      <c r="K3429" t="s">
        <v>53</v>
      </c>
      <c r="L3429" s="127">
        <v>0.63750000000000007</v>
      </c>
      <c r="M3429" t="s">
        <v>28</v>
      </c>
      <c r="N3429" t="s">
        <v>49</v>
      </c>
      <c r="O3429" t="s">
        <v>30</v>
      </c>
      <c r="P3429" t="s">
        <v>54</v>
      </c>
      <c r="Q3429" t="s">
        <v>41</v>
      </c>
      <c r="R3429" t="s">
        <v>33</v>
      </c>
      <c r="S3429" t="s">
        <v>42</v>
      </c>
      <c r="T3429" t="s">
        <v>35</v>
      </c>
      <c r="U3429" s="1" t="s">
        <v>36</v>
      </c>
      <c r="V3429">
        <v>1</v>
      </c>
      <c r="W3429">
        <v>0</v>
      </c>
      <c r="X3429">
        <v>0</v>
      </c>
      <c r="Y3429">
        <v>0</v>
      </c>
      <c r="Z3429">
        <v>0</v>
      </c>
    </row>
    <row r="3430" spans="1:26" x14ac:dyDescent="0.25">
      <c r="A3430">
        <v>107039553</v>
      </c>
      <c r="B3430" t="s">
        <v>81</v>
      </c>
      <c r="C3430" t="s">
        <v>45</v>
      </c>
      <c r="D3430">
        <v>50029513</v>
      </c>
      <c r="E3430">
        <v>40002480</v>
      </c>
      <c r="F3430">
        <v>0.23</v>
      </c>
      <c r="G3430">
        <v>50011998</v>
      </c>
      <c r="H3430">
        <v>1.9E-2</v>
      </c>
      <c r="I3430">
        <v>2022</v>
      </c>
      <c r="J3430" t="s">
        <v>162</v>
      </c>
      <c r="K3430" t="s">
        <v>27</v>
      </c>
      <c r="L3430" s="127">
        <v>0.51597222222222217</v>
      </c>
      <c r="M3430" t="s">
        <v>28</v>
      </c>
      <c r="N3430" t="s">
        <v>49</v>
      </c>
      <c r="O3430" t="s">
        <v>30</v>
      </c>
      <c r="P3430" t="s">
        <v>68</v>
      </c>
      <c r="Q3430" t="s">
        <v>41</v>
      </c>
      <c r="R3430" t="s">
        <v>33</v>
      </c>
      <c r="S3430" t="s">
        <v>42</v>
      </c>
      <c r="T3430" t="s">
        <v>35</v>
      </c>
      <c r="U3430" s="1" t="s">
        <v>43</v>
      </c>
      <c r="V3430">
        <v>4</v>
      </c>
      <c r="W3430">
        <v>0</v>
      </c>
      <c r="X3430">
        <v>0</v>
      </c>
      <c r="Y3430">
        <v>0</v>
      </c>
      <c r="Z3430">
        <v>3</v>
      </c>
    </row>
    <row r="3431" spans="1:26" x14ac:dyDescent="0.25">
      <c r="A3431">
        <v>107039804</v>
      </c>
      <c r="B3431" t="s">
        <v>25</v>
      </c>
      <c r="C3431" t="s">
        <v>65</v>
      </c>
      <c r="D3431">
        <v>10000440</v>
      </c>
      <c r="E3431">
        <v>10000440</v>
      </c>
      <c r="F3431">
        <v>4.6369999999999996</v>
      </c>
      <c r="G3431">
        <v>50016800</v>
      </c>
      <c r="H3431">
        <v>1.9E-2</v>
      </c>
      <c r="I3431">
        <v>2022</v>
      </c>
      <c r="J3431" t="s">
        <v>162</v>
      </c>
      <c r="K3431" t="s">
        <v>39</v>
      </c>
      <c r="L3431" s="127">
        <v>8.8888888888888892E-2</v>
      </c>
      <c r="M3431" t="s">
        <v>28</v>
      </c>
      <c r="N3431" t="s">
        <v>49</v>
      </c>
      <c r="O3431" t="s">
        <v>30</v>
      </c>
      <c r="P3431" t="s">
        <v>54</v>
      </c>
      <c r="Q3431" t="s">
        <v>41</v>
      </c>
      <c r="R3431" t="s">
        <v>33</v>
      </c>
      <c r="S3431" t="s">
        <v>42</v>
      </c>
      <c r="T3431" t="s">
        <v>57</v>
      </c>
      <c r="U3431" s="1" t="s">
        <v>116</v>
      </c>
      <c r="V3431">
        <v>0</v>
      </c>
      <c r="W3431">
        <v>0</v>
      </c>
      <c r="X3431">
        <v>0</v>
      </c>
      <c r="Y3431">
        <v>0</v>
      </c>
      <c r="Z3431">
        <v>0</v>
      </c>
    </row>
    <row r="3432" spans="1:26" x14ac:dyDescent="0.25">
      <c r="A3432">
        <v>107039954</v>
      </c>
      <c r="B3432" t="s">
        <v>117</v>
      </c>
      <c r="C3432" t="s">
        <v>45</v>
      </c>
      <c r="D3432">
        <v>50019722</v>
      </c>
      <c r="E3432">
        <v>30000115</v>
      </c>
      <c r="F3432">
        <v>2.3780000000000001</v>
      </c>
      <c r="G3432">
        <v>50010143</v>
      </c>
      <c r="H3432">
        <v>4.0000000000000001E-3</v>
      </c>
      <c r="I3432">
        <v>2022</v>
      </c>
      <c r="J3432" t="s">
        <v>162</v>
      </c>
      <c r="K3432" t="s">
        <v>27</v>
      </c>
      <c r="L3432" s="127">
        <v>0.91875000000000007</v>
      </c>
      <c r="M3432" t="s">
        <v>28</v>
      </c>
      <c r="N3432" t="s">
        <v>49</v>
      </c>
      <c r="O3432" t="s">
        <v>30</v>
      </c>
      <c r="P3432" t="s">
        <v>68</v>
      </c>
      <c r="Q3432" t="s">
        <v>41</v>
      </c>
      <c r="R3432" t="s">
        <v>50</v>
      </c>
      <c r="S3432" t="s">
        <v>42</v>
      </c>
      <c r="T3432" t="s">
        <v>57</v>
      </c>
      <c r="U3432" s="1" t="s">
        <v>64</v>
      </c>
      <c r="V3432">
        <v>5</v>
      </c>
      <c r="W3432">
        <v>0</v>
      </c>
      <c r="X3432">
        <v>0</v>
      </c>
      <c r="Y3432">
        <v>1</v>
      </c>
      <c r="Z3432">
        <v>0</v>
      </c>
    </row>
    <row r="3433" spans="1:26" x14ac:dyDescent="0.25">
      <c r="A3433">
        <v>107039984</v>
      </c>
      <c r="B3433" t="s">
        <v>91</v>
      </c>
      <c r="C3433" t="s">
        <v>45</v>
      </c>
      <c r="D3433">
        <v>50047352</v>
      </c>
      <c r="E3433">
        <v>50047352</v>
      </c>
      <c r="F3433">
        <v>999.99900000000002</v>
      </c>
      <c r="H3433">
        <v>4.0000000000000001E-3</v>
      </c>
      <c r="I3433">
        <v>2022</v>
      </c>
      <c r="J3433" t="s">
        <v>154</v>
      </c>
      <c r="K3433" t="s">
        <v>27</v>
      </c>
      <c r="L3433" s="127">
        <v>0.35347222222222219</v>
      </c>
      <c r="M3433" t="s">
        <v>28</v>
      </c>
      <c r="N3433" t="s">
        <v>49</v>
      </c>
      <c r="P3433" t="s">
        <v>31</v>
      </c>
      <c r="Q3433" t="s">
        <v>41</v>
      </c>
      <c r="R3433" t="s">
        <v>33</v>
      </c>
      <c r="S3433" t="s">
        <v>42</v>
      </c>
      <c r="T3433" t="s">
        <v>35</v>
      </c>
      <c r="U3433" s="1" t="s">
        <v>36</v>
      </c>
      <c r="V3433">
        <v>1</v>
      </c>
      <c r="W3433">
        <v>0</v>
      </c>
      <c r="X3433">
        <v>0</v>
      </c>
      <c r="Y3433">
        <v>0</v>
      </c>
      <c r="Z3433">
        <v>0</v>
      </c>
    </row>
    <row r="3434" spans="1:26" x14ac:dyDescent="0.25">
      <c r="A3434">
        <v>107039990</v>
      </c>
      <c r="B3434" t="s">
        <v>257</v>
      </c>
      <c r="C3434" t="s">
        <v>45</v>
      </c>
      <c r="D3434">
        <v>50032162</v>
      </c>
      <c r="E3434">
        <v>50032162</v>
      </c>
      <c r="F3434">
        <v>999.99900000000002</v>
      </c>
      <c r="G3434">
        <v>50034033</v>
      </c>
      <c r="H3434">
        <v>0</v>
      </c>
      <c r="I3434">
        <v>2022</v>
      </c>
      <c r="J3434" t="s">
        <v>162</v>
      </c>
      <c r="K3434" t="s">
        <v>27</v>
      </c>
      <c r="L3434" s="127">
        <v>0.65277777777777779</v>
      </c>
      <c r="M3434" t="s">
        <v>28</v>
      </c>
      <c r="N3434" t="s">
        <v>49</v>
      </c>
      <c r="O3434" t="s">
        <v>30</v>
      </c>
      <c r="P3434" t="s">
        <v>54</v>
      </c>
      <c r="Q3434" t="s">
        <v>41</v>
      </c>
      <c r="R3434" t="s">
        <v>61</v>
      </c>
      <c r="S3434" t="s">
        <v>42</v>
      </c>
      <c r="T3434" t="s">
        <v>35</v>
      </c>
      <c r="U3434" s="1" t="s">
        <v>36</v>
      </c>
      <c r="V3434">
        <v>2</v>
      </c>
      <c r="W3434">
        <v>0</v>
      </c>
      <c r="X3434">
        <v>0</v>
      </c>
      <c r="Y3434">
        <v>0</v>
      </c>
      <c r="Z3434">
        <v>0</v>
      </c>
    </row>
    <row r="3435" spans="1:26" x14ac:dyDescent="0.25">
      <c r="A3435">
        <v>107040024</v>
      </c>
      <c r="B3435" t="s">
        <v>96</v>
      </c>
      <c r="C3435" t="s">
        <v>45</v>
      </c>
      <c r="D3435">
        <v>50021578</v>
      </c>
      <c r="E3435">
        <v>50021578</v>
      </c>
      <c r="F3435">
        <v>2.2349999999999999</v>
      </c>
      <c r="G3435">
        <v>50023551</v>
      </c>
      <c r="H3435">
        <v>5.0000000000000001E-3</v>
      </c>
      <c r="I3435">
        <v>2022</v>
      </c>
      <c r="J3435" t="s">
        <v>162</v>
      </c>
      <c r="K3435" t="s">
        <v>27</v>
      </c>
      <c r="L3435" s="127">
        <v>0.56388888888888888</v>
      </c>
      <c r="M3435" t="s">
        <v>77</v>
      </c>
      <c r="N3435" t="s">
        <v>49</v>
      </c>
      <c r="O3435" t="s">
        <v>30</v>
      </c>
      <c r="P3435" t="s">
        <v>54</v>
      </c>
      <c r="Q3435" t="s">
        <v>41</v>
      </c>
      <c r="R3435" t="s">
        <v>61</v>
      </c>
      <c r="S3435" t="s">
        <v>42</v>
      </c>
      <c r="T3435" t="s">
        <v>35</v>
      </c>
      <c r="U3435" s="1" t="s">
        <v>36</v>
      </c>
      <c r="V3435">
        <v>1</v>
      </c>
      <c r="W3435">
        <v>0</v>
      </c>
      <c r="X3435">
        <v>0</v>
      </c>
      <c r="Y3435">
        <v>0</v>
      </c>
      <c r="Z3435">
        <v>0</v>
      </c>
    </row>
    <row r="3436" spans="1:26" x14ac:dyDescent="0.25">
      <c r="A3436">
        <v>107040125</v>
      </c>
      <c r="B3436" t="s">
        <v>44</v>
      </c>
      <c r="C3436" t="s">
        <v>67</v>
      </c>
      <c r="D3436">
        <v>30000098</v>
      </c>
      <c r="E3436">
        <v>30000098</v>
      </c>
      <c r="F3436">
        <v>2.097</v>
      </c>
      <c r="G3436">
        <v>50013748</v>
      </c>
      <c r="H3436">
        <v>0</v>
      </c>
      <c r="I3436">
        <v>2022</v>
      </c>
      <c r="J3436" t="s">
        <v>162</v>
      </c>
      <c r="K3436" t="s">
        <v>27</v>
      </c>
      <c r="L3436" s="127">
        <v>0.30902777777777779</v>
      </c>
      <c r="M3436" t="s">
        <v>28</v>
      </c>
      <c r="N3436" t="s">
        <v>29</v>
      </c>
      <c r="P3436" t="s">
        <v>54</v>
      </c>
      <c r="Q3436" t="s">
        <v>41</v>
      </c>
      <c r="R3436" t="s">
        <v>33</v>
      </c>
      <c r="S3436" t="s">
        <v>42</v>
      </c>
      <c r="T3436" t="s">
        <v>35</v>
      </c>
      <c r="U3436" s="1" t="s">
        <v>36</v>
      </c>
      <c r="V3436">
        <v>1</v>
      </c>
      <c r="W3436">
        <v>0</v>
      </c>
      <c r="X3436">
        <v>0</v>
      </c>
      <c r="Y3436">
        <v>0</v>
      </c>
      <c r="Z3436">
        <v>0</v>
      </c>
    </row>
    <row r="3437" spans="1:26" x14ac:dyDescent="0.25">
      <c r="A3437">
        <v>107040249</v>
      </c>
      <c r="B3437" t="s">
        <v>25</v>
      </c>
      <c r="C3437" t="s">
        <v>45</v>
      </c>
      <c r="D3437">
        <v>50014265</v>
      </c>
      <c r="E3437">
        <v>40001152</v>
      </c>
      <c r="F3437">
        <v>6.0289999999999999</v>
      </c>
      <c r="G3437">
        <v>50005348</v>
      </c>
      <c r="H3437">
        <v>9.5000000000000001E-2</v>
      </c>
      <c r="I3437">
        <v>2022</v>
      </c>
      <c r="J3437" t="s">
        <v>162</v>
      </c>
      <c r="K3437" t="s">
        <v>39</v>
      </c>
      <c r="L3437" s="127">
        <v>0.61597222222222225</v>
      </c>
      <c r="M3437" t="s">
        <v>28</v>
      </c>
      <c r="N3437" t="s">
        <v>49</v>
      </c>
      <c r="O3437" t="s">
        <v>30</v>
      </c>
      <c r="P3437" t="s">
        <v>54</v>
      </c>
      <c r="Q3437" t="s">
        <v>32</v>
      </c>
      <c r="R3437" t="s">
        <v>33</v>
      </c>
      <c r="S3437" t="s">
        <v>34</v>
      </c>
      <c r="T3437" t="s">
        <v>35</v>
      </c>
      <c r="U3437" s="1" t="s">
        <v>43</v>
      </c>
      <c r="V3437">
        <v>2</v>
      </c>
      <c r="W3437">
        <v>0</v>
      </c>
      <c r="X3437">
        <v>0</v>
      </c>
      <c r="Y3437">
        <v>0</v>
      </c>
      <c r="Z3437">
        <v>1</v>
      </c>
    </row>
    <row r="3438" spans="1:26" x14ac:dyDescent="0.25">
      <c r="A3438">
        <v>107040338</v>
      </c>
      <c r="B3438" t="s">
        <v>81</v>
      </c>
      <c r="C3438" t="s">
        <v>65</v>
      </c>
      <c r="D3438">
        <v>10000485</v>
      </c>
      <c r="E3438">
        <v>10800485</v>
      </c>
      <c r="F3438">
        <v>32.707999999999998</v>
      </c>
      <c r="G3438">
        <v>50015657</v>
      </c>
      <c r="H3438">
        <v>2</v>
      </c>
      <c r="I3438">
        <v>2022</v>
      </c>
      <c r="J3438" t="s">
        <v>154</v>
      </c>
      <c r="K3438" t="s">
        <v>55</v>
      </c>
      <c r="L3438" s="127">
        <v>2.8472222222222222E-2</v>
      </c>
      <c r="M3438" t="s">
        <v>28</v>
      </c>
      <c r="N3438" t="s">
        <v>29</v>
      </c>
      <c r="O3438" t="s">
        <v>30</v>
      </c>
      <c r="P3438" t="s">
        <v>54</v>
      </c>
      <c r="Q3438" t="s">
        <v>41</v>
      </c>
      <c r="R3438" t="s">
        <v>33</v>
      </c>
      <c r="S3438" t="s">
        <v>42</v>
      </c>
      <c r="T3438" t="s">
        <v>57</v>
      </c>
      <c r="U3438" s="1" t="s">
        <v>105</v>
      </c>
      <c r="V3438">
        <v>2</v>
      </c>
      <c r="W3438">
        <v>1</v>
      </c>
      <c r="X3438">
        <v>1</v>
      </c>
      <c r="Y3438">
        <v>0</v>
      </c>
      <c r="Z3438">
        <v>0</v>
      </c>
    </row>
    <row r="3439" spans="1:26" x14ac:dyDescent="0.25">
      <c r="A3439">
        <v>107040368</v>
      </c>
      <c r="B3439" t="s">
        <v>86</v>
      </c>
      <c r="C3439" t="s">
        <v>65</v>
      </c>
      <c r="D3439">
        <v>10000026</v>
      </c>
      <c r="E3439">
        <v>10000026</v>
      </c>
      <c r="F3439">
        <v>27.265999999999998</v>
      </c>
      <c r="G3439">
        <v>200400</v>
      </c>
      <c r="H3439">
        <v>0.5</v>
      </c>
      <c r="I3439">
        <v>2022</v>
      </c>
      <c r="J3439" t="s">
        <v>154</v>
      </c>
      <c r="K3439" t="s">
        <v>48</v>
      </c>
      <c r="L3439" s="127">
        <v>0.68055555555555547</v>
      </c>
      <c r="M3439" t="s">
        <v>28</v>
      </c>
      <c r="N3439" t="s">
        <v>49</v>
      </c>
      <c r="O3439" t="s">
        <v>30</v>
      </c>
      <c r="P3439" t="s">
        <v>68</v>
      </c>
      <c r="Q3439" t="s">
        <v>41</v>
      </c>
      <c r="R3439" t="s">
        <v>33</v>
      </c>
      <c r="S3439" t="s">
        <v>42</v>
      </c>
      <c r="T3439" t="s">
        <v>35</v>
      </c>
      <c r="U3439" s="1" t="s">
        <v>36</v>
      </c>
      <c r="V3439">
        <v>3</v>
      </c>
      <c r="W3439">
        <v>0</v>
      </c>
      <c r="X3439">
        <v>0</v>
      </c>
      <c r="Y3439">
        <v>0</v>
      </c>
      <c r="Z3439">
        <v>0</v>
      </c>
    </row>
    <row r="3440" spans="1:26" x14ac:dyDescent="0.25">
      <c r="A3440">
        <v>107040447</v>
      </c>
      <c r="B3440" t="s">
        <v>106</v>
      </c>
      <c r="C3440" t="s">
        <v>65</v>
      </c>
      <c r="D3440">
        <v>10000095</v>
      </c>
      <c r="E3440">
        <v>10000095</v>
      </c>
      <c r="F3440">
        <v>17.908000000000001</v>
      </c>
      <c r="G3440">
        <v>30000295</v>
      </c>
      <c r="H3440">
        <v>1.3</v>
      </c>
      <c r="I3440">
        <v>2022</v>
      </c>
      <c r="J3440" t="s">
        <v>162</v>
      </c>
      <c r="K3440" t="s">
        <v>60</v>
      </c>
      <c r="L3440" s="127">
        <v>0.69791666666666663</v>
      </c>
      <c r="M3440" t="s">
        <v>28</v>
      </c>
      <c r="N3440" t="s">
        <v>49</v>
      </c>
      <c r="O3440" t="s">
        <v>30</v>
      </c>
      <c r="P3440" t="s">
        <v>54</v>
      </c>
      <c r="Q3440" t="s">
        <v>41</v>
      </c>
      <c r="R3440" t="s">
        <v>33</v>
      </c>
      <c r="S3440" t="s">
        <v>42</v>
      </c>
      <c r="T3440" t="s">
        <v>35</v>
      </c>
      <c r="U3440" s="1" t="s">
        <v>64</v>
      </c>
      <c r="V3440">
        <v>1</v>
      </c>
      <c r="W3440">
        <v>0</v>
      </c>
      <c r="X3440">
        <v>0</v>
      </c>
      <c r="Y3440">
        <v>1</v>
      </c>
      <c r="Z3440">
        <v>0</v>
      </c>
    </row>
    <row r="3441" spans="1:26" x14ac:dyDescent="0.25">
      <c r="A3441">
        <v>107040448</v>
      </c>
      <c r="B3441" t="s">
        <v>96</v>
      </c>
      <c r="C3441" t="s">
        <v>65</v>
      </c>
      <c r="D3441">
        <v>10000040</v>
      </c>
      <c r="E3441">
        <v>10000040</v>
      </c>
      <c r="F3441">
        <v>14.625</v>
      </c>
      <c r="G3441">
        <v>20000311</v>
      </c>
      <c r="H3441">
        <v>0</v>
      </c>
      <c r="I3441">
        <v>2022</v>
      </c>
      <c r="J3441" t="s">
        <v>162</v>
      </c>
      <c r="K3441" t="s">
        <v>58</v>
      </c>
      <c r="L3441" s="127">
        <v>4.2361111111111106E-2</v>
      </c>
      <c r="M3441" t="s">
        <v>28</v>
      </c>
      <c r="N3441" t="s">
        <v>49</v>
      </c>
      <c r="O3441" t="s">
        <v>30</v>
      </c>
      <c r="P3441" t="s">
        <v>54</v>
      </c>
      <c r="Q3441" t="s">
        <v>32</v>
      </c>
      <c r="R3441" t="s">
        <v>33</v>
      </c>
      <c r="S3441" t="s">
        <v>34</v>
      </c>
      <c r="T3441" t="s">
        <v>57</v>
      </c>
      <c r="U3441" s="1" t="s">
        <v>36</v>
      </c>
      <c r="V3441">
        <v>2</v>
      </c>
      <c r="W3441">
        <v>0</v>
      </c>
      <c r="X3441">
        <v>0</v>
      </c>
      <c r="Y3441">
        <v>0</v>
      </c>
      <c r="Z3441">
        <v>0</v>
      </c>
    </row>
    <row r="3442" spans="1:26" x14ac:dyDescent="0.25">
      <c r="A3442">
        <v>107040480</v>
      </c>
      <c r="B3442" t="s">
        <v>86</v>
      </c>
      <c r="C3442" t="s">
        <v>65</v>
      </c>
      <c r="D3442">
        <v>10000026</v>
      </c>
      <c r="E3442">
        <v>10000026</v>
      </c>
      <c r="F3442">
        <v>27.265999999999998</v>
      </c>
      <c r="G3442">
        <v>200400</v>
      </c>
      <c r="H3442">
        <v>0.5</v>
      </c>
      <c r="I3442">
        <v>2022</v>
      </c>
      <c r="J3442" t="s">
        <v>162</v>
      </c>
      <c r="K3442" t="s">
        <v>58</v>
      </c>
      <c r="L3442" s="127">
        <v>0.69861111111111107</v>
      </c>
      <c r="M3442" t="s">
        <v>28</v>
      </c>
      <c r="N3442" t="s">
        <v>49</v>
      </c>
      <c r="O3442" t="s">
        <v>30</v>
      </c>
      <c r="P3442" t="s">
        <v>54</v>
      </c>
      <c r="Q3442" t="s">
        <v>32</v>
      </c>
      <c r="R3442" t="s">
        <v>33</v>
      </c>
      <c r="S3442" t="s">
        <v>34</v>
      </c>
      <c r="T3442" t="s">
        <v>35</v>
      </c>
      <c r="U3442" s="1" t="s">
        <v>36</v>
      </c>
      <c r="V3442">
        <v>7</v>
      </c>
      <c r="W3442">
        <v>0</v>
      </c>
      <c r="X3442">
        <v>0</v>
      </c>
      <c r="Y3442">
        <v>0</v>
      </c>
      <c r="Z3442">
        <v>0</v>
      </c>
    </row>
    <row r="3443" spans="1:26" x14ac:dyDescent="0.25">
      <c r="A3443">
        <v>107040509</v>
      </c>
      <c r="B3443" t="s">
        <v>114</v>
      </c>
      <c r="C3443" t="s">
        <v>45</v>
      </c>
      <c r="F3443">
        <v>999.99900000000002</v>
      </c>
      <c r="H3443">
        <v>3.5999999999999997E-2</v>
      </c>
      <c r="I3443">
        <v>2022</v>
      </c>
      <c r="J3443" t="s">
        <v>162</v>
      </c>
      <c r="K3443" t="s">
        <v>53</v>
      </c>
      <c r="L3443" s="127">
        <v>0.53402777777777777</v>
      </c>
      <c r="M3443" t="s">
        <v>28</v>
      </c>
      <c r="N3443" t="s">
        <v>49</v>
      </c>
      <c r="P3443" t="s">
        <v>31</v>
      </c>
      <c r="Q3443" t="s">
        <v>41</v>
      </c>
      <c r="R3443" t="s">
        <v>99</v>
      </c>
      <c r="S3443" t="s">
        <v>42</v>
      </c>
      <c r="T3443" t="s">
        <v>35</v>
      </c>
      <c r="U3443" s="1" t="s">
        <v>116</v>
      </c>
      <c r="V3443">
        <v>0</v>
      </c>
      <c r="W3443">
        <v>0</v>
      </c>
      <c r="X3443">
        <v>0</v>
      </c>
      <c r="Y3443">
        <v>0</v>
      </c>
      <c r="Z3443">
        <v>0</v>
      </c>
    </row>
    <row r="3444" spans="1:26" x14ac:dyDescent="0.25">
      <c r="A3444">
        <v>107040510</v>
      </c>
      <c r="B3444" t="s">
        <v>144</v>
      </c>
      <c r="C3444" t="s">
        <v>67</v>
      </c>
      <c r="D3444">
        <v>30000067</v>
      </c>
      <c r="E3444">
        <v>30000067</v>
      </c>
      <c r="F3444">
        <v>23.504999999999999</v>
      </c>
      <c r="G3444" t="s">
        <v>282</v>
      </c>
      <c r="H3444">
        <v>8.9999999999999993E-3</v>
      </c>
      <c r="I3444">
        <v>2022</v>
      </c>
      <c r="J3444" t="s">
        <v>162</v>
      </c>
      <c r="K3444" t="s">
        <v>27</v>
      </c>
      <c r="L3444" s="127">
        <v>0.35902777777777778</v>
      </c>
      <c r="M3444" t="s">
        <v>28</v>
      </c>
      <c r="N3444" t="s">
        <v>49</v>
      </c>
      <c r="O3444" t="s">
        <v>30</v>
      </c>
      <c r="P3444" t="s">
        <v>54</v>
      </c>
      <c r="Q3444" t="s">
        <v>41</v>
      </c>
      <c r="R3444" t="s">
        <v>75</v>
      </c>
      <c r="S3444" t="s">
        <v>42</v>
      </c>
      <c r="T3444" t="s">
        <v>35</v>
      </c>
      <c r="U3444" s="1" t="s">
        <v>36</v>
      </c>
      <c r="V3444">
        <v>2</v>
      </c>
      <c r="W3444">
        <v>0</v>
      </c>
      <c r="X3444">
        <v>0</v>
      </c>
      <c r="Y3444">
        <v>0</v>
      </c>
      <c r="Z3444">
        <v>0</v>
      </c>
    </row>
    <row r="3445" spans="1:26" x14ac:dyDescent="0.25">
      <c r="A3445">
        <v>107040576</v>
      </c>
      <c r="B3445" t="s">
        <v>96</v>
      </c>
      <c r="C3445" t="s">
        <v>38</v>
      </c>
      <c r="D3445">
        <v>20000052</v>
      </c>
      <c r="E3445">
        <v>20000052</v>
      </c>
      <c r="F3445">
        <v>16.318999999999999</v>
      </c>
      <c r="G3445">
        <v>40001672</v>
      </c>
      <c r="H3445">
        <v>1.8</v>
      </c>
      <c r="I3445">
        <v>2022</v>
      </c>
      <c r="J3445" t="s">
        <v>162</v>
      </c>
      <c r="K3445" t="s">
        <v>27</v>
      </c>
      <c r="L3445" s="127">
        <v>0.53402777777777777</v>
      </c>
      <c r="M3445" t="s">
        <v>28</v>
      </c>
      <c r="N3445" t="s">
        <v>49</v>
      </c>
      <c r="O3445" t="s">
        <v>30</v>
      </c>
      <c r="P3445" t="s">
        <v>54</v>
      </c>
      <c r="Q3445" t="s">
        <v>32</v>
      </c>
      <c r="R3445" t="s">
        <v>33</v>
      </c>
      <c r="S3445" t="s">
        <v>42</v>
      </c>
      <c r="T3445" t="s">
        <v>35</v>
      </c>
      <c r="U3445" s="1" t="s">
        <v>36</v>
      </c>
      <c r="V3445">
        <v>2</v>
      </c>
      <c r="W3445">
        <v>0</v>
      </c>
      <c r="X3445">
        <v>0</v>
      </c>
      <c r="Y3445">
        <v>0</v>
      </c>
      <c r="Z3445">
        <v>0</v>
      </c>
    </row>
    <row r="3446" spans="1:26" x14ac:dyDescent="0.25">
      <c r="A3446">
        <v>107040582</v>
      </c>
      <c r="B3446" t="s">
        <v>134</v>
      </c>
      <c r="C3446" t="s">
        <v>38</v>
      </c>
      <c r="D3446">
        <v>20000070</v>
      </c>
      <c r="E3446">
        <v>20000070</v>
      </c>
      <c r="F3446">
        <v>999.99900000000002</v>
      </c>
      <c r="G3446">
        <v>40001982</v>
      </c>
      <c r="H3446">
        <v>0.1</v>
      </c>
      <c r="I3446">
        <v>2022</v>
      </c>
      <c r="J3446" t="s">
        <v>162</v>
      </c>
      <c r="K3446" t="s">
        <v>27</v>
      </c>
      <c r="L3446" s="127">
        <v>0.64097222222222217</v>
      </c>
      <c r="M3446" t="s">
        <v>28</v>
      </c>
      <c r="N3446" t="s">
        <v>49</v>
      </c>
      <c r="O3446" t="s">
        <v>30</v>
      </c>
      <c r="P3446" t="s">
        <v>54</v>
      </c>
      <c r="Q3446" t="s">
        <v>41</v>
      </c>
      <c r="R3446" t="s">
        <v>33</v>
      </c>
      <c r="S3446" t="s">
        <v>42</v>
      </c>
      <c r="T3446" t="s">
        <v>35</v>
      </c>
      <c r="U3446" s="1" t="s">
        <v>43</v>
      </c>
      <c r="V3446">
        <v>2</v>
      </c>
      <c r="W3446">
        <v>0</v>
      </c>
      <c r="X3446">
        <v>0</v>
      </c>
      <c r="Y3446">
        <v>0</v>
      </c>
      <c r="Z3446">
        <v>1</v>
      </c>
    </row>
    <row r="3447" spans="1:26" x14ac:dyDescent="0.25">
      <c r="A3447">
        <v>107040584</v>
      </c>
      <c r="B3447" t="s">
        <v>97</v>
      </c>
      <c r="C3447" t="s">
        <v>65</v>
      </c>
      <c r="D3447">
        <v>10000073</v>
      </c>
      <c r="E3447">
        <v>10000073</v>
      </c>
      <c r="F3447">
        <v>5.6879999999999997</v>
      </c>
      <c r="G3447">
        <v>10000085</v>
      </c>
      <c r="H3447">
        <v>0.75</v>
      </c>
      <c r="I3447">
        <v>2022</v>
      </c>
      <c r="J3447" t="s">
        <v>154</v>
      </c>
      <c r="K3447" t="s">
        <v>55</v>
      </c>
      <c r="L3447" s="127">
        <v>0.45902777777777781</v>
      </c>
      <c r="M3447" t="s">
        <v>28</v>
      </c>
      <c r="N3447" t="s">
        <v>49</v>
      </c>
      <c r="O3447" t="s">
        <v>30</v>
      </c>
      <c r="P3447" t="s">
        <v>54</v>
      </c>
      <c r="Q3447" t="s">
        <v>41</v>
      </c>
      <c r="R3447" t="s">
        <v>76</v>
      </c>
      <c r="S3447" t="s">
        <v>42</v>
      </c>
      <c r="T3447" t="s">
        <v>35</v>
      </c>
      <c r="U3447" s="1" t="s">
        <v>36</v>
      </c>
      <c r="V3447">
        <v>2</v>
      </c>
      <c r="W3447">
        <v>0</v>
      </c>
      <c r="X3447">
        <v>0</v>
      </c>
      <c r="Y3447">
        <v>0</v>
      </c>
      <c r="Z3447">
        <v>0</v>
      </c>
    </row>
    <row r="3448" spans="1:26" x14ac:dyDescent="0.25">
      <c r="A3448">
        <v>107040588</v>
      </c>
      <c r="B3448" t="s">
        <v>25</v>
      </c>
      <c r="C3448" t="s">
        <v>122</v>
      </c>
      <c r="D3448">
        <v>40001007</v>
      </c>
      <c r="E3448">
        <v>40001007</v>
      </c>
      <c r="F3448">
        <v>10.882999999999999</v>
      </c>
      <c r="G3448">
        <v>40002608</v>
      </c>
      <c r="H3448">
        <v>3.4000000000000002E-2</v>
      </c>
      <c r="I3448">
        <v>2022</v>
      </c>
      <c r="J3448" t="s">
        <v>154</v>
      </c>
      <c r="K3448" t="s">
        <v>58</v>
      </c>
      <c r="L3448" s="127">
        <v>0.40486111111111112</v>
      </c>
      <c r="M3448" t="s">
        <v>40</v>
      </c>
      <c r="N3448" t="s">
        <v>29</v>
      </c>
      <c r="O3448" t="s">
        <v>30</v>
      </c>
      <c r="P3448" t="s">
        <v>31</v>
      </c>
      <c r="Q3448" t="s">
        <v>41</v>
      </c>
      <c r="R3448" t="s">
        <v>33</v>
      </c>
      <c r="S3448" t="s">
        <v>42</v>
      </c>
      <c r="T3448" t="s">
        <v>35</v>
      </c>
      <c r="U3448" s="1" t="s">
        <v>64</v>
      </c>
      <c r="V3448">
        <v>5</v>
      </c>
      <c r="W3448">
        <v>0</v>
      </c>
      <c r="X3448">
        <v>0</v>
      </c>
      <c r="Y3448">
        <v>1</v>
      </c>
      <c r="Z3448">
        <v>2</v>
      </c>
    </row>
    <row r="3449" spans="1:26" x14ac:dyDescent="0.25">
      <c r="A3449">
        <v>107040819</v>
      </c>
      <c r="B3449" t="s">
        <v>81</v>
      </c>
      <c r="C3449" t="s">
        <v>45</v>
      </c>
      <c r="D3449">
        <v>50025330</v>
      </c>
      <c r="E3449">
        <v>50025330</v>
      </c>
      <c r="F3449">
        <v>4.1399999999999997</v>
      </c>
      <c r="G3449">
        <v>50006634</v>
      </c>
      <c r="H3449">
        <v>0</v>
      </c>
      <c r="I3449">
        <v>2022</v>
      </c>
      <c r="J3449" t="s">
        <v>162</v>
      </c>
      <c r="K3449" t="s">
        <v>39</v>
      </c>
      <c r="L3449" s="127">
        <v>0.56666666666666665</v>
      </c>
      <c r="M3449" t="s">
        <v>28</v>
      </c>
      <c r="N3449" t="s">
        <v>29</v>
      </c>
      <c r="O3449" t="s">
        <v>30</v>
      </c>
      <c r="P3449" t="s">
        <v>31</v>
      </c>
      <c r="Q3449" t="s">
        <v>32</v>
      </c>
      <c r="R3449" t="s">
        <v>50</v>
      </c>
      <c r="S3449" t="s">
        <v>42</v>
      </c>
      <c r="T3449" t="s">
        <v>35</v>
      </c>
      <c r="U3449" s="1" t="s">
        <v>36</v>
      </c>
      <c r="V3449">
        <v>3</v>
      </c>
      <c r="W3449">
        <v>0</v>
      </c>
      <c r="X3449">
        <v>0</v>
      </c>
      <c r="Y3449">
        <v>0</v>
      </c>
      <c r="Z3449">
        <v>0</v>
      </c>
    </row>
    <row r="3450" spans="1:26" x14ac:dyDescent="0.25">
      <c r="A3450">
        <v>107040837</v>
      </c>
      <c r="B3450" t="s">
        <v>147</v>
      </c>
      <c r="C3450" t="s">
        <v>67</v>
      </c>
      <c r="D3450">
        <v>30000211</v>
      </c>
      <c r="E3450">
        <v>30000211</v>
      </c>
      <c r="F3450">
        <v>9.9380000000000006</v>
      </c>
      <c r="G3450">
        <v>50024229</v>
      </c>
      <c r="H3450">
        <v>0.05</v>
      </c>
      <c r="I3450">
        <v>2022</v>
      </c>
      <c r="J3450" t="s">
        <v>162</v>
      </c>
      <c r="K3450" t="s">
        <v>39</v>
      </c>
      <c r="L3450" s="127">
        <v>0.84722222222222221</v>
      </c>
      <c r="M3450" t="s">
        <v>28</v>
      </c>
      <c r="N3450" t="s">
        <v>49</v>
      </c>
      <c r="O3450" t="s">
        <v>30</v>
      </c>
      <c r="P3450" t="s">
        <v>54</v>
      </c>
      <c r="Q3450" t="s">
        <v>41</v>
      </c>
      <c r="R3450" t="s">
        <v>33</v>
      </c>
      <c r="S3450" t="s">
        <v>42</v>
      </c>
      <c r="T3450" t="s">
        <v>47</v>
      </c>
      <c r="U3450" s="1" t="s">
        <v>64</v>
      </c>
      <c r="V3450">
        <v>9</v>
      </c>
      <c r="W3450">
        <v>0</v>
      </c>
      <c r="X3450">
        <v>0</v>
      </c>
      <c r="Y3450">
        <v>1</v>
      </c>
      <c r="Z3450">
        <v>0</v>
      </c>
    </row>
    <row r="3451" spans="1:26" x14ac:dyDescent="0.25">
      <c r="A3451">
        <v>107041011</v>
      </c>
      <c r="B3451" t="s">
        <v>88</v>
      </c>
      <c r="C3451" t="s">
        <v>67</v>
      </c>
      <c r="D3451">
        <v>30000084</v>
      </c>
      <c r="E3451">
        <v>30000084</v>
      </c>
      <c r="F3451">
        <v>999.99900000000002</v>
      </c>
      <c r="H3451">
        <v>0.19</v>
      </c>
      <c r="I3451">
        <v>2022</v>
      </c>
      <c r="J3451" t="s">
        <v>162</v>
      </c>
      <c r="K3451" t="s">
        <v>39</v>
      </c>
      <c r="L3451" s="127">
        <v>0.52083333333333337</v>
      </c>
      <c r="M3451" t="s">
        <v>77</v>
      </c>
      <c r="N3451" t="s">
        <v>29</v>
      </c>
      <c r="O3451" t="s">
        <v>30</v>
      </c>
      <c r="P3451" t="s">
        <v>31</v>
      </c>
      <c r="Q3451" t="s">
        <v>41</v>
      </c>
      <c r="R3451" t="s">
        <v>33</v>
      </c>
      <c r="S3451" t="s">
        <v>42</v>
      </c>
      <c r="T3451" t="s">
        <v>35</v>
      </c>
      <c r="U3451" s="1" t="s">
        <v>36</v>
      </c>
      <c r="V3451">
        <v>2</v>
      </c>
      <c r="W3451">
        <v>0</v>
      </c>
      <c r="X3451">
        <v>0</v>
      </c>
      <c r="Y3451">
        <v>0</v>
      </c>
      <c r="Z3451">
        <v>0</v>
      </c>
    </row>
    <row r="3452" spans="1:26" x14ac:dyDescent="0.25">
      <c r="A3452">
        <v>107041099</v>
      </c>
      <c r="B3452" t="s">
        <v>97</v>
      </c>
      <c r="C3452" t="s">
        <v>45</v>
      </c>
      <c r="D3452">
        <v>50012488</v>
      </c>
      <c r="E3452">
        <v>40001486</v>
      </c>
      <c r="F3452">
        <v>2.7130000000000001</v>
      </c>
      <c r="G3452">
        <v>10000074</v>
      </c>
      <c r="H3452">
        <v>0.11</v>
      </c>
      <c r="I3452">
        <v>2022</v>
      </c>
      <c r="J3452" t="s">
        <v>162</v>
      </c>
      <c r="K3452" t="s">
        <v>27</v>
      </c>
      <c r="L3452" s="127">
        <v>0.45833333333333331</v>
      </c>
      <c r="M3452" t="s">
        <v>28</v>
      </c>
      <c r="N3452" t="s">
        <v>49</v>
      </c>
      <c r="O3452" t="s">
        <v>30</v>
      </c>
      <c r="P3452" t="s">
        <v>68</v>
      </c>
      <c r="Q3452" t="s">
        <v>41</v>
      </c>
      <c r="R3452" t="s">
        <v>72</v>
      </c>
      <c r="S3452" t="s">
        <v>42</v>
      </c>
      <c r="T3452" t="s">
        <v>35</v>
      </c>
      <c r="U3452" s="1" t="s">
        <v>36</v>
      </c>
      <c r="V3452">
        <v>3</v>
      </c>
      <c r="W3452">
        <v>0</v>
      </c>
      <c r="X3452">
        <v>0</v>
      </c>
      <c r="Y3452">
        <v>0</v>
      </c>
      <c r="Z3452">
        <v>0</v>
      </c>
    </row>
    <row r="3453" spans="1:26" x14ac:dyDescent="0.25">
      <c r="A3453">
        <v>107041223</v>
      </c>
      <c r="B3453" t="s">
        <v>86</v>
      </c>
      <c r="C3453" t="s">
        <v>65</v>
      </c>
      <c r="D3453">
        <v>10000026</v>
      </c>
      <c r="E3453">
        <v>10000026</v>
      </c>
      <c r="F3453">
        <v>24.855</v>
      </c>
      <c r="G3453">
        <v>200370</v>
      </c>
      <c r="H3453">
        <v>0.1</v>
      </c>
      <c r="I3453">
        <v>2022</v>
      </c>
      <c r="J3453" t="s">
        <v>162</v>
      </c>
      <c r="K3453" t="s">
        <v>48</v>
      </c>
      <c r="L3453" s="127">
        <v>0.54861111111111105</v>
      </c>
      <c r="M3453" t="s">
        <v>28</v>
      </c>
      <c r="N3453" t="s">
        <v>49</v>
      </c>
      <c r="O3453" t="s">
        <v>30</v>
      </c>
      <c r="P3453" t="s">
        <v>31</v>
      </c>
      <c r="Q3453" t="s">
        <v>41</v>
      </c>
      <c r="R3453" t="s">
        <v>33</v>
      </c>
      <c r="S3453" t="s">
        <v>42</v>
      </c>
      <c r="T3453" t="s">
        <v>35</v>
      </c>
      <c r="U3453" s="1" t="s">
        <v>36</v>
      </c>
      <c r="V3453">
        <v>3</v>
      </c>
      <c r="W3453">
        <v>0</v>
      </c>
      <c r="X3453">
        <v>0</v>
      </c>
      <c r="Y3453">
        <v>0</v>
      </c>
      <c r="Z3453">
        <v>0</v>
      </c>
    </row>
    <row r="3454" spans="1:26" x14ac:dyDescent="0.25">
      <c r="A3454">
        <v>107041236</v>
      </c>
      <c r="B3454" t="s">
        <v>114</v>
      </c>
      <c r="C3454" t="s">
        <v>122</v>
      </c>
      <c r="D3454">
        <v>40001010</v>
      </c>
      <c r="E3454">
        <v>40001010</v>
      </c>
      <c r="F3454">
        <v>11.933999999999999</v>
      </c>
      <c r="G3454">
        <v>40001526</v>
      </c>
      <c r="H3454">
        <v>0.95</v>
      </c>
      <c r="I3454">
        <v>2022</v>
      </c>
      <c r="J3454" t="s">
        <v>162</v>
      </c>
      <c r="K3454" t="s">
        <v>55</v>
      </c>
      <c r="L3454" s="127">
        <v>0.9868055555555556</v>
      </c>
      <c r="M3454" t="s">
        <v>28</v>
      </c>
      <c r="N3454" t="s">
        <v>49</v>
      </c>
      <c r="O3454" t="s">
        <v>30</v>
      </c>
      <c r="P3454" t="s">
        <v>54</v>
      </c>
      <c r="Q3454" t="s">
        <v>41</v>
      </c>
      <c r="R3454" t="s">
        <v>33</v>
      </c>
      <c r="S3454" t="s">
        <v>42</v>
      </c>
      <c r="T3454" t="s">
        <v>57</v>
      </c>
      <c r="U3454" s="1" t="s">
        <v>36</v>
      </c>
      <c r="V3454">
        <v>3</v>
      </c>
      <c r="W3454">
        <v>0</v>
      </c>
      <c r="X3454">
        <v>0</v>
      </c>
      <c r="Y3454">
        <v>0</v>
      </c>
      <c r="Z3454">
        <v>0</v>
      </c>
    </row>
    <row r="3455" spans="1:26" x14ac:dyDescent="0.25">
      <c r="A3455">
        <v>107041283</v>
      </c>
      <c r="B3455" t="s">
        <v>108</v>
      </c>
      <c r="C3455" t="s">
        <v>38</v>
      </c>
      <c r="D3455">
        <v>29000017</v>
      </c>
      <c r="E3455">
        <v>20000017</v>
      </c>
      <c r="F3455">
        <v>11.478</v>
      </c>
      <c r="G3455">
        <v>40002778</v>
      </c>
      <c r="H3455">
        <v>0.1</v>
      </c>
      <c r="I3455">
        <v>2022</v>
      </c>
      <c r="J3455" t="s">
        <v>162</v>
      </c>
      <c r="K3455" t="s">
        <v>39</v>
      </c>
      <c r="L3455" s="127">
        <v>0.29305555555555557</v>
      </c>
      <c r="M3455" t="s">
        <v>28</v>
      </c>
      <c r="N3455" t="s">
        <v>29</v>
      </c>
      <c r="O3455" t="s">
        <v>30</v>
      </c>
      <c r="P3455" t="s">
        <v>54</v>
      </c>
      <c r="Q3455" t="s">
        <v>41</v>
      </c>
      <c r="R3455" t="s">
        <v>33</v>
      </c>
      <c r="S3455" t="s">
        <v>42</v>
      </c>
      <c r="T3455" t="s">
        <v>35</v>
      </c>
      <c r="U3455" s="1" t="s">
        <v>36</v>
      </c>
      <c r="V3455">
        <v>2</v>
      </c>
      <c r="W3455">
        <v>0</v>
      </c>
      <c r="X3455">
        <v>0</v>
      </c>
      <c r="Y3455">
        <v>0</v>
      </c>
      <c r="Z3455">
        <v>0</v>
      </c>
    </row>
    <row r="3456" spans="1:26" x14ac:dyDescent="0.25">
      <c r="A3456">
        <v>107041294</v>
      </c>
      <c r="B3456" t="s">
        <v>101</v>
      </c>
      <c r="C3456" t="s">
        <v>67</v>
      </c>
      <c r="D3456">
        <v>30000024</v>
      </c>
      <c r="E3456">
        <v>30000024</v>
      </c>
      <c r="F3456">
        <v>20.425000000000001</v>
      </c>
      <c r="G3456">
        <v>40001731</v>
      </c>
      <c r="H3456">
        <v>0.2</v>
      </c>
      <c r="I3456">
        <v>2022</v>
      </c>
      <c r="J3456" t="s">
        <v>162</v>
      </c>
      <c r="K3456" t="s">
        <v>39</v>
      </c>
      <c r="L3456" s="127">
        <v>0.47500000000000003</v>
      </c>
      <c r="M3456" t="s">
        <v>28</v>
      </c>
      <c r="N3456" t="s">
        <v>49</v>
      </c>
      <c r="O3456" t="s">
        <v>30</v>
      </c>
      <c r="P3456" t="s">
        <v>54</v>
      </c>
      <c r="Q3456" t="s">
        <v>41</v>
      </c>
      <c r="R3456" t="s">
        <v>33</v>
      </c>
      <c r="S3456" t="s">
        <v>42</v>
      </c>
      <c r="T3456" t="s">
        <v>35</v>
      </c>
      <c r="U3456" s="1" t="s">
        <v>64</v>
      </c>
      <c r="V3456">
        <v>3</v>
      </c>
      <c r="W3456">
        <v>0</v>
      </c>
      <c r="X3456">
        <v>0</v>
      </c>
      <c r="Y3456">
        <v>1</v>
      </c>
      <c r="Z3456">
        <v>0</v>
      </c>
    </row>
    <row r="3457" spans="1:26" x14ac:dyDescent="0.25">
      <c r="A3457">
        <v>107041298</v>
      </c>
      <c r="B3457" t="s">
        <v>101</v>
      </c>
      <c r="C3457" t="s">
        <v>67</v>
      </c>
      <c r="D3457">
        <v>30000024</v>
      </c>
      <c r="E3457">
        <v>30000024</v>
      </c>
      <c r="F3457">
        <v>20.425000000000001</v>
      </c>
      <c r="G3457">
        <v>40001731</v>
      </c>
      <c r="H3457">
        <v>0.2</v>
      </c>
      <c r="I3457">
        <v>2022</v>
      </c>
      <c r="J3457" t="s">
        <v>162</v>
      </c>
      <c r="K3457" t="s">
        <v>39</v>
      </c>
      <c r="L3457" s="127">
        <v>0.50277777777777777</v>
      </c>
      <c r="M3457" t="s">
        <v>28</v>
      </c>
      <c r="N3457" t="s">
        <v>49</v>
      </c>
      <c r="O3457" t="s">
        <v>30</v>
      </c>
      <c r="P3457" t="s">
        <v>31</v>
      </c>
      <c r="Q3457" t="s">
        <v>41</v>
      </c>
      <c r="R3457" t="s">
        <v>33</v>
      </c>
      <c r="S3457" t="s">
        <v>42</v>
      </c>
      <c r="T3457" t="s">
        <v>35</v>
      </c>
      <c r="U3457" s="1" t="s">
        <v>36</v>
      </c>
      <c r="V3457">
        <v>1</v>
      </c>
      <c r="W3457">
        <v>0</v>
      </c>
      <c r="X3457">
        <v>0</v>
      </c>
      <c r="Y3457">
        <v>0</v>
      </c>
      <c r="Z3457">
        <v>0</v>
      </c>
    </row>
    <row r="3458" spans="1:26" x14ac:dyDescent="0.25">
      <c r="A3458">
        <v>107041624</v>
      </c>
      <c r="B3458" t="s">
        <v>81</v>
      </c>
      <c r="C3458" t="s">
        <v>45</v>
      </c>
      <c r="D3458">
        <v>50031062</v>
      </c>
      <c r="E3458">
        <v>50031062</v>
      </c>
      <c r="F3458">
        <v>999.99900000000002</v>
      </c>
      <c r="G3458">
        <v>50028015</v>
      </c>
      <c r="H3458">
        <v>0</v>
      </c>
      <c r="I3458">
        <v>2022</v>
      </c>
      <c r="J3458" t="s">
        <v>162</v>
      </c>
      <c r="K3458" t="s">
        <v>53</v>
      </c>
      <c r="L3458" s="127">
        <v>0.17361111111111113</v>
      </c>
      <c r="M3458" t="s">
        <v>28</v>
      </c>
      <c r="N3458" t="s">
        <v>49</v>
      </c>
      <c r="O3458" t="s">
        <v>30</v>
      </c>
      <c r="P3458" t="s">
        <v>31</v>
      </c>
      <c r="Q3458" t="s">
        <v>41</v>
      </c>
      <c r="R3458" t="s">
        <v>33</v>
      </c>
      <c r="S3458" t="s">
        <v>42</v>
      </c>
      <c r="T3458" t="s">
        <v>47</v>
      </c>
      <c r="U3458" s="1" t="s">
        <v>36</v>
      </c>
      <c r="V3458">
        <v>1</v>
      </c>
      <c r="W3458">
        <v>0</v>
      </c>
      <c r="X3458">
        <v>0</v>
      </c>
      <c r="Y3458">
        <v>0</v>
      </c>
      <c r="Z3458">
        <v>0</v>
      </c>
    </row>
    <row r="3459" spans="1:26" x14ac:dyDescent="0.25">
      <c r="A3459">
        <v>107041675</v>
      </c>
      <c r="B3459" t="s">
        <v>81</v>
      </c>
      <c r="C3459" t="s">
        <v>45</v>
      </c>
      <c r="D3459">
        <v>50003933</v>
      </c>
      <c r="E3459">
        <v>10000277</v>
      </c>
      <c r="F3459">
        <v>4.4509999999999996</v>
      </c>
      <c r="G3459">
        <v>10000077</v>
      </c>
      <c r="H3459">
        <v>0</v>
      </c>
      <c r="I3459">
        <v>2022</v>
      </c>
      <c r="J3459" t="s">
        <v>162</v>
      </c>
      <c r="K3459" t="s">
        <v>27</v>
      </c>
      <c r="L3459" s="127">
        <v>0.75555555555555554</v>
      </c>
      <c r="M3459" t="s">
        <v>51</v>
      </c>
      <c r="N3459" t="s">
        <v>29</v>
      </c>
      <c r="P3459" t="s">
        <v>31</v>
      </c>
      <c r="Q3459" t="s">
        <v>41</v>
      </c>
      <c r="R3459" t="s">
        <v>33</v>
      </c>
      <c r="S3459" t="s">
        <v>42</v>
      </c>
      <c r="T3459" t="s">
        <v>35</v>
      </c>
      <c r="U3459" s="1" t="s">
        <v>36</v>
      </c>
      <c r="V3459">
        <v>6</v>
      </c>
      <c r="W3459">
        <v>0</v>
      </c>
      <c r="X3459">
        <v>0</v>
      </c>
      <c r="Y3459">
        <v>0</v>
      </c>
      <c r="Z3459">
        <v>0</v>
      </c>
    </row>
    <row r="3460" spans="1:26" x14ac:dyDescent="0.25">
      <c r="A3460">
        <v>107041761</v>
      </c>
      <c r="B3460" t="s">
        <v>81</v>
      </c>
      <c r="C3460" t="s">
        <v>45</v>
      </c>
      <c r="D3460">
        <v>50030623</v>
      </c>
      <c r="E3460">
        <v>50030623</v>
      </c>
      <c r="F3460">
        <v>0.127</v>
      </c>
      <c r="G3460">
        <v>50037245</v>
      </c>
      <c r="H3460">
        <v>0</v>
      </c>
      <c r="I3460">
        <v>2022</v>
      </c>
      <c r="J3460" t="s">
        <v>162</v>
      </c>
      <c r="K3460" t="s">
        <v>53</v>
      </c>
      <c r="L3460" s="127">
        <v>0.57638888888888895</v>
      </c>
      <c r="M3460" t="s">
        <v>28</v>
      </c>
      <c r="N3460" t="s">
        <v>49</v>
      </c>
      <c r="O3460" t="s">
        <v>30</v>
      </c>
      <c r="P3460" t="s">
        <v>31</v>
      </c>
      <c r="Q3460" t="s">
        <v>41</v>
      </c>
      <c r="R3460" t="s">
        <v>33</v>
      </c>
      <c r="S3460" t="s">
        <v>42</v>
      </c>
      <c r="T3460" t="s">
        <v>35</v>
      </c>
      <c r="U3460" s="1" t="s">
        <v>36</v>
      </c>
      <c r="V3460">
        <v>2</v>
      </c>
      <c r="W3460">
        <v>0</v>
      </c>
      <c r="X3460">
        <v>0</v>
      </c>
      <c r="Y3460">
        <v>0</v>
      </c>
      <c r="Z3460">
        <v>0</v>
      </c>
    </row>
    <row r="3461" spans="1:26" x14ac:dyDescent="0.25">
      <c r="A3461">
        <v>107042040</v>
      </c>
      <c r="B3461" t="s">
        <v>81</v>
      </c>
      <c r="C3461" t="s">
        <v>38</v>
      </c>
      <c r="D3461">
        <v>20000074</v>
      </c>
      <c r="E3461">
        <v>20000074</v>
      </c>
      <c r="F3461">
        <v>999.99900000000002</v>
      </c>
      <c r="H3461">
        <v>0</v>
      </c>
      <c r="I3461">
        <v>2022</v>
      </c>
      <c r="J3461" t="s">
        <v>162</v>
      </c>
      <c r="K3461" t="s">
        <v>53</v>
      </c>
      <c r="L3461" s="127">
        <v>0.75486111111111109</v>
      </c>
      <c r="M3461" t="s">
        <v>51</v>
      </c>
      <c r="N3461" t="s">
        <v>29</v>
      </c>
      <c r="O3461" t="s">
        <v>30</v>
      </c>
      <c r="P3461" t="s">
        <v>68</v>
      </c>
      <c r="Q3461" t="s">
        <v>41</v>
      </c>
      <c r="R3461" t="s">
        <v>33</v>
      </c>
      <c r="S3461" t="s">
        <v>42</v>
      </c>
      <c r="T3461" t="s">
        <v>35</v>
      </c>
      <c r="U3461" s="1" t="s">
        <v>36</v>
      </c>
      <c r="V3461">
        <v>2</v>
      </c>
      <c r="W3461">
        <v>0</v>
      </c>
      <c r="X3461">
        <v>0</v>
      </c>
      <c r="Y3461">
        <v>0</v>
      </c>
      <c r="Z3461">
        <v>0</v>
      </c>
    </row>
    <row r="3462" spans="1:26" x14ac:dyDescent="0.25">
      <c r="A3462">
        <v>107042160</v>
      </c>
      <c r="B3462" t="s">
        <v>114</v>
      </c>
      <c r="C3462" t="s">
        <v>38</v>
      </c>
      <c r="D3462">
        <v>20000070</v>
      </c>
      <c r="E3462">
        <v>20000070</v>
      </c>
      <c r="F3462">
        <v>14.404999999999999</v>
      </c>
      <c r="G3462">
        <v>40001003</v>
      </c>
      <c r="H3462">
        <v>1.6</v>
      </c>
      <c r="I3462">
        <v>2022</v>
      </c>
      <c r="J3462" t="s">
        <v>162</v>
      </c>
      <c r="K3462" t="s">
        <v>39</v>
      </c>
      <c r="L3462" s="127">
        <v>0.23472222222222219</v>
      </c>
      <c r="M3462" t="s">
        <v>28</v>
      </c>
      <c r="N3462" t="s">
        <v>29</v>
      </c>
      <c r="O3462" t="s">
        <v>30</v>
      </c>
      <c r="P3462" t="s">
        <v>31</v>
      </c>
      <c r="Q3462" t="s">
        <v>41</v>
      </c>
      <c r="R3462" t="s">
        <v>33</v>
      </c>
      <c r="S3462" t="s">
        <v>42</v>
      </c>
      <c r="T3462" t="s">
        <v>57</v>
      </c>
      <c r="U3462" s="1" t="s">
        <v>36</v>
      </c>
      <c r="V3462">
        <v>1</v>
      </c>
      <c r="W3462">
        <v>0</v>
      </c>
      <c r="X3462">
        <v>0</v>
      </c>
      <c r="Y3462">
        <v>0</v>
      </c>
      <c r="Z3462">
        <v>0</v>
      </c>
    </row>
    <row r="3463" spans="1:26" x14ac:dyDescent="0.25">
      <c r="A3463">
        <v>107042161</v>
      </c>
      <c r="B3463" t="s">
        <v>127</v>
      </c>
      <c r="C3463" t="s">
        <v>38</v>
      </c>
      <c r="D3463">
        <v>20000401</v>
      </c>
      <c r="E3463">
        <v>20000401</v>
      </c>
      <c r="F3463">
        <v>5.101</v>
      </c>
      <c r="G3463">
        <v>40001103</v>
      </c>
      <c r="H3463">
        <v>0</v>
      </c>
      <c r="I3463">
        <v>2022</v>
      </c>
      <c r="J3463" t="s">
        <v>162</v>
      </c>
      <c r="K3463" t="s">
        <v>39</v>
      </c>
      <c r="L3463" s="127">
        <v>0.3</v>
      </c>
      <c r="M3463" t="s">
        <v>28</v>
      </c>
      <c r="N3463" t="s">
        <v>29</v>
      </c>
      <c r="O3463" t="s">
        <v>30</v>
      </c>
      <c r="P3463" t="s">
        <v>31</v>
      </c>
      <c r="Q3463" t="s">
        <v>41</v>
      </c>
      <c r="R3463" t="s">
        <v>61</v>
      </c>
      <c r="S3463" t="s">
        <v>42</v>
      </c>
      <c r="T3463" t="s">
        <v>35</v>
      </c>
      <c r="U3463" s="1" t="s">
        <v>43</v>
      </c>
      <c r="V3463">
        <v>3</v>
      </c>
      <c r="W3463">
        <v>0</v>
      </c>
      <c r="X3463">
        <v>0</v>
      </c>
      <c r="Y3463">
        <v>0</v>
      </c>
      <c r="Z3463">
        <v>3</v>
      </c>
    </row>
    <row r="3464" spans="1:26" x14ac:dyDescent="0.25">
      <c r="A3464">
        <v>107042164</v>
      </c>
      <c r="B3464" t="s">
        <v>106</v>
      </c>
      <c r="C3464" t="s">
        <v>65</v>
      </c>
      <c r="D3464">
        <v>10000095</v>
      </c>
      <c r="E3464">
        <v>10000095</v>
      </c>
      <c r="F3464">
        <v>25.568000000000001</v>
      </c>
      <c r="G3464">
        <v>30000082</v>
      </c>
      <c r="H3464">
        <v>1</v>
      </c>
      <c r="I3464">
        <v>2022</v>
      </c>
      <c r="J3464" t="s">
        <v>162</v>
      </c>
      <c r="K3464" t="s">
        <v>39</v>
      </c>
      <c r="L3464" s="127">
        <v>0.33402777777777781</v>
      </c>
      <c r="M3464" t="s">
        <v>28</v>
      </c>
      <c r="N3464" t="s">
        <v>29</v>
      </c>
      <c r="O3464" t="s">
        <v>30</v>
      </c>
      <c r="P3464" t="s">
        <v>31</v>
      </c>
      <c r="Q3464" t="s">
        <v>41</v>
      </c>
      <c r="R3464" t="s">
        <v>33</v>
      </c>
      <c r="S3464" t="s">
        <v>42</v>
      </c>
      <c r="T3464" t="s">
        <v>35</v>
      </c>
      <c r="U3464" s="1" t="s">
        <v>36</v>
      </c>
      <c r="V3464">
        <v>1</v>
      </c>
      <c r="W3464">
        <v>0</v>
      </c>
      <c r="X3464">
        <v>0</v>
      </c>
      <c r="Y3464">
        <v>0</v>
      </c>
      <c r="Z3464">
        <v>0</v>
      </c>
    </row>
    <row r="3465" spans="1:26" x14ac:dyDescent="0.25">
      <c r="A3465">
        <v>107042209</v>
      </c>
      <c r="B3465" t="s">
        <v>103</v>
      </c>
      <c r="C3465" t="s">
        <v>38</v>
      </c>
      <c r="D3465">
        <v>20000074</v>
      </c>
      <c r="E3465">
        <v>20000074</v>
      </c>
      <c r="F3465">
        <v>20.373999999999999</v>
      </c>
      <c r="G3465">
        <v>40002034</v>
      </c>
      <c r="H3465">
        <v>1</v>
      </c>
      <c r="I3465">
        <v>2022</v>
      </c>
      <c r="J3465" t="s">
        <v>162</v>
      </c>
      <c r="K3465" t="s">
        <v>39</v>
      </c>
      <c r="L3465" s="127">
        <v>6.7361111111111108E-2</v>
      </c>
      <c r="M3465" t="s">
        <v>51</v>
      </c>
      <c r="N3465" t="s">
        <v>49</v>
      </c>
      <c r="O3465" t="s">
        <v>30</v>
      </c>
      <c r="P3465" t="s">
        <v>54</v>
      </c>
      <c r="Q3465" t="s">
        <v>41</v>
      </c>
      <c r="R3465" t="s">
        <v>33</v>
      </c>
      <c r="S3465" t="s">
        <v>42</v>
      </c>
      <c r="T3465" t="s">
        <v>57</v>
      </c>
      <c r="U3465" s="1" t="s">
        <v>36</v>
      </c>
      <c r="V3465">
        <v>2</v>
      </c>
      <c r="W3465">
        <v>0</v>
      </c>
      <c r="X3465">
        <v>0</v>
      </c>
      <c r="Y3465">
        <v>0</v>
      </c>
      <c r="Z3465">
        <v>0</v>
      </c>
    </row>
    <row r="3466" spans="1:26" x14ac:dyDescent="0.25">
      <c r="A3466">
        <v>107042230</v>
      </c>
      <c r="B3466" t="s">
        <v>106</v>
      </c>
      <c r="C3466" t="s">
        <v>65</v>
      </c>
      <c r="D3466">
        <v>10000095</v>
      </c>
      <c r="E3466">
        <v>10000095</v>
      </c>
      <c r="F3466">
        <v>28.968</v>
      </c>
      <c r="G3466">
        <v>30000082</v>
      </c>
      <c r="H3466">
        <v>2.4</v>
      </c>
      <c r="I3466">
        <v>2022</v>
      </c>
      <c r="J3466" t="s">
        <v>162</v>
      </c>
      <c r="K3466" t="s">
        <v>39</v>
      </c>
      <c r="L3466" s="127">
        <v>0.77222222222222225</v>
      </c>
      <c r="M3466" t="s">
        <v>28</v>
      </c>
      <c r="N3466" t="s">
        <v>29</v>
      </c>
      <c r="O3466" t="s">
        <v>30</v>
      </c>
      <c r="P3466" t="s">
        <v>54</v>
      </c>
      <c r="Q3466" t="s">
        <v>41</v>
      </c>
      <c r="R3466" t="s">
        <v>33</v>
      </c>
      <c r="S3466" t="s">
        <v>42</v>
      </c>
      <c r="T3466" t="s">
        <v>35</v>
      </c>
      <c r="U3466" s="1" t="s">
        <v>36</v>
      </c>
      <c r="V3466">
        <v>2</v>
      </c>
      <c r="W3466">
        <v>0</v>
      </c>
      <c r="X3466">
        <v>0</v>
      </c>
      <c r="Y3466">
        <v>0</v>
      </c>
      <c r="Z3466">
        <v>0</v>
      </c>
    </row>
    <row r="3467" spans="1:26" x14ac:dyDescent="0.25">
      <c r="A3467">
        <v>107042268</v>
      </c>
      <c r="B3467" t="s">
        <v>25</v>
      </c>
      <c r="C3467" t="s">
        <v>65</v>
      </c>
      <c r="D3467">
        <v>10000040</v>
      </c>
      <c r="E3467">
        <v>10000040</v>
      </c>
      <c r="F3467">
        <v>999.99900000000002</v>
      </c>
      <c r="G3467">
        <v>20000070</v>
      </c>
      <c r="H3467">
        <v>2</v>
      </c>
      <c r="I3467">
        <v>2022</v>
      </c>
      <c r="J3467" t="s">
        <v>162</v>
      </c>
      <c r="K3467" t="s">
        <v>53</v>
      </c>
      <c r="L3467" s="127">
        <v>0.27499999999999997</v>
      </c>
      <c r="M3467" t="s">
        <v>28</v>
      </c>
      <c r="N3467" t="s">
        <v>29</v>
      </c>
      <c r="O3467" t="s">
        <v>30</v>
      </c>
      <c r="P3467" t="s">
        <v>31</v>
      </c>
      <c r="Q3467" t="s">
        <v>41</v>
      </c>
      <c r="R3467" t="s">
        <v>33</v>
      </c>
      <c r="S3467" t="s">
        <v>42</v>
      </c>
      <c r="T3467" t="s">
        <v>35</v>
      </c>
      <c r="U3467" s="1" t="s">
        <v>36</v>
      </c>
      <c r="V3467">
        <v>2</v>
      </c>
      <c r="W3467">
        <v>0</v>
      </c>
      <c r="X3467">
        <v>0</v>
      </c>
      <c r="Y3467">
        <v>0</v>
      </c>
      <c r="Z3467">
        <v>0</v>
      </c>
    </row>
    <row r="3468" spans="1:26" x14ac:dyDescent="0.25">
      <c r="A3468">
        <v>107042274</v>
      </c>
      <c r="B3468" t="s">
        <v>25</v>
      </c>
      <c r="C3468" t="s">
        <v>38</v>
      </c>
      <c r="D3468">
        <v>20000070</v>
      </c>
      <c r="E3468">
        <v>20000070</v>
      </c>
      <c r="F3468">
        <v>999.99900000000002</v>
      </c>
      <c r="H3468">
        <v>0</v>
      </c>
      <c r="I3468">
        <v>2022</v>
      </c>
      <c r="J3468" t="s">
        <v>162</v>
      </c>
      <c r="K3468" t="s">
        <v>27</v>
      </c>
      <c r="L3468" s="127">
        <v>0.32708333333333334</v>
      </c>
      <c r="M3468" t="s">
        <v>28</v>
      </c>
      <c r="N3468" t="s">
        <v>49</v>
      </c>
      <c r="O3468" t="s">
        <v>30</v>
      </c>
      <c r="P3468" t="s">
        <v>68</v>
      </c>
      <c r="Q3468" t="s">
        <v>41</v>
      </c>
      <c r="R3468" t="s">
        <v>61</v>
      </c>
      <c r="S3468" t="s">
        <v>42</v>
      </c>
      <c r="T3468" t="s">
        <v>35</v>
      </c>
      <c r="U3468" s="1" t="s">
        <v>36</v>
      </c>
      <c r="V3468">
        <v>2</v>
      </c>
      <c r="W3468">
        <v>0</v>
      </c>
      <c r="X3468">
        <v>0</v>
      </c>
      <c r="Y3468">
        <v>0</v>
      </c>
      <c r="Z3468">
        <v>0</v>
      </c>
    </row>
    <row r="3469" spans="1:26" x14ac:dyDescent="0.25">
      <c r="A3469">
        <v>107042275</v>
      </c>
      <c r="B3469" t="s">
        <v>78</v>
      </c>
      <c r="C3469" t="s">
        <v>65</v>
      </c>
      <c r="D3469">
        <v>10000085</v>
      </c>
      <c r="E3469">
        <v>10000085</v>
      </c>
      <c r="F3469">
        <v>999.99900000000002</v>
      </c>
      <c r="G3469">
        <v>50017606</v>
      </c>
      <c r="H3469">
        <v>7.5999999999999998E-2</v>
      </c>
      <c r="I3469">
        <v>2022</v>
      </c>
      <c r="J3469" t="s">
        <v>154</v>
      </c>
      <c r="K3469" t="s">
        <v>53</v>
      </c>
      <c r="L3469" s="127">
        <v>0.86041666666666661</v>
      </c>
      <c r="M3469" t="s">
        <v>28</v>
      </c>
      <c r="N3469" t="s">
        <v>49</v>
      </c>
      <c r="O3469" t="s">
        <v>30</v>
      </c>
      <c r="P3469" t="s">
        <v>68</v>
      </c>
      <c r="Q3469" t="s">
        <v>62</v>
      </c>
      <c r="R3469" t="s">
        <v>33</v>
      </c>
      <c r="S3469" t="s">
        <v>34</v>
      </c>
      <c r="T3469" t="s">
        <v>47</v>
      </c>
      <c r="U3469" s="1" t="s">
        <v>36</v>
      </c>
      <c r="V3469">
        <v>8</v>
      </c>
      <c r="W3469">
        <v>0</v>
      </c>
      <c r="X3469">
        <v>0</v>
      </c>
      <c r="Y3469">
        <v>0</v>
      </c>
      <c r="Z3469">
        <v>0</v>
      </c>
    </row>
    <row r="3470" spans="1:26" x14ac:dyDescent="0.25">
      <c r="A3470">
        <v>107042297</v>
      </c>
      <c r="B3470" t="s">
        <v>86</v>
      </c>
      <c r="C3470" t="s">
        <v>65</v>
      </c>
      <c r="D3470">
        <v>10000026</v>
      </c>
      <c r="E3470">
        <v>10000026</v>
      </c>
      <c r="F3470">
        <v>27.265999999999998</v>
      </c>
      <c r="G3470">
        <v>200400</v>
      </c>
      <c r="H3470">
        <v>0.5</v>
      </c>
      <c r="I3470">
        <v>2022</v>
      </c>
      <c r="J3470" t="s">
        <v>162</v>
      </c>
      <c r="K3470" t="s">
        <v>53</v>
      </c>
      <c r="L3470" s="127">
        <v>0.42986111111111108</v>
      </c>
      <c r="M3470" t="s">
        <v>28</v>
      </c>
      <c r="N3470" t="s">
        <v>49</v>
      </c>
      <c r="O3470" t="s">
        <v>30</v>
      </c>
      <c r="P3470" t="s">
        <v>31</v>
      </c>
      <c r="Q3470" t="s">
        <v>41</v>
      </c>
      <c r="R3470" t="s">
        <v>33</v>
      </c>
      <c r="S3470" t="s">
        <v>42</v>
      </c>
      <c r="T3470" t="s">
        <v>35</v>
      </c>
      <c r="U3470" s="1" t="s">
        <v>36</v>
      </c>
      <c r="V3470">
        <v>6</v>
      </c>
      <c r="W3470">
        <v>0</v>
      </c>
      <c r="X3470">
        <v>0</v>
      </c>
      <c r="Y3470">
        <v>0</v>
      </c>
      <c r="Z3470">
        <v>0</v>
      </c>
    </row>
    <row r="3471" spans="1:26" x14ac:dyDescent="0.25">
      <c r="A3471">
        <v>107042304</v>
      </c>
      <c r="B3471" t="s">
        <v>25</v>
      </c>
      <c r="C3471" t="s">
        <v>65</v>
      </c>
      <c r="D3471">
        <v>10000040</v>
      </c>
      <c r="E3471">
        <v>10000040</v>
      </c>
      <c r="F3471">
        <v>22.888000000000002</v>
      </c>
      <c r="G3471">
        <v>20000070</v>
      </c>
      <c r="H3471">
        <v>0.1</v>
      </c>
      <c r="I3471">
        <v>2022</v>
      </c>
      <c r="J3471" t="s">
        <v>162</v>
      </c>
      <c r="K3471" t="s">
        <v>27</v>
      </c>
      <c r="L3471" s="127">
        <v>0.18124999999999999</v>
      </c>
      <c r="M3471" t="s">
        <v>28</v>
      </c>
      <c r="N3471" t="s">
        <v>29</v>
      </c>
      <c r="O3471" t="s">
        <v>30</v>
      </c>
      <c r="P3471" t="s">
        <v>54</v>
      </c>
      <c r="Q3471" t="s">
        <v>41</v>
      </c>
      <c r="R3471" t="s">
        <v>33</v>
      </c>
      <c r="S3471" t="s">
        <v>42</v>
      </c>
      <c r="T3471" t="s">
        <v>35</v>
      </c>
      <c r="U3471" s="1" t="s">
        <v>36</v>
      </c>
      <c r="V3471">
        <v>1</v>
      </c>
      <c r="W3471">
        <v>0</v>
      </c>
      <c r="X3471">
        <v>0</v>
      </c>
      <c r="Y3471">
        <v>0</v>
      </c>
      <c r="Z3471">
        <v>0</v>
      </c>
    </row>
    <row r="3472" spans="1:26" x14ac:dyDescent="0.25">
      <c r="A3472">
        <v>107042305</v>
      </c>
      <c r="B3472" t="s">
        <v>25</v>
      </c>
      <c r="C3472" t="s">
        <v>65</v>
      </c>
      <c r="D3472">
        <v>10000040</v>
      </c>
      <c r="E3472">
        <v>10000040</v>
      </c>
      <c r="F3472">
        <v>22.888000000000002</v>
      </c>
      <c r="G3472">
        <v>20000070</v>
      </c>
      <c r="H3472">
        <v>0.1</v>
      </c>
      <c r="I3472">
        <v>2022</v>
      </c>
      <c r="J3472" t="s">
        <v>162</v>
      </c>
      <c r="K3472" t="s">
        <v>27</v>
      </c>
      <c r="L3472" s="127">
        <v>0.18055555555555555</v>
      </c>
      <c r="M3472" t="s">
        <v>28</v>
      </c>
      <c r="N3472" t="s">
        <v>29</v>
      </c>
      <c r="O3472" t="s">
        <v>30</v>
      </c>
      <c r="P3472" t="s">
        <v>54</v>
      </c>
      <c r="Q3472" t="s">
        <v>41</v>
      </c>
      <c r="R3472" t="s">
        <v>33</v>
      </c>
      <c r="S3472" t="s">
        <v>42</v>
      </c>
      <c r="T3472" t="s">
        <v>57</v>
      </c>
      <c r="U3472" s="1" t="s">
        <v>36</v>
      </c>
      <c r="V3472">
        <v>1</v>
      </c>
      <c r="W3472">
        <v>0</v>
      </c>
      <c r="X3472">
        <v>0</v>
      </c>
      <c r="Y3472">
        <v>0</v>
      </c>
      <c r="Z3472">
        <v>0</v>
      </c>
    </row>
    <row r="3473" spans="1:26" x14ac:dyDescent="0.25">
      <c r="A3473">
        <v>107042309</v>
      </c>
      <c r="B3473" t="s">
        <v>108</v>
      </c>
      <c r="C3473" t="s">
        <v>38</v>
      </c>
      <c r="D3473">
        <v>29000017</v>
      </c>
      <c r="E3473">
        <v>29000017</v>
      </c>
      <c r="F3473">
        <v>8.0280000000000005</v>
      </c>
      <c r="G3473">
        <v>40002048</v>
      </c>
      <c r="H3473">
        <v>0.2</v>
      </c>
      <c r="I3473">
        <v>2022</v>
      </c>
      <c r="J3473" t="s">
        <v>162</v>
      </c>
      <c r="K3473" t="s">
        <v>39</v>
      </c>
      <c r="L3473" s="127">
        <v>0.54027777777777775</v>
      </c>
      <c r="M3473" t="s">
        <v>28</v>
      </c>
      <c r="N3473" t="s">
        <v>49</v>
      </c>
      <c r="O3473" t="s">
        <v>30</v>
      </c>
      <c r="P3473" t="s">
        <v>31</v>
      </c>
      <c r="Q3473" t="s">
        <v>41</v>
      </c>
      <c r="R3473" t="s">
        <v>33</v>
      </c>
      <c r="S3473" t="s">
        <v>42</v>
      </c>
      <c r="T3473" t="s">
        <v>35</v>
      </c>
      <c r="U3473" s="1" t="s">
        <v>36</v>
      </c>
      <c r="V3473">
        <v>4</v>
      </c>
      <c r="W3473">
        <v>0</v>
      </c>
      <c r="X3473">
        <v>0</v>
      </c>
      <c r="Y3473">
        <v>0</v>
      </c>
      <c r="Z3473">
        <v>0</v>
      </c>
    </row>
    <row r="3474" spans="1:26" x14ac:dyDescent="0.25">
      <c r="A3474">
        <v>107042600</v>
      </c>
      <c r="B3474" t="s">
        <v>81</v>
      </c>
      <c r="C3474" t="s">
        <v>45</v>
      </c>
      <c r="D3474">
        <v>50005155</v>
      </c>
      <c r="E3474">
        <v>50005155</v>
      </c>
      <c r="F3474">
        <v>0.26600000000000001</v>
      </c>
      <c r="G3474">
        <v>50020225</v>
      </c>
      <c r="H3474">
        <v>0</v>
      </c>
      <c r="I3474">
        <v>2022</v>
      </c>
      <c r="J3474" t="s">
        <v>162</v>
      </c>
      <c r="K3474" t="s">
        <v>48</v>
      </c>
      <c r="L3474" s="127">
        <v>0.53680555555555554</v>
      </c>
      <c r="M3474" t="s">
        <v>28</v>
      </c>
      <c r="N3474" t="s">
        <v>49</v>
      </c>
      <c r="O3474" t="s">
        <v>30</v>
      </c>
      <c r="P3474" t="s">
        <v>31</v>
      </c>
      <c r="Q3474" t="s">
        <v>41</v>
      </c>
      <c r="R3474" t="s">
        <v>33</v>
      </c>
      <c r="S3474" t="s">
        <v>42</v>
      </c>
      <c r="T3474" t="s">
        <v>35</v>
      </c>
      <c r="U3474" s="1" t="s">
        <v>36</v>
      </c>
      <c r="V3474">
        <v>1</v>
      </c>
      <c r="W3474">
        <v>0</v>
      </c>
      <c r="X3474">
        <v>0</v>
      </c>
      <c r="Y3474">
        <v>0</v>
      </c>
      <c r="Z3474">
        <v>0</v>
      </c>
    </row>
    <row r="3475" spans="1:26" x14ac:dyDescent="0.25">
      <c r="A3475">
        <v>107042652</v>
      </c>
      <c r="B3475" t="s">
        <v>147</v>
      </c>
      <c r="C3475" t="s">
        <v>38</v>
      </c>
      <c r="D3475">
        <v>20000017</v>
      </c>
      <c r="E3475">
        <v>20000017</v>
      </c>
      <c r="F3475">
        <v>999.99900000000002</v>
      </c>
      <c r="G3475">
        <v>20000074</v>
      </c>
      <c r="H3475">
        <v>1.9E-2</v>
      </c>
      <c r="I3475">
        <v>2022</v>
      </c>
      <c r="J3475" t="s">
        <v>162</v>
      </c>
      <c r="K3475" t="s">
        <v>48</v>
      </c>
      <c r="L3475" s="127">
        <v>0.32291666666666669</v>
      </c>
      <c r="M3475" t="s">
        <v>28</v>
      </c>
      <c r="N3475" t="s">
        <v>49</v>
      </c>
      <c r="O3475" t="s">
        <v>30</v>
      </c>
      <c r="P3475" t="s">
        <v>54</v>
      </c>
      <c r="Q3475" t="s">
        <v>41</v>
      </c>
      <c r="R3475" t="s">
        <v>33</v>
      </c>
      <c r="S3475" t="s">
        <v>42</v>
      </c>
      <c r="T3475" t="s">
        <v>35</v>
      </c>
      <c r="U3475" s="1" t="s">
        <v>36</v>
      </c>
      <c r="V3475">
        <v>2</v>
      </c>
      <c r="W3475">
        <v>0</v>
      </c>
      <c r="X3475">
        <v>0</v>
      </c>
      <c r="Y3475">
        <v>0</v>
      </c>
      <c r="Z3475">
        <v>0</v>
      </c>
    </row>
    <row r="3476" spans="1:26" x14ac:dyDescent="0.25">
      <c r="A3476">
        <v>107042742</v>
      </c>
      <c r="B3476" t="s">
        <v>96</v>
      </c>
      <c r="C3476" t="s">
        <v>45</v>
      </c>
      <c r="D3476">
        <v>50011711</v>
      </c>
      <c r="E3476">
        <v>50011711</v>
      </c>
      <c r="F3476">
        <v>999.99900000000002</v>
      </c>
      <c r="G3476">
        <v>50011711</v>
      </c>
      <c r="H3476">
        <v>0</v>
      </c>
      <c r="I3476">
        <v>2022</v>
      </c>
      <c r="J3476" t="s">
        <v>162</v>
      </c>
      <c r="K3476" t="s">
        <v>39</v>
      </c>
      <c r="L3476" s="127">
        <v>0.34166666666666662</v>
      </c>
      <c r="M3476" t="s">
        <v>28</v>
      </c>
      <c r="N3476" t="s">
        <v>49</v>
      </c>
      <c r="O3476" t="s">
        <v>30</v>
      </c>
      <c r="P3476" t="s">
        <v>54</v>
      </c>
      <c r="Q3476" t="s">
        <v>41</v>
      </c>
      <c r="R3476" t="s">
        <v>156</v>
      </c>
      <c r="S3476" t="s">
        <v>42</v>
      </c>
      <c r="T3476" t="s">
        <v>35</v>
      </c>
      <c r="U3476" s="1" t="s">
        <v>36</v>
      </c>
      <c r="V3476">
        <v>2</v>
      </c>
      <c r="W3476">
        <v>0</v>
      </c>
      <c r="X3476">
        <v>0</v>
      </c>
      <c r="Y3476">
        <v>0</v>
      </c>
      <c r="Z3476">
        <v>0</v>
      </c>
    </row>
    <row r="3477" spans="1:26" x14ac:dyDescent="0.25">
      <c r="A3477">
        <v>107042779</v>
      </c>
      <c r="B3477" t="s">
        <v>96</v>
      </c>
      <c r="C3477" t="s">
        <v>38</v>
      </c>
      <c r="D3477">
        <v>20000421</v>
      </c>
      <c r="E3477">
        <v>20000421</v>
      </c>
      <c r="F3477">
        <v>17.286999999999999</v>
      </c>
      <c r="G3477">
        <v>50015754</v>
      </c>
      <c r="H3477">
        <v>0.5</v>
      </c>
      <c r="I3477">
        <v>2022</v>
      </c>
      <c r="J3477" t="s">
        <v>162</v>
      </c>
      <c r="K3477" t="s">
        <v>53</v>
      </c>
      <c r="L3477" s="127">
        <v>0.60625000000000007</v>
      </c>
      <c r="M3477" t="s">
        <v>28</v>
      </c>
      <c r="N3477" t="s">
        <v>49</v>
      </c>
      <c r="P3477" t="s">
        <v>54</v>
      </c>
      <c r="Q3477" t="s">
        <v>41</v>
      </c>
      <c r="R3477" t="s">
        <v>76</v>
      </c>
      <c r="S3477" t="s">
        <v>42</v>
      </c>
      <c r="T3477" t="s">
        <v>35</v>
      </c>
      <c r="U3477" s="1" t="s">
        <v>36</v>
      </c>
      <c r="V3477">
        <v>3</v>
      </c>
      <c r="W3477">
        <v>0</v>
      </c>
      <c r="X3477">
        <v>0</v>
      </c>
      <c r="Y3477">
        <v>0</v>
      </c>
      <c r="Z3477">
        <v>0</v>
      </c>
    </row>
    <row r="3478" spans="1:26" x14ac:dyDescent="0.25">
      <c r="A3478">
        <v>107042814</v>
      </c>
      <c r="B3478" t="s">
        <v>133</v>
      </c>
      <c r="C3478" t="s">
        <v>67</v>
      </c>
      <c r="D3478">
        <v>30000087</v>
      </c>
      <c r="E3478">
        <v>30000087</v>
      </c>
      <c r="F3478">
        <v>17.21</v>
      </c>
      <c r="G3478">
        <v>50007359</v>
      </c>
      <c r="H3478">
        <v>0</v>
      </c>
      <c r="I3478">
        <v>2022</v>
      </c>
      <c r="J3478" t="s">
        <v>162</v>
      </c>
      <c r="K3478" t="s">
        <v>53</v>
      </c>
      <c r="L3478" s="127">
        <v>0.92847222222222225</v>
      </c>
      <c r="M3478" t="s">
        <v>28</v>
      </c>
      <c r="N3478" t="s">
        <v>49</v>
      </c>
      <c r="O3478" t="s">
        <v>30</v>
      </c>
      <c r="P3478" t="s">
        <v>31</v>
      </c>
      <c r="Q3478" t="s">
        <v>41</v>
      </c>
      <c r="R3478" t="s">
        <v>61</v>
      </c>
      <c r="S3478" t="s">
        <v>42</v>
      </c>
      <c r="T3478" t="s">
        <v>47</v>
      </c>
      <c r="U3478" s="1" t="s">
        <v>43</v>
      </c>
      <c r="V3478">
        <v>2</v>
      </c>
      <c r="W3478">
        <v>0</v>
      </c>
      <c r="X3478">
        <v>0</v>
      </c>
      <c r="Y3478">
        <v>0</v>
      </c>
      <c r="Z3478">
        <v>2</v>
      </c>
    </row>
    <row r="3479" spans="1:26" x14ac:dyDescent="0.25">
      <c r="A3479">
        <v>107042842</v>
      </c>
      <c r="B3479" t="s">
        <v>117</v>
      </c>
      <c r="C3479" t="s">
        <v>45</v>
      </c>
      <c r="D3479">
        <v>50019722</v>
      </c>
      <c r="E3479">
        <v>50019722</v>
      </c>
      <c r="F3479">
        <v>999.99900000000002</v>
      </c>
      <c r="H3479">
        <v>6.7000000000000004E-2</v>
      </c>
      <c r="I3479">
        <v>2022</v>
      </c>
      <c r="J3479" t="s">
        <v>162</v>
      </c>
      <c r="K3479" t="s">
        <v>53</v>
      </c>
      <c r="L3479" s="127">
        <v>0.88541666666666663</v>
      </c>
      <c r="M3479" t="s">
        <v>28</v>
      </c>
      <c r="N3479" t="s">
        <v>49</v>
      </c>
      <c r="O3479" t="s">
        <v>30</v>
      </c>
      <c r="P3479" t="s">
        <v>54</v>
      </c>
      <c r="Q3479" t="s">
        <v>41</v>
      </c>
      <c r="R3479" t="s">
        <v>33</v>
      </c>
      <c r="S3479" t="s">
        <v>42</v>
      </c>
      <c r="T3479" t="s">
        <v>47</v>
      </c>
      <c r="U3479" s="1" t="s">
        <v>64</v>
      </c>
      <c r="V3479">
        <v>2</v>
      </c>
      <c r="W3479">
        <v>0</v>
      </c>
      <c r="X3479">
        <v>0</v>
      </c>
      <c r="Y3479">
        <v>2</v>
      </c>
      <c r="Z3479">
        <v>0</v>
      </c>
    </row>
    <row r="3480" spans="1:26" x14ac:dyDescent="0.25">
      <c r="A3480">
        <v>107043016</v>
      </c>
      <c r="B3480" t="s">
        <v>86</v>
      </c>
      <c r="C3480" t="s">
        <v>65</v>
      </c>
      <c r="D3480">
        <v>10000240</v>
      </c>
      <c r="E3480">
        <v>10000240</v>
      </c>
      <c r="F3480">
        <v>999.99900000000002</v>
      </c>
      <c r="G3480">
        <v>10000040</v>
      </c>
      <c r="H3480">
        <v>0.61</v>
      </c>
      <c r="I3480">
        <v>2022</v>
      </c>
      <c r="J3480" t="s">
        <v>154</v>
      </c>
      <c r="K3480" t="s">
        <v>53</v>
      </c>
      <c r="L3480" s="127">
        <v>0.3659722222222222</v>
      </c>
      <c r="M3480" t="s">
        <v>40</v>
      </c>
      <c r="N3480" t="s">
        <v>29</v>
      </c>
      <c r="O3480" t="s">
        <v>30</v>
      </c>
      <c r="P3480" t="s">
        <v>31</v>
      </c>
      <c r="Q3480" t="s">
        <v>41</v>
      </c>
      <c r="R3480" t="s">
        <v>66</v>
      </c>
      <c r="S3480" t="s">
        <v>42</v>
      </c>
      <c r="T3480" t="s">
        <v>35</v>
      </c>
      <c r="U3480" s="1" t="s">
        <v>36</v>
      </c>
      <c r="V3480">
        <v>1</v>
      </c>
      <c r="W3480">
        <v>0</v>
      </c>
      <c r="X3480">
        <v>0</v>
      </c>
      <c r="Y3480">
        <v>0</v>
      </c>
      <c r="Z3480">
        <v>0</v>
      </c>
    </row>
    <row r="3481" spans="1:26" x14ac:dyDescent="0.25">
      <c r="A3481">
        <v>107043038</v>
      </c>
      <c r="B3481" t="s">
        <v>25</v>
      </c>
      <c r="C3481" t="s">
        <v>65</v>
      </c>
      <c r="D3481">
        <v>10000440</v>
      </c>
      <c r="E3481">
        <v>10000440</v>
      </c>
      <c r="F3481">
        <v>999.99900000000002</v>
      </c>
      <c r="G3481">
        <v>50015732</v>
      </c>
      <c r="H3481">
        <v>0.114</v>
      </c>
      <c r="I3481">
        <v>2022</v>
      </c>
      <c r="J3481" t="s">
        <v>162</v>
      </c>
      <c r="K3481" t="s">
        <v>55</v>
      </c>
      <c r="L3481" s="127">
        <v>0.30972222222222223</v>
      </c>
      <c r="M3481" t="s">
        <v>28</v>
      </c>
      <c r="N3481" t="s">
        <v>49</v>
      </c>
      <c r="O3481" t="s">
        <v>30</v>
      </c>
      <c r="P3481" t="s">
        <v>54</v>
      </c>
      <c r="Q3481" t="s">
        <v>62</v>
      </c>
      <c r="R3481" t="s">
        <v>33</v>
      </c>
      <c r="S3481" t="s">
        <v>34</v>
      </c>
      <c r="T3481" t="s">
        <v>35</v>
      </c>
      <c r="U3481" s="1" t="s">
        <v>36</v>
      </c>
      <c r="V3481">
        <v>1</v>
      </c>
      <c r="W3481">
        <v>0</v>
      </c>
      <c r="X3481">
        <v>0</v>
      </c>
      <c r="Y3481">
        <v>0</v>
      </c>
      <c r="Z3481">
        <v>0</v>
      </c>
    </row>
    <row r="3482" spans="1:26" x14ac:dyDescent="0.25">
      <c r="A3482">
        <v>107043092</v>
      </c>
      <c r="B3482" t="s">
        <v>97</v>
      </c>
      <c r="C3482" t="s">
        <v>45</v>
      </c>
      <c r="D3482">
        <v>50000340</v>
      </c>
      <c r="E3482">
        <v>50000340</v>
      </c>
      <c r="F3482">
        <v>0.26</v>
      </c>
      <c r="G3482">
        <v>50025634</v>
      </c>
      <c r="H3482">
        <v>0.17</v>
      </c>
      <c r="I3482">
        <v>2022</v>
      </c>
      <c r="J3482" t="s">
        <v>162</v>
      </c>
      <c r="K3482" t="s">
        <v>39</v>
      </c>
      <c r="L3482" s="127">
        <v>0.56805555555555554</v>
      </c>
      <c r="M3482" t="s">
        <v>77</v>
      </c>
      <c r="N3482" t="s">
        <v>49</v>
      </c>
      <c r="O3482" t="s">
        <v>30</v>
      </c>
      <c r="P3482" t="s">
        <v>31</v>
      </c>
      <c r="Q3482" t="s">
        <v>41</v>
      </c>
      <c r="R3482" t="s">
        <v>33</v>
      </c>
      <c r="S3482" t="s">
        <v>42</v>
      </c>
      <c r="T3482" t="s">
        <v>35</v>
      </c>
      <c r="U3482" s="1" t="s">
        <v>36</v>
      </c>
      <c r="V3482">
        <v>2</v>
      </c>
      <c r="W3482">
        <v>0</v>
      </c>
      <c r="X3482">
        <v>0</v>
      </c>
      <c r="Y3482">
        <v>0</v>
      </c>
      <c r="Z3482">
        <v>0</v>
      </c>
    </row>
    <row r="3483" spans="1:26" x14ac:dyDescent="0.25">
      <c r="A3483">
        <v>107043160</v>
      </c>
      <c r="B3483" t="s">
        <v>94</v>
      </c>
      <c r="C3483" t="s">
        <v>67</v>
      </c>
      <c r="D3483">
        <v>30000008</v>
      </c>
      <c r="E3483">
        <v>30000008</v>
      </c>
      <c r="F3483">
        <v>7</v>
      </c>
      <c r="G3483">
        <v>40002529</v>
      </c>
      <c r="H3483">
        <v>0.4</v>
      </c>
      <c r="I3483">
        <v>2022</v>
      </c>
      <c r="J3483" t="s">
        <v>154</v>
      </c>
      <c r="K3483" t="s">
        <v>55</v>
      </c>
      <c r="L3483" s="127">
        <v>0.50138888888888888</v>
      </c>
      <c r="M3483" t="s">
        <v>40</v>
      </c>
      <c r="N3483" t="s">
        <v>49</v>
      </c>
      <c r="O3483" t="s">
        <v>30</v>
      </c>
      <c r="P3483" t="s">
        <v>54</v>
      </c>
      <c r="Q3483" t="s">
        <v>41</v>
      </c>
      <c r="R3483" t="s">
        <v>33</v>
      </c>
      <c r="S3483" t="s">
        <v>42</v>
      </c>
      <c r="T3483" t="s">
        <v>35</v>
      </c>
      <c r="U3483" s="1" t="s">
        <v>36</v>
      </c>
      <c r="V3483">
        <v>1</v>
      </c>
      <c r="W3483">
        <v>0</v>
      </c>
      <c r="X3483">
        <v>0</v>
      </c>
      <c r="Y3483">
        <v>0</v>
      </c>
      <c r="Z3483">
        <v>0</v>
      </c>
    </row>
    <row r="3484" spans="1:26" x14ac:dyDescent="0.25">
      <c r="A3484">
        <v>107043240</v>
      </c>
      <c r="B3484" t="s">
        <v>25</v>
      </c>
      <c r="C3484" t="s">
        <v>38</v>
      </c>
      <c r="D3484">
        <v>20000001</v>
      </c>
      <c r="E3484">
        <v>20000001</v>
      </c>
      <c r="F3484">
        <v>15.678000000000001</v>
      </c>
      <c r="G3484">
        <v>50031997</v>
      </c>
      <c r="H3484">
        <v>5.7000000000000002E-2</v>
      </c>
      <c r="I3484">
        <v>2022</v>
      </c>
      <c r="J3484" t="s">
        <v>154</v>
      </c>
      <c r="K3484" t="s">
        <v>58</v>
      </c>
      <c r="L3484" s="127">
        <v>0.65277777777777779</v>
      </c>
      <c r="M3484" t="s">
        <v>28</v>
      </c>
      <c r="N3484" t="s">
        <v>29</v>
      </c>
      <c r="O3484" t="s">
        <v>30</v>
      </c>
      <c r="P3484" t="s">
        <v>31</v>
      </c>
      <c r="Q3484" t="s">
        <v>62</v>
      </c>
      <c r="S3484" t="s">
        <v>34</v>
      </c>
      <c r="T3484" t="s">
        <v>35</v>
      </c>
      <c r="U3484" s="1" t="s">
        <v>36</v>
      </c>
      <c r="V3484">
        <v>2</v>
      </c>
      <c r="W3484">
        <v>0</v>
      </c>
      <c r="X3484">
        <v>0</v>
      </c>
      <c r="Y3484">
        <v>0</v>
      </c>
      <c r="Z3484">
        <v>0</v>
      </c>
    </row>
    <row r="3485" spans="1:26" x14ac:dyDescent="0.25">
      <c r="A3485">
        <v>107043256</v>
      </c>
      <c r="B3485" t="s">
        <v>97</v>
      </c>
      <c r="C3485" t="s">
        <v>38</v>
      </c>
      <c r="D3485">
        <v>20000029</v>
      </c>
      <c r="E3485">
        <v>20000029</v>
      </c>
      <c r="F3485">
        <v>2.1059999999999999</v>
      </c>
      <c r="G3485">
        <v>50018682</v>
      </c>
      <c r="H3485">
        <v>0.2</v>
      </c>
      <c r="I3485">
        <v>2022</v>
      </c>
      <c r="J3485" t="s">
        <v>162</v>
      </c>
      <c r="K3485" t="s">
        <v>27</v>
      </c>
      <c r="L3485" s="127">
        <v>0.57291666666666663</v>
      </c>
      <c r="M3485" t="s">
        <v>28</v>
      </c>
      <c r="N3485" t="s">
        <v>49</v>
      </c>
      <c r="O3485" t="s">
        <v>30</v>
      </c>
      <c r="P3485" t="s">
        <v>68</v>
      </c>
      <c r="Q3485" t="s">
        <v>62</v>
      </c>
      <c r="R3485" t="s">
        <v>33</v>
      </c>
      <c r="S3485" t="s">
        <v>34</v>
      </c>
      <c r="T3485" t="s">
        <v>35</v>
      </c>
      <c r="U3485" s="1" t="s">
        <v>36</v>
      </c>
      <c r="V3485">
        <v>2</v>
      </c>
      <c r="W3485">
        <v>0</v>
      </c>
      <c r="X3485">
        <v>0</v>
      </c>
      <c r="Y3485">
        <v>0</v>
      </c>
      <c r="Z3485">
        <v>0</v>
      </c>
    </row>
    <row r="3486" spans="1:26" x14ac:dyDescent="0.25">
      <c r="A3486">
        <v>107043323</v>
      </c>
      <c r="B3486" t="s">
        <v>81</v>
      </c>
      <c r="C3486" t="s">
        <v>65</v>
      </c>
      <c r="D3486">
        <v>10000485</v>
      </c>
      <c r="E3486">
        <v>10800485</v>
      </c>
      <c r="F3486">
        <v>21.917000000000002</v>
      </c>
      <c r="G3486">
        <v>50015564</v>
      </c>
      <c r="H3486">
        <v>0.2</v>
      </c>
      <c r="I3486">
        <v>2022</v>
      </c>
      <c r="J3486" t="s">
        <v>154</v>
      </c>
      <c r="K3486" t="s">
        <v>58</v>
      </c>
      <c r="L3486" s="127">
        <v>0.84930555555555554</v>
      </c>
      <c r="M3486" t="s">
        <v>28</v>
      </c>
      <c r="N3486" t="s">
        <v>49</v>
      </c>
      <c r="O3486" t="s">
        <v>30</v>
      </c>
      <c r="P3486" t="s">
        <v>31</v>
      </c>
      <c r="Q3486" t="s">
        <v>32</v>
      </c>
      <c r="R3486" t="s">
        <v>33</v>
      </c>
      <c r="S3486" t="s">
        <v>34</v>
      </c>
      <c r="T3486" t="s">
        <v>52</v>
      </c>
      <c r="U3486" s="1" t="s">
        <v>36</v>
      </c>
      <c r="V3486">
        <v>1</v>
      </c>
      <c r="W3486">
        <v>0</v>
      </c>
      <c r="X3486">
        <v>0</v>
      </c>
      <c r="Y3486">
        <v>0</v>
      </c>
      <c r="Z3486">
        <v>0</v>
      </c>
    </row>
    <row r="3487" spans="1:26" x14ac:dyDescent="0.25">
      <c r="A3487">
        <v>107043365</v>
      </c>
      <c r="B3487" t="s">
        <v>176</v>
      </c>
      <c r="C3487" t="s">
        <v>67</v>
      </c>
      <c r="D3487">
        <v>30000105</v>
      </c>
      <c r="E3487">
        <v>30000105</v>
      </c>
      <c r="F3487">
        <v>6.3540000000000001</v>
      </c>
      <c r="G3487">
        <v>40001112</v>
      </c>
      <c r="H3487">
        <v>0.1</v>
      </c>
      <c r="I3487">
        <v>2022</v>
      </c>
      <c r="J3487" t="s">
        <v>162</v>
      </c>
      <c r="K3487" t="s">
        <v>39</v>
      </c>
      <c r="L3487" s="127">
        <v>0.94097222222222221</v>
      </c>
      <c r="M3487" t="s">
        <v>28</v>
      </c>
      <c r="N3487" t="s">
        <v>29</v>
      </c>
      <c r="O3487" t="s">
        <v>30</v>
      </c>
      <c r="P3487" t="s">
        <v>31</v>
      </c>
      <c r="Q3487" t="s">
        <v>121</v>
      </c>
      <c r="R3487" t="s">
        <v>33</v>
      </c>
      <c r="S3487" t="s">
        <v>42</v>
      </c>
      <c r="T3487" t="s">
        <v>57</v>
      </c>
      <c r="U3487" s="1" t="s">
        <v>36</v>
      </c>
      <c r="V3487">
        <v>0</v>
      </c>
      <c r="W3487">
        <v>0</v>
      </c>
      <c r="X3487">
        <v>0</v>
      </c>
      <c r="Y3487">
        <v>0</v>
      </c>
      <c r="Z3487">
        <v>0</v>
      </c>
    </row>
    <row r="3488" spans="1:26" x14ac:dyDescent="0.25">
      <c r="A3488">
        <v>107043383</v>
      </c>
      <c r="B3488" t="s">
        <v>114</v>
      </c>
      <c r="C3488" t="s">
        <v>65</v>
      </c>
      <c r="D3488">
        <v>10000095</v>
      </c>
      <c r="E3488">
        <v>10000095</v>
      </c>
      <c r="F3488">
        <v>1.06</v>
      </c>
      <c r="G3488">
        <v>30000050</v>
      </c>
      <c r="H3488">
        <v>0.5</v>
      </c>
      <c r="I3488">
        <v>2022</v>
      </c>
      <c r="J3488" t="s">
        <v>162</v>
      </c>
      <c r="K3488" t="s">
        <v>53</v>
      </c>
      <c r="L3488" s="127">
        <v>0.80486111111111114</v>
      </c>
      <c r="M3488" t="s">
        <v>28</v>
      </c>
      <c r="N3488" t="s">
        <v>49</v>
      </c>
      <c r="O3488" t="s">
        <v>30</v>
      </c>
      <c r="P3488" t="s">
        <v>54</v>
      </c>
      <c r="Q3488" t="s">
        <v>41</v>
      </c>
      <c r="R3488" t="s">
        <v>33</v>
      </c>
      <c r="S3488" t="s">
        <v>42</v>
      </c>
      <c r="T3488" t="s">
        <v>35</v>
      </c>
      <c r="U3488" s="1" t="s">
        <v>36</v>
      </c>
      <c r="V3488">
        <v>1</v>
      </c>
      <c r="W3488">
        <v>0</v>
      </c>
      <c r="X3488">
        <v>0</v>
      </c>
      <c r="Y3488">
        <v>0</v>
      </c>
      <c r="Z3488">
        <v>0</v>
      </c>
    </row>
    <row r="3489" spans="1:26" x14ac:dyDescent="0.25">
      <c r="A3489">
        <v>107043400</v>
      </c>
      <c r="B3489" t="s">
        <v>112</v>
      </c>
      <c r="C3489" t="s">
        <v>65</v>
      </c>
      <c r="D3489">
        <v>10000095</v>
      </c>
      <c r="E3489">
        <v>10000095</v>
      </c>
      <c r="F3489">
        <v>1.573</v>
      </c>
      <c r="G3489">
        <v>200700</v>
      </c>
      <c r="H3489">
        <v>0.9</v>
      </c>
      <c r="I3489">
        <v>2022</v>
      </c>
      <c r="J3489" t="s">
        <v>154</v>
      </c>
      <c r="K3489" t="s">
        <v>39</v>
      </c>
      <c r="L3489" s="127">
        <v>0.3520833333333333</v>
      </c>
      <c r="M3489" t="s">
        <v>28</v>
      </c>
      <c r="N3489" t="s">
        <v>49</v>
      </c>
      <c r="O3489" t="s">
        <v>30</v>
      </c>
      <c r="P3489" t="s">
        <v>31</v>
      </c>
      <c r="Q3489" t="s">
        <v>41</v>
      </c>
      <c r="R3489" t="s">
        <v>33</v>
      </c>
      <c r="S3489" t="s">
        <v>42</v>
      </c>
      <c r="T3489" t="s">
        <v>35</v>
      </c>
      <c r="U3489" s="1" t="s">
        <v>36</v>
      </c>
      <c r="V3489">
        <v>6</v>
      </c>
      <c r="W3489">
        <v>0</v>
      </c>
      <c r="X3489">
        <v>0</v>
      </c>
      <c r="Y3489">
        <v>0</v>
      </c>
      <c r="Z3489">
        <v>0</v>
      </c>
    </row>
    <row r="3490" spans="1:26" x14ac:dyDescent="0.25">
      <c r="A3490">
        <v>107043439</v>
      </c>
      <c r="B3490" t="s">
        <v>79</v>
      </c>
      <c r="C3490" t="s">
        <v>67</v>
      </c>
      <c r="D3490">
        <v>30000089</v>
      </c>
      <c r="E3490">
        <v>30000089</v>
      </c>
      <c r="F3490">
        <v>14.329000000000001</v>
      </c>
      <c r="G3490">
        <v>40001387</v>
      </c>
      <c r="H3490">
        <v>1.9E-2</v>
      </c>
      <c r="I3490">
        <v>2022</v>
      </c>
      <c r="J3490" t="s">
        <v>162</v>
      </c>
      <c r="K3490" t="s">
        <v>53</v>
      </c>
      <c r="L3490" s="127">
        <v>0.64583333333333337</v>
      </c>
      <c r="M3490" t="s">
        <v>40</v>
      </c>
      <c r="N3490" t="s">
        <v>29</v>
      </c>
      <c r="O3490" t="s">
        <v>30</v>
      </c>
      <c r="P3490" t="s">
        <v>54</v>
      </c>
      <c r="Q3490" t="s">
        <v>41</v>
      </c>
      <c r="R3490" t="s">
        <v>33</v>
      </c>
      <c r="S3490" t="s">
        <v>42</v>
      </c>
      <c r="T3490" t="s">
        <v>35</v>
      </c>
      <c r="U3490" s="1" t="s">
        <v>43</v>
      </c>
      <c r="V3490">
        <v>3</v>
      </c>
      <c r="W3490">
        <v>0</v>
      </c>
      <c r="X3490">
        <v>0</v>
      </c>
      <c r="Y3490">
        <v>0</v>
      </c>
      <c r="Z3490">
        <v>2</v>
      </c>
    </row>
    <row r="3491" spans="1:26" x14ac:dyDescent="0.25">
      <c r="A3491">
        <v>107043497</v>
      </c>
      <c r="B3491" t="s">
        <v>104</v>
      </c>
      <c r="C3491" t="s">
        <v>65</v>
      </c>
      <c r="D3491">
        <v>10000026</v>
      </c>
      <c r="E3491">
        <v>10000026</v>
      </c>
      <c r="F3491">
        <v>3.7229999999999999</v>
      </c>
      <c r="G3491">
        <v>200460</v>
      </c>
      <c r="H3491">
        <v>1.8</v>
      </c>
      <c r="I3491">
        <v>2022</v>
      </c>
      <c r="J3491" t="s">
        <v>162</v>
      </c>
      <c r="K3491" t="s">
        <v>27</v>
      </c>
      <c r="L3491" s="127">
        <v>0.90763888888888899</v>
      </c>
      <c r="M3491" t="s">
        <v>28</v>
      </c>
      <c r="N3491" t="s">
        <v>29</v>
      </c>
      <c r="O3491" t="s">
        <v>30</v>
      </c>
      <c r="P3491" t="s">
        <v>31</v>
      </c>
      <c r="Q3491" t="s">
        <v>41</v>
      </c>
      <c r="R3491" t="s">
        <v>33</v>
      </c>
      <c r="S3491" t="s">
        <v>42</v>
      </c>
      <c r="T3491" t="s">
        <v>57</v>
      </c>
      <c r="U3491" s="1" t="s">
        <v>36</v>
      </c>
      <c r="V3491">
        <v>1</v>
      </c>
      <c r="W3491">
        <v>0</v>
      </c>
      <c r="X3491">
        <v>0</v>
      </c>
      <c r="Y3491">
        <v>0</v>
      </c>
      <c r="Z3491">
        <v>0</v>
      </c>
    </row>
    <row r="3492" spans="1:26" x14ac:dyDescent="0.25">
      <c r="A3492">
        <v>107043535</v>
      </c>
      <c r="B3492" t="s">
        <v>112</v>
      </c>
      <c r="C3492" t="s">
        <v>65</v>
      </c>
      <c r="D3492">
        <v>10000095</v>
      </c>
      <c r="E3492">
        <v>10000095</v>
      </c>
      <c r="F3492">
        <v>4.0960000000000001</v>
      </c>
      <c r="G3492">
        <v>20000421</v>
      </c>
      <c r="H3492">
        <v>0.1</v>
      </c>
      <c r="I3492">
        <v>2022</v>
      </c>
      <c r="J3492" t="s">
        <v>162</v>
      </c>
      <c r="K3492" t="s">
        <v>58</v>
      </c>
      <c r="L3492" s="127">
        <v>0.50555555555555554</v>
      </c>
      <c r="M3492" t="s">
        <v>28</v>
      </c>
      <c r="N3492" t="s">
        <v>49</v>
      </c>
      <c r="O3492" t="s">
        <v>30</v>
      </c>
      <c r="P3492" t="s">
        <v>54</v>
      </c>
      <c r="Q3492" t="s">
        <v>41</v>
      </c>
      <c r="R3492" t="s">
        <v>33</v>
      </c>
      <c r="S3492" t="s">
        <v>42</v>
      </c>
      <c r="T3492" t="s">
        <v>35</v>
      </c>
      <c r="U3492" s="1" t="s">
        <v>43</v>
      </c>
      <c r="V3492">
        <v>8</v>
      </c>
      <c r="W3492">
        <v>0</v>
      </c>
      <c r="X3492">
        <v>0</v>
      </c>
      <c r="Y3492">
        <v>0</v>
      </c>
      <c r="Z3492">
        <v>1</v>
      </c>
    </row>
    <row r="3493" spans="1:26" x14ac:dyDescent="0.25">
      <c r="A3493">
        <v>107043556</v>
      </c>
      <c r="B3493" t="s">
        <v>112</v>
      </c>
      <c r="C3493" t="s">
        <v>65</v>
      </c>
      <c r="D3493">
        <v>10000095</v>
      </c>
      <c r="E3493">
        <v>10000095</v>
      </c>
      <c r="F3493">
        <v>3.9860000000000002</v>
      </c>
      <c r="G3493">
        <v>20000421</v>
      </c>
      <c r="H3493">
        <v>0.01</v>
      </c>
      <c r="I3493">
        <v>2022</v>
      </c>
      <c r="J3493" t="s">
        <v>162</v>
      </c>
      <c r="K3493" t="s">
        <v>53</v>
      </c>
      <c r="L3493" s="127">
        <v>0.62083333333333335</v>
      </c>
      <c r="M3493" t="s">
        <v>28</v>
      </c>
      <c r="N3493" t="s">
        <v>49</v>
      </c>
      <c r="O3493" t="s">
        <v>30</v>
      </c>
      <c r="P3493" t="s">
        <v>54</v>
      </c>
      <c r="Q3493" t="s">
        <v>41</v>
      </c>
      <c r="R3493" t="s">
        <v>33</v>
      </c>
      <c r="S3493" t="s">
        <v>42</v>
      </c>
      <c r="T3493" t="s">
        <v>35</v>
      </c>
      <c r="U3493" s="1" t="s">
        <v>43</v>
      </c>
      <c r="V3493">
        <v>2</v>
      </c>
      <c r="W3493">
        <v>0</v>
      </c>
      <c r="X3493">
        <v>0</v>
      </c>
      <c r="Y3493">
        <v>0</v>
      </c>
      <c r="Z3493">
        <v>1</v>
      </c>
    </row>
    <row r="3494" spans="1:26" x14ac:dyDescent="0.25">
      <c r="A3494">
        <v>107043566</v>
      </c>
      <c r="B3494" t="s">
        <v>166</v>
      </c>
      <c r="C3494" t="s">
        <v>65</v>
      </c>
      <c r="D3494">
        <v>10000040</v>
      </c>
      <c r="E3494">
        <v>10000040</v>
      </c>
      <c r="F3494">
        <v>14.788</v>
      </c>
      <c r="G3494">
        <v>30000801</v>
      </c>
      <c r="H3494">
        <v>3</v>
      </c>
      <c r="I3494">
        <v>2022</v>
      </c>
      <c r="J3494" t="s">
        <v>162</v>
      </c>
      <c r="K3494" t="s">
        <v>48</v>
      </c>
      <c r="L3494" s="127">
        <v>0.29722222222222222</v>
      </c>
      <c r="M3494" t="s">
        <v>40</v>
      </c>
      <c r="N3494" t="s">
        <v>29</v>
      </c>
      <c r="O3494" t="s">
        <v>30</v>
      </c>
      <c r="P3494" t="s">
        <v>54</v>
      </c>
      <c r="Q3494" t="s">
        <v>41</v>
      </c>
      <c r="R3494" t="s">
        <v>33</v>
      </c>
      <c r="S3494" t="s">
        <v>42</v>
      </c>
      <c r="T3494" t="s">
        <v>35</v>
      </c>
      <c r="U3494" s="1" t="s">
        <v>43</v>
      </c>
      <c r="V3494">
        <v>1</v>
      </c>
      <c r="W3494">
        <v>0</v>
      </c>
      <c r="X3494">
        <v>0</v>
      </c>
      <c r="Y3494">
        <v>0</v>
      </c>
      <c r="Z3494">
        <v>1</v>
      </c>
    </row>
    <row r="3495" spans="1:26" x14ac:dyDescent="0.25">
      <c r="A3495">
        <v>107043598</v>
      </c>
      <c r="B3495" t="s">
        <v>25</v>
      </c>
      <c r="C3495" t="s">
        <v>65</v>
      </c>
      <c r="D3495">
        <v>10000040</v>
      </c>
      <c r="E3495">
        <v>10000040</v>
      </c>
      <c r="F3495">
        <v>24.928000000000001</v>
      </c>
      <c r="G3495">
        <v>40002700</v>
      </c>
      <c r="H3495">
        <v>0.2</v>
      </c>
      <c r="I3495">
        <v>2022</v>
      </c>
      <c r="J3495" t="s">
        <v>162</v>
      </c>
      <c r="K3495" t="s">
        <v>48</v>
      </c>
      <c r="L3495" s="127">
        <v>0.50069444444444444</v>
      </c>
      <c r="M3495" t="s">
        <v>28</v>
      </c>
      <c r="N3495" t="s">
        <v>49</v>
      </c>
      <c r="O3495" t="s">
        <v>30</v>
      </c>
      <c r="P3495" t="s">
        <v>31</v>
      </c>
      <c r="Q3495" t="s">
        <v>41</v>
      </c>
      <c r="R3495" t="s">
        <v>33</v>
      </c>
      <c r="S3495" t="s">
        <v>42</v>
      </c>
      <c r="T3495" t="s">
        <v>35</v>
      </c>
      <c r="U3495" s="1" t="s">
        <v>43</v>
      </c>
      <c r="V3495">
        <v>2</v>
      </c>
      <c r="W3495">
        <v>0</v>
      </c>
      <c r="X3495">
        <v>0</v>
      </c>
      <c r="Y3495">
        <v>0</v>
      </c>
      <c r="Z3495">
        <v>1</v>
      </c>
    </row>
    <row r="3496" spans="1:26" x14ac:dyDescent="0.25">
      <c r="A3496">
        <v>107043646</v>
      </c>
      <c r="B3496" t="s">
        <v>25</v>
      </c>
      <c r="C3496" t="s">
        <v>65</v>
      </c>
      <c r="D3496">
        <v>10000040</v>
      </c>
      <c r="E3496">
        <v>10000040</v>
      </c>
      <c r="F3496">
        <v>27.196000000000002</v>
      </c>
      <c r="G3496">
        <v>20000070</v>
      </c>
      <c r="H3496">
        <v>5.7000000000000002E-2</v>
      </c>
      <c r="I3496">
        <v>2022</v>
      </c>
      <c r="J3496" t="s">
        <v>162</v>
      </c>
      <c r="K3496" t="s">
        <v>55</v>
      </c>
      <c r="L3496" s="127">
        <v>0.95763888888888893</v>
      </c>
      <c r="M3496" t="s">
        <v>28</v>
      </c>
      <c r="N3496" t="s">
        <v>49</v>
      </c>
      <c r="O3496" t="s">
        <v>30</v>
      </c>
      <c r="P3496" t="s">
        <v>54</v>
      </c>
      <c r="Q3496" t="s">
        <v>41</v>
      </c>
      <c r="R3496" t="s">
        <v>33</v>
      </c>
      <c r="S3496" t="s">
        <v>42</v>
      </c>
      <c r="T3496" t="s">
        <v>57</v>
      </c>
      <c r="U3496" s="1" t="s">
        <v>36</v>
      </c>
      <c r="V3496">
        <v>4</v>
      </c>
      <c r="W3496">
        <v>0</v>
      </c>
      <c r="X3496">
        <v>0</v>
      </c>
      <c r="Y3496">
        <v>0</v>
      </c>
      <c r="Z3496">
        <v>0</v>
      </c>
    </row>
    <row r="3497" spans="1:26" x14ac:dyDescent="0.25">
      <c r="A3497">
        <v>107043654</v>
      </c>
      <c r="B3497" t="s">
        <v>25</v>
      </c>
      <c r="C3497" t="s">
        <v>65</v>
      </c>
      <c r="D3497">
        <v>10000040</v>
      </c>
      <c r="E3497">
        <v>10000040</v>
      </c>
      <c r="F3497">
        <v>21.192</v>
      </c>
      <c r="G3497">
        <v>40005220</v>
      </c>
      <c r="H3497">
        <v>0.28000000000000003</v>
      </c>
      <c r="I3497">
        <v>2022</v>
      </c>
      <c r="J3497" t="s">
        <v>162</v>
      </c>
      <c r="K3497" t="s">
        <v>48</v>
      </c>
      <c r="L3497" s="127">
        <v>0.64722222222222225</v>
      </c>
      <c r="M3497" t="s">
        <v>28</v>
      </c>
      <c r="N3497" t="s">
        <v>29</v>
      </c>
      <c r="O3497" t="s">
        <v>30</v>
      </c>
      <c r="P3497" t="s">
        <v>31</v>
      </c>
      <c r="Q3497" t="s">
        <v>41</v>
      </c>
      <c r="R3497" t="s">
        <v>33</v>
      </c>
      <c r="S3497" t="s">
        <v>42</v>
      </c>
      <c r="T3497" t="s">
        <v>35</v>
      </c>
      <c r="U3497" s="1" t="s">
        <v>36</v>
      </c>
      <c r="V3497">
        <v>4</v>
      </c>
      <c r="W3497">
        <v>0</v>
      </c>
      <c r="X3497">
        <v>0</v>
      </c>
      <c r="Y3497">
        <v>0</v>
      </c>
      <c r="Z3497">
        <v>0</v>
      </c>
    </row>
    <row r="3498" spans="1:26" x14ac:dyDescent="0.25">
      <c r="A3498">
        <v>107043660</v>
      </c>
      <c r="B3498" t="s">
        <v>86</v>
      </c>
      <c r="C3498" t="s">
        <v>65</v>
      </c>
      <c r="D3498">
        <v>10000026</v>
      </c>
      <c r="E3498">
        <v>10000026</v>
      </c>
      <c r="F3498">
        <v>24.754999999999999</v>
      </c>
      <c r="G3498">
        <v>200360</v>
      </c>
      <c r="H3498">
        <v>1</v>
      </c>
      <c r="I3498">
        <v>2022</v>
      </c>
      <c r="J3498" t="s">
        <v>162</v>
      </c>
      <c r="K3498" t="s">
        <v>53</v>
      </c>
      <c r="L3498" s="127">
        <v>0.78055555555555556</v>
      </c>
      <c r="M3498" t="s">
        <v>28</v>
      </c>
      <c r="N3498" t="s">
        <v>49</v>
      </c>
      <c r="O3498" t="s">
        <v>30</v>
      </c>
      <c r="P3498" t="s">
        <v>31</v>
      </c>
      <c r="Q3498" t="s">
        <v>41</v>
      </c>
      <c r="R3498" t="s">
        <v>33</v>
      </c>
      <c r="S3498" t="s">
        <v>42</v>
      </c>
      <c r="T3498" t="s">
        <v>35</v>
      </c>
      <c r="U3498" s="1" t="s">
        <v>43</v>
      </c>
      <c r="V3498">
        <v>1</v>
      </c>
      <c r="W3498">
        <v>0</v>
      </c>
      <c r="X3498">
        <v>0</v>
      </c>
      <c r="Y3498">
        <v>0</v>
      </c>
      <c r="Z3498">
        <v>1</v>
      </c>
    </row>
    <row r="3499" spans="1:26" x14ac:dyDescent="0.25">
      <c r="A3499">
        <v>107043663</v>
      </c>
      <c r="B3499" t="s">
        <v>25</v>
      </c>
      <c r="C3499" t="s">
        <v>65</v>
      </c>
      <c r="D3499">
        <v>10000040</v>
      </c>
      <c r="E3499">
        <v>10000040</v>
      </c>
      <c r="F3499">
        <v>23.888000000000002</v>
      </c>
      <c r="G3499">
        <v>29000070</v>
      </c>
      <c r="H3499">
        <v>0.9</v>
      </c>
      <c r="I3499">
        <v>2022</v>
      </c>
      <c r="J3499" t="s">
        <v>162</v>
      </c>
      <c r="K3499" t="s">
        <v>53</v>
      </c>
      <c r="L3499" s="127">
        <v>0.66180555555555554</v>
      </c>
      <c r="M3499" t="s">
        <v>28</v>
      </c>
      <c r="N3499" t="s">
        <v>49</v>
      </c>
      <c r="O3499" t="s">
        <v>30</v>
      </c>
      <c r="P3499" t="s">
        <v>31</v>
      </c>
      <c r="Q3499" t="s">
        <v>41</v>
      </c>
      <c r="R3499" t="s">
        <v>33</v>
      </c>
      <c r="S3499" t="s">
        <v>42</v>
      </c>
      <c r="T3499" t="s">
        <v>35</v>
      </c>
      <c r="U3499" s="1" t="s">
        <v>36</v>
      </c>
      <c r="V3499">
        <v>2</v>
      </c>
      <c r="W3499">
        <v>0</v>
      </c>
      <c r="X3499">
        <v>0</v>
      </c>
      <c r="Y3499">
        <v>0</v>
      </c>
      <c r="Z3499">
        <v>0</v>
      </c>
    </row>
    <row r="3500" spans="1:26" x14ac:dyDescent="0.25">
      <c r="A3500">
        <v>107043832</v>
      </c>
      <c r="B3500" t="s">
        <v>101</v>
      </c>
      <c r="C3500" t="s">
        <v>67</v>
      </c>
      <c r="D3500">
        <v>30000740</v>
      </c>
      <c r="E3500">
        <v>30000740</v>
      </c>
      <c r="F3500">
        <v>999.99900000000002</v>
      </c>
      <c r="G3500">
        <v>50014004</v>
      </c>
      <c r="H3500">
        <v>0</v>
      </c>
      <c r="I3500">
        <v>2022</v>
      </c>
      <c r="J3500" t="s">
        <v>154</v>
      </c>
      <c r="K3500" t="s">
        <v>55</v>
      </c>
      <c r="L3500" s="127">
        <v>0.55555555555555558</v>
      </c>
      <c r="M3500" t="s">
        <v>28</v>
      </c>
      <c r="N3500" t="s">
        <v>49</v>
      </c>
      <c r="O3500" t="s">
        <v>30</v>
      </c>
      <c r="P3500" t="s">
        <v>31</v>
      </c>
      <c r="Q3500" t="s">
        <v>41</v>
      </c>
      <c r="R3500" t="s">
        <v>50</v>
      </c>
      <c r="S3500" t="s">
        <v>42</v>
      </c>
      <c r="T3500" t="s">
        <v>35</v>
      </c>
      <c r="U3500" s="1" t="s">
        <v>36</v>
      </c>
      <c r="V3500">
        <v>3</v>
      </c>
      <c r="W3500">
        <v>0</v>
      </c>
      <c r="X3500">
        <v>0</v>
      </c>
      <c r="Y3500">
        <v>0</v>
      </c>
      <c r="Z3500">
        <v>0</v>
      </c>
    </row>
    <row r="3501" spans="1:26" x14ac:dyDescent="0.25">
      <c r="A3501">
        <v>107043923</v>
      </c>
      <c r="B3501" t="s">
        <v>114</v>
      </c>
      <c r="C3501" t="s">
        <v>38</v>
      </c>
      <c r="D3501">
        <v>22000070</v>
      </c>
      <c r="E3501">
        <v>20000070</v>
      </c>
      <c r="F3501">
        <v>13.298</v>
      </c>
      <c r="G3501">
        <v>50033208</v>
      </c>
      <c r="H3501">
        <v>0.05</v>
      </c>
      <c r="I3501">
        <v>2022</v>
      </c>
      <c r="J3501" t="s">
        <v>162</v>
      </c>
      <c r="K3501" t="s">
        <v>39</v>
      </c>
      <c r="L3501" s="127">
        <v>0.51041666666666663</v>
      </c>
      <c r="M3501" t="s">
        <v>28</v>
      </c>
      <c r="N3501" t="s">
        <v>49</v>
      </c>
      <c r="O3501" t="s">
        <v>30</v>
      </c>
      <c r="P3501" t="s">
        <v>54</v>
      </c>
      <c r="Q3501" t="s">
        <v>41</v>
      </c>
      <c r="R3501" t="s">
        <v>33</v>
      </c>
      <c r="S3501" t="s">
        <v>42</v>
      </c>
      <c r="T3501" t="s">
        <v>35</v>
      </c>
      <c r="U3501" s="1" t="s">
        <v>36</v>
      </c>
      <c r="V3501">
        <v>3</v>
      </c>
      <c r="W3501">
        <v>0</v>
      </c>
      <c r="X3501">
        <v>0</v>
      </c>
      <c r="Y3501">
        <v>0</v>
      </c>
      <c r="Z3501">
        <v>0</v>
      </c>
    </row>
    <row r="3502" spans="1:26" x14ac:dyDescent="0.25">
      <c r="A3502">
        <v>107043951</v>
      </c>
      <c r="B3502" t="s">
        <v>81</v>
      </c>
      <c r="C3502" t="s">
        <v>45</v>
      </c>
      <c r="D3502">
        <v>50026656</v>
      </c>
      <c r="E3502">
        <v>50026656</v>
      </c>
      <c r="F3502">
        <v>6.5000000000000002E-2</v>
      </c>
      <c r="G3502">
        <v>50031937</v>
      </c>
      <c r="H3502">
        <v>9.5000000000000001E-2</v>
      </c>
      <c r="I3502">
        <v>2022</v>
      </c>
      <c r="J3502" t="s">
        <v>162</v>
      </c>
      <c r="K3502" t="s">
        <v>55</v>
      </c>
      <c r="L3502" s="127">
        <v>0.51180555555555551</v>
      </c>
      <c r="M3502" t="s">
        <v>28</v>
      </c>
      <c r="N3502" t="s">
        <v>49</v>
      </c>
      <c r="O3502" t="s">
        <v>30</v>
      </c>
      <c r="P3502" t="s">
        <v>68</v>
      </c>
      <c r="Q3502" t="s">
        <v>41</v>
      </c>
      <c r="R3502" t="s">
        <v>33</v>
      </c>
      <c r="S3502" t="s">
        <v>42</v>
      </c>
      <c r="T3502" t="s">
        <v>35</v>
      </c>
      <c r="U3502" s="1" t="s">
        <v>36</v>
      </c>
      <c r="V3502">
        <v>3</v>
      </c>
      <c r="W3502">
        <v>0</v>
      </c>
      <c r="X3502">
        <v>0</v>
      </c>
      <c r="Y3502">
        <v>0</v>
      </c>
      <c r="Z3502">
        <v>0</v>
      </c>
    </row>
    <row r="3503" spans="1:26" x14ac:dyDescent="0.25">
      <c r="A3503">
        <v>107044032</v>
      </c>
      <c r="B3503" t="s">
        <v>44</v>
      </c>
      <c r="C3503" t="s">
        <v>45</v>
      </c>
      <c r="D3503">
        <v>50014232</v>
      </c>
      <c r="E3503">
        <v>30000098</v>
      </c>
      <c r="F3503">
        <v>2.0169999999999999</v>
      </c>
      <c r="G3503">
        <v>50013109</v>
      </c>
      <c r="H3503">
        <v>0</v>
      </c>
      <c r="I3503">
        <v>2022</v>
      </c>
      <c r="J3503" t="s">
        <v>162</v>
      </c>
      <c r="K3503" t="s">
        <v>55</v>
      </c>
      <c r="L3503" s="127">
        <v>0.7715277777777777</v>
      </c>
      <c r="M3503" t="s">
        <v>28</v>
      </c>
      <c r="N3503" t="s">
        <v>29</v>
      </c>
      <c r="O3503" t="s">
        <v>30</v>
      </c>
      <c r="P3503" t="s">
        <v>31</v>
      </c>
      <c r="Q3503" t="s">
        <v>41</v>
      </c>
      <c r="R3503" t="s">
        <v>33</v>
      </c>
      <c r="S3503" t="s">
        <v>42</v>
      </c>
      <c r="T3503" t="s">
        <v>35</v>
      </c>
      <c r="U3503" s="1" t="s">
        <v>36</v>
      </c>
      <c r="V3503">
        <v>2</v>
      </c>
      <c r="W3503">
        <v>0</v>
      </c>
      <c r="X3503">
        <v>0</v>
      </c>
      <c r="Y3503">
        <v>0</v>
      </c>
      <c r="Z3503">
        <v>0</v>
      </c>
    </row>
    <row r="3504" spans="1:26" x14ac:dyDescent="0.25">
      <c r="A3504">
        <v>107044053</v>
      </c>
      <c r="B3504" t="s">
        <v>81</v>
      </c>
      <c r="C3504" t="s">
        <v>45</v>
      </c>
      <c r="D3504">
        <v>50028612</v>
      </c>
      <c r="E3504">
        <v>50028612</v>
      </c>
      <c r="F3504">
        <v>8.0449999999999999</v>
      </c>
      <c r="G3504">
        <v>50019449</v>
      </c>
      <c r="H3504">
        <v>3.7999999999999999E-2</v>
      </c>
      <c r="I3504">
        <v>2022</v>
      </c>
      <c r="J3504" t="s">
        <v>162</v>
      </c>
      <c r="K3504" t="s">
        <v>53</v>
      </c>
      <c r="L3504" s="127">
        <v>0.34583333333333338</v>
      </c>
      <c r="M3504" t="s">
        <v>28</v>
      </c>
      <c r="N3504" t="s">
        <v>49</v>
      </c>
      <c r="O3504" t="s">
        <v>30</v>
      </c>
      <c r="P3504" t="s">
        <v>54</v>
      </c>
      <c r="Q3504" t="s">
        <v>41</v>
      </c>
      <c r="R3504" t="s">
        <v>33</v>
      </c>
      <c r="S3504" t="s">
        <v>42</v>
      </c>
      <c r="T3504" t="s">
        <v>35</v>
      </c>
      <c r="U3504" s="1" t="s">
        <v>36</v>
      </c>
      <c r="V3504">
        <v>2</v>
      </c>
      <c r="W3504">
        <v>0</v>
      </c>
      <c r="X3504">
        <v>0</v>
      </c>
      <c r="Y3504">
        <v>0</v>
      </c>
      <c r="Z3504">
        <v>0</v>
      </c>
    </row>
    <row r="3505" spans="1:26" x14ac:dyDescent="0.25">
      <c r="A3505">
        <v>107044067</v>
      </c>
      <c r="B3505" t="s">
        <v>81</v>
      </c>
      <c r="C3505" t="s">
        <v>45</v>
      </c>
      <c r="D3505">
        <v>50026310</v>
      </c>
      <c r="E3505">
        <v>40002810</v>
      </c>
      <c r="F3505">
        <v>0.13800000000000001</v>
      </c>
      <c r="G3505">
        <v>50031793</v>
      </c>
      <c r="H3505">
        <v>0</v>
      </c>
      <c r="I3505">
        <v>2022</v>
      </c>
      <c r="J3505" t="s">
        <v>162</v>
      </c>
      <c r="K3505" t="s">
        <v>55</v>
      </c>
      <c r="L3505" s="127">
        <v>0.49722222222222223</v>
      </c>
      <c r="M3505" t="s">
        <v>40</v>
      </c>
      <c r="N3505" t="s">
        <v>49</v>
      </c>
      <c r="O3505" t="s">
        <v>30</v>
      </c>
      <c r="P3505" t="s">
        <v>54</v>
      </c>
      <c r="Q3505" t="s">
        <v>41</v>
      </c>
      <c r="R3505" t="s">
        <v>50</v>
      </c>
      <c r="S3505" t="s">
        <v>42</v>
      </c>
      <c r="T3505" t="s">
        <v>35</v>
      </c>
      <c r="U3505" s="1" t="s">
        <v>36</v>
      </c>
      <c r="V3505">
        <v>3</v>
      </c>
      <c r="W3505">
        <v>0</v>
      </c>
      <c r="X3505">
        <v>0</v>
      </c>
      <c r="Y3505">
        <v>0</v>
      </c>
      <c r="Z3505">
        <v>0</v>
      </c>
    </row>
    <row r="3506" spans="1:26" x14ac:dyDescent="0.25">
      <c r="A3506">
        <v>107044115</v>
      </c>
      <c r="B3506" t="s">
        <v>232</v>
      </c>
      <c r="C3506" t="s">
        <v>67</v>
      </c>
      <c r="D3506">
        <v>30000046</v>
      </c>
      <c r="E3506">
        <v>30000046</v>
      </c>
      <c r="F3506">
        <v>2.5150000000000001</v>
      </c>
      <c r="G3506">
        <v>40001604</v>
      </c>
      <c r="H3506">
        <v>0.5</v>
      </c>
      <c r="I3506">
        <v>2022</v>
      </c>
      <c r="J3506" t="s">
        <v>154</v>
      </c>
      <c r="K3506" t="s">
        <v>55</v>
      </c>
      <c r="L3506" s="127">
        <v>0.84652777777777777</v>
      </c>
      <c r="M3506" t="s">
        <v>28</v>
      </c>
      <c r="N3506" t="s">
        <v>29</v>
      </c>
      <c r="O3506" t="s">
        <v>30</v>
      </c>
      <c r="P3506" t="s">
        <v>54</v>
      </c>
      <c r="Q3506" t="s">
        <v>32</v>
      </c>
      <c r="R3506" t="s">
        <v>33</v>
      </c>
      <c r="S3506" t="s">
        <v>42</v>
      </c>
      <c r="T3506" t="s">
        <v>52</v>
      </c>
      <c r="U3506" s="1" t="s">
        <v>105</v>
      </c>
      <c r="V3506">
        <v>1</v>
      </c>
      <c r="W3506">
        <v>1</v>
      </c>
      <c r="X3506">
        <v>0</v>
      </c>
      <c r="Y3506">
        <v>0</v>
      </c>
      <c r="Z3506">
        <v>0</v>
      </c>
    </row>
    <row r="3507" spans="1:26" x14ac:dyDescent="0.25">
      <c r="A3507">
        <v>107044134</v>
      </c>
      <c r="B3507" t="s">
        <v>81</v>
      </c>
      <c r="C3507" t="s">
        <v>65</v>
      </c>
      <c r="D3507">
        <v>10000485</v>
      </c>
      <c r="E3507">
        <v>10800485</v>
      </c>
      <c r="F3507">
        <v>31.009</v>
      </c>
      <c r="G3507">
        <v>50025426</v>
      </c>
      <c r="H3507">
        <v>2</v>
      </c>
      <c r="I3507">
        <v>2022</v>
      </c>
      <c r="J3507" t="s">
        <v>162</v>
      </c>
      <c r="K3507" t="s">
        <v>53</v>
      </c>
      <c r="L3507" s="127">
        <v>0.4909722222222222</v>
      </c>
      <c r="M3507" t="s">
        <v>28</v>
      </c>
      <c r="N3507" t="s">
        <v>49</v>
      </c>
      <c r="O3507" t="s">
        <v>30</v>
      </c>
      <c r="P3507" t="s">
        <v>31</v>
      </c>
      <c r="Q3507" t="s">
        <v>41</v>
      </c>
      <c r="R3507" t="s">
        <v>33</v>
      </c>
      <c r="S3507" t="s">
        <v>42</v>
      </c>
      <c r="T3507" t="s">
        <v>35</v>
      </c>
      <c r="U3507" s="1" t="s">
        <v>36</v>
      </c>
      <c r="V3507">
        <v>2</v>
      </c>
      <c r="W3507">
        <v>0</v>
      </c>
      <c r="X3507">
        <v>0</v>
      </c>
      <c r="Y3507">
        <v>0</v>
      </c>
      <c r="Z3507">
        <v>0</v>
      </c>
    </row>
    <row r="3508" spans="1:26" x14ac:dyDescent="0.25">
      <c r="A3508">
        <v>107044140</v>
      </c>
      <c r="B3508" t="s">
        <v>101</v>
      </c>
      <c r="C3508" t="s">
        <v>67</v>
      </c>
      <c r="D3508">
        <v>30000024</v>
      </c>
      <c r="E3508">
        <v>30000024</v>
      </c>
      <c r="F3508">
        <v>3.8159999999999998</v>
      </c>
      <c r="G3508">
        <v>40001153</v>
      </c>
      <c r="H3508">
        <v>0.1</v>
      </c>
      <c r="I3508">
        <v>2022</v>
      </c>
      <c r="J3508" t="s">
        <v>162</v>
      </c>
      <c r="K3508" t="s">
        <v>48</v>
      </c>
      <c r="L3508" s="127">
        <v>0.67222222222222217</v>
      </c>
      <c r="M3508" t="s">
        <v>51</v>
      </c>
      <c r="N3508" t="s">
        <v>49</v>
      </c>
      <c r="P3508" t="s">
        <v>31</v>
      </c>
      <c r="Q3508" t="s">
        <v>32</v>
      </c>
      <c r="R3508" t="s">
        <v>33</v>
      </c>
      <c r="S3508" t="s">
        <v>42</v>
      </c>
      <c r="T3508" t="s">
        <v>35</v>
      </c>
      <c r="U3508" s="1" t="s">
        <v>64</v>
      </c>
      <c r="V3508">
        <v>2</v>
      </c>
      <c r="W3508">
        <v>0</v>
      </c>
      <c r="X3508">
        <v>0</v>
      </c>
      <c r="Y3508">
        <v>1</v>
      </c>
      <c r="Z3508">
        <v>0</v>
      </c>
    </row>
    <row r="3509" spans="1:26" x14ac:dyDescent="0.25">
      <c r="A3509">
        <v>107044154</v>
      </c>
      <c r="B3509" t="s">
        <v>104</v>
      </c>
      <c r="C3509" t="s">
        <v>65</v>
      </c>
      <c r="D3509">
        <v>10000026</v>
      </c>
      <c r="E3509">
        <v>10000026</v>
      </c>
      <c r="F3509">
        <v>7.5910000000000002</v>
      </c>
      <c r="G3509">
        <v>20000025</v>
      </c>
      <c r="H3509">
        <v>4.3</v>
      </c>
      <c r="I3509">
        <v>2022</v>
      </c>
      <c r="J3509" t="s">
        <v>162</v>
      </c>
      <c r="K3509" t="s">
        <v>48</v>
      </c>
      <c r="L3509" s="127">
        <v>0.22708333333333333</v>
      </c>
      <c r="M3509" t="s">
        <v>28</v>
      </c>
      <c r="N3509" t="s">
        <v>49</v>
      </c>
      <c r="O3509" t="s">
        <v>30</v>
      </c>
      <c r="P3509" t="s">
        <v>31</v>
      </c>
      <c r="Q3509" t="s">
        <v>32</v>
      </c>
      <c r="R3509" t="s">
        <v>33</v>
      </c>
      <c r="S3509" t="s">
        <v>42</v>
      </c>
      <c r="T3509" t="s">
        <v>57</v>
      </c>
      <c r="U3509" s="1" t="s">
        <v>36</v>
      </c>
      <c r="V3509">
        <v>2</v>
      </c>
      <c r="W3509">
        <v>0</v>
      </c>
      <c r="X3509">
        <v>0</v>
      </c>
      <c r="Y3509">
        <v>0</v>
      </c>
      <c r="Z3509">
        <v>0</v>
      </c>
    </row>
    <row r="3510" spans="1:26" x14ac:dyDescent="0.25">
      <c r="A3510">
        <v>107044170</v>
      </c>
      <c r="B3510" t="s">
        <v>86</v>
      </c>
      <c r="C3510" t="s">
        <v>65</v>
      </c>
      <c r="D3510">
        <v>10000026</v>
      </c>
      <c r="E3510">
        <v>10000026</v>
      </c>
      <c r="F3510">
        <v>23.754999999999999</v>
      </c>
      <c r="G3510">
        <v>200360</v>
      </c>
      <c r="H3510">
        <v>0</v>
      </c>
      <c r="I3510">
        <v>2022</v>
      </c>
      <c r="J3510" t="s">
        <v>162</v>
      </c>
      <c r="K3510" t="s">
        <v>48</v>
      </c>
      <c r="L3510" s="127">
        <v>0.64652777777777781</v>
      </c>
      <c r="M3510" t="s">
        <v>28</v>
      </c>
      <c r="N3510" t="s">
        <v>49</v>
      </c>
      <c r="O3510" t="s">
        <v>30</v>
      </c>
      <c r="P3510" t="s">
        <v>31</v>
      </c>
      <c r="Q3510" t="s">
        <v>62</v>
      </c>
      <c r="R3510" t="s">
        <v>33</v>
      </c>
      <c r="S3510" t="s">
        <v>34</v>
      </c>
      <c r="T3510" t="s">
        <v>35</v>
      </c>
      <c r="U3510" s="1" t="s">
        <v>36</v>
      </c>
      <c r="V3510">
        <v>6</v>
      </c>
      <c r="W3510">
        <v>0</v>
      </c>
      <c r="X3510">
        <v>0</v>
      </c>
      <c r="Y3510">
        <v>0</v>
      </c>
      <c r="Z3510">
        <v>0</v>
      </c>
    </row>
    <row r="3511" spans="1:26" x14ac:dyDescent="0.25">
      <c r="A3511">
        <v>107044173</v>
      </c>
      <c r="B3511" t="s">
        <v>86</v>
      </c>
      <c r="C3511" t="s">
        <v>65</v>
      </c>
      <c r="D3511">
        <v>10000026</v>
      </c>
      <c r="E3511">
        <v>10000026</v>
      </c>
      <c r="F3511">
        <v>26.765999999999998</v>
      </c>
      <c r="G3511">
        <v>200390</v>
      </c>
      <c r="H3511">
        <v>0</v>
      </c>
      <c r="I3511">
        <v>2022</v>
      </c>
      <c r="J3511" t="s">
        <v>162</v>
      </c>
      <c r="K3511" t="s">
        <v>48</v>
      </c>
      <c r="L3511" s="127">
        <v>0.7006944444444444</v>
      </c>
      <c r="M3511" t="s">
        <v>28</v>
      </c>
      <c r="N3511" t="s">
        <v>49</v>
      </c>
      <c r="O3511" t="s">
        <v>30</v>
      </c>
      <c r="P3511" t="s">
        <v>31</v>
      </c>
      <c r="Q3511" t="s">
        <v>41</v>
      </c>
      <c r="R3511" t="s">
        <v>33</v>
      </c>
      <c r="S3511" t="s">
        <v>34</v>
      </c>
      <c r="T3511" t="s">
        <v>35</v>
      </c>
      <c r="U3511" s="1" t="s">
        <v>36</v>
      </c>
      <c r="V3511">
        <v>6</v>
      </c>
      <c r="W3511">
        <v>0</v>
      </c>
      <c r="X3511">
        <v>0</v>
      </c>
      <c r="Y3511">
        <v>0</v>
      </c>
      <c r="Z3511">
        <v>0</v>
      </c>
    </row>
    <row r="3512" spans="1:26" x14ac:dyDescent="0.25">
      <c r="A3512">
        <v>107044186</v>
      </c>
      <c r="B3512" t="s">
        <v>148</v>
      </c>
      <c r="C3512" t="s">
        <v>65</v>
      </c>
      <c r="D3512">
        <v>10000040</v>
      </c>
      <c r="E3512">
        <v>10000040</v>
      </c>
      <c r="F3512">
        <v>20.100000000000001</v>
      </c>
      <c r="G3512">
        <v>200210</v>
      </c>
      <c r="H3512">
        <v>0.9</v>
      </c>
      <c r="I3512">
        <v>2022</v>
      </c>
      <c r="J3512" t="s">
        <v>162</v>
      </c>
      <c r="K3512" t="s">
        <v>48</v>
      </c>
      <c r="L3512" s="127">
        <v>0.60625000000000007</v>
      </c>
      <c r="M3512" t="s">
        <v>40</v>
      </c>
      <c r="N3512" t="s">
        <v>49</v>
      </c>
      <c r="O3512" t="s">
        <v>30</v>
      </c>
      <c r="P3512" t="s">
        <v>68</v>
      </c>
      <c r="Q3512" t="s">
        <v>41</v>
      </c>
      <c r="R3512" t="s">
        <v>33</v>
      </c>
      <c r="S3512" t="s">
        <v>42</v>
      </c>
      <c r="T3512" t="s">
        <v>35</v>
      </c>
      <c r="U3512" s="1" t="s">
        <v>36</v>
      </c>
      <c r="V3512">
        <v>3</v>
      </c>
      <c r="W3512">
        <v>0</v>
      </c>
      <c r="X3512">
        <v>0</v>
      </c>
      <c r="Y3512">
        <v>0</v>
      </c>
      <c r="Z3512">
        <v>0</v>
      </c>
    </row>
    <row r="3513" spans="1:26" x14ac:dyDescent="0.25">
      <c r="A3513">
        <v>107044236</v>
      </c>
      <c r="B3513" t="s">
        <v>117</v>
      </c>
      <c r="C3513" t="s">
        <v>65</v>
      </c>
      <c r="D3513">
        <v>10000077</v>
      </c>
      <c r="E3513">
        <v>10000077</v>
      </c>
      <c r="F3513">
        <v>20.678999999999998</v>
      </c>
      <c r="G3513">
        <v>10000040</v>
      </c>
      <c r="H3513">
        <v>0.25</v>
      </c>
      <c r="I3513">
        <v>2022</v>
      </c>
      <c r="J3513" t="s">
        <v>162</v>
      </c>
      <c r="K3513" t="s">
        <v>55</v>
      </c>
      <c r="L3513" s="127">
        <v>0.45694444444444443</v>
      </c>
      <c r="M3513" t="s">
        <v>28</v>
      </c>
      <c r="N3513" t="s">
        <v>49</v>
      </c>
      <c r="O3513" t="s">
        <v>30</v>
      </c>
      <c r="P3513" t="s">
        <v>31</v>
      </c>
      <c r="Q3513" t="s">
        <v>41</v>
      </c>
      <c r="R3513" t="s">
        <v>33</v>
      </c>
      <c r="S3513" t="s">
        <v>42</v>
      </c>
      <c r="T3513" t="s">
        <v>35</v>
      </c>
      <c r="U3513" s="1" t="s">
        <v>36</v>
      </c>
      <c r="V3513">
        <v>2</v>
      </c>
      <c r="W3513">
        <v>0</v>
      </c>
      <c r="X3513">
        <v>0</v>
      </c>
      <c r="Y3513">
        <v>0</v>
      </c>
      <c r="Z3513">
        <v>0</v>
      </c>
    </row>
    <row r="3514" spans="1:26" x14ac:dyDescent="0.25">
      <c r="A3514">
        <v>107044247</v>
      </c>
      <c r="B3514" t="s">
        <v>86</v>
      </c>
      <c r="C3514" t="s">
        <v>65</v>
      </c>
      <c r="D3514">
        <v>10000026</v>
      </c>
      <c r="E3514">
        <v>10000026</v>
      </c>
      <c r="F3514">
        <v>24.757000000000001</v>
      </c>
      <c r="G3514">
        <v>200375</v>
      </c>
      <c r="H3514">
        <v>0.5</v>
      </c>
      <c r="I3514">
        <v>2022</v>
      </c>
      <c r="J3514" t="s">
        <v>162</v>
      </c>
      <c r="K3514" t="s">
        <v>55</v>
      </c>
      <c r="L3514" s="127">
        <v>0.47569444444444442</v>
      </c>
      <c r="M3514" t="s">
        <v>28</v>
      </c>
      <c r="N3514" t="s">
        <v>29</v>
      </c>
      <c r="O3514" t="s">
        <v>30</v>
      </c>
      <c r="P3514" t="s">
        <v>31</v>
      </c>
      <c r="Q3514" t="s">
        <v>41</v>
      </c>
      <c r="R3514" t="s">
        <v>33</v>
      </c>
      <c r="S3514" t="s">
        <v>42</v>
      </c>
      <c r="T3514" t="s">
        <v>35</v>
      </c>
      <c r="U3514" s="1" t="s">
        <v>36</v>
      </c>
      <c r="V3514">
        <v>2</v>
      </c>
      <c r="W3514">
        <v>0</v>
      </c>
      <c r="X3514">
        <v>0</v>
      </c>
      <c r="Y3514">
        <v>0</v>
      </c>
      <c r="Z3514">
        <v>0</v>
      </c>
    </row>
    <row r="3515" spans="1:26" x14ac:dyDescent="0.25">
      <c r="A3515">
        <v>107044253</v>
      </c>
      <c r="B3515" t="s">
        <v>86</v>
      </c>
      <c r="C3515" t="s">
        <v>65</v>
      </c>
      <c r="D3515">
        <v>10000026</v>
      </c>
      <c r="E3515">
        <v>10000026</v>
      </c>
      <c r="F3515">
        <v>24.757000000000001</v>
      </c>
      <c r="G3515">
        <v>200375</v>
      </c>
      <c r="H3515">
        <v>0.5</v>
      </c>
      <c r="I3515">
        <v>2022</v>
      </c>
      <c r="J3515" t="s">
        <v>162</v>
      </c>
      <c r="K3515" t="s">
        <v>55</v>
      </c>
      <c r="L3515" s="127">
        <v>0.47500000000000003</v>
      </c>
      <c r="M3515" t="s">
        <v>28</v>
      </c>
      <c r="N3515" t="s">
        <v>29</v>
      </c>
      <c r="O3515" t="s">
        <v>30</v>
      </c>
      <c r="P3515" t="s">
        <v>31</v>
      </c>
      <c r="Q3515" t="s">
        <v>41</v>
      </c>
      <c r="R3515" t="s">
        <v>33</v>
      </c>
      <c r="S3515" t="s">
        <v>42</v>
      </c>
      <c r="T3515" t="s">
        <v>35</v>
      </c>
      <c r="U3515" s="1" t="s">
        <v>36</v>
      </c>
      <c r="V3515">
        <v>2</v>
      </c>
      <c r="W3515">
        <v>0</v>
      </c>
      <c r="X3515">
        <v>0</v>
      </c>
      <c r="Y3515">
        <v>0</v>
      </c>
      <c r="Z3515">
        <v>0</v>
      </c>
    </row>
    <row r="3516" spans="1:26" x14ac:dyDescent="0.25">
      <c r="A3516">
        <v>107044270</v>
      </c>
      <c r="B3516" t="s">
        <v>86</v>
      </c>
      <c r="C3516" t="s">
        <v>65</v>
      </c>
      <c r="D3516">
        <v>10000026</v>
      </c>
      <c r="E3516">
        <v>10000026</v>
      </c>
      <c r="F3516">
        <v>25.004999999999999</v>
      </c>
      <c r="G3516">
        <v>200370</v>
      </c>
      <c r="H3516">
        <v>0.25</v>
      </c>
      <c r="I3516">
        <v>2022</v>
      </c>
      <c r="J3516" t="s">
        <v>162</v>
      </c>
      <c r="K3516" t="s">
        <v>53</v>
      </c>
      <c r="L3516" s="127">
        <v>0.74722222222222223</v>
      </c>
      <c r="M3516" t="s">
        <v>28</v>
      </c>
      <c r="N3516" t="s">
        <v>49</v>
      </c>
      <c r="O3516" t="s">
        <v>30</v>
      </c>
      <c r="P3516" t="s">
        <v>31</v>
      </c>
      <c r="Q3516" t="s">
        <v>32</v>
      </c>
      <c r="R3516" t="s">
        <v>33</v>
      </c>
      <c r="S3516" t="s">
        <v>34</v>
      </c>
      <c r="T3516" t="s">
        <v>35</v>
      </c>
      <c r="U3516" s="1" t="s">
        <v>36</v>
      </c>
      <c r="V3516">
        <v>3</v>
      </c>
      <c r="W3516">
        <v>0</v>
      </c>
      <c r="X3516">
        <v>0</v>
      </c>
      <c r="Y3516">
        <v>0</v>
      </c>
      <c r="Z3516">
        <v>0</v>
      </c>
    </row>
    <row r="3517" spans="1:26" x14ac:dyDescent="0.25">
      <c r="A3517">
        <v>107044285</v>
      </c>
      <c r="B3517" t="s">
        <v>86</v>
      </c>
      <c r="C3517" t="s">
        <v>65</v>
      </c>
      <c r="D3517">
        <v>10000026</v>
      </c>
      <c r="E3517">
        <v>10000026</v>
      </c>
      <c r="F3517">
        <v>21.818999999999999</v>
      </c>
      <c r="G3517">
        <v>200340</v>
      </c>
      <c r="H3517">
        <v>5.7000000000000002E-2</v>
      </c>
      <c r="I3517">
        <v>2022</v>
      </c>
      <c r="J3517" t="s">
        <v>162</v>
      </c>
      <c r="K3517" t="s">
        <v>55</v>
      </c>
      <c r="L3517" s="127">
        <v>0.51180555555555551</v>
      </c>
      <c r="M3517" t="s">
        <v>28</v>
      </c>
      <c r="N3517" t="s">
        <v>49</v>
      </c>
      <c r="O3517" t="s">
        <v>30</v>
      </c>
      <c r="P3517" t="s">
        <v>31</v>
      </c>
      <c r="Q3517" t="s">
        <v>41</v>
      </c>
      <c r="R3517" t="s">
        <v>33</v>
      </c>
      <c r="S3517" t="s">
        <v>42</v>
      </c>
      <c r="T3517" t="s">
        <v>35</v>
      </c>
      <c r="U3517" s="1" t="s">
        <v>36</v>
      </c>
      <c r="V3517">
        <v>3</v>
      </c>
      <c r="W3517">
        <v>0</v>
      </c>
      <c r="X3517">
        <v>0</v>
      </c>
      <c r="Y3517">
        <v>0</v>
      </c>
      <c r="Z3517">
        <v>0</v>
      </c>
    </row>
    <row r="3518" spans="1:26" x14ac:dyDescent="0.25">
      <c r="A3518">
        <v>107044346</v>
      </c>
      <c r="B3518" t="s">
        <v>97</v>
      </c>
      <c r="C3518" t="s">
        <v>65</v>
      </c>
      <c r="D3518">
        <v>19000040</v>
      </c>
      <c r="E3518">
        <v>10000040</v>
      </c>
      <c r="F3518">
        <v>14.627000000000001</v>
      </c>
      <c r="G3518">
        <v>50025329</v>
      </c>
      <c r="H3518">
        <v>0.1</v>
      </c>
      <c r="I3518">
        <v>2022</v>
      </c>
      <c r="J3518" t="s">
        <v>162</v>
      </c>
      <c r="K3518" t="s">
        <v>58</v>
      </c>
      <c r="L3518" s="127">
        <v>0.46527777777777773</v>
      </c>
      <c r="M3518" t="s">
        <v>28</v>
      </c>
      <c r="N3518" t="s">
        <v>49</v>
      </c>
      <c r="P3518" t="s">
        <v>68</v>
      </c>
      <c r="Q3518" t="s">
        <v>41</v>
      </c>
      <c r="R3518" t="s">
        <v>33</v>
      </c>
      <c r="S3518" t="s">
        <v>42</v>
      </c>
      <c r="T3518" t="s">
        <v>35</v>
      </c>
      <c r="U3518" s="1" t="s">
        <v>36</v>
      </c>
      <c r="V3518">
        <v>4</v>
      </c>
      <c r="W3518">
        <v>0</v>
      </c>
      <c r="X3518">
        <v>0</v>
      </c>
      <c r="Y3518">
        <v>0</v>
      </c>
      <c r="Z3518">
        <v>0</v>
      </c>
    </row>
    <row r="3519" spans="1:26" x14ac:dyDescent="0.25">
      <c r="A3519">
        <v>107044362</v>
      </c>
      <c r="B3519" t="s">
        <v>81</v>
      </c>
      <c r="C3519" t="s">
        <v>45</v>
      </c>
      <c r="D3519">
        <v>50029513</v>
      </c>
      <c r="E3519">
        <v>40002480</v>
      </c>
      <c r="F3519">
        <v>0.499</v>
      </c>
      <c r="G3519">
        <v>50011998</v>
      </c>
      <c r="H3519">
        <v>0.25</v>
      </c>
      <c r="I3519">
        <v>2022</v>
      </c>
      <c r="J3519" t="s">
        <v>162</v>
      </c>
      <c r="K3519" t="s">
        <v>58</v>
      </c>
      <c r="L3519" s="127">
        <v>0.50486111111111109</v>
      </c>
      <c r="M3519" t="s">
        <v>28</v>
      </c>
      <c r="N3519" t="s">
        <v>29</v>
      </c>
      <c r="O3519" t="s">
        <v>30</v>
      </c>
      <c r="P3519" t="s">
        <v>31</v>
      </c>
      <c r="Q3519" t="s">
        <v>41</v>
      </c>
      <c r="R3519" t="s">
        <v>33</v>
      </c>
      <c r="S3519" t="s">
        <v>42</v>
      </c>
      <c r="T3519" t="s">
        <v>35</v>
      </c>
      <c r="U3519" s="1" t="s">
        <v>36</v>
      </c>
      <c r="V3519">
        <v>4</v>
      </c>
      <c r="W3519">
        <v>0</v>
      </c>
      <c r="X3519">
        <v>0</v>
      </c>
      <c r="Y3519">
        <v>0</v>
      </c>
      <c r="Z3519">
        <v>0</v>
      </c>
    </row>
    <row r="3520" spans="1:26" x14ac:dyDescent="0.25">
      <c r="A3520">
        <v>107044429</v>
      </c>
      <c r="B3520" t="s">
        <v>97</v>
      </c>
      <c r="C3520" t="s">
        <v>65</v>
      </c>
      <c r="D3520">
        <v>19000040</v>
      </c>
      <c r="E3520">
        <v>10000040</v>
      </c>
      <c r="F3520">
        <v>15.113</v>
      </c>
      <c r="G3520">
        <v>50009622</v>
      </c>
      <c r="H3520">
        <v>1.9E-2</v>
      </c>
      <c r="I3520">
        <v>2022</v>
      </c>
      <c r="J3520" t="s">
        <v>162</v>
      </c>
      <c r="K3520" t="s">
        <v>58</v>
      </c>
      <c r="L3520" s="127">
        <v>0.60416666666666663</v>
      </c>
      <c r="M3520" t="s">
        <v>28</v>
      </c>
      <c r="N3520" t="s">
        <v>49</v>
      </c>
      <c r="P3520" t="s">
        <v>68</v>
      </c>
      <c r="Q3520" t="s">
        <v>41</v>
      </c>
      <c r="R3520" t="s">
        <v>33</v>
      </c>
      <c r="S3520" t="s">
        <v>42</v>
      </c>
      <c r="T3520" t="s">
        <v>35</v>
      </c>
      <c r="U3520" s="1" t="s">
        <v>36</v>
      </c>
      <c r="V3520">
        <v>6</v>
      </c>
      <c r="W3520">
        <v>0</v>
      </c>
      <c r="X3520">
        <v>0</v>
      </c>
      <c r="Y3520">
        <v>0</v>
      </c>
      <c r="Z3520">
        <v>0</v>
      </c>
    </row>
    <row r="3521" spans="1:26" x14ac:dyDescent="0.25">
      <c r="A3521">
        <v>107044565</v>
      </c>
      <c r="B3521" t="s">
        <v>25</v>
      </c>
      <c r="C3521" t="s">
        <v>65</v>
      </c>
      <c r="D3521">
        <v>10000040</v>
      </c>
      <c r="E3521">
        <v>10000040</v>
      </c>
      <c r="F3521">
        <v>23.238</v>
      </c>
      <c r="G3521">
        <v>29000070</v>
      </c>
      <c r="H3521">
        <v>0.25</v>
      </c>
      <c r="I3521">
        <v>2022</v>
      </c>
      <c r="J3521" t="s">
        <v>154</v>
      </c>
      <c r="K3521" t="s">
        <v>58</v>
      </c>
      <c r="L3521" s="127">
        <v>5.8333333333333327E-2</v>
      </c>
      <c r="M3521" t="s">
        <v>28</v>
      </c>
      <c r="N3521" t="s">
        <v>49</v>
      </c>
      <c r="O3521" t="s">
        <v>30</v>
      </c>
      <c r="P3521" t="s">
        <v>31</v>
      </c>
      <c r="Q3521" t="s">
        <v>41</v>
      </c>
      <c r="R3521" t="s">
        <v>33</v>
      </c>
      <c r="S3521" t="s">
        <v>42</v>
      </c>
      <c r="T3521" t="s">
        <v>57</v>
      </c>
      <c r="U3521" s="1" t="s">
        <v>36</v>
      </c>
      <c r="V3521">
        <v>2</v>
      </c>
      <c r="W3521">
        <v>0</v>
      </c>
      <c r="X3521">
        <v>0</v>
      </c>
      <c r="Y3521">
        <v>0</v>
      </c>
      <c r="Z3521">
        <v>0</v>
      </c>
    </row>
    <row r="3522" spans="1:26" x14ac:dyDescent="0.25">
      <c r="A3522">
        <v>107044589</v>
      </c>
      <c r="B3522" t="s">
        <v>106</v>
      </c>
      <c r="C3522" t="s">
        <v>65</v>
      </c>
      <c r="D3522">
        <v>10000095</v>
      </c>
      <c r="E3522">
        <v>10000095</v>
      </c>
      <c r="F3522">
        <v>25.367999999999999</v>
      </c>
      <c r="G3522">
        <v>30000082</v>
      </c>
      <c r="H3522">
        <v>1.2</v>
      </c>
      <c r="I3522">
        <v>2022</v>
      </c>
      <c r="J3522" t="s">
        <v>162</v>
      </c>
      <c r="K3522" t="s">
        <v>53</v>
      </c>
      <c r="L3522" s="127">
        <v>0.70138888888888884</v>
      </c>
      <c r="M3522" t="s">
        <v>28</v>
      </c>
      <c r="N3522" t="s">
        <v>49</v>
      </c>
      <c r="O3522" t="s">
        <v>30</v>
      </c>
      <c r="P3522" t="s">
        <v>54</v>
      </c>
      <c r="Q3522" t="s">
        <v>41</v>
      </c>
      <c r="R3522" t="s">
        <v>33</v>
      </c>
      <c r="S3522" t="s">
        <v>42</v>
      </c>
      <c r="T3522" t="s">
        <v>35</v>
      </c>
      <c r="U3522" s="1" t="s">
        <v>36</v>
      </c>
      <c r="V3522">
        <v>1</v>
      </c>
      <c r="W3522">
        <v>0</v>
      </c>
      <c r="X3522">
        <v>0</v>
      </c>
      <c r="Y3522">
        <v>0</v>
      </c>
      <c r="Z3522">
        <v>0</v>
      </c>
    </row>
    <row r="3523" spans="1:26" x14ac:dyDescent="0.25">
      <c r="A3523">
        <v>107044605</v>
      </c>
      <c r="B3523" t="s">
        <v>106</v>
      </c>
      <c r="C3523" t="s">
        <v>65</v>
      </c>
      <c r="D3523">
        <v>10000095</v>
      </c>
      <c r="E3523">
        <v>10000095</v>
      </c>
      <c r="F3523">
        <v>29.495999999999999</v>
      </c>
      <c r="G3523">
        <v>40001806</v>
      </c>
      <c r="H3523">
        <v>1.8</v>
      </c>
      <c r="I3523">
        <v>2022</v>
      </c>
      <c r="J3523" t="s">
        <v>162</v>
      </c>
      <c r="K3523" t="s">
        <v>53</v>
      </c>
      <c r="L3523" s="127">
        <v>0.7284722222222223</v>
      </c>
      <c r="M3523" t="s">
        <v>28</v>
      </c>
      <c r="N3523" t="s">
        <v>49</v>
      </c>
      <c r="O3523" t="s">
        <v>30</v>
      </c>
      <c r="P3523" t="s">
        <v>54</v>
      </c>
      <c r="Q3523" t="s">
        <v>41</v>
      </c>
      <c r="R3523" t="s">
        <v>33</v>
      </c>
      <c r="S3523" t="s">
        <v>42</v>
      </c>
      <c r="T3523" t="s">
        <v>35</v>
      </c>
      <c r="U3523" s="1" t="s">
        <v>36</v>
      </c>
      <c r="V3523">
        <v>3</v>
      </c>
      <c r="W3523">
        <v>0</v>
      </c>
      <c r="X3523">
        <v>0</v>
      </c>
      <c r="Y3523">
        <v>0</v>
      </c>
      <c r="Z3523">
        <v>0</v>
      </c>
    </row>
    <row r="3524" spans="1:26" x14ac:dyDescent="0.25">
      <c r="A3524">
        <v>107044611</v>
      </c>
      <c r="B3524" t="s">
        <v>106</v>
      </c>
      <c r="C3524" t="s">
        <v>65</v>
      </c>
      <c r="D3524">
        <v>10000095</v>
      </c>
      <c r="E3524">
        <v>10000095</v>
      </c>
      <c r="F3524">
        <v>29.495999999999999</v>
      </c>
      <c r="G3524">
        <v>40001806</v>
      </c>
      <c r="H3524">
        <v>1.8</v>
      </c>
      <c r="I3524">
        <v>2022</v>
      </c>
      <c r="J3524" t="s">
        <v>162</v>
      </c>
      <c r="K3524" t="s">
        <v>53</v>
      </c>
      <c r="L3524" s="127">
        <v>0.72916666666666663</v>
      </c>
      <c r="M3524" t="s">
        <v>28</v>
      </c>
      <c r="N3524" t="s">
        <v>49</v>
      </c>
      <c r="O3524" t="s">
        <v>30</v>
      </c>
      <c r="P3524" t="s">
        <v>54</v>
      </c>
      <c r="Q3524" t="s">
        <v>41</v>
      </c>
      <c r="R3524" t="s">
        <v>33</v>
      </c>
      <c r="S3524" t="s">
        <v>42</v>
      </c>
      <c r="T3524" t="s">
        <v>35</v>
      </c>
      <c r="U3524" s="1" t="s">
        <v>36</v>
      </c>
      <c r="V3524">
        <v>5</v>
      </c>
      <c r="W3524">
        <v>0</v>
      </c>
      <c r="X3524">
        <v>0</v>
      </c>
      <c r="Y3524">
        <v>0</v>
      </c>
      <c r="Z3524">
        <v>0</v>
      </c>
    </row>
    <row r="3525" spans="1:26" x14ac:dyDescent="0.25">
      <c r="A3525">
        <v>107044625</v>
      </c>
      <c r="B3525" t="s">
        <v>106</v>
      </c>
      <c r="C3525" t="s">
        <v>65</v>
      </c>
      <c r="D3525">
        <v>10000095</v>
      </c>
      <c r="E3525">
        <v>10000095</v>
      </c>
      <c r="F3525">
        <v>19.308</v>
      </c>
      <c r="G3525">
        <v>30000295</v>
      </c>
      <c r="H3525">
        <v>0.1</v>
      </c>
      <c r="I3525">
        <v>2022</v>
      </c>
      <c r="J3525" t="s">
        <v>162</v>
      </c>
      <c r="K3525" t="s">
        <v>55</v>
      </c>
      <c r="L3525" s="127">
        <v>0.30069444444444443</v>
      </c>
      <c r="M3525" t="s">
        <v>28</v>
      </c>
      <c r="N3525" t="s">
        <v>49</v>
      </c>
      <c r="O3525" t="s">
        <v>30</v>
      </c>
      <c r="P3525" t="s">
        <v>54</v>
      </c>
      <c r="Q3525" t="s">
        <v>62</v>
      </c>
      <c r="R3525" t="s">
        <v>33</v>
      </c>
      <c r="S3525" t="s">
        <v>34</v>
      </c>
      <c r="T3525" t="s">
        <v>35</v>
      </c>
      <c r="U3525" s="1" t="s">
        <v>36</v>
      </c>
      <c r="V3525">
        <v>1</v>
      </c>
      <c r="W3525">
        <v>0</v>
      </c>
      <c r="X3525">
        <v>0</v>
      </c>
      <c r="Y3525">
        <v>0</v>
      </c>
      <c r="Z3525">
        <v>0</v>
      </c>
    </row>
    <row r="3526" spans="1:26" x14ac:dyDescent="0.25">
      <c r="A3526">
        <v>107044702</v>
      </c>
      <c r="B3526" t="s">
        <v>25</v>
      </c>
      <c r="C3526" t="s">
        <v>65</v>
      </c>
      <c r="D3526">
        <v>10000040</v>
      </c>
      <c r="E3526">
        <v>10000040</v>
      </c>
      <c r="F3526">
        <v>18.911999999999999</v>
      </c>
      <c r="G3526">
        <v>40005220</v>
      </c>
      <c r="H3526">
        <v>2</v>
      </c>
      <c r="I3526">
        <v>2022</v>
      </c>
      <c r="J3526" t="s">
        <v>162</v>
      </c>
      <c r="K3526" t="s">
        <v>39</v>
      </c>
      <c r="L3526" s="127">
        <v>0.74305555555555547</v>
      </c>
      <c r="M3526" t="s">
        <v>28</v>
      </c>
      <c r="N3526" t="s">
        <v>29</v>
      </c>
      <c r="O3526" t="s">
        <v>30</v>
      </c>
      <c r="P3526" t="s">
        <v>68</v>
      </c>
      <c r="Q3526" t="s">
        <v>41</v>
      </c>
      <c r="R3526" t="s">
        <v>33</v>
      </c>
      <c r="S3526" t="s">
        <v>42</v>
      </c>
      <c r="T3526" t="s">
        <v>35</v>
      </c>
      <c r="U3526" s="1" t="s">
        <v>36</v>
      </c>
      <c r="V3526">
        <v>2</v>
      </c>
      <c r="W3526">
        <v>0</v>
      </c>
      <c r="X3526">
        <v>0</v>
      </c>
      <c r="Y3526">
        <v>0</v>
      </c>
      <c r="Z3526">
        <v>0</v>
      </c>
    </row>
    <row r="3527" spans="1:26" x14ac:dyDescent="0.25">
      <c r="A3527">
        <v>107044734</v>
      </c>
      <c r="B3527" t="s">
        <v>164</v>
      </c>
      <c r="C3527" t="s">
        <v>67</v>
      </c>
      <c r="D3527">
        <v>30000242</v>
      </c>
      <c r="E3527">
        <v>30000242</v>
      </c>
      <c r="F3527">
        <v>9.6890000000000001</v>
      </c>
      <c r="G3527">
        <v>50006340</v>
      </c>
      <c r="H3527">
        <v>1.9E-2</v>
      </c>
      <c r="I3527">
        <v>2022</v>
      </c>
      <c r="J3527" t="s">
        <v>162</v>
      </c>
      <c r="K3527" t="s">
        <v>58</v>
      </c>
      <c r="L3527" s="127">
        <v>0.3979166666666667</v>
      </c>
      <c r="M3527" t="s">
        <v>77</v>
      </c>
      <c r="N3527" t="s">
        <v>49</v>
      </c>
      <c r="O3527" t="s">
        <v>30</v>
      </c>
      <c r="P3527" t="s">
        <v>54</v>
      </c>
      <c r="Q3527" t="s">
        <v>41</v>
      </c>
      <c r="R3527" t="s">
        <v>99</v>
      </c>
      <c r="S3527" t="s">
        <v>42</v>
      </c>
      <c r="T3527" t="s">
        <v>35</v>
      </c>
      <c r="U3527" s="1" t="s">
        <v>36</v>
      </c>
      <c r="V3527">
        <v>2</v>
      </c>
      <c r="W3527">
        <v>0</v>
      </c>
      <c r="X3527">
        <v>0</v>
      </c>
      <c r="Y3527">
        <v>0</v>
      </c>
      <c r="Z3527">
        <v>0</v>
      </c>
    </row>
    <row r="3528" spans="1:26" x14ac:dyDescent="0.25">
      <c r="A3528">
        <v>107044757</v>
      </c>
      <c r="B3528" t="s">
        <v>106</v>
      </c>
      <c r="C3528" t="s">
        <v>65</v>
      </c>
      <c r="D3528">
        <v>10000095</v>
      </c>
      <c r="E3528">
        <v>10000095</v>
      </c>
      <c r="F3528">
        <v>28.597000000000001</v>
      </c>
      <c r="G3528">
        <v>40001804</v>
      </c>
      <c r="H3528">
        <v>0.2</v>
      </c>
      <c r="I3528">
        <v>2022</v>
      </c>
      <c r="J3528" t="s">
        <v>162</v>
      </c>
      <c r="K3528" t="s">
        <v>58</v>
      </c>
      <c r="L3528" s="127">
        <v>0.61458333333333337</v>
      </c>
      <c r="M3528" t="s">
        <v>28</v>
      </c>
      <c r="N3528" t="s">
        <v>29</v>
      </c>
      <c r="O3528" t="s">
        <v>30</v>
      </c>
      <c r="P3528" t="s">
        <v>31</v>
      </c>
      <c r="Q3528" t="s">
        <v>41</v>
      </c>
      <c r="R3528" t="s">
        <v>33</v>
      </c>
      <c r="S3528" t="s">
        <v>42</v>
      </c>
      <c r="T3528" t="s">
        <v>35</v>
      </c>
      <c r="U3528" s="1" t="s">
        <v>36</v>
      </c>
      <c r="V3528">
        <v>6</v>
      </c>
      <c r="W3528">
        <v>0</v>
      </c>
      <c r="X3528">
        <v>0</v>
      </c>
      <c r="Y3528">
        <v>0</v>
      </c>
      <c r="Z3528">
        <v>0</v>
      </c>
    </row>
    <row r="3529" spans="1:26" x14ac:dyDescent="0.25">
      <c r="A3529">
        <v>107045025</v>
      </c>
      <c r="B3529" t="s">
        <v>81</v>
      </c>
      <c r="C3529" t="s">
        <v>65</v>
      </c>
      <c r="D3529">
        <v>10000085</v>
      </c>
      <c r="E3529">
        <v>10000085</v>
      </c>
      <c r="F3529">
        <v>8.5039999999999996</v>
      </c>
      <c r="G3529">
        <v>50026656</v>
      </c>
      <c r="H3529">
        <v>8.9999999999999993E-3</v>
      </c>
      <c r="I3529">
        <v>2022</v>
      </c>
      <c r="J3529" t="s">
        <v>162</v>
      </c>
      <c r="K3529" t="s">
        <v>55</v>
      </c>
      <c r="L3529" s="127">
        <v>0.28611111111111115</v>
      </c>
      <c r="M3529" t="s">
        <v>28</v>
      </c>
      <c r="N3529" t="s">
        <v>49</v>
      </c>
      <c r="O3529" t="s">
        <v>30</v>
      </c>
      <c r="P3529" t="s">
        <v>31</v>
      </c>
      <c r="Q3529" t="s">
        <v>62</v>
      </c>
      <c r="R3529" t="s">
        <v>33</v>
      </c>
      <c r="S3529" t="s">
        <v>34</v>
      </c>
      <c r="T3529" t="s">
        <v>35</v>
      </c>
      <c r="U3529" s="1" t="s">
        <v>36</v>
      </c>
      <c r="V3529">
        <v>2</v>
      </c>
      <c r="W3529">
        <v>0</v>
      </c>
      <c r="X3529">
        <v>0</v>
      </c>
      <c r="Y3529">
        <v>0</v>
      </c>
      <c r="Z3529">
        <v>0</v>
      </c>
    </row>
    <row r="3530" spans="1:26" x14ac:dyDescent="0.25">
      <c r="A3530">
        <v>107045185</v>
      </c>
      <c r="B3530" t="s">
        <v>81</v>
      </c>
      <c r="C3530" t="s">
        <v>45</v>
      </c>
      <c r="D3530">
        <v>50028612</v>
      </c>
      <c r="E3530">
        <v>50028612</v>
      </c>
      <c r="F3530">
        <v>7.9370000000000003</v>
      </c>
      <c r="G3530">
        <v>50018655</v>
      </c>
      <c r="H3530">
        <v>0</v>
      </c>
      <c r="I3530">
        <v>2022</v>
      </c>
      <c r="J3530" t="s">
        <v>162</v>
      </c>
      <c r="K3530" t="s">
        <v>58</v>
      </c>
      <c r="L3530" s="127">
        <v>0.67569444444444438</v>
      </c>
      <c r="M3530" t="s">
        <v>28</v>
      </c>
      <c r="N3530" t="s">
        <v>49</v>
      </c>
      <c r="O3530" t="s">
        <v>30</v>
      </c>
      <c r="P3530" t="s">
        <v>31</v>
      </c>
      <c r="Q3530" t="s">
        <v>41</v>
      </c>
      <c r="R3530" t="s">
        <v>33</v>
      </c>
      <c r="S3530" t="s">
        <v>42</v>
      </c>
      <c r="T3530" t="s">
        <v>35</v>
      </c>
      <c r="U3530" s="1" t="s">
        <v>36</v>
      </c>
      <c r="V3530">
        <v>4</v>
      </c>
      <c r="W3530">
        <v>0</v>
      </c>
      <c r="X3530">
        <v>0</v>
      </c>
      <c r="Y3530">
        <v>0</v>
      </c>
      <c r="Z3530">
        <v>0</v>
      </c>
    </row>
    <row r="3531" spans="1:26" x14ac:dyDescent="0.25">
      <c r="A3531">
        <v>107045257</v>
      </c>
      <c r="B3531" t="s">
        <v>106</v>
      </c>
      <c r="C3531" t="s">
        <v>45</v>
      </c>
      <c r="D3531">
        <v>50025193</v>
      </c>
      <c r="E3531">
        <v>20000401</v>
      </c>
      <c r="F3531">
        <v>4.492</v>
      </c>
      <c r="G3531">
        <v>50033999</v>
      </c>
      <c r="H3531">
        <v>3.7999999999999999E-2</v>
      </c>
      <c r="I3531">
        <v>2022</v>
      </c>
      <c r="J3531" t="s">
        <v>154</v>
      </c>
      <c r="K3531" t="s">
        <v>53</v>
      </c>
      <c r="L3531" s="127">
        <v>0.52986111111111112</v>
      </c>
      <c r="M3531" t="s">
        <v>40</v>
      </c>
      <c r="N3531" t="s">
        <v>49</v>
      </c>
      <c r="O3531" t="s">
        <v>30</v>
      </c>
      <c r="P3531" t="s">
        <v>54</v>
      </c>
      <c r="Q3531" t="s">
        <v>41</v>
      </c>
      <c r="S3531" t="s">
        <v>42</v>
      </c>
      <c r="T3531" t="s">
        <v>35</v>
      </c>
      <c r="U3531" s="1" t="s">
        <v>36</v>
      </c>
      <c r="V3531">
        <v>2</v>
      </c>
      <c r="W3531">
        <v>0</v>
      </c>
      <c r="X3531">
        <v>0</v>
      </c>
      <c r="Y3531">
        <v>0</v>
      </c>
      <c r="Z3531">
        <v>0</v>
      </c>
    </row>
    <row r="3532" spans="1:26" x14ac:dyDescent="0.25">
      <c r="A3532">
        <v>107045287</v>
      </c>
      <c r="B3532" t="s">
        <v>25</v>
      </c>
      <c r="C3532" t="s">
        <v>122</v>
      </c>
      <c r="D3532">
        <v>40003014</v>
      </c>
      <c r="E3532">
        <v>40003014</v>
      </c>
      <c r="F3532">
        <v>0.64800000000000002</v>
      </c>
      <c r="G3532">
        <v>50022623</v>
      </c>
      <c r="H3532">
        <v>9.7000000000000003E-2</v>
      </c>
      <c r="I3532">
        <v>2022</v>
      </c>
      <c r="J3532" t="s">
        <v>162</v>
      </c>
      <c r="K3532" t="s">
        <v>53</v>
      </c>
      <c r="L3532" s="127">
        <v>0.47152777777777777</v>
      </c>
      <c r="M3532" t="s">
        <v>28</v>
      </c>
      <c r="N3532" t="s">
        <v>49</v>
      </c>
      <c r="O3532" t="s">
        <v>30</v>
      </c>
      <c r="P3532" t="s">
        <v>54</v>
      </c>
      <c r="Q3532" t="s">
        <v>41</v>
      </c>
      <c r="R3532" t="s">
        <v>50</v>
      </c>
      <c r="S3532" t="s">
        <v>42</v>
      </c>
      <c r="T3532" t="s">
        <v>35</v>
      </c>
      <c r="U3532" s="1" t="s">
        <v>36</v>
      </c>
      <c r="V3532">
        <v>1</v>
      </c>
      <c r="W3532">
        <v>0</v>
      </c>
      <c r="X3532">
        <v>0</v>
      </c>
      <c r="Y3532">
        <v>0</v>
      </c>
      <c r="Z3532">
        <v>0</v>
      </c>
    </row>
    <row r="3533" spans="1:26" x14ac:dyDescent="0.25">
      <c r="A3533">
        <v>107045503</v>
      </c>
      <c r="B3533" t="s">
        <v>25</v>
      </c>
      <c r="C3533" t="s">
        <v>65</v>
      </c>
      <c r="D3533">
        <v>10000440</v>
      </c>
      <c r="E3533">
        <v>10000440</v>
      </c>
      <c r="F3533">
        <v>2.3140000000000001</v>
      </c>
      <c r="G3533">
        <v>50032558</v>
      </c>
      <c r="H3533">
        <v>5.7000000000000002E-2</v>
      </c>
      <c r="I3533">
        <v>2022</v>
      </c>
      <c r="J3533" t="s">
        <v>162</v>
      </c>
      <c r="K3533" t="s">
        <v>58</v>
      </c>
      <c r="L3533" s="127">
        <v>0.6069444444444444</v>
      </c>
      <c r="M3533" t="s">
        <v>28</v>
      </c>
      <c r="N3533" t="s">
        <v>49</v>
      </c>
      <c r="O3533" t="s">
        <v>30</v>
      </c>
      <c r="P3533" t="s">
        <v>54</v>
      </c>
      <c r="Q3533" t="s">
        <v>41</v>
      </c>
      <c r="R3533" t="s">
        <v>33</v>
      </c>
      <c r="S3533" t="s">
        <v>42</v>
      </c>
      <c r="T3533" t="s">
        <v>35</v>
      </c>
      <c r="U3533" s="1" t="s">
        <v>36</v>
      </c>
      <c r="V3533">
        <v>3</v>
      </c>
      <c r="W3533">
        <v>0</v>
      </c>
      <c r="X3533">
        <v>0</v>
      </c>
      <c r="Y3533">
        <v>0</v>
      </c>
      <c r="Z3533">
        <v>0</v>
      </c>
    </row>
    <row r="3534" spans="1:26" x14ac:dyDescent="0.25">
      <c r="A3534">
        <v>107045504</v>
      </c>
      <c r="B3534" t="s">
        <v>25</v>
      </c>
      <c r="C3534" t="s">
        <v>65</v>
      </c>
      <c r="D3534">
        <v>10000440</v>
      </c>
      <c r="E3534">
        <v>10000440</v>
      </c>
      <c r="F3534">
        <v>0.83899999999999997</v>
      </c>
      <c r="G3534">
        <v>50015732</v>
      </c>
      <c r="H3534">
        <v>7.0999999999999994E-2</v>
      </c>
      <c r="I3534">
        <v>2022</v>
      </c>
      <c r="J3534" t="s">
        <v>162</v>
      </c>
      <c r="K3534" t="s">
        <v>60</v>
      </c>
      <c r="L3534" s="127">
        <v>3.8194444444444441E-2</v>
      </c>
      <c r="M3534" t="s">
        <v>28</v>
      </c>
      <c r="N3534" t="s">
        <v>29</v>
      </c>
      <c r="O3534" t="s">
        <v>30</v>
      </c>
      <c r="P3534" t="s">
        <v>31</v>
      </c>
      <c r="Q3534" t="s">
        <v>41</v>
      </c>
      <c r="R3534" t="s">
        <v>95</v>
      </c>
      <c r="S3534" t="s">
        <v>42</v>
      </c>
      <c r="T3534" t="s">
        <v>57</v>
      </c>
      <c r="U3534" s="1" t="s">
        <v>36</v>
      </c>
      <c r="V3534">
        <v>1</v>
      </c>
      <c r="W3534">
        <v>0</v>
      </c>
      <c r="X3534">
        <v>0</v>
      </c>
      <c r="Y3534">
        <v>0</v>
      </c>
      <c r="Z3534">
        <v>0</v>
      </c>
    </row>
    <row r="3535" spans="1:26" x14ac:dyDescent="0.25">
      <c r="A3535">
        <v>107045513</v>
      </c>
      <c r="B3535" t="s">
        <v>25</v>
      </c>
      <c r="C3535" t="s">
        <v>65</v>
      </c>
      <c r="D3535">
        <v>10000440</v>
      </c>
      <c r="E3535">
        <v>10000440</v>
      </c>
      <c r="F3535">
        <v>4.4669999999999996</v>
      </c>
      <c r="G3535">
        <v>50016800</v>
      </c>
      <c r="H3535">
        <v>0.189</v>
      </c>
      <c r="I3535">
        <v>2022</v>
      </c>
      <c r="J3535" t="s">
        <v>162</v>
      </c>
      <c r="K3535" t="s">
        <v>55</v>
      </c>
      <c r="L3535" s="127">
        <v>0.30902777777777779</v>
      </c>
      <c r="M3535" t="s">
        <v>28</v>
      </c>
      <c r="N3535" t="s">
        <v>29</v>
      </c>
      <c r="O3535" t="s">
        <v>30</v>
      </c>
      <c r="P3535" t="s">
        <v>54</v>
      </c>
      <c r="Q3535" t="s">
        <v>62</v>
      </c>
      <c r="R3535" t="s">
        <v>33</v>
      </c>
      <c r="S3535" t="s">
        <v>34</v>
      </c>
      <c r="T3535" t="s">
        <v>74</v>
      </c>
      <c r="U3535" s="1" t="s">
        <v>43</v>
      </c>
      <c r="V3535">
        <v>2</v>
      </c>
      <c r="W3535">
        <v>0</v>
      </c>
      <c r="X3535">
        <v>0</v>
      </c>
      <c r="Y3535">
        <v>0</v>
      </c>
      <c r="Z3535">
        <v>2</v>
      </c>
    </row>
    <row r="3536" spans="1:26" x14ac:dyDescent="0.25">
      <c r="A3536">
        <v>107045678</v>
      </c>
      <c r="B3536" t="s">
        <v>114</v>
      </c>
      <c r="C3536" t="s">
        <v>65</v>
      </c>
      <c r="D3536">
        <v>10000095</v>
      </c>
      <c r="E3536">
        <v>10000095</v>
      </c>
      <c r="F3536">
        <v>0.315</v>
      </c>
      <c r="G3536">
        <v>200790</v>
      </c>
      <c r="H3536">
        <v>0.5</v>
      </c>
      <c r="I3536">
        <v>2022</v>
      </c>
      <c r="J3536" t="s">
        <v>162</v>
      </c>
      <c r="K3536" t="s">
        <v>55</v>
      </c>
      <c r="L3536" s="127">
        <v>1.4583333333333332E-2</v>
      </c>
      <c r="M3536" t="s">
        <v>28</v>
      </c>
      <c r="N3536" t="s">
        <v>29</v>
      </c>
      <c r="O3536" t="s">
        <v>30</v>
      </c>
      <c r="P3536" t="s">
        <v>31</v>
      </c>
      <c r="Q3536" t="s">
        <v>41</v>
      </c>
      <c r="R3536" t="s">
        <v>33</v>
      </c>
      <c r="S3536" t="s">
        <v>42</v>
      </c>
      <c r="T3536" t="s">
        <v>57</v>
      </c>
      <c r="U3536" s="1" t="s">
        <v>43</v>
      </c>
      <c r="V3536">
        <v>5</v>
      </c>
      <c r="W3536">
        <v>0</v>
      </c>
      <c r="X3536">
        <v>0</v>
      </c>
      <c r="Y3536">
        <v>0</v>
      </c>
      <c r="Z3536">
        <v>4</v>
      </c>
    </row>
    <row r="3537" spans="1:26" x14ac:dyDescent="0.25">
      <c r="A3537">
        <v>107045681</v>
      </c>
      <c r="B3537" t="s">
        <v>114</v>
      </c>
      <c r="C3537" t="s">
        <v>65</v>
      </c>
      <c r="D3537">
        <v>10000095</v>
      </c>
      <c r="E3537">
        <v>10000095</v>
      </c>
      <c r="F3537">
        <v>0.56000000000000005</v>
      </c>
      <c r="G3537">
        <v>30000050</v>
      </c>
      <c r="H3537">
        <v>1</v>
      </c>
      <c r="I3537">
        <v>2022</v>
      </c>
      <c r="J3537" t="s">
        <v>162</v>
      </c>
      <c r="K3537" t="s">
        <v>58</v>
      </c>
      <c r="L3537" s="127">
        <v>0.52777777777777779</v>
      </c>
      <c r="M3537" t="s">
        <v>28</v>
      </c>
      <c r="N3537" t="s">
        <v>49</v>
      </c>
      <c r="O3537" t="s">
        <v>30</v>
      </c>
      <c r="P3537" t="s">
        <v>31</v>
      </c>
      <c r="Q3537" t="s">
        <v>41</v>
      </c>
      <c r="R3537" t="s">
        <v>33</v>
      </c>
      <c r="S3537" t="s">
        <v>42</v>
      </c>
      <c r="T3537" t="s">
        <v>35</v>
      </c>
      <c r="U3537" s="1" t="s">
        <v>36</v>
      </c>
      <c r="V3537">
        <v>8</v>
      </c>
      <c r="W3537">
        <v>0</v>
      </c>
      <c r="X3537">
        <v>0</v>
      </c>
      <c r="Y3537">
        <v>0</v>
      </c>
      <c r="Z3537">
        <v>0</v>
      </c>
    </row>
    <row r="3538" spans="1:26" x14ac:dyDescent="0.25">
      <c r="A3538">
        <v>107045721</v>
      </c>
      <c r="B3538" t="s">
        <v>114</v>
      </c>
      <c r="C3538" t="s">
        <v>65</v>
      </c>
      <c r="D3538">
        <v>10000040</v>
      </c>
      <c r="E3538">
        <v>10000040</v>
      </c>
      <c r="F3538">
        <v>4.16</v>
      </c>
      <c r="G3538">
        <v>203130</v>
      </c>
      <c r="H3538">
        <v>1</v>
      </c>
      <c r="I3538">
        <v>2022</v>
      </c>
      <c r="J3538" t="s">
        <v>162</v>
      </c>
      <c r="K3538" t="s">
        <v>39</v>
      </c>
      <c r="L3538" s="127">
        <v>0.60486111111111118</v>
      </c>
      <c r="M3538" t="s">
        <v>28</v>
      </c>
      <c r="N3538" t="s">
        <v>49</v>
      </c>
      <c r="O3538" t="s">
        <v>30</v>
      </c>
      <c r="P3538" t="s">
        <v>31</v>
      </c>
      <c r="Q3538" t="s">
        <v>62</v>
      </c>
      <c r="R3538" t="s">
        <v>33</v>
      </c>
      <c r="S3538" t="s">
        <v>34</v>
      </c>
      <c r="T3538" t="s">
        <v>35</v>
      </c>
      <c r="U3538" s="1" t="s">
        <v>43</v>
      </c>
      <c r="V3538">
        <v>1</v>
      </c>
      <c r="W3538">
        <v>0</v>
      </c>
      <c r="X3538">
        <v>0</v>
      </c>
      <c r="Y3538">
        <v>0</v>
      </c>
      <c r="Z3538">
        <v>1</v>
      </c>
    </row>
    <row r="3539" spans="1:26" x14ac:dyDescent="0.25">
      <c r="A3539">
        <v>107045822</v>
      </c>
      <c r="B3539" t="s">
        <v>112</v>
      </c>
      <c r="C3539" t="s">
        <v>65</v>
      </c>
      <c r="D3539">
        <v>10000095</v>
      </c>
      <c r="E3539">
        <v>10000095</v>
      </c>
      <c r="F3539">
        <v>4.4160000000000004</v>
      </c>
      <c r="G3539">
        <v>20000421</v>
      </c>
      <c r="H3539">
        <v>0.42</v>
      </c>
      <c r="I3539">
        <v>2022</v>
      </c>
      <c r="J3539" t="s">
        <v>162</v>
      </c>
      <c r="K3539" t="s">
        <v>53</v>
      </c>
      <c r="L3539" s="127">
        <v>0.90763888888888899</v>
      </c>
      <c r="M3539" t="s">
        <v>28</v>
      </c>
      <c r="N3539" t="s">
        <v>49</v>
      </c>
      <c r="O3539" t="s">
        <v>30</v>
      </c>
      <c r="P3539" t="s">
        <v>31</v>
      </c>
      <c r="Q3539" t="s">
        <v>41</v>
      </c>
      <c r="R3539" t="s">
        <v>33</v>
      </c>
      <c r="S3539" t="s">
        <v>42</v>
      </c>
      <c r="T3539" t="s">
        <v>47</v>
      </c>
      <c r="U3539" s="1" t="s">
        <v>36</v>
      </c>
      <c r="V3539">
        <v>2</v>
      </c>
      <c r="W3539">
        <v>0</v>
      </c>
      <c r="X3539">
        <v>0</v>
      </c>
      <c r="Y3539">
        <v>0</v>
      </c>
      <c r="Z3539">
        <v>0</v>
      </c>
    </row>
    <row r="3540" spans="1:26" x14ac:dyDescent="0.25">
      <c r="A3540">
        <v>107045828</v>
      </c>
      <c r="B3540" t="s">
        <v>114</v>
      </c>
      <c r="C3540" t="s">
        <v>65</v>
      </c>
      <c r="D3540">
        <v>10000095</v>
      </c>
      <c r="E3540">
        <v>10000095</v>
      </c>
      <c r="F3540">
        <v>0.80700000000000005</v>
      </c>
      <c r="G3540">
        <v>200800</v>
      </c>
      <c r="H3540">
        <v>1</v>
      </c>
      <c r="I3540">
        <v>2022</v>
      </c>
      <c r="J3540" t="s">
        <v>162</v>
      </c>
      <c r="K3540" t="s">
        <v>58</v>
      </c>
      <c r="L3540" s="127">
        <v>0.45208333333333334</v>
      </c>
      <c r="M3540" t="s">
        <v>28</v>
      </c>
      <c r="N3540" t="s">
        <v>29</v>
      </c>
      <c r="O3540" t="s">
        <v>30</v>
      </c>
      <c r="P3540" t="s">
        <v>54</v>
      </c>
      <c r="Q3540" t="s">
        <v>41</v>
      </c>
      <c r="R3540" t="s">
        <v>33</v>
      </c>
      <c r="S3540" t="s">
        <v>42</v>
      </c>
      <c r="T3540" t="s">
        <v>35</v>
      </c>
      <c r="U3540" s="1" t="s">
        <v>36</v>
      </c>
      <c r="V3540">
        <v>2</v>
      </c>
      <c r="W3540">
        <v>0</v>
      </c>
      <c r="X3540">
        <v>0</v>
      </c>
      <c r="Y3540">
        <v>0</v>
      </c>
      <c r="Z3540">
        <v>0</v>
      </c>
    </row>
    <row r="3541" spans="1:26" x14ac:dyDescent="0.25">
      <c r="A3541">
        <v>107045891</v>
      </c>
      <c r="B3541" t="s">
        <v>104</v>
      </c>
      <c r="C3541" t="s">
        <v>65</v>
      </c>
      <c r="D3541">
        <v>10000026</v>
      </c>
      <c r="E3541">
        <v>10000026</v>
      </c>
      <c r="F3541">
        <v>8.5169999999999995</v>
      </c>
      <c r="G3541">
        <v>20000064</v>
      </c>
      <c r="H3541">
        <v>0.5</v>
      </c>
      <c r="I3541">
        <v>2022</v>
      </c>
      <c r="J3541" t="s">
        <v>162</v>
      </c>
      <c r="K3541" t="s">
        <v>58</v>
      </c>
      <c r="L3541" s="127">
        <v>0.7270833333333333</v>
      </c>
      <c r="M3541" t="s">
        <v>28</v>
      </c>
      <c r="N3541" t="s">
        <v>49</v>
      </c>
      <c r="O3541" t="s">
        <v>30</v>
      </c>
      <c r="P3541" t="s">
        <v>54</v>
      </c>
      <c r="Q3541" t="s">
        <v>41</v>
      </c>
      <c r="R3541" t="s">
        <v>33</v>
      </c>
      <c r="S3541" t="s">
        <v>42</v>
      </c>
      <c r="T3541" t="s">
        <v>35</v>
      </c>
      <c r="U3541" s="1" t="s">
        <v>36</v>
      </c>
      <c r="V3541">
        <v>1</v>
      </c>
      <c r="W3541">
        <v>0</v>
      </c>
      <c r="X3541">
        <v>0</v>
      </c>
      <c r="Y3541">
        <v>0</v>
      </c>
      <c r="Z3541">
        <v>0</v>
      </c>
    </row>
    <row r="3542" spans="1:26" x14ac:dyDescent="0.25">
      <c r="A3542">
        <v>107045911</v>
      </c>
      <c r="B3542" t="s">
        <v>104</v>
      </c>
      <c r="C3542" t="s">
        <v>65</v>
      </c>
      <c r="D3542">
        <v>10000026</v>
      </c>
      <c r="E3542">
        <v>10000026</v>
      </c>
      <c r="F3542">
        <v>0</v>
      </c>
      <c r="G3542">
        <v>200400</v>
      </c>
      <c r="H3542">
        <v>0.2</v>
      </c>
      <c r="I3542">
        <v>2022</v>
      </c>
      <c r="J3542" t="s">
        <v>162</v>
      </c>
      <c r="K3542" t="s">
        <v>58</v>
      </c>
      <c r="L3542" s="127">
        <v>0.16250000000000001</v>
      </c>
      <c r="M3542" t="s">
        <v>28</v>
      </c>
      <c r="N3542" t="s">
        <v>49</v>
      </c>
      <c r="O3542" t="s">
        <v>30</v>
      </c>
      <c r="P3542" t="s">
        <v>31</v>
      </c>
      <c r="Q3542" t="s">
        <v>41</v>
      </c>
      <c r="R3542" t="s">
        <v>33</v>
      </c>
      <c r="S3542" t="s">
        <v>42</v>
      </c>
      <c r="T3542" t="s">
        <v>57</v>
      </c>
      <c r="U3542" s="1" t="s">
        <v>36</v>
      </c>
      <c r="V3542">
        <v>1</v>
      </c>
      <c r="W3542">
        <v>0</v>
      </c>
      <c r="X3542">
        <v>0</v>
      </c>
      <c r="Y3542">
        <v>0</v>
      </c>
      <c r="Z3542">
        <v>0</v>
      </c>
    </row>
    <row r="3543" spans="1:26" x14ac:dyDescent="0.25">
      <c r="A3543">
        <v>107045912</v>
      </c>
      <c r="B3543" t="s">
        <v>78</v>
      </c>
      <c r="C3543" t="s">
        <v>65</v>
      </c>
      <c r="D3543">
        <v>10000085</v>
      </c>
      <c r="E3543">
        <v>10000085</v>
      </c>
      <c r="F3543">
        <v>4.7510000000000003</v>
      </c>
      <c r="G3543">
        <v>40001004</v>
      </c>
      <c r="H3543">
        <v>4.4999999999999998E-2</v>
      </c>
      <c r="I3543">
        <v>2022</v>
      </c>
      <c r="J3543" t="s">
        <v>162</v>
      </c>
      <c r="K3543" t="s">
        <v>60</v>
      </c>
      <c r="L3543" s="127">
        <v>0.16805555555555554</v>
      </c>
      <c r="M3543" t="s">
        <v>28</v>
      </c>
      <c r="N3543" t="s">
        <v>29</v>
      </c>
      <c r="O3543" t="s">
        <v>30</v>
      </c>
      <c r="P3543" t="s">
        <v>54</v>
      </c>
      <c r="Q3543" t="s">
        <v>41</v>
      </c>
      <c r="R3543" t="s">
        <v>59</v>
      </c>
      <c r="S3543" t="s">
        <v>42</v>
      </c>
      <c r="T3543" t="s">
        <v>57</v>
      </c>
      <c r="U3543" s="1" t="s">
        <v>43</v>
      </c>
      <c r="V3543">
        <v>1</v>
      </c>
      <c r="W3543">
        <v>0</v>
      </c>
      <c r="X3543">
        <v>0</v>
      </c>
      <c r="Y3543">
        <v>0</v>
      </c>
      <c r="Z3543">
        <v>1</v>
      </c>
    </row>
    <row r="3544" spans="1:26" x14ac:dyDescent="0.25">
      <c r="A3544">
        <v>107045956</v>
      </c>
      <c r="B3544" t="s">
        <v>114</v>
      </c>
      <c r="C3544" t="s">
        <v>65</v>
      </c>
      <c r="D3544">
        <v>10000040</v>
      </c>
      <c r="E3544">
        <v>10000040</v>
      </c>
      <c r="F3544">
        <v>0.05</v>
      </c>
      <c r="G3544" t="s">
        <v>262</v>
      </c>
      <c r="H3544">
        <v>0.05</v>
      </c>
      <c r="I3544">
        <v>2022</v>
      </c>
      <c r="J3544" t="s">
        <v>162</v>
      </c>
      <c r="K3544" t="s">
        <v>58</v>
      </c>
      <c r="L3544" s="127">
        <v>0.56805555555555554</v>
      </c>
      <c r="M3544" t="s">
        <v>28</v>
      </c>
      <c r="N3544" t="s">
        <v>29</v>
      </c>
      <c r="O3544" t="s">
        <v>30</v>
      </c>
      <c r="P3544" t="s">
        <v>54</v>
      </c>
      <c r="Q3544" t="s">
        <v>41</v>
      </c>
      <c r="R3544" t="s">
        <v>33</v>
      </c>
      <c r="S3544" t="s">
        <v>42</v>
      </c>
      <c r="T3544" t="s">
        <v>35</v>
      </c>
      <c r="U3544" s="1" t="s">
        <v>36</v>
      </c>
      <c r="V3544">
        <v>8</v>
      </c>
      <c r="W3544">
        <v>0</v>
      </c>
      <c r="X3544">
        <v>0</v>
      </c>
      <c r="Y3544">
        <v>0</v>
      </c>
      <c r="Z3544">
        <v>0</v>
      </c>
    </row>
    <row r="3545" spans="1:26" x14ac:dyDescent="0.25">
      <c r="A3545">
        <v>107045974</v>
      </c>
      <c r="B3545" t="s">
        <v>148</v>
      </c>
      <c r="C3545" t="s">
        <v>65</v>
      </c>
      <c r="D3545">
        <v>10000040</v>
      </c>
      <c r="E3545">
        <v>10000040</v>
      </c>
      <c r="F3545">
        <v>30.6</v>
      </c>
      <c r="G3545">
        <v>200310</v>
      </c>
      <c r="H3545">
        <v>0.4</v>
      </c>
      <c r="I3545">
        <v>2022</v>
      </c>
      <c r="J3545" t="s">
        <v>162</v>
      </c>
      <c r="K3545" t="s">
        <v>55</v>
      </c>
      <c r="L3545" s="127">
        <v>0.31875000000000003</v>
      </c>
      <c r="M3545" t="s">
        <v>40</v>
      </c>
      <c r="N3545" t="s">
        <v>49</v>
      </c>
      <c r="O3545" t="s">
        <v>30</v>
      </c>
      <c r="P3545" t="s">
        <v>68</v>
      </c>
      <c r="Q3545" t="s">
        <v>41</v>
      </c>
      <c r="R3545" t="s">
        <v>33</v>
      </c>
      <c r="S3545" t="s">
        <v>42</v>
      </c>
      <c r="T3545" t="s">
        <v>35</v>
      </c>
      <c r="U3545" s="1" t="s">
        <v>36</v>
      </c>
      <c r="V3545">
        <v>4</v>
      </c>
      <c r="W3545">
        <v>0</v>
      </c>
      <c r="X3545">
        <v>0</v>
      </c>
      <c r="Y3545">
        <v>0</v>
      </c>
      <c r="Z3545">
        <v>0</v>
      </c>
    </row>
    <row r="3546" spans="1:26" x14ac:dyDescent="0.25">
      <c r="A3546">
        <v>107045983</v>
      </c>
      <c r="B3546" t="s">
        <v>114</v>
      </c>
      <c r="C3546" t="s">
        <v>67</v>
      </c>
      <c r="D3546">
        <v>30000042</v>
      </c>
      <c r="E3546">
        <v>30000042</v>
      </c>
      <c r="F3546">
        <v>16.079999999999998</v>
      </c>
      <c r="G3546">
        <v>50010723</v>
      </c>
      <c r="H3546">
        <v>0</v>
      </c>
      <c r="I3546">
        <v>2022</v>
      </c>
      <c r="J3546" t="s">
        <v>162</v>
      </c>
      <c r="K3546" t="s">
        <v>53</v>
      </c>
      <c r="L3546" s="127">
        <v>0.4770833333333333</v>
      </c>
      <c r="M3546" t="s">
        <v>40</v>
      </c>
      <c r="N3546" t="s">
        <v>49</v>
      </c>
      <c r="O3546" t="s">
        <v>30</v>
      </c>
      <c r="P3546" t="s">
        <v>31</v>
      </c>
      <c r="Q3546" t="s">
        <v>41</v>
      </c>
      <c r="R3546" t="s">
        <v>61</v>
      </c>
      <c r="S3546" t="s">
        <v>42</v>
      </c>
      <c r="T3546" t="s">
        <v>35</v>
      </c>
      <c r="U3546" s="1" t="s">
        <v>36</v>
      </c>
      <c r="V3546">
        <v>2</v>
      </c>
      <c r="W3546">
        <v>0</v>
      </c>
      <c r="X3546">
        <v>0</v>
      </c>
      <c r="Y3546">
        <v>0</v>
      </c>
      <c r="Z3546">
        <v>0</v>
      </c>
    </row>
    <row r="3547" spans="1:26" x14ac:dyDescent="0.25">
      <c r="A3547">
        <v>107045989</v>
      </c>
      <c r="B3547" t="s">
        <v>114</v>
      </c>
      <c r="C3547" t="s">
        <v>67</v>
      </c>
      <c r="D3547">
        <v>30000042</v>
      </c>
      <c r="E3547">
        <v>30000042</v>
      </c>
      <c r="F3547">
        <v>16.079999999999998</v>
      </c>
      <c r="G3547">
        <v>50010723</v>
      </c>
      <c r="H3547">
        <v>0</v>
      </c>
      <c r="I3547">
        <v>2022</v>
      </c>
      <c r="J3547" t="s">
        <v>162</v>
      </c>
      <c r="K3547" t="s">
        <v>60</v>
      </c>
      <c r="L3547" s="127">
        <v>0.63194444444444442</v>
      </c>
      <c r="M3547" t="s">
        <v>28</v>
      </c>
      <c r="N3547" t="s">
        <v>29</v>
      </c>
      <c r="O3547" t="s">
        <v>30</v>
      </c>
      <c r="P3547" t="s">
        <v>31</v>
      </c>
      <c r="Q3547" t="s">
        <v>41</v>
      </c>
      <c r="R3547" t="s">
        <v>61</v>
      </c>
      <c r="S3547" t="s">
        <v>42</v>
      </c>
      <c r="T3547" t="s">
        <v>35</v>
      </c>
      <c r="U3547" s="1" t="s">
        <v>36</v>
      </c>
      <c r="V3547">
        <v>3</v>
      </c>
      <c r="W3547">
        <v>0</v>
      </c>
      <c r="X3547">
        <v>0</v>
      </c>
      <c r="Y3547">
        <v>0</v>
      </c>
      <c r="Z3547">
        <v>0</v>
      </c>
    </row>
    <row r="3548" spans="1:26" x14ac:dyDescent="0.25">
      <c r="A3548">
        <v>107046004</v>
      </c>
      <c r="B3548" t="s">
        <v>81</v>
      </c>
      <c r="C3548" t="s">
        <v>65</v>
      </c>
      <c r="D3548">
        <v>10000485</v>
      </c>
      <c r="E3548">
        <v>10800485</v>
      </c>
      <c r="F3548">
        <v>30.959</v>
      </c>
      <c r="G3548">
        <v>50025426</v>
      </c>
      <c r="H3548">
        <v>1.95</v>
      </c>
      <c r="I3548">
        <v>2022</v>
      </c>
      <c r="J3548" t="s">
        <v>162</v>
      </c>
      <c r="K3548" t="s">
        <v>55</v>
      </c>
      <c r="L3548" s="127">
        <v>0.4770833333333333</v>
      </c>
      <c r="M3548" t="s">
        <v>28</v>
      </c>
      <c r="N3548" t="s">
        <v>49</v>
      </c>
      <c r="O3548" t="s">
        <v>30</v>
      </c>
      <c r="P3548" t="s">
        <v>31</v>
      </c>
      <c r="Q3548" t="s">
        <v>41</v>
      </c>
      <c r="R3548" t="s">
        <v>76</v>
      </c>
      <c r="S3548" t="s">
        <v>42</v>
      </c>
      <c r="T3548" t="s">
        <v>35</v>
      </c>
      <c r="U3548" s="1" t="s">
        <v>36</v>
      </c>
      <c r="V3548">
        <v>1</v>
      </c>
      <c r="W3548">
        <v>0</v>
      </c>
      <c r="X3548">
        <v>0</v>
      </c>
      <c r="Y3548">
        <v>0</v>
      </c>
      <c r="Z3548">
        <v>0</v>
      </c>
    </row>
    <row r="3549" spans="1:26" x14ac:dyDescent="0.25">
      <c r="A3549">
        <v>107046067</v>
      </c>
      <c r="B3549" t="s">
        <v>164</v>
      </c>
      <c r="C3549" t="s">
        <v>45</v>
      </c>
      <c r="D3549">
        <v>50010074</v>
      </c>
      <c r="E3549">
        <v>20000421</v>
      </c>
      <c r="F3549">
        <v>25.768000000000001</v>
      </c>
      <c r="G3549">
        <v>50029662</v>
      </c>
      <c r="H3549">
        <v>4.7E-2</v>
      </c>
      <c r="I3549">
        <v>2022</v>
      </c>
      <c r="J3549" t="s">
        <v>162</v>
      </c>
      <c r="K3549" t="s">
        <v>60</v>
      </c>
      <c r="L3549" s="127">
        <v>8.1250000000000003E-2</v>
      </c>
      <c r="M3549" t="s">
        <v>28</v>
      </c>
      <c r="N3549" t="s">
        <v>29</v>
      </c>
      <c r="O3549" t="s">
        <v>30</v>
      </c>
      <c r="P3549" t="s">
        <v>31</v>
      </c>
      <c r="Q3549" t="s">
        <v>41</v>
      </c>
      <c r="R3549" t="s">
        <v>76</v>
      </c>
      <c r="S3549" t="s">
        <v>42</v>
      </c>
      <c r="T3549" t="s">
        <v>57</v>
      </c>
      <c r="U3549" s="1" t="s">
        <v>36</v>
      </c>
      <c r="V3549">
        <v>2</v>
      </c>
      <c r="W3549">
        <v>0</v>
      </c>
      <c r="X3549">
        <v>0</v>
      </c>
      <c r="Y3549">
        <v>0</v>
      </c>
      <c r="Z3549">
        <v>0</v>
      </c>
    </row>
    <row r="3550" spans="1:26" x14ac:dyDescent="0.25">
      <c r="A3550">
        <v>107046227</v>
      </c>
      <c r="B3550" t="s">
        <v>97</v>
      </c>
      <c r="C3550" t="s">
        <v>45</v>
      </c>
      <c r="D3550">
        <v>50034002</v>
      </c>
      <c r="E3550">
        <v>50034002</v>
      </c>
      <c r="F3550">
        <v>0.13</v>
      </c>
      <c r="G3550">
        <v>50010954</v>
      </c>
      <c r="H3550">
        <v>4.3999999999999997E-2</v>
      </c>
      <c r="I3550">
        <v>2022</v>
      </c>
      <c r="J3550" t="s">
        <v>162</v>
      </c>
      <c r="K3550" t="s">
        <v>27</v>
      </c>
      <c r="L3550" s="127">
        <v>0.5083333333333333</v>
      </c>
      <c r="M3550" t="s">
        <v>28</v>
      </c>
      <c r="N3550" t="s">
        <v>29</v>
      </c>
      <c r="P3550" t="s">
        <v>54</v>
      </c>
      <c r="Q3550" t="s">
        <v>32</v>
      </c>
      <c r="R3550" t="s">
        <v>33</v>
      </c>
      <c r="S3550" t="s">
        <v>42</v>
      </c>
      <c r="T3550" t="s">
        <v>35</v>
      </c>
      <c r="U3550" s="1" t="s">
        <v>36</v>
      </c>
      <c r="V3550">
        <v>1</v>
      </c>
      <c r="W3550">
        <v>0</v>
      </c>
      <c r="X3550">
        <v>0</v>
      </c>
      <c r="Y3550">
        <v>0</v>
      </c>
      <c r="Z3550">
        <v>0</v>
      </c>
    </row>
    <row r="3551" spans="1:26" x14ac:dyDescent="0.25">
      <c r="A3551">
        <v>107046441</v>
      </c>
      <c r="B3551" t="s">
        <v>96</v>
      </c>
      <c r="C3551" t="s">
        <v>65</v>
      </c>
      <c r="D3551">
        <v>10000040</v>
      </c>
      <c r="E3551">
        <v>10000040</v>
      </c>
      <c r="F3551">
        <v>6.6260000000000003</v>
      </c>
      <c r="G3551">
        <v>50029398</v>
      </c>
      <c r="H3551">
        <v>0.86</v>
      </c>
      <c r="I3551">
        <v>2022</v>
      </c>
      <c r="J3551" t="s">
        <v>162</v>
      </c>
      <c r="K3551" t="s">
        <v>27</v>
      </c>
      <c r="L3551" s="127">
        <v>0.33749999999999997</v>
      </c>
      <c r="M3551" t="s">
        <v>28</v>
      </c>
      <c r="N3551" t="s">
        <v>49</v>
      </c>
      <c r="O3551" t="s">
        <v>30</v>
      </c>
      <c r="P3551" t="s">
        <v>31</v>
      </c>
      <c r="Q3551" t="s">
        <v>32</v>
      </c>
      <c r="R3551" t="s">
        <v>95</v>
      </c>
      <c r="S3551" t="s">
        <v>42</v>
      </c>
      <c r="T3551" t="s">
        <v>35</v>
      </c>
      <c r="U3551" s="1" t="s">
        <v>36</v>
      </c>
      <c r="V3551">
        <v>1</v>
      </c>
      <c r="W3551">
        <v>0</v>
      </c>
      <c r="X3551">
        <v>0</v>
      </c>
      <c r="Y3551">
        <v>0</v>
      </c>
      <c r="Z3551">
        <v>0</v>
      </c>
    </row>
    <row r="3552" spans="1:26" x14ac:dyDescent="0.25">
      <c r="A3552">
        <v>107046480</v>
      </c>
      <c r="B3552" t="s">
        <v>81</v>
      </c>
      <c r="C3552" t="s">
        <v>45</v>
      </c>
      <c r="D3552">
        <v>50012239</v>
      </c>
      <c r="E3552">
        <v>50012239</v>
      </c>
      <c r="F3552">
        <v>999.99900000000002</v>
      </c>
      <c r="G3552">
        <v>50023304</v>
      </c>
      <c r="H3552">
        <v>0</v>
      </c>
      <c r="I3552">
        <v>2022</v>
      </c>
      <c r="J3552" t="s">
        <v>162</v>
      </c>
      <c r="K3552" t="s">
        <v>27</v>
      </c>
      <c r="L3552" s="127">
        <v>0.65</v>
      </c>
      <c r="M3552" t="s">
        <v>28</v>
      </c>
      <c r="N3552" t="s">
        <v>49</v>
      </c>
      <c r="P3552" t="s">
        <v>31</v>
      </c>
      <c r="Q3552" t="s">
        <v>32</v>
      </c>
      <c r="R3552" t="s">
        <v>33</v>
      </c>
      <c r="S3552" t="s">
        <v>42</v>
      </c>
      <c r="T3552" t="s">
        <v>35</v>
      </c>
      <c r="U3552" s="1" t="s">
        <v>36</v>
      </c>
      <c r="V3552">
        <v>2</v>
      </c>
      <c r="W3552">
        <v>0</v>
      </c>
      <c r="X3552">
        <v>0</v>
      </c>
      <c r="Y3552">
        <v>0</v>
      </c>
      <c r="Z3552">
        <v>0</v>
      </c>
    </row>
    <row r="3553" spans="1:26" x14ac:dyDescent="0.25">
      <c r="A3553">
        <v>107046544</v>
      </c>
      <c r="B3553" t="s">
        <v>248</v>
      </c>
      <c r="C3553" t="s">
        <v>38</v>
      </c>
      <c r="D3553">
        <v>20000064</v>
      </c>
      <c r="E3553">
        <v>20000019</v>
      </c>
      <c r="F3553">
        <v>8.58</v>
      </c>
      <c r="G3553">
        <v>50029295</v>
      </c>
      <c r="H3553">
        <v>0</v>
      </c>
      <c r="I3553">
        <v>2022</v>
      </c>
      <c r="J3553" t="s">
        <v>162</v>
      </c>
      <c r="K3553" t="s">
        <v>39</v>
      </c>
      <c r="L3553" s="127">
        <v>0.81597222222222221</v>
      </c>
      <c r="M3553" t="s">
        <v>28</v>
      </c>
      <c r="N3553" t="s">
        <v>29</v>
      </c>
      <c r="O3553" t="s">
        <v>30</v>
      </c>
      <c r="P3553" t="s">
        <v>54</v>
      </c>
      <c r="Q3553" t="s">
        <v>41</v>
      </c>
      <c r="R3553" t="s">
        <v>33</v>
      </c>
      <c r="S3553" t="s">
        <v>42</v>
      </c>
      <c r="T3553" t="s">
        <v>35</v>
      </c>
      <c r="U3553" s="1" t="s">
        <v>36</v>
      </c>
      <c r="V3553">
        <v>2</v>
      </c>
      <c r="W3553">
        <v>0</v>
      </c>
      <c r="X3553">
        <v>0</v>
      </c>
      <c r="Y3553">
        <v>0</v>
      </c>
      <c r="Z3553">
        <v>0</v>
      </c>
    </row>
    <row r="3554" spans="1:26" x14ac:dyDescent="0.25">
      <c r="A3554">
        <v>107046545</v>
      </c>
      <c r="B3554" t="s">
        <v>248</v>
      </c>
      <c r="C3554" t="s">
        <v>45</v>
      </c>
      <c r="F3554">
        <v>999.99900000000002</v>
      </c>
      <c r="H3554">
        <v>0</v>
      </c>
      <c r="I3554">
        <v>2022</v>
      </c>
      <c r="J3554" t="s">
        <v>162</v>
      </c>
      <c r="K3554" t="s">
        <v>55</v>
      </c>
      <c r="L3554" s="127">
        <v>0.77430555555555547</v>
      </c>
      <c r="M3554" t="s">
        <v>28</v>
      </c>
      <c r="N3554" t="s">
        <v>29</v>
      </c>
      <c r="P3554" t="s">
        <v>54</v>
      </c>
      <c r="Q3554" t="s">
        <v>41</v>
      </c>
      <c r="R3554" t="s">
        <v>33</v>
      </c>
      <c r="S3554" t="s">
        <v>42</v>
      </c>
      <c r="T3554" t="s">
        <v>35</v>
      </c>
      <c r="U3554" s="1" t="s">
        <v>36</v>
      </c>
      <c r="V3554">
        <v>2</v>
      </c>
      <c r="W3554">
        <v>0</v>
      </c>
      <c r="X3554">
        <v>0</v>
      </c>
      <c r="Y3554">
        <v>0</v>
      </c>
      <c r="Z3554">
        <v>0</v>
      </c>
    </row>
    <row r="3555" spans="1:26" x14ac:dyDescent="0.25">
      <c r="A3555">
        <v>107046564</v>
      </c>
      <c r="B3555" t="s">
        <v>81</v>
      </c>
      <c r="C3555" t="s">
        <v>45</v>
      </c>
      <c r="D3555">
        <v>50010120</v>
      </c>
      <c r="E3555">
        <v>50010120</v>
      </c>
      <c r="F3555">
        <v>999.99900000000002</v>
      </c>
      <c r="G3555">
        <v>50023409</v>
      </c>
      <c r="H3555">
        <v>9.5000000000000001E-2</v>
      </c>
      <c r="I3555">
        <v>2022</v>
      </c>
      <c r="J3555" t="s">
        <v>162</v>
      </c>
      <c r="K3555" t="s">
        <v>27</v>
      </c>
      <c r="L3555" s="127">
        <v>0.9784722222222223</v>
      </c>
      <c r="M3555" t="s">
        <v>40</v>
      </c>
      <c r="N3555" t="s">
        <v>29</v>
      </c>
      <c r="O3555" t="s">
        <v>30</v>
      </c>
      <c r="P3555" t="s">
        <v>54</v>
      </c>
      <c r="Q3555" t="s">
        <v>41</v>
      </c>
      <c r="R3555" t="s">
        <v>33</v>
      </c>
      <c r="S3555" t="s">
        <v>42</v>
      </c>
      <c r="T3555" t="s">
        <v>47</v>
      </c>
      <c r="U3555" s="1" t="s">
        <v>36</v>
      </c>
      <c r="V3555">
        <v>1</v>
      </c>
      <c r="W3555">
        <v>0</v>
      </c>
      <c r="X3555">
        <v>0</v>
      </c>
      <c r="Y3555">
        <v>0</v>
      </c>
      <c r="Z3555">
        <v>0</v>
      </c>
    </row>
    <row r="3556" spans="1:26" x14ac:dyDescent="0.25">
      <c r="A3556">
        <v>107046691</v>
      </c>
      <c r="B3556" t="s">
        <v>25</v>
      </c>
      <c r="C3556" t="s">
        <v>45</v>
      </c>
      <c r="D3556">
        <v>50031853</v>
      </c>
      <c r="E3556">
        <v>40001728</v>
      </c>
      <c r="F3556">
        <v>3.24</v>
      </c>
      <c r="G3556">
        <v>50002997</v>
      </c>
      <c r="H3556">
        <v>0.39</v>
      </c>
      <c r="I3556">
        <v>2022</v>
      </c>
      <c r="J3556" t="s">
        <v>162</v>
      </c>
      <c r="K3556" t="s">
        <v>27</v>
      </c>
      <c r="L3556" s="127">
        <v>0.65625</v>
      </c>
      <c r="M3556" t="s">
        <v>28</v>
      </c>
      <c r="N3556" t="s">
        <v>49</v>
      </c>
      <c r="O3556" t="s">
        <v>30</v>
      </c>
      <c r="P3556" t="s">
        <v>31</v>
      </c>
      <c r="Q3556" t="s">
        <v>32</v>
      </c>
      <c r="R3556" t="s">
        <v>33</v>
      </c>
      <c r="S3556" t="s">
        <v>42</v>
      </c>
      <c r="T3556" t="s">
        <v>35</v>
      </c>
      <c r="U3556" s="1" t="s">
        <v>36</v>
      </c>
      <c r="V3556">
        <v>2</v>
      </c>
      <c r="W3556">
        <v>0</v>
      </c>
      <c r="X3556">
        <v>0</v>
      </c>
      <c r="Y3556">
        <v>0</v>
      </c>
      <c r="Z3556">
        <v>0</v>
      </c>
    </row>
    <row r="3557" spans="1:26" x14ac:dyDescent="0.25">
      <c r="A3557">
        <v>107046837</v>
      </c>
      <c r="B3557" t="s">
        <v>81</v>
      </c>
      <c r="C3557" t="s">
        <v>65</v>
      </c>
      <c r="D3557">
        <v>10000485</v>
      </c>
      <c r="E3557">
        <v>10800485</v>
      </c>
      <c r="F3557">
        <v>36.348999999999997</v>
      </c>
      <c r="G3557">
        <v>200660</v>
      </c>
      <c r="H3557">
        <v>1</v>
      </c>
      <c r="I3557">
        <v>2022</v>
      </c>
      <c r="J3557" t="s">
        <v>162</v>
      </c>
      <c r="K3557" t="s">
        <v>39</v>
      </c>
      <c r="L3557" s="127">
        <v>0.4458333333333333</v>
      </c>
      <c r="M3557" t="s">
        <v>28</v>
      </c>
      <c r="N3557" t="s">
        <v>49</v>
      </c>
      <c r="O3557" t="s">
        <v>30</v>
      </c>
      <c r="P3557" t="s">
        <v>31</v>
      </c>
      <c r="Q3557" t="s">
        <v>41</v>
      </c>
      <c r="R3557" t="s">
        <v>128</v>
      </c>
      <c r="S3557" t="s">
        <v>42</v>
      </c>
      <c r="T3557" t="s">
        <v>35</v>
      </c>
      <c r="U3557" s="1" t="s">
        <v>36</v>
      </c>
      <c r="V3557">
        <v>2</v>
      </c>
      <c r="W3557">
        <v>0</v>
      </c>
      <c r="X3557">
        <v>0</v>
      </c>
      <c r="Y3557">
        <v>0</v>
      </c>
      <c r="Z3557">
        <v>0</v>
      </c>
    </row>
    <row r="3558" spans="1:26" x14ac:dyDescent="0.25">
      <c r="A3558">
        <v>107046876</v>
      </c>
      <c r="B3558" t="s">
        <v>117</v>
      </c>
      <c r="C3558" t="s">
        <v>65</v>
      </c>
      <c r="D3558">
        <v>10000040</v>
      </c>
      <c r="E3558">
        <v>10000040</v>
      </c>
      <c r="F3558">
        <v>10.659000000000001</v>
      </c>
      <c r="G3558">
        <v>30000115</v>
      </c>
      <c r="H3558">
        <v>0.3</v>
      </c>
      <c r="I3558">
        <v>2022</v>
      </c>
      <c r="J3558" t="s">
        <v>162</v>
      </c>
      <c r="K3558" t="s">
        <v>58</v>
      </c>
      <c r="L3558" s="127">
        <v>0.78819444444444453</v>
      </c>
      <c r="M3558" t="s">
        <v>28</v>
      </c>
      <c r="N3558" t="s">
        <v>29</v>
      </c>
      <c r="O3558" t="s">
        <v>30</v>
      </c>
      <c r="P3558" t="s">
        <v>31</v>
      </c>
      <c r="Q3558" t="s">
        <v>62</v>
      </c>
      <c r="R3558" t="s">
        <v>33</v>
      </c>
      <c r="S3558" t="s">
        <v>34</v>
      </c>
      <c r="T3558" t="s">
        <v>35</v>
      </c>
      <c r="U3558" s="1" t="s">
        <v>43</v>
      </c>
      <c r="V3558">
        <v>2</v>
      </c>
      <c r="W3558">
        <v>0</v>
      </c>
      <c r="X3558">
        <v>0</v>
      </c>
      <c r="Y3558">
        <v>0</v>
      </c>
      <c r="Z3558">
        <v>1</v>
      </c>
    </row>
    <row r="3559" spans="1:26" x14ac:dyDescent="0.25">
      <c r="A3559">
        <v>107046894</v>
      </c>
      <c r="B3559" t="s">
        <v>78</v>
      </c>
      <c r="C3559" t="s">
        <v>65</v>
      </c>
      <c r="D3559">
        <v>10000085</v>
      </c>
      <c r="E3559">
        <v>10000085</v>
      </c>
      <c r="F3559">
        <v>2.202</v>
      </c>
      <c r="G3559">
        <v>201080</v>
      </c>
      <c r="H3559">
        <v>0.9</v>
      </c>
      <c r="I3559">
        <v>2022</v>
      </c>
      <c r="J3559" t="s">
        <v>162</v>
      </c>
      <c r="K3559" t="s">
        <v>48</v>
      </c>
      <c r="L3559" s="127">
        <v>0.96805555555555556</v>
      </c>
      <c r="M3559" t="s">
        <v>28</v>
      </c>
      <c r="N3559" t="s">
        <v>49</v>
      </c>
      <c r="O3559" t="s">
        <v>30</v>
      </c>
      <c r="P3559" t="s">
        <v>31</v>
      </c>
      <c r="Q3559" t="s">
        <v>32</v>
      </c>
      <c r="R3559" t="s">
        <v>33</v>
      </c>
      <c r="S3559" t="s">
        <v>42</v>
      </c>
      <c r="T3559" t="s">
        <v>57</v>
      </c>
      <c r="U3559" s="1" t="s">
        <v>36</v>
      </c>
      <c r="V3559">
        <v>5</v>
      </c>
      <c r="W3559">
        <v>0</v>
      </c>
      <c r="X3559">
        <v>0</v>
      </c>
      <c r="Y3559">
        <v>0</v>
      </c>
      <c r="Z3559">
        <v>0</v>
      </c>
    </row>
    <row r="3560" spans="1:26" x14ac:dyDescent="0.25">
      <c r="A3560">
        <v>107046914</v>
      </c>
      <c r="B3560" t="s">
        <v>25</v>
      </c>
      <c r="C3560" t="s">
        <v>122</v>
      </c>
      <c r="D3560">
        <v>40002026</v>
      </c>
      <c r="E3560">
        <v>40002026</v>
      </c>
      <c r="F3560">
        <v>1.1040000000000001</v>
      </c>
      <c r="G3560">
        <v>50005626</v>
      </c>
      <c r="H3560">
        <v>7.9000000000000001E-2</v>
      </c>
      <c r="I3560">
        <v>2022</v>
      </c>
      <c r="J3560" t="s">
        <v>162</v>
      </c>
      <c r="K3560" t="s">
        <v>55</v>
      </c>
      <c r="L3560" s="127">
        <v>0.7402777777777777</v>
      </c>
      <c r="M3560" t="s">
        <v>28</v>
      </c>
      <c r="N3560" t="s">
        <v>49</v>
      </c>
      <c r="O3560" t="s">
        <v>30</v>
      </c>
      <c r="P3560" t="s">
        <v>68</v>
      </c>
      <c r="Q3560" t="s">
        <v>41</v>
      </c>
      <c r="R3560" t="s">
        <v>33</v>
      </c>
      <c r="S3560" t="s">
        <v>42</v>
      </c>
      <c r="T3560" t="s">
        <v>35</v>
      </c>
      <c r="U3560" s="1" t="s">
        <v>36</v>
      </c>
      <c r="V3560">
        <v>3</v>
      </c>
      <c r="W3560">
        <v>0</v>
      </c>
      <c r="X3560">
        <v>0</v>
      </c>
      <c r="Y3560">
        <v>0</v>
      </c>
      <c r="Z3560">
        <v>0</v>
      </c>
    </row>
    <row r="3561" spans="1:26" x14ac:dyDescent="0.25">
      <c r="A3561">
        <v>107046976</v>
      </c>
      <c r="B3561" t="s">
        <v>104</v>
      </c>
      <c r="C3561" t="s">
        <v>65</v>
      </c>
      <c r="D3561">
        <v>10000026</v>
      </c>
      <c r="E3561">
        <v>10000026</v>
      </c>
      <c r="F3561">
        <v>3.0110000000000001</v>
      </c>
      <c r="G3561">
        <v>200430</v>
      </c>
      <c r="H3561">
        <v>0.5</v>
      </c>
      <c r="I3561">
        <v>2022</v>
      </c>
      <c r="J3561" t="s">
        <v>162</v>
      </c>
      <c r="K3561" t="s">
        <v>48</v>
      </c>
      <c r="L3561" s="127">
        <v>0.48888888888888887</v>
      </c>
      <c r="M3561" t="s">
        <v>28</v>
      </c>
      <c r="N3561" t="s">
        <v>49</v>
      </c>
      <c r="O3561" t="s">
        <v>30</v>
      </c>
      <c r="P3561" t="s">
        <v>31</v>
      </c>
      <c r="Q3561" t="s">
        <v>41</v>
      </c>
      <c r="R3561" t="s">
        <v>33</v>
      </c>
      <c r="S3561" t="s">
        <v>42</v>
      </c>
      <c r="T3561" t="s">
        <v>35</v>
      </c>
      <c r="U3561" s="1" t="s">
        <v>36</v>
      </c>
      <c r="V3561">
        <v>1</v>
      </c>
      <c r="W3561">
        <v>0</v>
      </c>
      <c r="X3561">
        <v>0</v>
      </c>
      <c r="Y3561">
        <v>0</v>
      </c>
      <c r="Z3561">
        <v>0</v>
      </c>
    </row>
    <row r="3562" spans="1:26" x14ac:dyDescent="0.25">
      <c r="A3562">
        <v>107046986</v>
      </c>
      <c r="B3562" t="s">
        <v>25</v>
      </c>
      <c r="C3562" t="s">
        <v>65</v>
      </c>
      <c r="D3562">
        <v>10000040</v>
      </c>
      <c r="E3562">
        <v>10000040</v>
      </c>
      <c r="F3562">
        <v>27.12</v>
      </c>
      <c r="G3562" t="s">
        <v>255</v>
      </c>
      <c r="H3562">
        <v>0.54</v>
      </c>
      <c r="I3562">
        <v>2022</v>
      </c>
      <c r="J3562" t="s">
        <v>162</v>
      </c>
      <c r="K3562" t="s">
        <v>39</v>
      </c>
      <c r="L3562" s="127">
        <v>0.3354166666666667</v>
      </c>
      <c r="M3562" t="s">
        <v>28</v>
      </c>
      <c r="N3562" t="s">
        <v>29</v>
      </c>
      <c r="O3562" t="s">
        <v>30</v>
      </c>
      <c r="P3562" t="s">
        <v>54</v>
      </c>
      <c r="Q3562" t="s">
        <v>41</v>
      </c>
      <c r="R3562" t="s">
        <v>33</v>
      </c>
      <c r="S3562" t="s">
        <v>42</v>
      </c>
      <c r="T3562" t="s">
        <v>35</v>
      </c>
      <c r="U3562" s="1" t="s">
        <v>36</v>
      </c>
      <c r="V3562">
        <v>3</v>
      </c>
      <c r="W3562">
        <v>0</v>
      </c>
      <c r="X3562">
        <v>0</v>
      </c>
      <c r="Y3562">
        <v>0</v>
      </c>
      <c r="Z3562">
        <v>0</v>
      </c>
    </row>
    <row r="3563" spans="1:26" x14ac:dyDescent="0.25">
      <c r="A3563">
        <v>107046987</v>
      </c>
      <c r="B3563" t="s">
        <v>25</v>
      </c>
      <c r="C3563" t="s">
        <v>65</v>
      </c>
      <c r="D3563">
        <v>10000040</v>
      </c>
      <c r="E3563">
        <v>10000040</v>
      </c>
      <c r="F3563">
        <v>27.12</v>
      </c>
      <c r="G3563" t="s">
        <v>255</v>
      </c>
      <c r="H3563">
        <v>0.54</v>
      </c>
      <c r="I3563">
        <v>2022</v>
      </c>
      <c r="J3563" t="s">
        <v>162</v>
      </c>
      <c r="K3563" t="s">
        <v>39</v>
      </c>
      <c r="L3563" s="127">
        <v>0.3347222222222222</v>
      </c>
      <c r="M3563" t="s">
        <v>28</v>
      </c>
      <c r="N3563" t="s">
        <v>29</v>
      </c>
      <c r="O3563" t="s">
        <v>30</v>
      </c>
      <c r="P3563" t="s">
        <v>54</v>
      </c>
      <c r="Q3563" t="s">
        <v>41</v>
      </c>
      <c r="R3563" t="s">
        <v>33</v>
      </c>
      <c r="S3563" t="s">
        <v>42</v>
      </c>
      <c r="T3563" t="s">
        <v>35</v>
      </c>
      <c r="U3563" s="1" t="s">
        <v>36</v>
      </c>
      <c r="V3563">
        <v>4</v>
      </c>
      <c r="W3563">
        <v>0</v>
      </c>
      <c r="X3563">
        <v>0</v>
      </c>
      <c r="Y3563">
        <v>0</v>
      </c>
      <c r="Z3563">
        <v>0</v>
      </c>
    </row>
    <row r="3564" spans="1:26" x14ac:dyDescent="0.25">
      <c r="A3564">
        <v>107046992</v>
      </c>
      <c r="B3564" t="s">
        <v>166</v>
      </c>
      <c r="C3564" t="s">
        <v>65</v>
      </c>
      <c r="D3564">
        <v>10000040</v>
      </c>
      <c r="E3564">
        <v>10000040</v>
      </c>
      <c r="F3564">
        <v>15.788</v>
      </c>
      <c r="G3564">
        <v>30000801</v>
      </c>
      <c r="H3564">
        <v>2</v>
      </c>
      <c r="I3564">
        <v>2022</v>
      </c>
      <c r="J3564" t="s">
        <v>162</v>
      </c>
      <c r="K3564" t="s">
        <v>48</v>
      </c>
      <c r="L3564" s="127">
        <v>0.81805555555555554</v>
      </c>
      <c r="M3564" t="s">
        <v>28</v>
      </c>
      <c r="N3564" t="s">
        <v>49</v>
      </c>
      <c r="O3564" t="s">
        <v>30</v>
      </c>
      <c r="P3564" t="s">
        <v>68</v>
      </c>
      <c r="Q3564" t="s">
        <v>41</v>
      </c>
      <c r="R3564" t="s">
        <v>33</v>
      </c>
      <c r="S3564" t="s">
        <v>42</v>
      </c>
      <c r="T3564" t="s">
        <v>35</v>
      </c>
      <c r="U3564" s="1" t="s">
        <v>36</v>
      </c>
      <c r="V3564">
        <v>2</v>
      </c>
      <c r="W3564">
        <v>0</v>
      </c>
      <c r="X3564">
        <v>0</v>
      </c>
      <c r="Y3564">
        <v>0</v>
      </c>
      <c r="Z3564">
        <v>0</v>
      </c>
    </row>
    <row r="3565" spans="1:26" x14ac:dyDescent="0.25">
      <c r="A3565">
        <v>107047011</v>
      </c>
      <c r="B3565" t="s">
        <v>117</v>
      </c>
      <c r="C3565" t="s">
        <v>65</v>
      </c>
      <c r="D3565">
        <v>10000040</v>
      </c>
      <c r="E3565">
        <v>10000040</v>
      </c>
      <c r="F3565">
        <v>11.8</v>
      </c>
      <c r="G3565">
        <v>20000021</v>
      </c>
      <c r="H3565">
        <v>0.25</v>
      </c>
      <c r="I3565">
        <v>2022</v>
      </c>
      <c r="J3565" t="s">
        <v>162</v>
      </c>
      <c r="K3565" t="s">
        <v>60</v>
      </c>
      <c r="L3565" s="127">
        <v>0.7631944444444444</v>
      </c>
      <c r="M3565" t="s">
        <v>28</v>
      </c>
      <c r="N3565" t="s">
        <v>49</v>
      </c>
      <c r="O3565" t="s">
        <v>30</v>
      </c>
      <c r="P3565" t="s">
        <v>31</v>
      </c>
      <c r="Q3565" t="s">
        <v>41</v>
      </c>
      <c r="R3565" t="s">
        <v>33</v>
      </c>
      <c r="S3565" t="s">
        <v>42</v>
      </c>
      <c r="T3565" t="s">
        <v>35</v>
      </c>
      <c r="U3565" s="1" t="s">
        <v>36</v>
      </c>
      <c r="V3565">
        <v>2</v>
      </c>
      <c r="W3565">
        <v>0</v>
      </c>
      <c r="X3565">
        <v>0</v>
      </c>
      <c r="Y3565">
        <v>0</v>
      </c>
      <c r="Z3565">
        <v>0</v>
      </c>
    </row>
    <row r="3566" spans="1:26" x14ac:dyDescent="0.25">
      <c r="A3566">
        <v>107047069</v>
      </c>
      <c r="B3566" t="s">
        <v>96</v>
      </c>
      <c r="C3566" t="s">
        <v>65</v>
      </c>
      <c r="D3566">
        <v>10000040</v>
      </c>
      <c r="E3566">
        <v>10000040</v>
      </c>
      <c r="F3566">
        <v>8.49</v>
      </c>
      <c r="G3566">
        <v>201900</v>
      </c>
      <c r="H3566">
        <v>0</v>
      </c>
      <c r="I3566">
        <v>2022</v>
      </c>
      <c r="J3566" t="s">
        <v>162</v>
      </c>
      <c r="K3566" t="s">
        <v>60</v>
      </c>
      <c r="L3566" s="127">
        <v>0.90347222222222223</v>
      </c>
      <c r="M3566" t="s">
        <v>28</v>
      </c>
      <c r="N3566" t="s">
        <v>49</v>
      </c>
      <c r="O3566" t="s">
        <v>30</v>
      </c>
      <c r="P3566" t="s">
        <v>54</v>
      </c>
      <c r="Q3566" t="s">
        <v>41</v>
      </c>
      <c r="R3566" t="s">
        <v>33</v>
      </c>
      <c r="S3566" t="s">
        <v>34</v>
      </c>
      <c r="T3566" t="s">
        <v>57</v>
      </c>
      <c r="U3566" s="1" t="s">
        <v>36</v>
      </c>
      <c r="V3566">
        <v>6</v>
      </c>
      <c r="W3566">
        <v>0</v>
      </c>
      <c r="X3566">
        <v>0</v>
      </c>
      <c r="Y3566">
        <v>0</v>
      </c>
      <c r="Z3566">
        <v>0</v>
      </c>
    </row>
    <row r="3567" spans="1:26" x14ac:dyDescent="0.25">
      <c r="A3567">
        <v>107047108</v>
      </c>
      <c r="B3567" t="s">
        <v>25</v>
      </c>
      <c r="C3567" t="s">
        <v>65</v>
      </c>
      <c r="D3567">
        <v>10000040</v>
      </c>
      <c r="E3567">
        <v>10000040</v>
      </c>
      <c r="F3567">
        <v>999.99900000000002</v>
      </c>
      <c r="G3567">
        <v>20000070</v>
      </c>
      <c r="H3567">
        <v>0</v>
      </c>
      <c r="I3567">
        <v>2022</v>
      </c>
      <c r="J3567" t="s">
        <v>162</v>
      </c>
      <c r="K3567" t="s">
        <v>27</v>
      </c>
      <c r="L3567" s="127">
        <v>0.30208333333333331</v>
      </c>
      <c r="M3567" t="s">
        <v>28</v>
      </c>
      <c r="N3567" t="s">
        <v>29</v>
      </c>
      <c r="O3567" t="s">
        <v>30</v>
      </c>
      <c r="P3567" t="s">
        <v>31</v>
      </c>
      <c r="Q3567" t="s">
        <v>32</v>
      </c>
      <c r="R3567" t="s">
        <v>33</v>
      </c>
      <c r="S3567" t="s">
        <v>42</v>
      </c>
      <c r="T3567" t="s">
        <v>35</v>
      </c>
      <c r="U3567" s="1" t="s">
        <v>36</v>
      </c>
      <c r="V3567">
        <v>3</v>
      </c>
      <c r="W3567">
        <v>0</v>
      </c>
      <c r="X3567">
        <v>0</v>
      </c>
      <c r="Y3567">
        <v>0</v>
      </c>
      <c r="Z3567">
        <v>0</v>
      </c>
    </row>
    <row r="3568" spans="1:26" x14ac:dyDescent="0.25">
      <c r="A3568">
        <v>107047114</v>
      </c>
      <c r="B3568" t="s">
        <v>117</v>
      </c>
      <c r="C3568" t="s">
        <v>65</v>
      </c>
      <c r="D3568">
        <v>10000040</v>
      </c>
      <c r="E3568">
        <v>10000040</v>
      </c>
      <c r="F3568">
        <v>13.1</v>
      </c>
      <c r="G3568">
        <v>40002158</v>
      </c>
      <c r="H3568">
        <v>1.5</v>
      </c>
      <c r="I3568">
        <v>2022</v>
      </c>
      <c r="J3568" t="s">
        <v>162</v>
      </c>
      <c r="K3568" t="s">
        <v>27</v>
      </c>
      <c r="L3568" s="127">
        <v>0.27708333333333335</v>
      </c>
      <c r="M3568" t="s">
        <v>28</v>
      </c>
      <c r="N3568" t="s">
        <v>49</v>
      </c>
      <c r="O3568" t="s">
        <v>30</v>
      </c>
      <c r="P3568" t="s">
        <v>31</v>
      </c>
      <c r="Q3568" t="s">
        <v>62</v>
      </c>
      <c r="R3568" t="s">
        <v>33</v>
      </c>
      <c r="S3568" t="s">
        <v>34</v>
      </c>
      <c r="T3568" t="s">
        <v>35</v>
      </c>
      <c r="U3568" s="1" t="s">
        <v>36</v>
      </c>
      <c r="V3568">
        <v>2</v>
      </c>
      <c r="W3568">
        <v>0</v>
      </c>
      <c r="X3568">
        <v>0</v>
      </c>
      <c r="Y3568">
        <v>0</v>
      </c>
      <c r="Z3568">
        <v>0</v>
      </c>
    </row>
    <row r="3569" spans="1:26" x14ac:dyDescent="0.25">
      <c r="A3569">
        <v>107047126</v>
      </c>
      <c r="B3569" t="s">
        <v>155</v>
      </c>
      <c r="C3569" t="s">
        <v>65</v>
      </c>
      <c r="D3569">
        <v>10000087</v>
      </c>
      <c r="E3569">
        <v>10000087</v>
      </c>
      <c r="F3569">
        <v>999.99900000000002</v>
      </c>
      <c r="G3569">
        <v>40001128</v>
      </c>
      <c r="H3569">
        <v>1</v>
      </c>
      <c r="I3569">
        <v>2022</v>
      </c>
      <c r="J3569" t="s">
        <v>162</v>
      </c>
      <c r="K3569" t="s">
        <v>27</v>
      </c>
      <c r="L3569" s="127">
        <v>0.19444444444444445</v>
      </c>
      <c r="M3569" t="s">
        <v>28</v>
      </c>
      <c r="N3569" t="s">
        <v>49</v>
      </c>
      <c r="O3569" t="s">
        <v>30</v>
      </c>
      <c r="P3569" t="s">
        <v>54</v>
      </c>
      <c r="Q3569" t="s">
        <v>41</v>
      </c>
      <c r="R3569" t="s">
        <v>33</v>
      </c>
      <c r="S3569" t="s">
        <v>42</v>
      </c>
      <c r="T3569" t="s">
        <v>57</v>
      </c>
      <c r="U3569" s="1" t="s">
        <v>36</v>
      </c>
      <c r="V3569">
        <v>2</v>
      </c>
      <c r="W3569">
        <v>0</v>
      </c>
      <c r="X3569">
        <v>0</v>
      </c>
      <c r="Y3569">
        <v>0</v>
      </c>
      <c r="Z3569">
        <v>0</v>
      </c>
    </row>
    <row r="3570" spans="1:26" x14ac:dyDescent="0.25">
      <c r="A3570">
        <v>107047204</v>
      </c>
      <c r="B3570" t="s">
        <v>97</v>
      </c>
      <c r="C3570" t="s">
        <v>45</v>
      </c>
      <c r="D3570">
        <v>50012488</v>
      </c>
      <c r="E3570">
        <v>40001486</v>
      </c>
      <c r="F3570">
        <v>3.117</v>
      </c>
      <c r="G3570">
        <v>50017712</v>
      </c>
      <c r="H3570">
        <v>7.6999999999999999E-2</v>
      </c>
      <c r="I3570">
        <v>2022</v>
      </c>
      <c r="J3570" t="s">
        <v>162</v>
      </c>
      <c r="K3570" t="s">
        <v>55</v>
      </c>
      <c r="L3570" s="127">
        <v>0.7270833333333333</v>
      </c>
      <c r="M3570" t="s">
        <v>28</v>
      </c>
      <c r="N3570" t="s">
        <v>29</v>
      </c>
      <c r="O3570" t="s">
        <v>30</v>
      </c>
      <c r="P3570" t="s">
        <v>31</v>
      </c>
      <c r="Q3570" t="s">
        <v>41</v>
      </c>
      <c r="R3570" t="s">
        <v>99</v>
      </c>
      <c r="S3570" t="s">
        <v>42</v>
      </c>
      <c r="T3570" t="s">
        <v>35</v>
      </c>
      <c r="U3570" s="1" t="s">
        <v>64</v>
      </c>
      <c r="V3570">
        <v>4</v>
      </c>
      <c r="W3570">
        <v>0</v>
      </c>
      <c r="X3570">
        <v>0</v>
      </c>
      <c r="Y3570">
        <v>1</v>
      </c>
      <c r="Z3570">
        <v>0</v>
      </c>
    </row>
    <row r="3571" spans="1:26" x14ac:dyDescent="0.25">
      <c r="A3571">
        <v>107047366</v>
      </c>
      <c r="B3571" t="s">
        <v>136</v>
      </c>
      <c r="C3571" t="s">
        <v>38</v>
      </c>
      <c r="D3571">
        <v>29000017</v>
      </c>
      <c r="E3571">
        <v>29000017</v>
      </c>
      <c r="F3571">
        <v>2.625</v>
      </c>
      <c r="G3571">
        <v>50024318</v>
      </c>
      <c r="H3571">
        <v>0</v>
      </c>
      <c r="I3571">
        <v>2022</v>
      </c>
      <c r="J3571" t="s">
        <v>162</v>
      </c>
      <c r="K3571" t="s">
        <v>27</v>
      </c>
      <c r="L3571" s="127">
        <v>0.48125000000000001</v>
      </c>
      <c r="M3571" t="s">
        <v>77</v>
      </c>
      <c r="N3571" t="s">
        <v>49</v>
      </c>
      <c r="O3571" t="s">
        <v>30</v>
      </c>
      <c r="P3571" t="s">
        <v>54</v>
      </c>
      <c r="Q3571" t="s">
        <v>32</v>
      </c>
      <c r="R3571" t="s">
        <v>72</v>
      </c>
      <c r="S3571" t="s">
        <v>42</v>
      </c>
      <c r="T3571" t="s">
        <v>35</v>
      </c>
      <c r="U3571" s="1" t="s">
        <v>36</v>
      </c>
      <c r="V3571">
        <v>2</v>
      </c>
      <c r="W3571">
        <v>0</v>
      </c>
      <c r="X3571">
        <v>0</v>
      </c>
      <c r="Y3571">
        <v>0</v>
      </c>
      <c r="Z3571">
        <v>0</v>
      </c>
    </row>
    <row r="3572" spans="1:26" x14ac:dyDescent="0.25">
      <c r="A3572">
        <v>107047383</v>
      </c>
      <c r="B3572" t="s">
        <v>97</v>
      </c>
      <c r="C3572" t="s">
        <v>45</v>
      </c>
      <c r="D3572">
        <v>50012488</v>
      </c>
      <c r="E3572">
        <v>40001486</v>
      </c>
      <c r="F3572">
        <v>2.7309999999999999</v>
      </c>
      <c r="G3572">
        <v>50009817</v>
      </c>
      <c r="H3572">
        <v>0</v>
      </c>
      <c r="I3572">
        <v>2022</v>
      </c>
      <c r="J3572" t="s">
        <v>162</v>
      </c>
      <c r="K3572" t="s">
        <v>60</v>
      </c>
      <c r="L3572" s="127">
        <v>0.4201388888888889</v>
      </c>
      <c r="M3572" t="s">
        <v>77</v>
      </c>
      <c r="N3572" t="s">
        <v>29</v>
      </c>
      <c r="O3572" t="s">
        <v>30</v>
      </c>
      <c r="P3572" t="s">
        <v>31</v>
      </c>
      <c r="Q3572" t="s">
        <v>41</v>
      </c>
      <c r="R3572" t="s">
        <v>33</v>
      </c>
      <c r="S3572" t="s">
        <v>42</v>
      </c>
      <c r="T3572" t="s">
        <v>35</v>
      </c>
      <c r="U3572" s="1" t="s">
        <v>64</v>
      </c>
      <c r="V3572">
        <v>6</v>
      </c>
      <c r="W3572">
        <v>0</v>
      </c>
      <c r="X3572">
        <v>0</v>
      </c>
      <c r="Y3572">
        <v>4</v>
      </c>
      <c r="Z3572">
        <v>1</v>
      </c>
    </row>
    <row r="3573" spans="1:26" x14ac:dyDescent="0.25">
      <c r="A3573">
        <v>107047428</v>
      </c>
      <c r="B3573" t="s">
        <v>137</v>
      </c>
      <c r="C3573" t="s">
        <v>45</v>
      </c>
      <c r="D3573">
        <v>50011696</v>
      </c>
      <c r="E3573">
        <v>20000023</v>
      </c>
      <c r="F3573">
        <v>12.054</v>
      </c>
      <c r="G3573">
        <v>50028147</v>
      </c>
      <c r="H3573">
        <v>0</v>
      </c>
      <c r="I3573">
        <v>2022</v>
      </c>
      <c r="J3573" t="s">
        <v>162</v>
      </c>
      <c r="K3573" t="s">
        <v>39</v>
      </c>
      <c r="L3573" s="127">
        <v>0.65138888888888891</v>
      </c>
      <c r="M3573" t="s">
        <v>28</v>
      </c>
      <c r="N3573" t="s">
        <v>49</v>
      </c>
      <c r="O3573" t="s">
        <v>30</v>
      </c>
      <c r="P3573" t="s">
        <v>31</v>
      </c>
      <c r="Q3573" t="s">
        <v>32</v>
      </c>
      <c r="R3573" t="s">
        <v>61</v>
      </c>
      <c r="S3573" t="s">
        <v>42</v>
      </c>
      <c r="T3573" t="s">
        <v>35</v>
      </c>
      <c r="U3573" s="1" t="s">
        <v>36</v>
      </c>
      <c r="V3573">
        <v>2</v>
      </c>
      <c r="W3573">
        <v>0</v>
      </c>
      <c r="X3573">
        <v>0</v>
      </c>
      <c r="Y3573">
        <v>0</v>
      </c>
      <c r="Z3573">
        <v>0</v>
      </c>
    </row>
    <row r="3574" spans="1:26" x14ac:dyDescent="0.25">
      <c r="A3574">
        <v>107047616</v>
      </c>
      <c r="B3574" t="s">
        <v>157</v>
      </c>
      <c r="C3574" t="s">
        <v>45</v>
      </c>
      <c r="D3574">
        <v>50028855</v>
      </c>
      <c r="E3574">
        <v>50028855</v>
      </c>
      <c r="F3574">
        <v>999.99900000000002</v>
      </c>
      <c r="G3574">
        <v>50019060</v>
      </c>
      <c r="H3574">
        <v>0</v>
      </c>
      <c r="I3574">
        <v>2022</v>
      </c>
      <c r="J3574" t="s">
        <v>162</v>
      </c>
      <c r="K3574" t="s">
        <v>39</v>
      </c>
      <c r="L3574" s="127">
        <v>0.72152777777777777</v>
      </c>
      <c r="M3574" t="s">
        <v>28</v>
      </c>
      <c r="N3574" t="s">
        <v>49</v>
      </c>
      <c r="O3574" t="s">
        <v>30</v>
      </c>
      <c r="P3574" t="s">
        <v>31</v>
      </c>
      <c r="Q3574" t="s">
        <v>41</v>
      </c>
      <c r="R3574" t="s">
        <v>33</v>
      </c>
      <c r="S3574" t="s">
        <v>42</v>
      </c>
      <c r="T3574" t="s">
        <v>35</v>
      </c>
      <c r="U3574" s="1" t="s">
        <v>36</v>
      </c>
      <c r="V3574">
        <v>2</v>
      </c>
      <c r="W3574">
        <v>0</v>
      </c>
      <c r="X3574">
        <v>0</v>
      </c>
      <c r="Y3574">
        <v>0</v>
      </c>
      <c r="Z3574">
        <v>0</v>
      </c>
    </row>
    <row r="3575" spans="1:26" x14ac:dyDescent="0.25">
      <c r="A3575">
        <v>107047667</v>
      </c>
      <c r="B3575" t="s">
        <v>25</v>
      </c>
      <c r="C3575" t="s">
        <v>65</v>
      </c>
      <c r="D3575">
        <v>10000440</v>
      </c>
      <c r="E3575">
        <v>10000440</v>
      </c>
      <c r="F3575">
        <v>0.97799999999999998</v>
      </c>
      <c r="G3575">
        <v>50015732</v>
      </c>
      <c r="H3575">
        <v>0.21</v>
      </c>
      <c r="I3575">
        <v>2022</v>
      </c>
      <c r="J3575" t="s">
        <v>154</v>
      </c>
      <c r="K3575" t="s">
        <v>55</v>
      </c>
      <c r="L3575" s="127">
        <v>0.83124999999999993</v>
      </c>
      <c r="M3575" t="s">
        <v>28</v>
      </c>
      <c r="N3575" t="s">
        <v>29</v>
      </c>
      <c r="O3575" t="s">
        <v>30</v>
      </c>
      <c r="P3575" t="s">
        <v>54</v>
      </c>
      <c r="Q3575" t="s">
        <v>32</v>
      </c>
      <c r="R3575" t="s">
        <v>56</v>
      </c>
      <c r="S3575" t="s">
        <v>42</v>
      </c>
      <c r="T3575" t="s">
        <v>35</v>
      </c>
      <c r="U3575" s="1" t="s">
        <v>36</v>
      </c>
      <c r="V3575">
        <v>2</v>
      </c>
      <c r="W3575">
        <v>0</v>
      </c>
      <c r="X3575">
        <v>0</v>
      </c>
      <c r="Y3575">
        <v>0</v>
      </c>
      <c r="Z3575">
        <v>0</v>
      </c>
    </row>
    <row r="3576" spans="1:26" x14ac:dyDescent="0.25">
      <c r="A3576">
        <v>107047728</v>
      </c>
      <c r="B3576" t="s">
        <v>25</v>
      </c>
      <c r="C3576" t="s">
        <v>45</v>
      </c>
      <c r="D3576">
        <v>50031853</v>
      </c>
      <c r="E3576">
        <v>40001728</v>
      </c>
      <c r="F3576">
        <v>3.46</v>
      </c>
      <c r="G3576">
        <v>10000440</v>
      </c>
      <c r="H3576">
        <v>0.59899999999999998</v>
      </c>
      <c r="I3576">
        <v>2022</v>
      </c>
      <c r="J3576" t="s">
        <v>162</v>
      </c>
      <c r="K3576" t="s">
        <v>53</v>
      </c>
      <c r="L3576" s="127">
        <v>0.20625000000000002</v>
      </c>
      <c r="M3576" t="s">
        <v>28</v>
      </c>
      <c r="N3576" t="s">
        <v>29</v>
      </c>
      <c r="O3576" t="s">
        <v>30</v>
      </c>
      <c r="P3576" t="s">
        <v>31</v>
      </c>
      <c r="Q3576" t="s">
        <v>41</v>
      </c>
      <c r="R3576" t="s">
        <v>33</v>
      </c>
      <c r="S3576" t="s">
        <v>42</v>
      </c>
      <c r="T3576" t="s">
        <v>57</v>
      </c>
      <c r="U3576" s="1" t="s">
        <v>85</v>
      </c>
      <c r="V3576">
        <v>1</v>
      </c>
      <c r="W3576">
        <v>0</v>
      </c>
      <c r="X3576">
        <v>1</v>
      </c>
      <c r="Y3576">
        <v>0</v>
      </c>
      <c r="Z3576">
        <v>0</v>
      </c>
    </row>
    <row r="3577" spans="1:26" x14ac:dyDescent="0.25">
      <c r="A3577">
        <v>107047742</v>
      </c>
      <c r="B3577" t="s">
        <v>165</v>
      </c>
      <c r="C3577" t="s">
        <v>45</v>
      </c>
      <c r="D3577">
        <v>50018682</v>
      </c>
      <c r="E3577">
        <v>30000027</v>
      </c>
      <c r="F3577">
        <v>18.283999999999999</v>
      </c>
      <c r="G3577">
        <v>50033054</v>
      </c>
      <c r="H3577">
        <v>8.9999999999999993E-3</v>
      </c>
      <c r="I3577">
        <v>2022</v>
      </c>
      <c r="J3577" t="s">
        <v>162</v>
      </c>
      <c r="K3577" t="s">
        <v>39</v>
      </c>
      <c r="L3577" s="127">
        <v>0.63472222222222219</v>
      </c>
      <c r="M3577" t="s">
        <v>77</v>
      </c>
      <c r="N3577" t="s">
        <v>49</v>
      </c>
      <c r="O3577" t="s">
        <v>30</v>
      </c>
      <c r="P3577" t="s">
        <v>54</v>
      </c>
      <c r="Q3577" t="s">
        <v>32</v>
      </c>
      <c r="R3577" t="s">
        <v>33</v>
      </c>
      <c r="S3577" t="s">
        <v>42</v>
      </c>
      <c r="T3577" t="s">
        <v>35</v>
      </c>
      <c r="U3577" s="1" t="s">
        <v>36</v>
      </c>
      <c r="V3577">
        <v>2</v>
      </c>
      <c r="W3577">
        <v>0</v>
      </c>
      <c r="X3577">
        <v>0</v>
      </c>
      <c r="Y3577">
        <v>0</v>
      </c>
      <c r="Z3577">
        <v>0</v>
      </c>
    </row>
    <row r="3578" spans="1:26" x14ac:dyDescent="0.25">
      <c r="A3578">
        <v>107047754</v>
      </c>
      <c r="B3578" t="s">
        <v>25</v>
      </c>
      <c r="C3578" t="s">
        <v>38</v>
      </c>
      <c r="D3578">
        <v>20000401</v>
      </c>
      <c r="E3578">
        <v>20000401</v>
      </c>
      <c r="F3578">
        <v>10.199999999999999</v>
      </c>
      <c r="G3578">
        <v>50034377</v>
      </c>
      <c r="H3578">
        <v>0.13</v>
      </c>
      <c r="I3578">
        <v>2022</v>
      </c>
      <c r="J3578" t="s">
        <v>145</v>
      </c>
      <c r="K3578" t="s">
        <v>60</v>
      </c>
      <c r="L3578" s="127">
        <v>0.13541666666666666</v>
      </c>
      <c r="M3578" t="s">
        <v>28</v>
      </c>
      <c r="N3578" t="s">
        <v>49</v>
      </c>
      <c r="O3578" t="s">
        <v>30</v>
      </c>
      <c r="P3578" t="s">
        <v>54</v>
      </c>
      <c r="Q3578" t="s">
        <v>41</v>
      </c>
      <c r="R3578" t="s">
        <v>33</v>
      </c>
      <c r="S3578" t="s">
        <v>42</v>
      </c>
      <c r="T3578" t="s">
        <v>57</v>
      </c>
      <c r="U3578" s="1" t="s">
        <v>43</v>
      </c>
      <c r="V3578">
        <v>2</v>
      </c>
      <c r="W3578">
        <v>0</v>
      </c>
      <c r="X3578">
        <v>0</v>
      </c>
      <c r="Y3578">
        <v>0</v>
      </c>
      <c r="Z3578">
        <v>2</v>
      </c>
    </row>
    <row r="3579" spans="1:26" x14ac:dyDescent="0.25">
      <c r="A3579">
        <v>107047797</v>
      </c>
      <c r="B3579" t="s">
        <v>112</v>
      </c>
      <c r="C3579" t="s">
        <v>65</v>
      </c>
      <c r="D3579">
        <v>10000095</v>
      </c>
      <c r="E3579">
        <v>10000095</v>
      </c>
      <c r="F3579">
        <v>1.804</v>
      </c>
      <c r="G3579">
        <v>40001002</v>
      </c>
      <c r="H3579">
        <v>5.7000000000000002E-2</v>
      </c>
      <c r="I3579">
        <v>2022</v>
      </c>
      <c r="J3579" t="s">
        <v>162</v>
      </c>
      <c r="K3579" t="s">
        <v>58</v>
      </c>
      <c r="L3579" s="127">
        <v>0.51041666666666663</v>
      </c>
      <c r="M3579" t="s">
        <v>28</v>
      </c>
      <c r="N3579" t="s">
        <v>49</v>
      </c>
      <c r="O3579" t="s">
        <v>30</v>
      </c>
      <c r="P3579" t="s">
        <v>54</v>
      </c>
      <c r="Q3579" t="s">
        <v>41</v>
      </c>
      <c r="R3579" t="s">
        <v>33</v>
      </c>
      <c r="S3579" t="s">
        <v>42</v>
      </c>
      <c r="T3579" t="s">
        <v>35</v>
      </c>
      <c r="U3579" s="1" t="s">
        <v>36</v>
      </c>
      <c r="V3579">
        <v>16</v>
      </c>
      <c r="W3579">
        <v>0</v>
      </c>
      <c r="X3579">
        <v>0</v>
      </c>
      <c r="Y3579">
        <v>0</v>
      </c>
      <c r="Z3579">
        <v>0</v>
      </c>
    </row>
    <row r="3580" spans="1:26" x14ac:dyDescent="0.25">
      <c r="A3580">
        <v>107047809</v>
      </c>
      <c r="B3580" t="s">
        <v>81</v>
      </c>
      <c r="C3580" t="s">
        <v>65</v>
      </c>
      <c r="D3580">
        <v>10000485</v>
      </c>
      <c r="E3580">
        <v>10800485</v>
      </c>
      <c r="F3580">
        <v>26.884</v>
      </c>
      <c r="G3580">
        <v>30000016</v>
      </c>
      <c r="H3580">
        <v>0.5</v>
      </c>
      <c r="I3580">
        <v>2022</v>
      </c>
      <c r="J3580" t="s">
        <v>162</v>
      </c>
      <c r="K3580" t="s">
        <v>58</v>
      </c>
      <c r="L3580" s="127">
        <v>6.5972222222222224E-2</v>
      </c>
      <c r="M3580" t="s">
        <v>28</v>
      </c>
      <c r="N3580" t="s">
        <v>49</v>
      </c>
      <c r="O3580" t="s">
        <v>30</v>
      </c>
      <c r="P3580" t="s">
        <v>68</v>
      </c>
      <c r="Q3580" t="s">
        <v>41</v>
      </c>
      <c r="R3580" t="s">
        <v>33</v>
      </c>
      <c r="S3580" t="s">
        <v>42</v>
      </c>
      <c r="T3580" t="s">
        <v>57</v>
      </c>
      <c r="U3580" s="1" t="s">
        <v>36</v>
      </c>
      <c r="V3580">
        <v>2</v>
      </c>
      <c r="W3580">
        <v>0</v>
      </c>
      <c r="X3580">
        <v>0</v>
      </c>
      <c r="Y3580">
        <v>0</v>
      </c>
      <c r="Z3580">
        <v>0</v>
      </c>
    </row>
    <row r="3581" spans="1:26" x14ac:dyDescent="0.25">
      <c r="A3581">
        <v>107047814</v>
      </c>
      <c r="B3581" t="s">
        <v>86</v>
      </c>
      <c r="C3581" t="s">
        <v>65</v>
      </c>
      <c r="D3581">
        <v>10000026</v>
      </c>
      <c r="E3581">
        <v>10000026</v>
      </c>
      <c r="F3581">
        <v>24.757000000000001</v>
      </c>
      <c r="G3581">
        <v>200375</v>
      </c>
      <c r="H3581">
        <v>0.5</v>
      </c>
      <c r="I3581">
        <v>2022</v>
      </c>
      <c r="J3581" t="s">
        <v>162</v>
      </c>
      <c r="K3581" t="s">
        <v>58</v>
      </c>
      <c r="L3581" s="127">
        <v>0.58611111111111114</v>
      </c>
      <c r="M3581" t="s">
        <v>28</v>
      </c>
      <c r="N3581" t="s">
        <v>29</v>
      </c>
      <c r="O3581" t="s">
        <v>30</v>
      </c>
      <c r="P3581" t="s">
        <v>31</v>
      </c>
      <c r="Q3581" t="s">
        <v>41</v>
      </c>
      <c r="R3581" t="s">
        <v>33</v>
      </c>
      <c r="S3581" t="s">
        <v>42</v>
      </c>
      <c r="T3581" t="s">
        <v>35</v>
      </c>
      <c r="U3581" s="1" t="s">
        <v>36</v>
      </c>
      <c r="V3581">
        <v>2</v>
      </c>
      <c r="W3581">
        <v>0</v>
      </c>
      <c r="X3581">
        <v>0</v>
      </c>
      <c r="Y3581">
        <v>0</v>
      </c>
      <c r="Z3581">
        <v>0</v>
      </c>
    </row>
    <row r="3582" spans="1:26" x14ac:dyDescent="0.25">
      <c r="A3582">
        <v>107047864</v>
      </c>
      <c r="B3582" t="s">
        <v>91</v>
      </c>
      <c r="C3582" t="s">
        <v>122</v>
      </c>
      <c r="D3582">
        <v>40001304</v>
      </c>
      <c r="E3582">
        <v>40001304</v>
      </c>
      <c r="F3582">
        <v>2.7269999999999999</v>
      </c>
      <c r="G3582">
        <v>40001306</v>
      </c>
      <c r="H3582">
        <v>0.11</v>
      </c>
      <c r="I3582">
        <v>2022</v>
      </c>
      <c r="J3582" t="s">
        <v>162</v>
      </c>
      <c r="K3582" t="s">
        <v>27</v>
      </c>
      <c r="L3582" s="127">
        <v>0.3347222222222222</v>
      </c>
      <c r="M3582" t="s">
        <v>28</v>
      </c>
      <c r="N3582" t="s">
        <v>49</v>
      </c>
      <c r="O3582" t="s">
        <v>30</v>
      </c>
      <c r="P3582" t="s">
        <v>31</v>
      </c>
      <c r="Q3582" t="s">
        <v>41</v>
      </c>
      <c r="R3582" t="s">
        <v>33</v>
      </c>
      <c r="S3582" t="s">
        <v>42</v>
      </c>
      <c r="T3582" t="s">
        <v>35</v>
      </c>
      <c r="U3582" s="1" t="s">
        <v>36</v>
      </c>
      <c r="V3582">
        <v>1</v>
      </c>
      <c r="W3582">
        <v>0</v>
      </c>
      <c r="X3582">
        <v>0</v>
      </c>
      <c r="Y3582">
        <v>0</v>
      </c>
      <c r="Z3582">
        <v>0</v>
      </c>
    </row>
    <row r="3583" spans="1:26" x14ac:dyDescent="0.25">
      <c r="A3583">
        <v>107047886</v>
      </c>
      <c r="B3583" t="s">
        <v>86</v>
      </c>
      <c r="C3583" t="s">
        <v>65</v>
      </c>
      <c r="D3583">
        <v>10000026</v>
      </c>
      <c r="E3583">
        <v>10000026</v>
      </c>
      <c r="F3583">
        <v>24.454999999999998</v>
      </c>
      <c r="G3583">
        <v>200360</v>
      </c>
      <c r="H3583">
        <v>0.7</v>
      </c>
      <c r="I3583">
        <v>2022</v>
      </c>
      <c r="J3583" t="s">
        <v>162</v>
      </c>
      <c r="K3583" t="s">
        <v>27</v>
      </c>
      <c r="L3583" s="127">
        <v>0.47847222222222219</v>
      </c>
      <c r="M3583" t="s">
        <v>28</v>
      </c>
      <c r="N3583" t="s">
        <v>49</v>
      </c>
      <c r="O3583" t="s">
        <v>30</v>
      </c>
      <c r="P3583" t="s">
        <v>31</v>
      </c>
      <c r="Q3583" t="s">
        <v>41</v>
      </c>
      <c r="R3583" t="s">
        <v>33</v>
      </c>
      <c r="S3583" t="s">
        <v>42</v>
      </c>
      <c r="T3583" t="s">
        <v>35</v>
      </c>
      <c r="U3583" s="1" t="s">
        <v>36</v>
      </c>
      <c r="V3583">
        <v>3</v>
      </c>
      <c r="W3583">
        <v>0</v>
      </c>
      <c r="X3583">
        <v>0</v>
      </c>
      <c r="Y3583">
        <v>0</v>
      </c>
      <c r="Z3583">
        <v>0</v>
      </c>
    </row>
    <row r="3584" spans="1:26" x14ac:dyDescent="0.25">
      <c r="A3584">
        <v>107047896</v>
      </c>
      <c r="B3584" t="s">
        <v>86</v>
      </c>
      <c r="C3584" t="s">
        <v>65</v>
      </c>
      <c r="D3584">
        <v>10000026</v>
      </c>
      <c r="E3584">
        <v>10000026</v>
      </c>
      <c r="F3584">
        <v>27.765999999999998</v>
      </c>
      <c r="G3584">
        <v>200390</v>
      </c>
      <c r="H3584">
        <v>1</v>
      </c>
      <c r="I3584">
        <v>2022</v>
      </c>
      <c r="J3584" t="s">
        <v>162</v>
      </c>
      <c r="K3584" t="s">
        <v>55</v>
      </c>
      <c r="L3584" s="127">
        <v>0.47291666666666665</v>
      </c>
      <c r="M3584" t="s">
        <v>28</v>
      </c>
      <c r="N3584" t="s">
        <v>49</v>
      </c>
      <c r="O3584" t="s">
        <v>30</v>
      </c>
      <c r="P3584" t="s">
        <v>31</v>
      </c>
      <c r="Q3584" t="s">
        <v>41</v>
      </c>
      <c r="R3584" t="s">
        <v>128</v>
      </c>
      <c r="S3584" t="s">
        <v>42</v>
      </c>
      <c r="T3584" t="s">
        <v>35</v>
      </c>
      <c r="U3584" s="1" t="s">
        <v>36</v>
      </c>
      <c r="V3584">
        <v>1</v>
      </c>
      <c r="W3584">
        <v>0</v>
      </c>
      <c r="X3584">
        <v>0</v>
      </c>
      <c r="Y3584">
        <v>0</v>
      </c>
      <c r="Z3584">
        <v>0</v>
      </c>
    </row>
    <row r="3585" spans="1:26" x14ac:dyDescent="0.25">
      <c r="A3585">
        <v>107047906</v>
      </c>
      <c r="B3585" t="s">
        <v>100</v>
      </c>
      <c r="C3585" t="s">
        <v>67</v>
      </c>
      <c r="D3585">
        <v>30000016</v>
      </c>
      <c r="E3585">
        <v>30000016</v>
      </c>
      <c r="F3585">
        <v>7.4950000000000001</v>
      </c>
      <c r="G3585">
        <v>40001810</v>
      </c>
      <c r="H3585">
        <v>0.2</v>
      </c>
      <c r="I3585">
        <v>2022</v>
      </c>
      <c r="J3585" t="s">
        <v>162</v>
      </c>
      <c r="K3585" t="s">
        <v>27</v>
      </c>
      <c r="L3585" s="127">
        <v>0.71111111111111114</v>
      </c>
      <c r="M3585" t="s">
        <v>28</v>
      </c>
      <c r="N3585" t="s">
        <v>29</v>
      </c>
      <c r="O3585" t="s">
        <v>30</v>
      </c>
      <c r="P3585" t="s">
        <v>31</v>
      </c>
      <c r="Q3585" t="s">
        <v>62</v>
      </c>
      <c r="R3585" t="s">
        <v>33</v>
      </c>
      <c r="S3585" t="s">
        <v>34</v>
      </c>
      <c r="T3585" t="s">
        <v>35</v>
      </c>
      <c r="U3585" s="1" t="s">
        <v>36</v>
      </c>
      <c r="V3585">
        <v>2</v>
      </c>
      <c r="W3585">
        <v>0</v>
      </c>
      <c r="X3585">
        <v>0</v>
      </c>
      <c r="Y3585">
        <v>0</v>
      </c>
      <c r="Z3585">
        <v>0</v>
      </c>
    </row>
    <row r="3586" spans="1:26" x14ac:dyDescent="0.25">
      <c r="A3586">
        <v>107047910</v>
      </c>
      <c r="B3586" t="s">
        <v>86</v>
      </c>
      <c r="C3586" t="s">
        <v>65</v>
      </c>
      <c r="D3586">
        <v>10000026</v>
      </c>
      <c r="E3586">
        <v>10000026</v>
      </c>
      <c r="F3586">
        <v>25.437999999999999</v>
      </c>
      <c r="G3586">
        <v>30000146</v>
      </c>
      <c r="H3586">
        <v>0.3</v>
      </c>
      <c r="I3586">
        <v>2022</v>
      </c>
      <c r="J3586" t="s">
        <v>162</v>
      </c>
      <c r="K3586" t="s">
        <v>27</v>
      </c>
      <c r="L3586" s="127">
        <v>0.76874999999999993</v>
      </c>
      <c r="M3586" t="s">
        <v>28</v>
      </c>
      <c r="N3586" t="s">
        <v>49</v>
      </c>
      <c r="O3586" t="s">
        <v>30</v>
      </c>
      <c r="P3586" t="s">
        <v>31</v>
      </c>
      <c r="Q3586" t="s">
        <v>62</v>
      </c>
      <c r="R3586" t="s">
        <v>33</v>
      </c>
      <c r="S3586" t="s">
        <v>34</v>
      </c>
      <c r="T3586" t="s">
        <v>35</v>
      </c>
      <c r="U3586" s="1" t="s">
        <v>36</v>
      </c>
      <c r="V3586">
        <v>2</v>
      </c>
      <c r="W3586">
        <v>0</v>
      </c>
      <c r="X3586">
        <v>0</v>
      </c>
      <c r="Y3586">
        <v>0</v>
      </c>
      <c r="Z3586">
        <v>0</v>
      </c>
    </row>
    <row r="3587" spans="1:26" x14ac:dyDescent="0.25">
      <c r="A3587">
        <v>107047911</v>
      </c>
      <c r="B3587" t="s">
        <v>86</v>
      </c>
      <c r="C3587" t="s">
        <v>65</v>
      </c>
      <c r="D3587">
        <v>10000026</v>
      </c>
      <c r="E3587">
        <v>10000026</v>
      </c>
      <c r="F3587">
        <v>26.658999999999999</v>
      </c>
      <c r="G3587">
        <v>30000280</v>
      </c>
      <c r="H3587">
        <v>1.6</v>
      </c>
      <c r="I3587">
        <v>2022</v>
      </c>
      <c r="J3587" t="s">
        <v>162</v>
      </c>
      <c r="K3587" t="s">
        <v>27</v>
      </c>
      <c r="L3587" s="127">
        <v>0.73125000000000007</v>
      </c>
      <c r="M3587" t="s">
        <v>28</v>
      </c>
      <c r="N3587" t="s">
        <v>49</v>
      </c>
      <c r="O3587" t="s">
        <v>30</v>
      </c>
      <c r="P3587" t="s">
        <v>31</v>
      </c>
      <c r="Q3587" t="s">
        <v>62</v>
      </c>
      <c r="R3587" t="s">
        <v>33</v>
      </c>
      <c r="S3587" t="s">
        <v>34</v>
      </c>
      <c r="T3587" t="s">
        <v>35</v>
      </c>
      <c r="U3587" s="1" t="s">
        <v>36</v>
      </c>
      <c r="V3587">
        <v>2</v>
      </c>
      <c r="W3587">
        <v>0</v>
      </c>
      <c r="X3587">
        <v>0</v>
      </c>
      <c r="Y3587">
        <v>0</v>
      </c>
      <c r="Z3587">
        <v>0</v>
      </c>
    </row>
    <row r="3588" spans="1:26" x14ac:dyDescent="0.25">
      <c r="A3588">
        <v>107047977</v>
      </c>
      <c r="B3588" t="s">
        <v>25</v>
      </c>
      <c r="C3588" t="s">
        <v>65</v>
      </c>
      <c r="D3588">
        <v>10000040</v>
      </c>
      <c r="E3588">
        <v>10000040</v>
      </c>
      <c r="F3588">
        <v>27.161999999999999</v>
      </c>
      <c r="G3588">
        <v>20000070</v>
      </c>
      <c r="H3588">
        <v>2.3E-2</v>
      </c>
      <c r="I3588">
        <v>2022</v>
      </c>
      <c r="J3588" t="s">
        <v>162</v>
      </c>
      <c r="K3588" t="s">
        <v>58</v>
      </c>
      <c r="L3588" s="127">
        <v>0.55069444444444449</v>
      </c>
      <c r="M3588" t="s">
        <v>28</v>
      </c>
      <c r="N3588" t="s">
        <v>29</v>
      </c>
      <c r="O3588" t="s">
        <v>30</v>
      </c>
      <c r="P3588" t="s">
        <v>54</v>
      </c>
      <c r="Q3588" t="s">
        <v>41</v>
      </c>
      <c r="R3588" t="s">
        <v>33</v>
      </c>
      <c r="S3588" t="s">
        <v>42</v>
      </c>
      <c r="T3588" t="s">
        <v>35</v>
      </c>
      <c r="U3588" s="1" t="s">
        <v>36</v>
      </c>
      <c r="V3588">
        <v>5</v>
      </c>
      <c r="W3588">
        <v>0</v>
      </c>
      <c r="X3588">
        <v>0</v>
      </c>
      <c r="Y3588">
        <v>0</v>
      </c>
      <c r="Z3588">
        <v>0</v>
      </c>
    </row>
    <row r="3589" spans="1:26" x14ac:dyDescent="0.25">
      <c r="A3589">
        <v>107047981</v>
      </c>
      <c r="B3589" t="s">
        <v>25</v>
      </c>
      <c r="C3589" t="s">
        <v>65</v>
      </c>
      <c r="D3589">
        <v>10000040</v>
      </c>
      <c r="E3589">
        <v>10000040</v>
      </c>
      <c r="F3589">
        <v>27.66</v>
      </c>
      <c r="G3589">
        <v>20000070</v>
      </c>
      <c r="H3589">
        <v>3.1</v>
      </c>
      <c r="I3589">
        <v>2022</v>
      </c>
      <c r="J3589" t="s">
        <v>162</v>
      </c>
      <c r="K3589" t="s">
        <v>55</v>
      </c>
      <c r="L3589" s="127">
        <v>0.50069444444444444</v>
      </c>
      <c r="M3589" t="s">
        <v>28</v>
      </c>
      <c r="N3589" t="s">
        <v>29</v>
      </c>
      <c r="O3589" t="s">
        <v>30</v>
      </c>
      <c r="P3589" t="s">
        <v>54</v>
      </c>
      <c r="Q3589" t="s">
        <v>32</v>
      </c>
      <c r="R3589" t="s">
        <v>33</v>
      </c>
      <c r="S3589" t="s">
        <v>34</v>
      </c>
      <c r="T3589" t="s">
        <v>35</v>
      </c>
      <c r="U3589" s="1" t="s">
        <v>36</v>
      </c>
      <c r="V3589">
        <v>4</v>
      </c>
      <c r="W3589">
        <v>0</v>
      </c>
      <c r="X3589">
        <v>0</v>
      </c>
      <c r="Y3589">
        <v>0</v>
      </c>
      <c r="Z3589">
        <v>0</v>
      </c>
    </row>
    <row r="3590" spans="1:26" x14ac:dyDescent="0.25">
      <c r="A3590">
        <v>107048039</v>
      </c>
      <c r="B3590" t="s">
        <v>86</v>
      </c>
      <c r="C3590" t="s">
        <v>65</v>
      </c>
      <c r="D3590">
        <v>10000026</v>
      </c>
      <c r="E3590">
        <v>10000026</v>
      </c>
      <c r="F3590">
        <v>21.754000000000001</v>
      </c>
      <c r="G3590">
        <v>200335</v>
      </c>
      <c r="H3590">
        <v>0.5</v>
      </c>
      <c r="I3590">
        <v>2022</v>
      </c>
      <c r="J3590" t="s">
        <v>162</v>
      </c>
      <c r="K3590" t="s">
        <v>39</v>
      </c>
      <c r="L3590" s="127">
        <v>0.58124999999999993</v>
      </c>
      <c r="M3590" t="s">
        <v>28</v>
      </c>
      <c r="N3590" t="s">
        <v>29</v>
      </c>
      <c r="O3590" t="s">
        <v>30</v>
      </c>
      <c r="P3590" t="s">
        <v>31</v>
      </c>
      <c r="Q3590" t="s">
        <v>41</v>
      </c>
      <c r="R3590" t="s">
        <v>33</v>
      </c>
      <c r="S3590" t="s">
        <v>42</v>
      </c>
      <c r="T3590" t="s">
        <v>35</v>
      </c>
      <c r="U3590" s="1" t="s">
        <v>36</v>
      </c>
      <c r="V3590">
        <v>1</v>
      </c>
      <c r="W3590">
        <v>0</v>
      </c>
      <c r="X3590">
        <v>0</v>
      </c>
      <c r="Y3590">
        <v>0</v>
      </c>
      <c r="Z3590">
        <v>0</v>
      </c>
    </row>
    <row r="3591" spans="1:26" x14ac:dyDescent="0.25">
      <c r="A3591">
        <v>107048181</v>
      </c>
      <c r="B3591" t="s">
        <v>97</v>
      </c>
      <c r="C3591" t="s">
        <v>45</v>
      </c>
      <c r="D3591">
        <v>50031347</v>
      </c>
      <c r="E3591">
        <v>40001278</v>
      </c>
      <c r="F3591">
        <v>1.4990000000000001</v>
      </c>
      <c r="G3591">
        <v>50009395</v>
      </c>
      <c r="H3591">
        <v>5.7000000000000002E-2</v>
      </c>
      <c r="I3591">
        <v>2022</v>
      </c>
      <c r="J3591" t="s">
        <v>162</v>
      </c>
      <c r="K3591" t="s">
        <v>39</v>
      </c>
      <c r="L3591" s="127">
        <v>0.65902777777777777</v>
      </c>
      <c r="M3591" t="s">
        <v>51</v>
      </c>
      <c r="N3591" t="s">
        <v>49</v>
      </c>
      <c r="P3591" t="s">
        <v>68</v>
      </c>
      <c r="Q3591" t="s">
        <v>41</v>
      </c>
      <c r="R3591" t="s">
        <v>33</v>
      </c>
      <c r="S3591" t="s">
        <v>42</v>
      </c>
      <c r="T3591" t="s">
        <v>35</v>
      </c>
      <c r="U3591" s="1" t="s">
        <v>43</v>
      </c>
      <c r="V3591">
        <v>2</v>
      </c>
      <c r="W3591">
        <v>0</v>
      </c>
      <c r="X3591">
        <v>0</v>
      </c>
      <c r="Y3591">
        <v>0</v>
      </c>
      <c r="Z3591">
        <v>1</v>
      </c>
    </row>
    <row r="3592" spans="1:26" x14ac:dyDescent="0.25">
      <c r="A3592">
        <v>107048218</v>
      </c>
      <c r="B3592" t="s">
        <v>97</v>
      </c>
      <c r="C3592" t="s">
        <v>45</v>
      </c>
      <c r="D3592">
        <v>50042574</v>
      </c>
      <c r="E3592">
        <v>40004240</v>
      </c>
      <c r="F3592">
        <v>3.496</v>
      </c>
      <c r="G3592">
        <v>50023664</v>
      </c>
      <c r="H3592">
        <v>0.8</v>
      </c>
      <c r="I3592">
        <v>2022</v>
      </c>
      <c r="J3592" t="s">
        <v>162</v>
      </c>
      <c r="K3592" t="s">
        <v>39</v>
      </c>
      <c r="L3592" s="127">
        <v>0.53749999999999998</v>
      </c>
      <c r="M3592" t="s">
        <v>28</v>
      </c>
      <c r="N3592" t="s">
        <v>49</v>
      </c>
      <c r="O3592" t="s">
        <v>30</v>
      </c>
      <c r="P3592" t="s">
        <v>68</v>
      </c>
      <c r="Q3592" t="s">
        <v>41</v>
      </c>
      <c r="R3592" t="s">
        <v>33</v>
      </c>
      <c r="S3592" t="s">
        <v>42</v>
      </c>
      <c r="T3592" t="s">
        <v>35</v>
      </c>
      <c r="U3592" s="1" t="s">
        <v>36</v>
      </c>
      <c r="V3592">
        <v>2</v>
      </c>
      <c r="W3592">
        <v>0</v>
      </c>
      <c r="X3592">
        <v>0</v>
      </c>
      <c r="Y3592">
        <v>0</v>
      </c>
      <c r="Z3592">
        <v>0</v>
      </c>
    </row>
    <row r="3593" spans="1:26" x14ac:dyDescent="0.25">
      <c r="A3593">
        <v>107048457</v>
      </c>
      <c r="B3593" t="s">
        <v>25</v>
      </c>
      <c r="C3593" t="s">
        <v>45</v>
      </c>
      <c r="D3593">
        <v>50001296</v>
      </c>
      <c r="E3593">
        <v>40001321</v>
      </c>
      <c r="F3593">
        <v>1.3959999999999999</v>
      </c>
      <c r="G3593">
        <v>50012171</v>
      </c>
      <c r="H3593">
        <v>0</v>
      </c>
      <c r="I3593">
        <v>2022</v>
      </c>
      <c r="J3593" t="s">
        <v>162</v>
      </c>
      <c r="K3593" t="s">
        <v>53</v>
      </c>
      <c r="L3593" s="127">
        <v>0.40972222222222227</v>
      </c>
      <c r="M3593" t="s">
        <v>28</v>
      </c>
      <c r="N3593" t="s">
        <v>49</v>
      </c>
      <c r="O3593" t="s">
        <v>30</v>
      </c>
      <c r="P3593" t="s">
        <v>68</v>
      </c>
      <c r="Q3593" t="s">
        <v>41</v>
      </c>
      <c r="R3593" t="s">
        <v>61</v>
      </c>
      <c r="S3593" t="s">
        <v>42</v>
      </c>
      <c r="T3593" t="s">
        <v>35</v>
      </c>
      <c r="U3593" s="1" t="s">
        <v>36</v>
      </c>
      <c r="V3593">
        <v>2</v>
      </c>
      <c r="W3593">
        <v>0</v>
      </c>
      <c r="X3593">
        <v>0</v>
      </c>
      <c r="Y3593">
        <v>0</v>
      </c>
      <c r="Z3593">
        <v>0</v>
      </c>
    </row>
    <row r="3594" spans="1:26" x14ac:dyDescent="0.25">
      <c r="A3594">
        <v>107048496</v>
      </c>
      <c r="B3594" t="s">
        <v>91</v>
      </c>
      <c r="C3594" t="s">
        <v>45</v>
      </c>
      <c r="D3594">
        <v>50026311</v>
      </c>
      <c r="E3594">
        <v>50026311</v>
      </c>
      <c r="F3594">
        <v>999.99900000000002</v>
      </c>
      <c r="H3594">
        <v>0</v>
      </c>
      <c r="I3594">
        <v>2022</v>
      </c>
      <c r="J3594" t="s">
        <v>154</v>
      </c>
      <c r="K3594" t="s">
        <v>53</v>
      </c>
      <c r="L3594" s="127">
        <v>0.71527777777777779</v>
      </c>
      <c r="M3594" t="s">
        <v>28</v>
      </c>
      <c r="N3594" t="s">
        <v>49</v>
      </c>
      <c r="O3594" t="s">
        <v>30</v>
      </c>
      <c r="P3594" t="s">
        <v>31</v>
      </c>
      <c r="Q3594" t="s">
        <v>41</v>
      </c>
      <c r="R3594" t="s">
        <v>50</v>
      </c>
      <c r="S3594" t="s">
        <v>42</v>
      </c>
      <c r="T3594" t="s">
        <v>35</v>
      </c>
      <c r="U3594" s="1" t="s">
        <v>36</v>
      </c>
      <c r="V3594">
        <v>3</v>
      </c>
      <c r="W3594">
        <v>0</v>
      </c>
      <c r="X3594">
        <v>0</v>
      </c>
      <c r="Y3594">
        <v>0</v>
      </c>
      <c r="Z3594">
        <v>0</v>
      </c>
    </row>
    <row r="3595" spans="1:26" x14ac:dyDescent="0.25">
      <c r="A3595">
        <v>107048509</v>
      </c>
      <c r="B3595" t="s">
        <v>91</v>
      </c>
      <c r="C3595" t="s">
        <v>45</v>
      </c>
      <c r="D3595">
        <v>50024398</v>
      </c>
      <c r="E3595">
        <v>40001139</v>
      </c>
      <c r="F3595">
        <v>0.106</v>
      </c>
      <c r="G3595">
        <v>50026311</v>
      </c>
      <c r="H3595">
        <v>0</v>
      </c>
      <c r="I3595">
        <v>2022</v>
      </c>
      <c r="J3595" t="s">
        <v>154</v>
      </c>
      <c r="K3595" t="s">
        <v>53</v>
      </c>
      <c r="L3595" s="127">
        <v>0.60277777777777775</v>
      </c>
      <c r="M3595" t="s">
        <v>92</v>
      </c>
      <c r="Q3595" t="s">
        <v>41</v>
      </c>
      <c r="R3595" t="s">
        <v>61</v>
      </c>
      <c r="S3595" t="s">
        <v>42</v>
      </c>
      <c r="T3595" t="s">
        <v>35</v>
      </c>
      <c r="U3595" s="1" t="s">
        <v>36</v>
      </c>
      <c r="V3595">
        <v>2</v>
      </c>
      <c r="W3595">
        <v>0</v>
      </c>
      <c r="X3595">
        <v>0</v>
      </c>
      <c r="Y3595">
        <v>0</v>
      </c>
      <c r="Z3595">
        <v>0</v>
      </c>
    </row>
    <row r="3596" spans="1:26" x14ac:dyDescent="0.25">
      <c r="A3596">
        <v>107048642</v>
      </c>
      <c r="B3596" t="s">
        <v>96</v>
      </c>
      <c r="C3596" t="s">
        <v>122</v>
      </c>
      <c r="D3596">
        <v>40002902</v>
      </c>
      <c r="E3596">
        <v>40002902</v>
      </c>
      <c r="F3596">
        <v>1.0760000000000001</v>
      </c>
      <c r="G3596">
        <v>40002990</v>
      </c>
      <c r="H3596">
        <v>0.1</v>
      </c>
      <c r="I3596">
        <v>2022</v>
      </c>
      <c r="J3596" t="s">
        <v>162</v>
      </c>
      <c r="K3596" t="s">
        <v>48</v>
      </c>
      <c r="L3596" s="127">
        <v>0.3923611111111111</v>
      </c>
      <c r="M3596" t="s">
        <v>28</v>
      </c>
      <c r="N3596" t="s">
        <v>49</v>
      </c>
      <c r="O3596" t="s">
        <v>30</v>
      </c>
      <c r="P3596" t="s">
        <v>68</v>
      </c>
      <c r="Q3596" t="s">
        <v>32</v>
      </c>
      <c r="R3596" t="s">
        <v>33</v>
      </c>
      <c r="S3596" t="s">
        <v>42</v>
      </c>
      <c r="T3596" t="s">
        <v>35</v>
      </c>
      <c r="U3596" s="1" t="s">
        <v>64</v>
      </c>
      <c r="V3596">
        <v>3</v>
      </c>
      <c r="W3596">
        <v>0</v>
      </c>
      <c r="X3596">
        <v>0</v>
      </c>
      <c r="Y3596">
        <v>1</v>
      </c>
      <c r="Z3596">
        <v>0</v>
      </c>
    </row>
    <row r="3597" spans="1:26" x14ac:dyDescent="0.25">
      <c r="A3597">
        <v>107048727</v>
      </c>
      <c r="B3597" t="s">
        <v>131</v>
      </c>
      <c r="C3597" t="s">
        <v>122</v>
      </c>
      <c r="D3597">
        <v>40001334</v>
      </c>
      <c r="E3597">
        <v>40001334</v>
      </c>
      <c r="F3597">
        <v>2.92</v>
      </c>
      <c r="G3597">
        <v>40001324</v>
      </c>
      <c r="H3597">
        <v>0.1</v>
      </c>
      <c r="I3597">
        <v>2022</v>
      </c>
      <c r="J3597" t="s">
        <v>162</v>
      </c>
      <c r="K3597" t="s">
        <v>39</v>
      </c>
      <c r="L3597" s="127">
        <v>0.44791666666666669</v>
      </c>
      <c r="M3597" t="s">
        <v>28</v>
      </c>
      <c r="N3597" t="s">
        <v>49</v>
      </c>
      <c r="O3597" t="s">
        <v>30</v>
      </c>
      <c r="P3597" t="s">
        <v>31</v>
      </c>
      <c r="Q3597" t="s">
        <v>41</v>
      </c>
      <c r="R3597" t="s">
        <v>33</v>
      </c>
      <c r="S3597" t="s">
        <v>42</v>
      </c>
      <c r="T3597" t="s">
        <v>35</v>
      </c>
      <c r="U3597" s="1" t="s">
        <v>36</v>
      </c>
      <c r="V3597">
        <v>2</v>
      </c>
      <c r="W3597">
        <v>0</v>
      </c>
      <c r="X3597">
        <v>0</v>
      </c>
      <c r="Y3597">
        <v>0</v>
      </c>
      <c r="Z3597">
        <v>0</v>
      </c>
    </row>
    <row r="3598" spans="1:26" x14ac:dyDescent="0.25">
      <c r="A3598">
        <v>107048770</v>
      </c>
      <c r="B3598" t="s">
        <v>25</v>
      </c>
      <c r="C3598" t="s">
        <v>65</v>
      </c>
      <c r="D3598">
        <v>10000040</v>
      </c>
      <c r="E3598">
        <v>10000040</v>
      </c>
      <c r="F3598">
        <v>22.161999999999999</v>
      </c>
      <c r="G3598">
        <v>40002547</v>
      </c>
      <c r="H3598">
        <v>1.25</v>
      </c>
      <c r="I3598">
        <v>2022</v>
      </c>
      <c r="J3598" t="s">
        <v>162</v>
      </c>
      <c r="K3598" t="s">
        <v>55</v>
      </c>
      <c r="L3598" s="127">
        <v>2.5694444444444447E-2</v>
      </c>
      <c r="M3598" t="s">
        <v>28</v>
      </c>
      <c r="N3598" t="s">
        <v>29</v>
      </c>
      <c r="O3598" t="s">
        <v>30</v>
      </c>
      <c r="P3598" t="s">
        <v>31</v>
      </c>
      <c r="Q3598" t="s">
        <v>62</v>
      </c>
      <c r="R3598" t="s">
        <v>33</v>
      </c>
      <c r="S3598" t="s">
        <v>34</v>
      </c>
      <c r="T3598" t="s">
        <v>47</v>
      </c>
      <c r="U3598" s="1" t="s">
        <v>36</v>
      </c>
      <c r="V3598">
        <v>1</v>
      </c>
      <c r="W3598">
        <v>0</v>
      </c>
      <c r="X3598">
        <v>0</v>
      </c>
      <c r="Y3598">
        <v>0</v>
      </c>
      <c r="Z3598">
        <v>0</v>
      </c>
    </row>
    <row r="3599" spans="1:26" x14ac:dyDescent="0.25">
      <c r="A3599">
        <v>107048836</v>
      </c>
      <c r="B3599" t="s">
        <v>86</v>
      </c>
      <c r="C3599" t="s">
        <v>65</v>
      </c>
      <c r="D3599">
        <v>10000026</v>
      </c>
      <c r="E3599">
        <v>10000026</v>
      </c>
      <c r="F3599">
        <v>24.757000000000001</v>
      </c>
      <c r="G3599">
        <v>200375</v>
      </c>
      <c r="H3599">
        <v>0.5</v>
      </c>
      <c r="I3599">
        <v>2022</v>
      </c>
      <c r="J3599" t="s">
        <v>162</v>
      </c>
      <c r="K3599" t="s">
        <v>53</v>
      </c>
      <c r="L3599" s="127">
        <v>0.18263888888888891</v>
      </c>
      <c r="M3599" t="s">
        <v>28</v>
      </c>
      <c r="N3599" t="s">
        <v>29</v>
      </c>
      <c r="O3599" t="s">
        <v>30</v>
      </c>
      <c r="P3599" t="s">
        <v>31</v>
      </c>
      <c r="Q3599" t="s">
        <v>62</v>
      </c>
      <c r="R3599" t="s">
        <v>33</v>
      </c>
      <c r="S3599" t="s">
        <v>34</v>
      </c>
      <c r="T3599" t="s">
        <v>57</v>
      </c>
      <c r="U3599" s="1" t="s">
        <v>36</v>
      </c>
      <c r="V3599">
        <v>1</v>
      </c>
      <c r="W3599">
        <v>0</v>
      </c>
      <c r="X3599">
        <v>0</v>
      </c>
      <c r="Y3599">
        <v>0</v>
      </c>
      <c r="Z3599">
        <v>0</v>
      </c>
    </row>
    <row r="3600" spans="1:26" x14ac:dyDescent="0.25">
      <c r="A3600">
        <v>107048854</v>
      </c>
      <c r="B3600" t="s">
        <v>96</v>
      </c>
      <c r="C3600" t="s">
        <v>65</v>
      </c>
      <c r="D3600">
        <v>10000040</v>
      </c>
      <c r="E3600">
        <v>10000040</v>
      </c>
      <c r="F3600">
        <v>13.39</v>
      </c>
      <c r="G3600">
        <v>201940</v>
      </c>
      <c r="H3600">
        <v>0.9</v>
      </c>
      <c r="I3600">
        <v>2022</v>
      </c>
      <c r="J3600" t="s">
        <v>162</v>
      </c>
      <c r="K3600" t="s">
        <v>39</v>
      </c>
      <c r="L3600" s="127">
        <v>0.4548611111111111</v>
      </c>
      <c r="M3600" t="s">
        <v>28</v>
      </c>
      <c r="N3600" t="s">
        <v>49</v>
      </c>
      <c r="O3600" t="s">
        <v>30</v>
      </c>
      <c r="P3600" t="s">
        <v>68</v>
      </c>
      <c r="Q3600" t="s">
        <v>32</v>
      </c>
      <c r="R3600" t="s">
        <v>33</v>
      </c>
      <c r="S3600" t="s">
        <v>42</v>
      </c>
      <c r="T3600" t="s">
        <v>35</v>
      </c>
      <c r="U3600" s="1" t="s">
        <v>36</v>
      </c>
      <c r="V3600">
        <v>3</v>
      </c>
      <c r="W3600">
        <v>0</v>
      </c>
      <c r="X3600">
        <v>0</v>
      </c>
      <c r="Y3600">
        <v>0</v>
      </c>
      <c r="Z3600">
        <v>0</v>
      </c>
    </row>
    <row r="3601" spans="1:26" x14ac:dyDescent="0.25">
      <c r="A3601">
        <v>107048873</v>
      </c>
      <c r="B3601" t="s">
        <v>86</v>
      </c>
      <c r="C3601" t="s">
        <v>65</v>
      </c>
      <c r="D3601">
        <v>10000026</v>
      </c>
      <c r="E3601">
        <v>10000026</v>
      </c>
      <c r="F3601">
        <v>23.744</v>
      </c>
      <c r="G3601">
        <v>200365</v>
      </c>
      <c r="H3601">
        <v>0.5</v>
      </c>
      <c r="I3601">
        <v>2022</v>
      </c>
      <c r="J3601" t="s">
        <v>162</v>
      </c>
      <c r="K3601" t="s">
        <v>53</v>
      </c>
      <c r="L3601" s="127">
        <v>0.37291666666666662</v>
      </c>
      <c r="M3601" t="s">
        <v>28</v>
      </c>
      <c r="N3601" t="s">
        <v>49</v>
      </c>
      <c r="O3601" t="s">
        <v>30</v>
      </c>
      <c r="P3601" t="s">
        <v>31</v>
      </c>
      <c r="Q3601" t="s">
        <v>41</v>
      </c>
      <c r="R3601" t="s">
        <v>33</v>
      </c>
      <c r="S3601" t="s">
        <v>42</v>
      </c>
      <c r="T3601" t="s">
        <v>35</v>
      </c>
      <c r="U3601" s="1" t="s">
        <v>36</v>
      </c>
      <c r="V3601">
        <v>2</v>
      </c>
      <c r="W3601">
        <v>0</v>
      </c>
      <c r="X3601">
        <v>0</v>
      </c>
      <c r="Y3601">
        <v>0</v>
      </c>
      <c r="Z3601">
        <v>0</v>
      </c>
    </row>
    <row r="3602" spans="1:26" x14ac:dyDescent="0.25">
      <c r="A3602">
        <v>107048874</v>
      </c>
      <c r="B3602" t="s">
        <v>86</v>
      </c>
      <c r="C3602" t="s">
        <v>65</v>
      </c>
      <c r="D3602">
        <v>10000026</v>
      </c>
      <c r="E3602">
        <v>10000026</v>
      </c>
      <c r="F3602">
        <v>24.254999999999999</v>
      </c>
      <c r="G3602">
        <v>200370</v>
      </c>
      <c r="H3602">
        <v>0.5</v>
      </c>
      <c r="I3602">
        <v>2022</v>
      </c>
      <c r="J3602" t="s">
        <v>162</v>
      </c>
      <c r="K3602" t="s">
        <v>53</v>
      </c>
      <c r="L3602" s="127">
        <v>0.37847222222222227</v>
      </c>
      <c r="M3602" t="s">
        <v>28</v>
      </c>
      <c r="N3602" t="s">
        <v>49</v>
      </c>
      <c r="O3602" t="s">
        <v>30</v>
      </c>
      <c r="P3602" t="s">
        <v>31</v>
      </c>
      <c r="Q3602" t="s">
        <v>41</v>
      </c>
      <c r="R3602" t="s">
        <v>33</v>
      </c>
      <c r="S3602" t="s">
        <v>42</v>
      </c>
      <c r="T3602" t="s">
        <v>35</v>
      </c>
      <c r="U3602" s="1" t="s">
        <v>36</v>
      </c>
      <c r="V3602">
        <v>2</v>
      </c>
      <c r="W3602">
        <v>0</v>
      </c>
      <c r="X3602">
        <v>0</v>
      </c>
      <c r="Y3602">
        <v>0</v>
      </c>
      <c r="Z3602">
        <v>0</v>
      </c>
    </row>
    <row r="3603" spans="1:26" x14ac:dyDescent="0.25">
      <c r="A3603">
        <v>107048880</v>
      </c>
      <c r="B3603" t="s">
        <v>157</v>
      </c>
      <c r="C3603" t="s">
        <v>122</v>
      </c>
      <c r="D3603">
        <v>40001129</v>
      </c>
      <c r="E3603">
        <v>40001129</v>
      </c>
      <c r="F3603">
        <v>4.6449999999999996</v>
      </c>
      <c r="G3603">
        <v>40001635</v>
      </c>
      <c r="H3603">
        <v>0</v>
      </c>
      <c r="I3603">
        <v>2022</v>
      </c>
      <c r="J3603" t="s">
        <v>162</v>
      </c>
      <c r="K3603" t="s">
        <v>53</v>
      </c>
      <c r="L3603" s="127">
        <v>0.34722222222222227</v>
      </c>
      <c r="M3603" t="s">
        <v>40</v>
      </c>
      <c r="N3603" t="s">
        <v>49</v>
      </c>
      <c r="O3603" t="s">
        <v>30</v>
      </c>
      <c r="P3603" t="s">
        <v>68</v>
      </c>
      <c r="Q3603" t="s">
        <v>41</v>
      </c>
      <c r="R3603" t="s">
        <v>61</v>
      </c>
      <c r="S3603" t="s">
        <v>42</v>
      </c>
      <c r="T3603" t="s">
        <v>35</v>
      </c>
      <c r="U3603" s="1" t="s">
        <v>36</v>
      </c>
      <c r="V3603">
        <v>3</v>
      </c>
      <c r="W3603">
        <v>0</v>
      </c>
      <c r="X3603">
        <v>0</v>
      </c>
      <c r="Y3603">
        <v>0</v>
      </c>
      <c r="Z3603">
        <v>0</v>
      </c>
    </row>
    <row r="3604" spans="1:26" x14ac:dyDescent="0.25">
      <c r="A3604">
        <v>107048900</v>
      </c>
      <c r="B3604" t="s">
        <v>86</v>
      </c>
      <c r="C3604" t="s">
        <v>65</v>
      </c>
      <c r="D3604">
        <v>10000026</v>
      </c>
      <c r="E3604">
        <v>10000026</v>
      </c>
      <c r="F3604">
        <v>23.263000000000002</v>
      </c>
      <c r="G3604">
        <v>200350</v>
      </c>
      <c r="H3604">
        <v>0.5</v>
      </c>
      <c r="I3604">
        <v>2022</v>
      </c>
      <c r="J3604" t="s">
        <v>162</v>
      </c>
      <c r="K3604" t="s">
        <v>53</v>
      </c>
      <c r="L3604" s="127">
        <v>0.3215277777777778</v>
      </c>
      <c r="M3604" t="s">
        <v>28</v>
      </c>
      <c r="N3604" t="s">
        <v>49</v>
      </c>
      <c r="O3604" t="s">
        <v>30</v>
      </c>
      <c r="P3604" t="s">
        <v>31</v>
      </c>
      <c r="Q3604" t="s">
        <v>41</v>
      </c>
      <c r="R3604" t="s">
        <v>33</v>
      </c>
      <c r="S3604" t="s">
        <v>42</v>
      </c>
      <c r="T3604" t="s">
        <v>35</v>
      </c>
      <c r="U3604" s="1" t="s">
        <v>36</v>
      </c>
      <c r="V3604">
        <v>2</v>
      </c>
      <c r="W3604">
        <v>0</v>
      </c>
      <c r="X3604">
        <v>0</v>
      </c>
      <c r="Y3604">
        <v>0</v>
      </c>
      <c r="Z3604">
        <v>0</v>
      </c>
    </row>
    <row r="3605" spans="1:26" x14ac:dyDescent="0.25">
      <c r="A3605">
        <v>107048959</v>
      </c>
      <c r="B3605" t="s">
        <v>155</v>
      </c>
      <c r="C3605" t="s">
        <v>67</v>
      </c>
      <c r="D3605">
        <v>30000098</v>
      </c>
      <c r="E3605">
        <v>30000098</v>
      </c>
      <c r="F3605">
        <v>0.54800000000000004</v>
      </c>
      <c r="G3605">
        <v>40001336</v>
      </c>
      <c r="H3605">
        <v>0.1</v>
      </c>
      <c r="I3605">
        <v>2022</v>
      </c>
      <c r="J3605" t="s">
        <v>162</v>
      </c>
      <c r="K3605" t="s">
        <v>53</v>
      </c>
      <c r="L3605" s="127">
        <v>0.39097222222222222</v>
      </c>
      <c r="M3605" t="s">
        <v>77</v>
      </c>
      <c r="N3605" t="s">
        <v>49</v>
      </c>
      <c r="O3605" t="s">
        <v>30</v>
      </c>
      <c r="P3605" t="s">
        <v>68</v>
      </c>
      <c r="Q3605" t="s">
        <v>41</v>
      </c>
      <c r="R3605" t="s">
        <v>33</v>
      </c>
      <c r="S3605" t="s">
        <v>42</v>
      </c>
      <c r="T3605" t="s">
        <v>35</v>
      </c>
      <c r="U3605" s="1" t="s">
        <v>43</v>
      </c>
      <c r="V3605">
        <v>4</v>
      </c>
      <c r="W3605">
        <v>0</v>
      </c>
      <c r="X3605">
        <v>0</v>
      </c>
      <c r="Y3605">
        <v>0</v>
      </c>
      <c r="Z3605">
        <v>1</v>
      </c>
    </row>
    <row r="3606" spans="1:26" x14ac:dyDescent="0.25">
      <c r="A3606">
        <v>107048975</v>
      </c>
      <c r="B3606" t="s">
        <v>25</v>
      </c>
      <c r="C3606" t="s">
        <v>65</v>
      </c>
      <c r="D3606">
        <v>10000040</v>
      </c>
      <c r="E3606">
        <v>10000040</v>
      </c>
      <c r="F3606">
        <v>999.99900000000002</v>
      </c>
      <c r="G3606">
        <v>10000440</v>
      </c>
      <c r="H3606">
        <v>0.1</v>
      </c>
      <c r="I3606">
        <v>2022</v>
      </c>
      <c r="J3606" t="s">
        <v>162</v>
      </c>
      <c r="K3606" t="s">
        <v>53</v>
      </c>
      <c r="L3606" s="127">
        <v>0.74861111111111101</v>
      </c>
      <c r="M3606" t="s">
        <v>28</v>
      </c>
      <c r="N3606" t="s">
        <v>49</v>
      </c>
      <c r="O3606" t="s">
        <v>30</v>
      </c>
      <c r="P3606" t="s">
        <v>31</v>
      </c>
      <c r="Q3606" t="s">
        <v>41</v>
      </c>
      <c r="R3606" t="s">
        <v>95</v>
      </c>
      <c r="S3606" t="s">
        <v>42</v>
      </c>
      <c r="T3606" t="s">
        <v>35</v>
      </c>
      <c r="U3606" s="1" t="s">
        <v>36</v>
      </c>
      <c r="V3606">
        <v>1</v>
      </c>
      <c r="W3606">
        <v>0</v>
      </c>
      <c r="X3606">
        <v>0</v>
      </c>
      <c r="Y3606">
        <v>0</v>
      </c>
      <c r="Z3606">
        <v>0</v>
      </c>
    </row>
    <row r="3607" spans="1:26" x14ac:dyDescent="0.25">
      <c r="A3607">
        <v>107049333</v>
      </c>
      <c r="B3607" t="s">
        <v>96</v>
      </c>
      <c r="C3607" t="s">
        <v>38</v>
      </c>
      <c r="D3607">
        <v>20000421</v>
      </c>
      <c r="E3607">
        <v>20000421</v>
      </c>
      <c r="F3607">
        <v>999.99900000000002</v>
      </c>
      <c r="G3607">
        <v>50018682</v>
      </c>
      <c r="H3607">
        <v>1.6</v>
      </c>
      <c r="I3607">
        <v>2022</v>
      </c>
      <c r="J3607" t="s">
        <v>162</v>
      </c>
      <c r="K3607" t="s">
        <v>48</v>
      </c>
      <c r="L3607" s="127">
        <v>0.72777777777777775</v>
      </c>
      <c r="M3607" t="s">
        <v>28</v>
      </c>
      <c r="N3607" t="s">
        <v>49</v>
      </c>
      <c r="O3607" t="s">
        <v>30</v>
      </c>
      <c r="P3607" t="s">
        <v>31</v>
      </c>
      <c r="Q3607" t="s">
        <v>32</v>
      </c>
      <c r="R3607" t="s">
        <v>33</v>
      </c>
      <c r="S3607" t="s">
        <v>34</v>
      </c>
      <c r="T3607" t="s">
        <v>35</v>
      </c>
      <c r="U3607" s="1" t="s">
        <v>36</v>
      </c>
      <c r="V3607">
        <v>4</v>
      </c>
      <c r="W3607">
        <v>0</v>
      </c>
      <c r="X3607">
        <v>0</v>
      </c>
      <c r="Y3607">
        <v>0</v>
      </c>
      <c r="Z3607">
        <v>0</v>
      </c>
    </row>
    <row r="3608" spans="1:26" x14ac:dyDescent="0.25">
      <c r="A3608">
        <v>107049368</v>
      </c>
      <c r="B3608" t="s">
        <v>96</v>
      </c>
      <c r="C3608" t="s">
        <v>45</v>
      </c>
      <c r="D3608">
        <v>50023551</v>
      </c>
      <c r="E3608">
        <v>50023551</v>
      </c>
      <c r="F3608">
        <v>999.99900000000002</v>
      </c>
      <c r="G3608">
        <v>50023551</v>
      </c>
      <c r="H3608">
        <v>1E-3</v>
      </c>
      <c r="I3608">
        <v>2022</v>
      </c>
      <c r="J3608" t="s">
        <v>162</v>
      </c>
      <c r="K3608" t="s">
        <v>27</v>
      </c>
      <c r="L3608" s="127">
        <v>0.44097222222222227</v>
      </c>
      <c r="M3608" t="s">
        <v>28</v>
      </c>
      <c r="N3608" t="s">
        <v>49</v>
      </c>
      <c r="O3608" t="s">
        <v>30</v>
      </c>
      <c r="P3608" t="s">
        <v>68</v>
      </c>
      <c r="Q3608" t="s">
        <v>32</v>
      </c>
      <c r="R3608" t="s">
        <v>33</v>
      </c>
      <c r="S3608" t="s">
        <v>42</v>
      </c>
      <c r="T3608" t="s">
        <v>35</v>
      </c>
      <c r="U3608" s="1" t="s">
        <v>36</v>
      </c>
      <c r="V3608">
        <v>1</v>
      </c>
      <c r="W3608">
        <v>0</v>
      </c>
      <c r="X3608">
        <v>0</v>
      </c>
      <c r="Y3608">
        <v>0</v>
      </c>
      <c r="Z3608">
        <v>0</v>
      </c>
    </row>
    <row r="3609" spans="1:26" x14ac:dyDescent="0.25">
      <c r="A3609">
        <v>107049500</v>
      </c>
      <c r="B3609" t="s">
        <v>44</v>
      </c>
      <c r="C3609" t="s">
        <v>45</v>
      </c>
      <c r="D3609">
        <v>50014232</v>
      </c>
      <c r="E3609">
        <v>30000098</v>
      </c>
      <c r="F3609">
        <v>2.0169999999999999</v>
      </c>
      <c r="G3609">
        <v>50013109</v>
      </c>
      <c r="H3609">
        <v>0</v>
      </c>
      <c r="I3609">
        <v>2022</v>
      </c>
      <c r="J3609" t="s">
        <v>162</v>
      </c>
      <c r="K3609" t="s">
        <v>27</v>
      </c>
      <c r="L3609" s="127">
        <v>0.99375000000000002</v>
      </c>
      <c r="M3609" t="s">
        <v>28</v>
      </c>
      <c r="N3609" t="s">
        <v>49</v>
      </c>
      <c r="O3609" t="s">
        <v>30</v>
      </c>
      <c r="P3609" t="s">
        <v>54</v>
      </c>
      <c r="Q3609" t="s">
        <v>41</v>
      </c>
      <c r="R3609" t="s">
        <v>33</v>
      </c>
      <c r="S3609" t="s">
        <v>42</v>
      </c>
      <c r="T3609" t="s">
        <v>47</v>
      </c>
      <c r="U3609" s="1" t="s">
        <v>36</v>
      </c>
      <c r="V3609">
        <v>3</v>
      </c>
      <c r="W3609">
        <v>0</v>
      </c>
      <c r="X3609">
        <v>0</v>
      </c>
      <c r="Y3609">
        <v>0</v>
      </c>
      <c r="Z3609">
        <v>0</v>
      </c>
    </row>
    <row r="3610" spans="1:26" x14ac:dyDescent="0.25">
      <c r="A3610">
        <v>107049557</v>
      </c>
      <c r="B3610" t="s">
        <v>152</v>
      </c>
      <c r="C3610" t="s">
        <v>67</v>
      </c>
      <c r="D3610">
        <v>30000211</v>
      </c>
      <c r="E3610">
        <v>30000211</v>
      </c>
      <c r="F3610">
        <v>10.044</v>
      </c>
      <c r="G3610">
        <v>50025394</v>
      </c>
      <c r="H3610">
        <v>1.9E-2</v>
      </c>
      <c r="I3610">
        <v>2022</v>
      </c>
      <c r="J3610" t="s">
        <v>162</v>
      </c>
      <c r="K3610" t="s">
        <v>48</v>
      </c>
      <c r="L3610" s="127">
        <v>0.38055555555555554</v>
      </c>
      <c r="M3610" t="s">
        <v>40</v>
      </c>
      <c r="N3610" t="s">
        <v>49</v>
      </c>
      <c r="O3610" t="s">
        <v>30</v>
      </c>
      <c r="P3610" t="s">
        <v>54</v>
      </c>
      <c r="Q3610" t="s">
        <v>41</v>
      </c>
      <c r="R3610" t="s">
        <v>33</v>
      </c>
      <c r="S3610" t="s">
        <v>42</v>
      </c>
      <c r="T3610" t="s">
        <v>35</v>
      </c>
      <c r="U3610" s="1" t="s">
        <v>36</v>
      </c>
      <c r="V3610">
        <v>3</v>
      </c>
      <c r="W3610">
        <v>0</v>
      </c>
      <c r="X3610">
        <v>0</v>
      </c>
      <c r="Y3610">
        <v>0</v>
      </c>
      <c r="Z3610">
        <v>0</v>
      </c>
    </row>
    <row r="3611" spans="1:26" x14ac:dyDescent="0.25">
      <c r="A3611">
        <v>107049703</v>
      </c>
      <c r="B3611" t="s">
        <v>81</v>
      </c>
      <c r="C3611" t="s">
        <v>45</v>
      </c>
      <c r="D3611">
        <v>50011776</v>
      </c>
      <c r="E3611">
        <v>40002136</v>
      </c>
      <c r="F3611">
        <v>0.80400000000000005</v>
      </c>
      <c r="G3611">
        <v>10000077</v>
      </c>
      <c r="H3611">
        <v>2.9000000000000001E-2</v>
      </c>
      <c r="I3611">
        <v>2022</v>
      </c>
      <c r="J3611" t="s">
        <v>162</v>
      </c>
      <c r="K3611" t="s">
        <v>39</v>
      </c>
      <c r="L3611" s="127">
        <v>0.9604166666666667</v>
      </c>
      <c r="M3611" t="s">
        <v>28</v>
      </c>
      <c r="N3611" t="s">
        <v>49</v>
      </c>
      <c r="O3611" t="s">
        <v>30</v>
      </c>
      <c r="P3611" t="s">
        <v>54</v>
      </c>
      <c r="Q3611" t="s">
        <v>41</v>
      </c>
      <c r="R3611" t="s">
        <v>33</v>
      </c>
      <c r="S3611" t="s">
        <v>42</v>
      </c>
      <c r="T3611" t="s">
        <v>47</v>
      </c>
      <c r="U3611" s="1" t="s">
        <v>36</v>
      </c>
      <c r="V3611">
        <v>1</v>
      </c>
      <c r="W3611">
        <v>0</v>
      </c>
      <c r="X3611">
        <v>0</v>
      </c>
      <c r="Y3611">
        <v>0</v>
      </c>
      <c r="Z3611">
        <v>0</v>
      </c>
    </row>
    <row r="3612" spans="1:26" x14ac:dyDescent="0.25">
      <c r="A3612">
        <v>107049735</v>
      </c>
      <c r="B3612" t="s">
        <v>81</v>
      </c>
      <c r="C3612" t="s">
        <v>65</v>
      </c>
      <c r="D3612">
        <v>10000077</v>
      </c>
      <c r="E3612">
        <v>10000077</v>
      </c>
      <c r="F3612">
        <v>9.5869999999999997</v>
      </c>
      <c r="G3612">
        <v>10000277</v>
      </c>
      <c r="H3612">
        <v>0.2</v>
      </c>
      <c r="I3612">
        <v>2022</v>
      </c>
      <c r="J3612" t="s">
        <v>162</v>
      </c>
      <c r="K3612" t="s">
        <v>39</v>
      </c>
      <c r="L3612" s="127">
        <v>0.98055555555555562</v>
      </c>
      <c r="M3612" t="s">
        <v>28</v>
      </c>
      <c r="N3612" t="s">
        <v>49</v>
      </c>
      <c r="O3612" t="s">
        <v>30</v>
      </c>
      <c r="P3612" t="s">
        <v>31</v>
      </c>
      <c r="Q3612" t="s">
        <v>41</v>
      </c>
      <c r="R3612" t="s">
        <v>33</v>
      </c>
      <c r="S3612" t="s">
        <v>42</v>
      </c>
      <c r="T3612" t="s">
        <v>47</v>
      </c>
      <c r="U3612" s="1" t="s">
        <v>36</v>
      </c>
      <c r="V3612">
        <v>1</v>
      </c>
      <c r="W3612">
        <v>0</v>
      </c>
      <c r="X3612">
        <v>0</v>
      </c>
      <c r="Y3612">
        <v>0</v>
      </c>
      <c r="Z3612">
        <v>0</v>
      </c>
    </row>
    <row r="3613" spans="1:26" x14ac:dyDescent="0.25">
      <c r="A3613">
        <v>107049840</v>
      </c>
      <c r="B3613" t="s">
        <v>25</v>
      </c>
      <c r="C3613" t="s">
        <v>45</v>
      </c>
      <c r="D3613">
        <v>50010182</v>
      </c>
      <c r="E3613">
        <v>40002000</v>
      </c>
      <c r="F3613">
        <v>9.5830000000000002</v>
      </c>
      <c r="G3613">
        <v>50025400</v>
      </c>
      <c r="H3613">
        <v>1.9E-2</v>
      </c>
      <c r="I3613">
        <v>2022</v>
      </c>
      <c r="J3613" t="s">
        <v>162</v>
      </c>
      <c r="K3613" t="s">
        <v>53</v>
      </c>
      <c r="L3613" s="127">
        <v>0.52777777777777779</v>
      </c>
      <c r="M3613" t="s">
        <v>77</v>
      </c>
      <c r="N3613" t="s">
        <v>49</v>
      </c>
      <c r="O3613" t="s">
        <v>30</v>
      </c>
      <c r="P3613" t="s">
        <v>68</v>
      </c>
      <c r="Q3613" t="s">
        <v>41</v>
      </c>
      <c r="R3613" t="s">
        <v>33</v>
      </c>
      <c r="S3613" t="s">
        <v>42</v>
      </c>
      <c r="T3613" t="s">
        <v>35</v>
      </c>
      <c r="U3613" s="1" t="s">
        <v>36</v>
      </c>
      <c r="V3613">
        <v>2</v>
      </c>
      <c r="W3613">
        <v>0</v>
      </c>
      <c r="X3613">
        <v>0</v>
      </c>
      <c r="Y3613">
        <v>0</v>
      </c>
      <c r="Z3613">
        <v>0</v>
      </c>
    </row>
    <row r="3614" spans="1:26" x14ac:dyDescent="0.25">
      <c r="A3614">
        <v>107049984</v>
      </c>
      <c r="B3614" t="s">
        <v>106</v>
      </c>
      <c r="C3614" t="s">
        <v>65</v>
      </c>
      <c r="D3614">
        <v>10000095</v>
      </c>
      <c r="E3614">
        <v>10000095</v>
      </c>
      <c r="F3614">
        <v>19.119</v>
      </c>
      <c r="G3614">
        <v>200580</v>
      </c>
      <c r="H3614">
        <v>0.1</v>
      </c>
      <c r="I3614">
        <v>2022</v>
      </c>
      <c r="J3614" t="s">
        <v>162</v>
      </c>
      <c r="K3614" t="s">
        <v>27</v>
      </c>
      <c r="L3614" s="127">
        <v>0.77708333333333324</v>
      </c>
      <c r="M3614" t="s">
        <v>28</v>
      </c>
      <c r="N3614" t="s">
        <v>49</v>
      </c>
      <c r="O3614" t="s">
        <v>30</v>
      </c>
      <c r="P3614" t="s">
        <v>31</v>
      </c>
      <c r="Q3614" t="s">
        <v>62</v>
      </c>
      <c r="R3614" t="s">
        <v>33</v>
      </c>
      <c r="S3614" t="s">
        <v>139</v>
      </c>
      <c r="T3614" t="s">
        <v>35</v>
      </c>
      <c r="U3614" s="1" t="s">
        <v>36</v>
      </c>
      <c r="V3614">
        <v>1</v>
      </c>
      <c r="W3614">
        <v>0</v>
      </c>
      <c r="X3614">
        <v>0</v>
      </c>
      <c r="Y3614">
        <v>0</v>
      </c>
      <c r="Z3614">
        <v>0</v>
      </c>
    </row>
    <row r="3615" spans="1:26" x14ac:dyDescent="0.25">
      <c r="A3615">
        <v>107049985</v>
      </c>
      <c r="B3615" t="s">
        <v>106</v>
      </c>
      <c r="C3615" t="s">
        <v>65</v>
      </c>
      <c r="D3615">
        <v>10000095</v>
      </c>
      <c r="E3615">
        <v>10000095</v>
      </c>
      <c r="F3615">
        <v>21.515000000000001</v>
      </c>
      <c r="G3615">
        <v>40001815</v>
      </c>
      <c r="H3615">
        <v>1</v>
      </c>
      <c r="I3615">
        <v>2022</v>
      </c>
      <c r="J3615" t="s">
        <v>162</v>
      </c>
      <c r="K3615" t="s">
        <v>27</v>
      </c>
      <c r="L3615" s="127">
        <v>0.75694444444444453</v>
      </c>
      <c r="M3615" t="s">
        <v>28</v>
      </c>
      <c r="N3615" t="s">
        <v>29</v>
      </c>
      <c r="O3615" t="s">
        <v>30</v>
      </c>
      <c r="P3615" t="s">
        <v>54</v>
      </c>
      <c r="Q3615" t="s">
        <v>62</v>
      </c>
      <c r="R3615" t="s">
        <v>33</v>
      </c>
      <c r="S3615" t="s">
        <v>34</v>
      </c>
      <c r="T3615" t="s">
        <v>35</v>
      </c>
      <c r="U3615" s="1" t="s">
        <v>36</v>
      </c>
      <c r="V3615">
        <v>3</v>
      </c>
      <c r="W3615">
        <v>0</v>
      </c>
      <c r="X3615">
        <v>0</v>
      </c>
      <c r="Y3615">
        <v>0</v>
      </c>
      <c r="Z3615">
        <v>0</v>
      </c>
    </row>
    <row r="3616" spans="1:26" x14ac:dyDescent="0.25">
      <c r="A3616">
        <v>107049996</v>
      </c>
      <c r="B3616" t="s">
        <v>106</v>
      </c>
      <c r="C3616" t="s">
        <v>65</v>
      </c>
      <c r="D3616">
        <v>10000095</v>
      </c>
      <c r="E3616">
        <v>10000095</v>
      </c>
      <c r="F3616">
        <v>27.544</v>
      </c>
      <c r="G3616">
        <v>200660</v>
      </c>
      <c r="H3616">
        <v>0.5</v>
      </c>
      <c r="I3616">
        <v>2022</v>
      </c>
      <c r="J3616" t="s">
        <v>162</v>
      </c>
      <c r="K3616" t="s">
        <v>48</v>
      </c>
      <c r="L3616" s="127">
        <v>0.78611111111111109</v>
      </c>
      <c r="M3616" t="s">
        <v>28</v>
      </c>
      <c r="N3616" t="s">
        <v>49</v>
      </c>
      <c r="O3616" t="s">
        <v>30</v>
      </c>
      <c r="P3616" t="s">
        <v>54</v>
      </c>
      <c r="Q3616" t="s">
        <v>41</v>
      </c>
      <c r="R3616" t="s">
        <v>33</v>
      </c>
      <c r="S3616" t="s">
        <v>42</v>
      </c>
      <c r="T3616" t="s">
        <v>35</v>
      </c>
      <c r="U3616" s="1" t="s">
        <v>36</v>
      </c>
      <c r="V3616">
        <v>2</v>
      </c>
      <c r="W3616">
        <v>0</v>
      </c>
      <c r="X3616">
        <v>0</v>
      </c>
      <c r="Y3616">
        <v>0</v>
      </c>
      <c r="Z3616">
        <v>0</v>
      </c>
    </row>
    <row r="3617" spans="1:26" x14ac:dyDescent="0.25">
      <c r="A3617">
        <v>107049997</v>
      </c>
      <c r="B3617" t="s">
        <v>106</v>
      </c>
      <c r="C3617" t="s">
        <v>65</v>
      </c>
      <c r="D3617">
        <v>10000095</v>
      </c>
      <c r="E3617">
        <v>10000095</v>
      </c>
      <c r="F3617">
        <v>27.544</v>
      </c>
      <c r="G3617">
        <v>200660</v>
      </c>
      <c r="H3617">
        <v>0.5</v>
      </c>
      <c r="I3617">
        <v>2022</v>
      </c>
      <c r="J3617" t="s">
        <v>162</v>
      </c>
      <c r="K3617" t="s">
        <v>48</v>
      </c>
      <c r="L3617" s="127">
        <v>0.7104166666666667</v>
      </c>
      <c r="M3617" t="s">
        <v>28</v>
      </c>
      <c r="N3617" t="s">
        <v>49</v>
      </c>
      <c r="O3617" t="s">
        <v>30</v>
      </c>
      <c r="P3617" t="s">
        <v>54</v>
      </c>
      <c r="Q3617" t="s">
        <v>41</v>
      </c>
      <c r="R3617" t="s">
        <v>33</v>
      </c>
      <c r="S3617" t="s">
        <v>42</v>
      </c>
      <c r="T3617" t="s">
        <v>35</v>
      </c>
      <c r="U3617" s="1" t="s">
        <v>43</v>
      </c>
      <c r="V3617">
        <v>6</v>
      </c>
      <c r="W3617">
        <v>0</v>
      </c>
      <c r="X3617">
        <v>0</v>
      </c>
      <c r="Y3617">
        <v>0</v>
      </c>
      <c r="Z3617">
        <v>1</v>
      </c>
    </row>
    <row r="3618" spans="1:26" x14ac:dyDescent="0.25">
      <c r="A3618">
        <v>107050027</v>
      </c>
      <c r="B3618" t="s">
        <v>86</v>
      </c>
      <c r="C3618" t="s">
        <v>65</v>
      </c>
      <c r="D3618">
        <v>10000026</v>
      </c>
      <c r="E3618">
        <v>10000026</v>
      </c>
      <c r="F3618">
        <v>24.254999999999999</v>
      </c>
      <c r="G3618">
        <v>200370</v>
      </c>
      <c r="H3618">
        <v>0.5</v>
      </c>
      <c r="I3618">
        <v>2022</v>
      </c>
      <c r="J3618" t="s">
        <v>162</v>
      </c>
      <c r="K3618" t="s">
        <v>53</v>
      </c>
      <c r="L3618" s="127">
        <v>0.34861111111111115</v>
      </c>
      <c r="M3618" t="s">
        <v>28</v>
      </c>
      <c r="N3618" t="s">
        <v>49</v>
      </c>
      <c r="O3618" t="s">
        <v>30</v>
      </c>
      <c r="P3618" t="s">
        <v>31</v>
      </c>
      <c r="Q3618" t="s">
        <v>41</v>
      </c>
      <c r="R3618" t="s">
        <v>33</v>
      </c>
      <c r="S3618" t="s">
        <v>42</v>
      </c>
      <c r="T3618" t="s">
        <v>35</v>
      </c>
      <c r="U3618" s="1" t="s">
        <v>36</v>
      </c>
      <c r="V3618">
        <v>4</v>
      </c>
      <c r="W3618">
        <v>0</v>
      </c>
      <c r="X3618">
        <v>0</v>
      </c>
      <c r="Y3618">
        <v>0</v>
      </c>
      <c r="Z3618">
        <v>0</v>
      </c>
    </row>
    <row r="3619" spans="1:26" x14ac:dyDescent="0.25">
      <c r="A3619">
        <v>107050060</v>
      </c>
      <c r="B3619" t="s">
        <v>86</v>
      </c>
      <c r="C3619" t="s">
        <v>65</v>
      </c>
      <c r="D3619">
        <v>10000026</v>
      </c>
      <c r="E3619">
        <v>10000026</v>
      </c>
      <c r="F3619">
        <v>27.565999999999999</v>
      </c>
      <c r="G3619">
        <v>200400</v>
      </c>
      <c r="H3619">
        <v>0.2</v>
      </c>
      <c r="I3619">
        <v>2022</v>
      </c>
      <c r="J3619" t="s">
        <v>162</v>
      </c>
      <c r="K3619" t="s">
        <v>53</v>
      </c>
      <c r="L3619" s="127">
        <v>0.63194444444444442</v>
      </c>
      <c r="M3619" t="s">
        <v>28</v>
      </c>
      <c r="N3619" t="s">
        <v>49</v>
      </c>
      <c r="O3619" t="s">
        <v>30</v>
      </c>
      <c r="P3619" t="s">
        <v>31</v>
      </c>
      <c r="Q3619" t="s">
        <v>41</v>
      </c>
      <c r="R3619" t="s">
        <v>33</v>
      </c>
      <c r="S3619" t="s">
        <v>42</v>
      </c>
      <c r="T3619" t="s">
        <v>35</v>
      </c>
      <c r="U3619" s="1" t="s">
        <v>64</v>
      </c>
      <c r="V3619">
        <v>7</v>
      </c>
      <c r="W3619">
        <v>0</v>
      </c>
      <c r="X3619">
        <v>0</v>
      </c>
      <c r="Y3619">
        <v>2</v>
      </c>
      <c r="Z3619">
        <v>4</v>
      </c>
    </row>
    <row r="3620" spans="1:26" x14ac:dyDescent="0.25">
      <c r="A3620">
        <v>107050063</v>
      </c>
      <c r="B3620" t="s">
        <v>104</v>
      </c>
      <c r="C3620" t="s">
        <v>65</v>
      </c>
      <c r="D3620">
        <v>10000026</v>
      </c>
      <c r="E3620">
        <v>10000026</v>
      </c>
      <c r="F3620">
        <v>13.464</v>
      </c>
      <c r="G3620">
        <v>20000025</v>
      </c>
      <c r="H3620">
        <v>0.2</v>
      </c>
      <c r="I3620">
        <v>2022</v>
      </c>
      <c r="J3620" t="s">
        <v>162</v>
      </c>
      <c r="K3620" t="s">
        <v>39</v>
      </c>
      <c r="L3620" s="127">
        <v>0.47638888888888892</v>
      </c>
      <c r="M3620" t="s">
        <v>28</v>
      </c>
      <c r="N3620" t="s">
        <v>49</v>
      </c>
      <c r="O3620" t="s">
        <v>30</v>
      </c>
      <c r="P3620" t="s">
        <v>54</v>
      </c>
      <c r="Q3620" t="s">
        <v>41</v>
      </c>
      <c r="R3620" t="s">
        <v>95</v>
      </c>
      <c r="S3620" t="s">
        <v>42</v>
      </c>
      <c r="T3620" t="s">
        <v>35</v>
      </c>
      <c r="U3620" s="1" t="s">
        <v>36</v>
      </c>
      <c r="V3620">
        <v>1</v>
      </c>
      <c r="W3620">
        <v>0</v>
      </c>
      <c r="X3620">
        <v>0</v>
      </c>
      <c r="Y3620">
        <v>0</v>
      </c>
      <c r="Z3620">
        <v>0</v>
      </c>
    </row>
    <row r="3621" spans="1:26" x14ac:dyDescent="0.25">
      <c r="A3621">
        <v>107050069</v>
      </c>
      <c r="B3621" t="s">
        <v>86</v>
      </c>
      <c r="C3621" t="s">
        <v>65</v>
      </c>
      <c r="D3621">
        <v>10000026</v>
      </c>
      <c r="E3621">
        <v>10000026</v>
      </c>
      <c r="F3621">
        <v>24.655000000000001</v>
      </c>
      <c r="G3621">
        <v>200370</v>
      </c>
      <c r="H3621">
        <v>0.1</v>
      </c>
      <c r="I3621">
        <v>2022</v>
      </c>
      <c r="J3621" t="s">
        <v>162</v>
      </c>
      <c r="K3621" t="s">
        <v>53</v>
      </c>
      <c r="L3621" s="127">
        <v>0.7319444444444444</v>
      </c>
      <c r="M3621" t="s">
        <v>28</v>
      </c>
      <c r="N3621" t="s">
        <v>49</v>
      </c>
      <c r="O3621" t="s">
        <v>30</v>
      </c>
      <c r="P3621" t="s">
        <v>31</v>
      </c>
      <c r="Q3621" t="s">
        <v>41</v>
      </c>
      <c r="R3621" t="s">
        <v>33</v>
      </c>
      <c r="S3621" t="s">
        <v>42</v>
      </c>
      <c r="T3621" t="s">
        <v>35</v>
      </c>
      <c r="U3621" s="1" t="s">
        <v>36</v>
      </c>
      <c r="V3621">
        <v>1</v>
      </c>
      <c r="W3621">
        <v>0</v>
      </c>
      <c r="X3621">
        <v>0</v>
      </c>
      <c r="Y3621">
        <v>0</v>
      </c>
      <c r="Z3621">
        <v>0</v>
      </c>
    </row>
    <row r="3622" spans="1:26" x14ac:dyDescent="0.25">
      <c r="A3622">
        <v>107050078</v>
      </c>
      <c r="B3622" t="s">
        <v>81</v>
      </c>
      <c r="C3622" t="s">
        <v>65</v>
      </c>
      <c r="D3622">
        <v>10000485</v>
      </c>
      <c r="E3622">
        <v>10800485</v>
      </c>
      <c r="F3622">
        <v>23.716999999999999</v>
      </c>
      <c r="G3622">
        <v>50015564</v>
      </c>
      <c r="H3622">
        <v>2</v>
      </c>
      <c r="I3622">
        <v>2022</v>
      </c>
      <c r="J3622" t="s">
        <v>162</v>
      </c>
      <c r="K3622" t="s">
        <v>53</v>
      </c>
      <c r="L3622" s="127">
        <v>0.84513888888888899</v>
      </c>
      <c r="M3622" t="s">
        <v>28</v>
      </c>
      <c r="N3622" t="s">
        <v>29</v>
      </c>
      <c r="O3622" t="s">
        <v>30</v>
      </c>
      <c r="P3622" t="s">
        <v>31</v>
      </c>
      <c r="Q3622" t="s">
        <v>41</v>
      </c>
      <c r="R3622" t="s">
        <v>33</v>
      </c>
      <c r="S3622" t="s">
        <v>42</v>
      </c>
      <c r="T3622" t="s">
        <v>57</v>
      </c>
      <c r="U3622" s="1" t="s">
        <v>36</v>
      </c>
      <c r="V3622">
        <v>1</v>
      </c>
      <c r="W3622">
        <v>0</v>
      </c>
      <c r="X3622">
        <v>0</v>
      </c>
      <c r="Y3622">
        <v>0</v>
      </c>
      <c r="Z3622">
        <v>0</v>
      </c>
    </row>
    <row r="3623" spans="1:26" x14ac:dyDescent="0.25">
      <c r="A3623">
        <v>107050119</v>
      </c>
      <c r="B3623" t="s">
        <v>25</v>
      </c>
      <c r="C3623" t="s">
        <v>38</v>
      </c>
      <c r="D3623">
        <v>20000070</v>
      </c>
      <c r="E3623">
        <v>20000070</v>
      </c>
      <c r="F3623">
        <v>26.58</v>
      </c>
      <c r="G3623">
        <v>40002703</v>
      </c>
      <c r="H3623">
        <v>0</v>
      </c>
      <c r="I3623">
        <v>2022</v>
      </c>
      <c r="J3623" t="s">
        <v>162</v>
      </c>
      <c r="K3623" t="s">
        <v>53</v>
      </c>
      <c r="L3623" s="127">
        <v>0.60833333333333328</v>
      </c>
      <c r="M3623" t="s">
        <v>28</v>
      </c>
      <c r="N3623" t="s">
        <v>29</v>
      </c>
      <c r="O3623" t="s">
        <v>30</v>
      </c>
      <c r="P3623" t="s">
        <v>54</v>
      </c>
      <c r="Q3623" t="s">
        <v>41</v>
      </c>
      <c r="R3623" t="s">
        <v>76</v>
      </c>
      <c r="S3623" t="s">
        <v>42</v>
      </c>
      <c r="T3623" t="s">
        <v>35</v>
      </c>
      <c r="U3623" s="1" t="s">
        <v>36</v>
      </c>
      <c r="V3623">
        <v>2</v>
      </c>
      <c r="W3623">
        <v>0</v>
      </c>
      <c r="X3623">
        <v>0</v>
      </c>
      <c r="Y3623">
        <v>0</v>
      </c>
      <c r="Z3623">
        <v>0</v>
      </c>
    </row>
    <row r="3624" spans="1:26" x14ac:dyDescent="0.25">
      <c r="A3624">
        <v>107050137</v>
      </c>
      <c r="B3624" t="s">
        <v>25</v>
      </c>
      <c r="C3624" t="s">
        <v>65</v>
      </c>
      <c r="D3624">
        <v>10000040</v>
      </c>
      <c r="E3624">
        <v>10000040</v>
      </c>
      <c r="F3624">
        <v>9.0540000000000003</v>
      </c>
      <c r="G3624">
        <v>40001315</v>
      </c>
      <c r="H3624">
        <v>0.7</v>
      </c>
      <c r="I3624">
        <v>2022</v>
      </c>
      <c r="J3624" t="s">
        <v>162</v>
      </c>
      <c r="K3624" t="s">
        <v>48</v>
      </c>
      <c r="L3624" s="127">
        <v>0.35416666666666669</v>
      </c>
      <c r="M3624" t="s">
        <v>28</v>
      </c>
      <c r="N3624" t="s">
        <v>49</v>
      </c>
      <c r="O3624" t="s">
        <v>30</v>
      </c>
      <c r="P3624" t="s">
        <v>54</v>
      </c>
      <c r="Q3624" t="s">
        <v>41</v>
      </c>
      <c r="R3624" t="s">
        <v>33</v>
      </c>
      <c r="S3624" t="s">
        <v>42</v>
      </c>
      <c r="T3624" t="s">
        <v>35</v>
      </c>
      <c r="U3624" s="1" t="s">
        <v>36</v>
      </c>
      <c r="V3624">
        <v>1</v>
      </c>
      <c r="W3624">
        <v>0</v>
      </c>
      <c r="X3624">
        <v>0</v>
      </c>
      <c r="Y3624">
        <v>0</v>
      </c>
      <c r="Z3624">
        <v>0</v>
      </c>
    </row>
    <row r="3625" spans="1:26" x14ac:dyDescent="0.25">
      <c r="A3625">
        <v>107050147</v>
      </c>
      <c r="B3625" t="s">
        <v>117</v>
      </c>
      <c r="C3625" t="s">
        <v>122</v>
      </c>
      <c r="D3625">
        <v>40001004</v>
      </c>
      <c r="E3625">
        <v>40001004</v>
      </c>
      <c r="F3625">
        <v>4.6319999999999997</v>
      </c>
      <c r="G3625">
        <v>40003190</v>
      </c>
      <c r="H3625">
        <v>0.89</v>
      </c>
      <c r="I3625">
        <v>2022</v>
      </c>
      <c r="J3625" t="s">
        <v>162</v>
      </c>
      <c r="K3625" t="s">
        <v>48</v>
      </c>
      <c r="L3625" s="127">
        <v>0.45208333333333334</v>
      </c>
      <c r="M3625" t="s">
        <v>77</v>
      </c>
      <c r="N3625" t="s">
        <v>49</v>
      </c>
      <c r="O3625" t="s">
        <v>30</v>
      </c>
      <c r="P3625" t="s">
        <v>31</v>
      </c>
      <c r="Q3625" t="s">
        <v>41</v>
      </c>
      <c r="R3625" t="s">
        <v>33</v>
      </c>
      <c r="S3625" t="s">
        <v>42</v>
      </c>
      <c r="T3625" t="s">
        <v>35</v>
      </c>
      <c r="U3625" s="1" t="s">
        <v>36</v>
      </c>
      <c r="V3625">
        <v>4</v>
      </c>
      <c r="W3625">
        <v>0</v>
      </c>
      <c r="X3625">
        <v>0</v>
      </c>
      <c r="Y3625">
        <v>0</v>
      </c>
      <c r="Z3625">
        <v>0</v>
      </c>
    </row>
    <row r="3626" spans="1:26" x14ac:dyDescent="0.25">
      <c r="A3626">
        <v>107050226</v>
      </c>
      <c r="B3626" t="s">
        <v>239</v>
      </c>
      <c r="C3626" t="s">
        <v>67</v>
      </c>
      <c r="D3626">
        <v>30000069</v>
      </c>
      <c r="E3626">
        <v>30000069</v>
      </c>
      <c r="F3626">
        <v>2.8319999999999999</v>
      </c>
      <c r="G3626">
        <v>40001120</v>
      </c>
      <c r="H3626">
        <v>0.5</v>
      </c>
      <c r="I3626">
        <v>2022</v>
      </c>
      <c r="J3626" t="s">
        <v>162</v>
      </c>
      <c r="K3626" t="s">
        <v>48</v>
      </c>
      <c r="L3626" s="127">
        <v>0.7597222222222223</v>
      </c>
      <c r="M3626" t="s">
        <v>28</v>
      </c>
      <c r="N3626" t="s">
        <v>29</v>
      </c>
      <c r="O3626" t="s">
        <v>30</v>
      </c>
      <c r="P3626" t="s">
        <v>54</v>
      </c>
      <c r="Q3626" t="s">
        <v>32</v>
      </c>
      <c r="R3626" t="s">
        <v>46</v>
      </c>
      <c r="S3626" t="s">
        <v>42</v>
      </c>
      <c r="T3626" t="s">
        <v>35</v>
      </c>
      <c r="U3626" s="1" t="s">
        <v>36</v>
      </c>
      <c r="V3626">
        <v>1</v>
      </c>
      <c r="W3626">
        <v>0</v>
      </c>
      <c r="X3626">
        <v>0</v>
      </c>
      <c r="Y3626">
        <v>0</v>
      </c>
      <c r="Z3626">
        <v>0</v>
      </c>
    </row>
    <row r="3627" spans="1:26" x14ac:dyDescent="0.25">
      <c r="A3627">
        <v>107050261</v>
      </c>
      <c r="B3627" t="s">
        <v>25</v>
      </c>
      <c r="C3627" t="s">
        <v>38</v>
      </c>
      <c r="D3627">
        <v>20000401</v>
      </c>
      <c r="E3627">
        <v>20000401</v>
      </c>
      <c r="F3627">
        <v>10.183999999999999</v>
      </c>
      <c r="G3627">
        <v>40002779</v>
      </c>
      <c r="H3627">
        <v>0.1</v>
      </c>
      <c r="I3627">
        <v>2022</v>
      </c>
      <c r="J3627" t="s">
        <v>162</v>
      </c>
      <c r="K3627" t="s">
        <v>48</v>
      </c>
      <c r="L3627" s="127">
        <v>0.34861111111111115</v>
      </c>
      <c r="M3627" t="s">
        <v>28</v>
      </c>
      <c r="N3627" t="s">
        <v>49</v>
      </c>
      <c r="O3627" t="s">
        <v>30</v>
      </c>
      <c r="P3627" t="s">
        <v>54</v>
      </c>
      <c r="Q3627" t="s">
        <v>41</v>
      </c>
      <c r="R3627" t="s">
        <v>33</v>
      </c>
      <c r="S3627" t="s">
        <v>42</v>
      </c>
      <c r="T3627" t="s">
        <v>35</v>
      </c>
      <c r="U3627" s="1" t="s">
        <v>36</v>
      </c>
      <c r="V3627">
        <v>2</v>
      </c>
      <c r="W3627">
        <v>0</v>
      </c>
      <c r="X3627">
        <v>0</v>
      </c>
      <c r="Y3627">
        <v>0</v>
      </c>
      <c r="Z3627">
        <v>0</v>
      </c>
    </row>
    <row r="3628" spans="1:26" x14ac:dyDescent="0.25">
      <c r="A3628">
        <v>107050263</v>
      </c>
      <c r="B3628" t="s">
        <v>104</v>
      </c>
      <c r="C3628" t="s">
        <v>65</v>
      </c>
      <c r="D3628">
        <v>10000026</v>
      </c>
      <c r="E3628">
        <v>10000026</v>
      </c>
      <c r="F3628">
        <v>0</v>
      </c>
      <c r="G3628">
        <v>200400</v>
      </c>
      <c r="H3628">
        <v>0.6</v>
      </c>
      <c r="I3628">
        <v>2022</v>
      </c>
      <c r="J3628" t="s">
        <v>162</v>
      </c>
      <c r="K3628" t="s">
        <v>39</v>
      </c>
      <c r="L3628" s="127">
        <v>0.97013888888888899</v>
      </c>
      <c r="M3628" t="s">
        <v>28</v>
      </c>
      <c r="N3628" t="s">
        <v>49</v>
      </c>
      <c r="O3628" t="s">
        <v>30</v>
      </c>
      <c r="P3628" t="s">
        <v>31</v>
      </c>
      <c r="Q3628" t="s">
        <v>41</v>
      </c>
      <c r="R3628" t="s">
        <v>33</v>
      </c>
      <c r="S3628" t="s">
        <v>42</v>
      </c>
      <c r="T3628" t="s">
        <v>57</v>
      </c>
      <c r="U3628" s="1" t="s">
        <v>36</v>
      </c>
      <c r="V3628">
        <v>3</v>
      </c>
      <c r="W3628">
        <v>0</v>
      </c>
      <c r="X3628">
        <v>0</v>
      </c>
      <c r="Y3628">
        <v>0</v>
      </c>
      <c r="Z3628">
        <v>0</v>
      </c>
    </row>
    <row r="3629" spans="1:26" x14ac:dyDescent="0.25">
      <c r="A3629">
        <v>107050267</v>
      </c>
      <c r="B3629" t="s">
        <v>86</v>
      </c>
      <c r="C3629" t="s">
        <v>65</v>
      </c>
      <c r="D3629">
        <v>10000026</v>
      </c>
      <c r="E3629">
        <v>10000026</v>
      </c>
      <c r="F3629">
        <v>22.562999999999999</v>
      </c>
      <c r="G3629">
        <v>200350</v>
      </c>
      <c r="H3629">
        <v>0.2</v>
      </c>
      <c r="I3629">
        <v>2022</v>
      </c>
      <c r="J3629" t="s">
        <v>162</v>
      </c>
      <c r="K3629" t="s">
        <v>48</v>
      </c>
      <c r="L3629" s="127">
        <v>0.75763888888888886</v>
      </c>
      <c r="M3629" t="s">
        <v>28</v>
      </c>
      <c r="N3629" t="s">
        <v>49</v>
      </c>
      <c r="O3629" t="s">
        <v>30</v>
      </c>
      <c r="P3629" t="s">
        <v>31</v>
      </c>
      <c r="Q3629" t="s">
        <v>41</v>
      </c>
      <c r="R3629" t="s">
        <v>33</v>
      </c>
      <c r="S3629" t="s">
        <v>42</v>
      </c>
      <c r="T3629" t="s">
        <v>35</v>
      </c>
      <c r="U3629" s="1" t="s">
        <v>36</v>
      </c>
      <c r="V3629">
        <v>2</v>
      </c>
      <c r="W3629">
        <v>0</v>
      </c>
      <c r="X3629">
        <v>0</v>
      </c>
      <c r="Y3629">
        <v>0</v>
      </c>
      <c r="Z3629">
        <v>0</v>
      </c>
    </row>
    <row r="3630" spans="1:26" x14ac:dyDescent="0.25">
      <c r="A3630">
        <v>107050308</v>
      </c>
      <c r="B3630" t="s">
        <v>91</v>
      </c>
      <c r="C3630" t="s">
        <v>45</v>
      </c>
      <c r="D3630">
        <v>50015203</v>
      </c>
      <c r="E3630">
        <v>40002000</v>
      </c>
      <c r="F3630">
        <v>0.14000000000000001</v>
      </c>
      <c r="G3630">
        <v>50015195</v>
      </c>
      <c r="H3630">
        <v>0</v>
      </c>
      <c r="I3630">
        <v>2022</v>
      </c>
      <c r="J3630" t="s">
        <v>162</v>
      </c>
      <c r="K3630" t="s">
        <v>55</v>
      </c>
      <c r="L3630" s="127">
        <v>0.43888888888888888</v>
      </c>
      <c r="M3630" t="s">
        <v>28</v>
      </c>
      <c r="N3630" t="s">
        <v>29</v>
      </c>
      <c r="O3630" t="s">
        <v>30</v>
      </c>
      <c r="P3630" t="s">
        <v>31</v>
      </c>
      <c r="Q3630" t="s">
        <v>41</v>
      </c>
      <c r="R3630" t="s">
        <v>72</v>
      </c>
      <c r="S3630" t="s">
        <v>42</v>
      </c>
      <c r="T3630" t="s">
        <v>35</v>
      </c>
      <c r="U3630" s="1" t="s">
        <v>36</v>
      </c>
      <c r="V3630">
        <v>3</v>
      </c>
      <c r="W3630">
        <v>0</v>
      </c>
      <c r="X3630">
        <v>0</v>
      </c>
      <c r="Y3630">
        <v>0</v>
      </c>
      <c r="Z3630">
        <v>0</v>
      </c>
    </row>
    <row r="3631" spans="1:26" x14ac:dyDescent="0.25">
      <c r="A3631">
        <v>107050321</v>
      </c>
      <c r="B3631" t="s">
        <v>104</v>
      </c>
      <c r="C3631" t="s">
        <v>38</v>
      </c>
      <c r="D3631">
        <v>20000176</v>
      </c>
      <c r="E3631">
        <v>20000176</v>
      </c>
      <c r="F3631">
        <v>0.63400000000000001</v>
      </c>
      <c r="G3631">
        <v>50012006</v>
      </c>
      <c r="H3631">
        <v>9.5000000000000001E-2</v>
      </c>
      <c r="I3631">
        <v>2022</v>
      </c>
      <c r="J3631" t="s">
        <v>162</v>
      </c>
      <c r="K3631" t="s">
        <v>55</v>
      </c>
      <c r="L3631" s="127">
        <v>0.41736111111111113</v>
      </c>
      <c r="M3631" t="s">
        <v>28</v>
      </c>
      <c r="N3631" t="s">
        <v>49</v>
      </c>
      <c r="O3631" t="s">
        <v>30</v>
      </c>
      <c r="P3631" t="s">
        <v>31</v>
      </c>
      <c r="Q3631" t="s">
        <v>41</v>
      </c>
      <c r="R3631" t="s">
        <v>33</v>
      </c>
      <c r="S3631" t="s">
        <v>42</v>
      </c>
      <c r="T3631" t="s">
        <v>35</v>
      </c>
      <c r="U3631" s="1" t="s">
        <v>36</v>
      </c>
      <c r="V3631">
        <v>6</v>
      </c>
      <c r="W3631">
        <v>0</v>
      </c>
      <c r="X3631">
        <v>0</v>
      </c>
      <c r="Y3631">
        <v>0</v>
      </c>
      <c r="Z3631">
        <v>0</v>
      </c>
    </row>
    <row r="3632" spans="1:26" x14ac:dyDescent="0.25">
      <c r="A3632">
        <v>107050427</v>
      </c>
      <c r="B3632" t="s">
        <v>44</v>
      </c>
      <c r="C3632" t="s">
        <v>45</v>
      </c>
      <c r="D3632">
        <v>50018682</v>
      </c>
      <c r="E3632">
        <v>50018682</v>
      </c>
      <c r="F3632">
        <v>2.7829999999999999</v>
      </c>
      <c r="G3632">
        <v>50008434</v>
      </c>
      <c r="H3632">
        <v>0</v>
      </c>
      <c r="I3632">
        <v>2022</v>
      </c>
      <c r="J3632" t="s">
        <v>162</v>
      </c>
      <c r="K3632" t="s">
        <v>55</v>
      </c>
      <c r="L3632" s="127">
        <v>0.33263888888888887</v>
      </c>
      <c r="M3632" t="s">
        <v>28</v>
      </c>
      <c r="N3632" t="s">
        <v>49</v>
      </c>
      <c r="O3632" t="s">
        <v>30</v>
      </c>
      <c r="P3632" t="s">
        <v>31</v>
      </c>
      <c r="Q3632" t="s">
        <v>32</v>
      </c>
      <c r="R3632" t="s">
        <v>61</v>
      </c>
      <c r="S3632" t="s">
        <v>42</v>
      </c>
      <c r="T3632" t="s">
        <v>35</v>
      </c>
      <c r="U3632" s="1" t="s">
        <v>36</v>
      </c>
      <c r="V3632">
        <v>2</v>
      </c>
      <c r="W3632">
        <v>0</v>
      </c>
      <c r="X3632">
        <v>0</v>
      </c>
      <c r="Y3632">
        <v>0</v>
      </c>
      <c r="Z3632">
        <v>0</v>
      </c>
    </row>
    <row r="3633" spans="1:26" x14ac:dyDescent="0.25">
      <c r="A3633">
        <v>107050435</v>
      </c>
      <c r="B3633" t="s">
        <v>137</v>
      </c>
      <c r="C3633" t="s">
        <v>45</v>
      </c>
      <c r="D3633">
        <v>50011696</v>
      </c>
      <c r="E3633">
        <v>20000023</v>
      </c>
      <c r="F3633">
        <v>11.864000000000001</v>
      </c>
      <c r="G3633">
        <v>50002179</v>
      </c>
      <c r="H3633">
        <v>0</v>
      </c>
      <c r="I3633">
        <v>2022</v>
      </c>
      <c r="J3633" t="s">
        <v>162</v>
      </c>
      <c r="K3633" t="s">
        <v>55</v>
      </c>
      <c r="L3633" s="127">
        <v>0.63402777777777775</v>
      </c>
      <c r="M3633" t="s">
        <v>28</v>
      </c>
      <c r="N3633" t="s">
        <v>49</v>
      </c>
      <c r="O3633" t="s">
        <v>30</v>
      </c>
      <c r="P3633" t="s">
        <v>31</v>
      </c>
      <c r="Q3633" t="s">
        <v>32</v>
      </c>
      <c r="R3633" t="s">
        <v>33</v>
      </c>
      <c r="S3633" t="s">
        <v>42</v>
      </c>
      <c r="T3633" t="s">
        <v>35</v>
      </c>
      <c r="U3633" s="1" t="s">
        <v>36</v>
      </c>
      <c r="V3633">
        <v>2</v>
      </c>
      <c r="W3633">
        <v>0</v>
      </c>
      <c r="X3633">
        <v>0</v>
      </c>
      <c r="Y3633">
        <v>0</v>
      </c>
      <c r="Z3633">
        <v>0</v>
      </c>
    </row>
    <row r="3634" spans="1:26" x14ac:dyDescent="0.25">
      <c r="A3634">
        <v>107050482</v>
      </c>
      <c r="B3634" t="s">
        <v>114</v>
      </c>
      <c r="C3634" t="s">
        <v>38</v>
      </c>
      <c r="D3634">
        <v>20000070</v>
      </c>
      <c r="E3634">
        <v>20000070</v>
      </c>
      <c r="F3634">
        <v>13.247999999999999</v>
      </c>
      <c r="G3634">
        <v>50033208</v>
      </c>
      <c r="H3634">
        <v>0</v>
      </c>
      <c r="I3634">
        <v>2022</v>
      </c>
      <c r="J3634" t="s">
        <v>162</v>
      </c>
      <c r="K3634" t="s">
        <v>55</v>
      </c>
      <c r="L3634" s="127">
        <v>0.22916666666666666</v>
      </c>
      <c r="M3634" t="s">
        <v>28</v>
      </c>
      <c r="N3634" t="s">
        <v>29</v>
      </c>
      <c r="P3634" t="s">
        <v>31</v>
      </c>
      <c r="Q3634" t="s">
        <v>62</v>
      </c>
      <c r="R3634" t="s">
        <v>33</v>
      </c>
      <c r="S3634" t="s">
        <v>34</v>
      </c>
      <c r="T3634" t="s">
        <v>74</v>
      </c>
      <c r="U3634" s="1" t="s">
        <v>36</v>
      </c>
      <c r="V3634">
        <v>2</v>
      </c>
      <c r="W3634">
        <v>0</v>
      </c>
      <c r="X3634">
        <v>0</v>
      </c>
      <c r="Y3634">
        <v>0</v>
      </c>
      <c r="Z3634">
        <v>0</v>
      </c>
    </row>
    <row r="3635" spans="1:26" x14ac:dyDescent="0.25">
      <c r="A3635">
        <v>107050632</v>
      </c>
      <c r="B3635" t="s">
        <v>25</v>
      </c>
      <c r="C3635" t="s">
        <v>122</v>
      </c>
      <c r="D3635">
        <v>40002614</v>
      </c>
      <c r="E3635">
        <v>40002614</v>
      </c>
      <c r="F3635">
        <v>0</v>
      </c>
      <c r="G3635">
        <v>40001007</v>
      </c>
      <c r="H3635">
        <v>0</v>
      </c>
      <c r="I3635">
        <v>2022</v>
      </c>
      <c r="J3635" t="s">
        <v>162</v>
      </c>
      <c r="K3635" t="s">
        <v>48</v>
      </c>
      <c r="L3635" s="127">
        <v>0.38194444444444442</v>
      </c>
      <c r="M3635" t="s">
        <v>28</v>
      </c>
      <c r="N3635" t="s">
        <v>49</v>
      </c>
      <c r="O3635" t="s">
        <v>30</v>
      </c>
      <c r="P3635" t="s">
        <v>68</v>
      </c>
      <c r="Q3635" t="s">
        <v>32</v>
      </c>
      <c r="R3635" t="s">
        <v>50</v>
      </c>
      <c r="S3635" t="s">
        <v>42</v>
      </c>
      <c r="T3635" t="s">
        <v>35</v>
      </c>
      <c r="U3635" s="1" t="s">
        <v>43</v>
      </c>
      <c r="V3635">
        <v>2</v>
      </c>
      <c r="W3635">
        <v>0</v>
      </c>
      <c r="X3635">
        <v>0</v>
      </c>
      <c r="Y3635">
        <v>0</v>
      </c>
      <c r="Z3635">
        <v>1</v>
      </c>
    </row>
    <row r="3636" spans="1:26" x14ac:dyDescent="0.25">
      <c r="A3636">
        <v>107050670</v>
      </c>
      <c r="B3636" t="s">
        <v>25</v>
      </c>
      <c r="C3636" t="s">
        <v>65</v>
      </c>
      <c r="D3636">
        <v>10000040</v>
      </c>
      <c r="E3636">
        <v>10000040</v>
      </c>
      <c r="F3636">
        <v>25.361000000000001</v>
      </c>
      <c r="G3636">
        <v>20000070</v>
      </c>
      <c r="H3636">
        <v>1.1000000000000001</v>
      </c>
      <c r="I3636">
        <v>2022</v>
      </c>
      <c r="J3636" t="s">
        <v>162</v>
      </c>
      <c r="K3636" t="s">
        <v>39</v>
      </c>
      <c r="L3636" s="127">
        <v>0.27430555555555552</v>
      </c>
      <c r="M3636" t="s">
        <v>28</v>
      </c>
      <c r="N3636" t="s">
        <v>49</v>
      </c>
      <c r="O3636" t="s">
        <v>30</v>
      </c>
      <c r="P3636" t="s">
        <v>68</v>
      </c>
      <c r="Q3636" t="s">
        <v>32</v>
      </c>
      <c r="R3636" t="s">
        <v>33</v>
      </c>
      <c r="S3636" t="s">
        <v>42</v>
      </c>
      <c r="T3636" t="s">
        <v>35</v>
      </c>
      <c r="U3636" s="1" t="s">
        <v>36</v>
      </c>
      <c r="V3636">
        <v>2</v>
      </c>
      <c r="W3636">
        <v>0</v>
      </c>
      <c r="X3636">
        <v>0</v>
      </c>
      <c r="Y3636">
        <v>0</v>
      </c>
      <c r="Z3636">
        <v>0</v>
      </c>
    </row>
    <row r="3637" spans="1:26" x14ac:dyDescent="0.25">
      <c r="A3637">
        <v>107050764</v>
      </c>
      <c r="B3637" t="s">
        <v>106</v>
      </c>
      <c r="C3637" t="s">
        <v>65</v>
      </c>
      <c r="D3637">
        <v>10000095</v>
      </c>
      <c r="E3637">
        <v>10000095</v>
      </c>
      <c r="F3637">
        <v>24.077999999999999</v>
      </c>
      <c r="G3637">
        <v>200620</v>
      </c>
      <c r="H3637">
        <v>1</v>
      </c>
      <c r="I3637">
        <v>2022</v>
      </c>
      <c r="J3637" t="s">
        <v>162</v>
      </c>
      <c r="K3637" t="s">
        <v>48</v>
      </c>
      <c r="L3637" s="127">
        <v>0.73472222222222217</v>
      </c>
      <c r="M3637" t="s">
        <v>28</v>
      </c>
      <c r="N3637" t="s">
        <v>49</v>
      </c>
      <c r="O3637" t="s">
        <v>30</v>
      </c>
      <c r="P3637" t="s">
        <v>31</v>
      </c>
      <c r="Q3637" t="s">
        <v>41</v>
      </c>
      <c r="R3637" t="s">
        <v>33</v>
      </c>
      <c r="S3637" t="s">
        <v>42</v>
      </c>
      <c r="T3637" t="s">
        <v>35</v>
      </c>
      <c r="U3637" s="1" t="s">
        <v>36</v>
      </c>
      <c r="V3637">
        <v>3</v>
      </c>
      <c r="W3637">
        <v>0</v>
      </c>
      <c r="X3637">
        <v>0</v>
      </c>
      <c r="Y3637">
        <v>0</v>
      </c>
      <c r="Z3637">
        <v>0</v>
      </c>
    </row>
    <row r="3638" spans="1:26" x14ac:dyDescent="0.25">
      <c r="A3638">
        <v>107050812</v>
      </c>
      <c r="B3638" t="s">
        <v>86</v>
      </c>
      <c r="C3638" t="s">
        <v>65</v>
      </c>
      <c r="D3638">
        <v>10000026</v>
      </c>
      <c r="E3638">
        <v>10000026</v>
      </c>
      <c r="F3638">
        <v>22.262</v>
      </c>
      <c r="G3638">
        <v>200340</v>
      </c>
      <c r="H3638">
        <v>0.5</v>
      </c>
      <c r="I3638">
        <v>2022</v>
      </c>
      <c r="J3638" t="s">
        <v>162</v>
      </c>
      <c r="K3638" t="s">
        <v>48</v>
      </c>
      <c r="L3638" s="127">
        <v>0.41597222222222219</v>
      </c>
      <c r="M3638" t="s">
        <v>28</v>
      </c>
      <c r="N3638" t="s">
        <v>49</v>
      </c>
      <c r="O3638" t="s">
        <v>30</v>
      </c>
      <c r="P3638" t="s">
        <v>31</v>
      </c>
      <c r="Q3638" t="s">
        <v>41</v>
      </c>
      <c r="R3638" t="s">
        <v>33</v>
      </c>
      <c r="S3638" t="s">
        <v>42</v>
      </c>
      <c r="T3638" t="s">
        <v>35</v>
      </c>
      <c r="U3638" s="1" t="s">
        <v>64</v>
      </c>
      <c r="V3638">
        <v>2</v>
      </c>
      <c r="W3638">
        <v>0</v>
      </c>
      <c r="X3638">
        <v>0</v>
      </c>
      <c r="Y3638">
        <v>1</v>
      </c>
      <c r="Z3638">
        <v>0</v>
      </c>
    </row>
    <row r="3639" spans="1:26" x14ac:dyDescent="0.25">
      <c r="A3639">
        <v>107050865</v>
      </c>
      <c r="B3639" t="s">
        <v>104</v>
      </c>
      <c r="C3639" t="s">
        <v>38</v>
      </c>
      <c r="D3639">
        <v>20000025</v>
      </c>
      <c r="E3639">
        <v>20000025</v>
      </c>
      <c r="F3639">
        <v>999.99900000000002</v>
      </c>
      <c r="G3639">
        <v>10000026</v>
      </c>
      <c r="H3639">
        <v>0</v>
      </c>
      <c r="I3639">
        <v>2022</v>
      </c>
      <c r="J3639" t="s">
        <v>162</v>
      </c>
      <c r="K3639" t="s">
        <v>55</v>
      </c>
      <c r="L3639" s="127">
        <v>0.11041666666666666</v>
      </c>
      <c r="M3639" t="s">
        <v>28</v>
      </c>
      <c r="N3639" t="s">
        <v>49</v>
      </c>
      <c r="O3639" t="s">
        <v>30</v>
      </c>
      <c r="P3639" t="s">
        <v>31</v>
      </c>
      <c r="Q3639" t="s">
        <v>41</v>
      </c>
      <c r="R3639" t="s">
        <v>61</v>
      </c>
      <c r="S3639" t="s">
        <v>42</v>
      </c>
      <c r="T3639" t="s">
        <v>57</v>
      </c>
      <c r="U3639" s="1" t="s">
        <v>36</v>
      </c>
      <c r="V3639">
        <v>3</v>
      </c>
      <c r="W3639">
        <v>0</v>
      </c>
      <c r="X3639">
        <v>0</v>
      </c>
      <c r="Y3639">
        <v>0</v>
      </c>
      <c r="Z3639">
        <v>0</v>
      </c>
    </row>
    <row r="3640" spans="1:26" x14ac:dyDescent="0.25">
      <c r="A3640">
        <v>107050885</v>
      </c>
      <c r="B3640" t="s">
        <v>104</v>
      </c>
      <c r="C3640" t="s">
        <v>65</v>
      </c>
      <c r="D3640">
        <v>10000026</v>
      </c>
      <c r="E3640">
        <v>10000026</v>
      </c>
      <c r="F3640">
        <v>5.0179999999999998</v>
      </c>
      <c r="G3640">
        <v>200450</v>
      </c>
      <c r="H3640">
        <v>0.5</v>
      </c>
      <c r="I3640">
        <v>2022</v>
      </c>
      <c r="J3640" t="s">
        <v>162</v>
      </c>
      <c r="K3640" t="s">
        <v>48</v>
      </c>
      <c r="L3640" s="127">
        <v>0.18055555555555555</v>
      </c>
      <c r="M3640" t="s">
        <v>28</v>
      </c>
      <c r="N3640" t="s">
        <v>49</v>
      </c>
      <c r="O3640" t="s">
        <v>30</v>
      </c>
      <c r="P3640" t="s">
        <v>31</v>
      </c>
      <c r="Q3640" t="s">
        <v>32</v>
      </c>
      <c r="R3640" t="s">
        <v>33</v>
      </c>
      <c r="S3640" t="s">
        <v>93</v>
      </c>
      <c r="T3640" t="s">
        <v>57</v>
      </c>
      <c r="U3640" s="1" t="s">
        <v>36</v>
      </c>
      <c r="V3640">
        <v>2</v>
      </c>
      <c r="W3640">
        <v>0</v>
      </c>
      <c r="X3640">
        <v>0</v>
      </c>
      <c r="Y3640">
        <v>0</v>
      </c>
      <c r="Z3640">
        <v>0</v>
      </c>
    </row>
    <row r="3641" spans="1:26" x14ac:dyDescent="0.25">
      <c r="A3641">
        <v>107051101</v>
      </c>
      <c r="B3641" t="s">
        <v>25</v>
      </c>
      <c r="C3641" t="s">
        <v>122</v>
      </c>
      <c r="D3641">
        <v>40003014</v>
      </c>
      <c r="E3641">
        <v>40003014</v>
      </c>
      <c r="F3641">
        <v>1.264</v>
      </c>
      <c r="G3641">
        <v>40001613</v>
      </c>
      <c r="H3641">
        <v>0.1</v>
      </c>
      <c r="I3641">
        <v>2022</v>
      </c>
      <c r="J3641" t="s">
        <v>162</v>
      </c>
      <c r="K3641" t="s">
        <v>55</v>
      </c>
      <c r="L3641" s="127">
        <v>0.41666666666666669</v>
      </c>
      <c r="M3641" t="s">
        <v>28</v>
      </c>
      <c r="N3641" t="s">
        <v>49</v>
      </c>
      <c r="O3641" t="s">
        <v>30</v>
      </c>
      <c r="P3641" t="s">
        <v>31</v>
      </c>
      <c r="Q3641" t="s">
        <v>41</v>
      </c>
      <c r="R3641" t="s">
        <v>33</v>
      </c>
      <c r="S3641" t="s">
        <v>42</v>
      </c>
      <c r="T3641" t="s">
        <v>35</v>
      </c>
      <c r="U3641" s="1" t="s">
        <v>36</v>
      </c>
      <c r="V3641">
        <v>2</v>
      </c>
      <c r="W3641">
        <v>0</v>
      </c>
      <c r="X3641">
        <v>0</v>
      </c>
      <c r="Y3641">
        <v>0</v>
      </c>
      <c r="Z3641">
        <v>0</v>
      </c>
    </row>
    <row r="3642" spans="1:26" x14ac:dyDescent="0.25">
      <c r="A3642">
        <v>107051134</v>
      </c>
      <c r="B3642" t="s">
        <v>25</v>
      </c>
      <c r="C3642" t="s">
        <v>65</v>
      </c>
      <c r="D3642">
        <v>10000040</v>
      </c>
      <c r="E3642">
        <v>10000040</v>
      </c>
      <c r="F3642">
        <v>27.638999999999999</v>
      </c>
      <c r="G3642">
        <v>20000070</v>
      </c>
      <c r="H3642">
        <v>0.5</v>
      </c>
      <c r="I3642">
        <v>2022</v>
      </c>
      <c r="J3642" t="s">
        <v>162</v>
      </c>
      <c r="K3642" t="s">
        <v>39</v>
      </c>
      <c r="L3642" s="127">
        <v>0.70208333333333339</v>
      </c>
      <c r="M3642" t="s">
        <v>28</v>
      </c>
      <c r="N3642" t="s">
        <v>49</v>
      </c>
      <c r="O3642" t="s">
        <v>30</v>
      </c>
      <c r="P3642" t="s">
        <v>31</v>
      </c>
      <c r="Q3642" t="s">
        <v>41</v>
      </c>
      <c r="R3642" t="s">
        <v>33</v>
      </c>
      <c r="S3642" t="s">
        <v>42</v>
      </c>
      <c r="T3642" t="s">
        <v>35</v>
      </c>
      <c r="U3642" s="1" t="s">
        <v>36</v>
      </c>
      <c r="V3642">
        <v>2</v>
      </c>
      <c r="W3642">
        <v>0</v>
      </c>
      <c r="X3642">
        <v>0</v>
      </c>
      <c r="Y3642">
        <v>0</v>
      </c>
      <c r="Z3642">
        <v>0</v>
      </c>
    </row>
    <row r="3643" spans="1:26" x14ac:dyDescent="0.25">
      <c r="A3643">
        <v>107051214</v>
      </c>
      <c r="B3643" t="s">
        <v>100</v>
      </c>
      <c r="C3643" t="s">
        <v>67</v>
      </c>
      <c r="D3643">
        <v>30000016</v>
      </c>
      <c r="E3643">
        <v>30000016</v>
      </c>
      <c r="F3643">
        <v>7.2480000000000002</v>
      </c>
      <c r="G3643">
        <v>40001810</v>
      </c>
      <c r="H3643">
        <v>4.7E-2</v>
      </c>
      <c r="I3643">
        <v>2022</v>
      </c>
      <c r="J3643" t="s">
        <v>162</v>
      </c>
      <c r="K3643" t="s">
        <v>55</v>
      </c>
      <c r="L3643" s="127">
        <v>0.69861111111111107</v>
      </c>
      <c r="M3643" t="s">
        <v>28</v>
      </c>
      <c r="N3643" t="s">
        <v>49</v>
      </c>
      <c r="O3643" t="s">
        <v>30</v>
      </c>
      <c r="P3643" t="s">
        <v>31</v>
      </c>
      <c r="Q3643" t="s">
        <v>41</v>
      </c>
      <c r="R3643" t="s">
        <v>72</v>
      </c>
      <c r="S3643" t="s">
        <v>42</v>
      </c>
      <c r="T3643" t="s">
        <v>35</v>
      </c>
      <c r="U3643" s="1" t="s">
        <v>36</v>
      </c>
      <c r="V3643">
        <v>3</v>
      </c>
      <c r="W3643">
        <v>0</v>
      </c>
      <c r="X3643">
        <v>0</v>
      </c>
      <c r="Y3643">
        <v>0</v>
      </c>
      <c r="Z3643">
        <v>0</v>
      </c>
    </row>
    <row r="3644" spans="1:26" x14ac:dyDescent="0.25">
      <c r="A3644">
        <v>107051286</v>
      </c>
      <c r="B3644" t="s">
        <v>81</v>
      </c>
      <c r="C3644" t="s">
        <v>65</v>
      </c>
      <c r="D3644">
        <v>10000485</v>
      </c>
      <c r="E3644">
        <v>10800485</v>
      </c>
      <c r="F3644">
        <v>20.7</v>
      </c>
      <c r="G3644">
        <v>20000074</v>
      </c>
      <c r="H3644">
        <v>0.25</v>
      </c>
      <c r="I3644">
        <v>2022</v>
      </c>
      <c r="J3644" t="s">
        <v>162</v>
      </c>
      <c r="K3644" t="s">
        <v>58</v>
      </c>
      <c r="L3644" s="127">
        <v>0.24097222222222223</v>
      </c>
      <c r="M3644" t="s">
        <v>28</v>
      </c>
      <c r="N3644" t="s">
        <v>49</v>
      </c>
      <c r="O3644" t="s">
        <v>30</v>
      </c>
      <c r="P3644" t="s">
        <v>54</v>
      </c>
      <c r="Q3644" t="s">
        <v>41</v>
      </c>
      <c r="R3644" t="s">
        <v>33</v>
      </c>
      <c r="S3644" t="s">
        <v>42</v>
      </c>
      <c r="T3644" t="s">
        <v>57</v>
      </c>
      <c r="U3644" s="1" t="s">
        <v>116</v>
      </c>
      <c r="V3644">
        <v>0</v>
      </c>
      <c r="W3644">
        <v>0</v>
      </c>
      <c r="X3644">
        <v>0</v>
      </c>
      <c r="Y3644">
        <v>0</v>
      </c>
      <c r="Z3644">
        <v>0</v>
      </c>
    </row>
    <row r="3645" spans="1:26" x14ac:dyDescent="0.25">
      <c r="A3645">
        <v>107051312</v>
      </c>
      <c r="B3645" t="s">
        <v>25</v>
      </c>
      <c r="C3645" t="s">
        <v>65</v>
      </c>
      <c r="D3645">
        <v>10000040</v>
      </c>
      <c r="E3645">
        <v>10000040</v>
      </c>
      <c r="F3645">
        <v>999.99900000000002</v>
      </c>
      <c r="G3645">
        <v>40005240</v>
      </c>
      <c r="H3645">
        <v>0.5</v>
      </c>
      <c r="I3645">
        <v>2022</v>
      </c>
      <c r="J3645" t="s">
        <v>162</v>
      </c>
      <c r="K3645" t="s">
        <v>58</v>
      </c>
      <c r="L3645" s="127">
        <v>0.32361111111111113</v>
      </c>
      <c r="M3645" t="s">
        <v>28</v>
      </c>
      <c r="N3645" t="s">
        <v>49</v>
      </c>
      <c r="O3645" t="s">
        <v>30</v>
      </c>
      <c r="P3645" t="s">
        <v>54</v>
      </c>
      <c r="Q3645" t="s">
        <v>62</v>
      </c>
      <c r="R3645" t="s">
        <v>33</v>
      </c>
      <c r="S3645" t="s">
        <v>34</v>
      </c>
      <c r="T3645" t="s">
        <v>35</v>
      </c>
      <c r="U3645" s="1" t="s">
        <v>36</v>
      </c>
      <c r="V3645">
        <v>2</v>
      </c>
      <c r="W3645">
        <v>0</v>
      </c>
      <c r="X3645">
        <v>0</v>
      </c>
      <c r="Y3645">
        <v>0</v>
      </c>
      <c r="Z3645">
        <v>0</v>
      </c>
    </row>
    <row r="3646" spans="1:26" x14ac:dyDescent="0.25">
      <c r="A3646">
        <v>107051314</v>
      </c>
      <c r="B3646" t="s">
        <v>25</v>
      </c>
      <c r="C3646" t="s">
        <v>65</v>
      </c>
      <c r="D3646">
        <v>10000040</v>
      </c>
      <c r="E3646">
        <v>10000040</v>
      </c>
      <c r="F3646">
        <v>999.99900000000002</v>
      </c>
      <c r="G3646">
        <v>20000070</v>
      </c>
      <c r="H3646">
        <v>0.1</v>
      </c>
      <c r="I3646">
        <v>2022</v>
      </c>
      <c r="J3646" t="s">
        <v>162</v>
      </c>
      <c r="K3646" t="s">
        <v>58</v>
      </c>
      <c r="L3646" s="127">
        <v>0.27013888888888887</v>
      </c>
      <c r="M3646" t="s">
        <v>28</v>
      </c>
      <c r="N3646" t="s">
        <v>49</v>
      </c>
      <c r="O3646" t="s">
        <v>30</v>
      </c>
      <c r="P3646" t="s">
        <v>54</v>
      </c>
      <c r="Q3646" t="s">
        <v>32</v>
      </c>
      <c r="R3646" t="s">
        <v>70</v>
      </c>
      <c r="S3646" t="s">
        <v>34</v>
      </c>
      <c r="T3646" t="s">
        <v>74</v>
      </c>
      <c r="U3646" s="1" t="s">
        <v>36</v>
      </c>
      <c r="V3646">
        <v>1</v>
      </c>
      <c r="W3646">
        <v>0</v>
      </c>
      <c r="X3646">
        <v>0</v>
      </c>
      <c r="Y3646">
        <v>0</v>
      </c>
      <c r="Z3646">
        <v>0</v>
      </c>
    </row>
    <row r="3647" spans="1:26" x14ac:dyDescent="0.25">
      <c r="A3647">
        <v>107051376</v>
      </c>
      <c r="B3647" t="s">
        <v>81</v>
      </c>
      <c r="C3647" t="s">
        <v>45</v>
      </c>
      <c r="D3647">
        <v>50029513</v>
      </c>
      <c r="E3647">
        <v>40002480</v>
      </c>
      <c r="F3647">
        <v>3.7999999999999999E-2</v>
      </c>
      <c r="G3647">
        <v>50031062</v>
      </c>
      <c r="H3647">
        <v>3.7999999999999999E-2</v>
      </c>
      <c r="I3647">
        <v>2022</v>
      </c>
      <c r="J3647" t="s">
        <v>162</v>
      </c>
      <c r="K3647" t="s">
        <v>60</v>
      </c>
      <c r="L3647" s="127">
        <v>0.39305555555555555</v>
      </c>
      <c r="M3647" t="s">
        <v>28</v>
      </c>
      <c r="N3647" t="s">
        <v>49</v>
      </c>
      <c r="O3647" t="s">
        <v>30</v>
      </c>
      <c r="P3647" t="s">
        <v>31</v>
      </c>
      <c r="Q3647" t="s">
        <v>32</v>
      </c>
      <c r="R3647" t="s">
        <v>33</v>
      </c>
      <c r="S3647" t="s">
        <v>42</v>
      </c>
      <c r="T3647" t="s">
        <v>35</v>
      </c>
      <c r="U3647" s="1" t="s">
        <v>36</v>
      </c>
      <c r="V3647">
        <v>4</v>
      </c>
      <c r="W3647">
        <v>0</v>
      </c>
      <c r="X3647">
        <v>0</v>
      </c>
      <c r="Y3647">
        <v>0</v>
      </c>
      <c r="Z3647">
        <v>0</v>
      </c>
    </row>
    <row r="3648" spans="1:26" x14ac:dyDescent="0.25">
      <c r="A3648">
        <v>107052023</v>
      </c>
      <c r="B3648" t="s">
        <v>108</v>
      </c>
      <c r="C3648" t="s">
        <v>45</v>
      </c>
      <c r="D3648">
        <v>50033680</v>
      </c>
      <c r="E3648">
        <v>20400017</v>
      </c>
      <c r="F3648">
        <v>14.377000000000001</v>
      </c>
      <c r="G3648">
        <v>50027621</v>
      </c>
      <c r="H3648">
        <v>5.0000000000000001E-3</v>
      </c>
      <c r="I3648">
        <v>2022</v>
      </c>
      <c r="J3648" t="s">
        <v>162</v>
      </c>
      <c r="K3648" t="s">
        <v>39</v>
      </c>
      <c r="L3648" s="127">
        <v>0.76874999999999993</v>
      </c>
      <c r="M3648" t="s">
        <v>28</v>
      </c>
      <c r="N3648" t="s">
        <v>49</v>
      </c>
      <c r="O3648" t="s">
        <v>30</v>
      </c>
      <c r="P3648" t="s">
        <v>31</v>
      </c>
      <c r="Q3648" t="s">
        <v>32</v>
      </c>
      <c r="R3648" t="s">
        <v>33</v>
      </c>
      <c r="S3648" t="s">
        <v>42</v>
      </c>
      <c r="T3648" t="s">
        <v>35</v>
      </c>
      <c r="U3648" s="1" t="s">
        <v>36</v>
      </c>
      <c r="V3648">
        <v>2</v>
      </c>
      <c r="W3648">
        <v>0</v>
      </c>
      <c r="X3648">
        <v>0</v>
      </c>
      <c r="Y3648">
        <v>0</v>
      </c>
      <c r="Z3648">
        <v>0</v>
      </c>
    </row>
    <row r="3649" spans="1:26" x14ac:dyDescent="0.25">
      <c r="A3649">
        <v>107052070</v>
      </c>
      <c r="B3649" t="s">
        <v>25</v>
      </c>
      <c r="C3649" t="s">
        <v>38</v>
      </c>
      <c r="D3649">
        <v>20000001</v>
      </c>
      <c r="E3649">
        <v>20000001</v>
      </c>
      <c r="F3649">
        <v>16.135000000000002</v>
      </c>
      <c r="G3649">
        <v>50031997</v>
      </c>
      <c r="H3649">
        <v>0.4</v>
      </c>
      <c r="I3649">
        <v>2022</v>
      </c>
      <c r="J3649" t="s">
        <v>154</v>
      </c>
      <c r="K3649" t="s">
        <v>53</v>
      </c>
      <c r="L3649" s="127">
        <v>0.35347222222222219</v>
      </c>
      <c r="M3649" t="s">
        <v>28</v>
      </c>
      <c r="N3649" t="s">
        <v>49</v>
      </c>
      <c r="O3649" t="s">
        <v>30</v>
      </c>
      <c r="P3649" t="s">
        <v>31</v>
      </c>
      <c r="Q3649" t="s">
        <v>41</v>
      </c>
      <c r="R3649" t="s">
        <v>33</v>
      </c>
      <c r="S3649" t="s">
        <v>42</v>
      </c>
      <c r="T3649" t="s">
        <v>35</v>
      </c>
      <c r="U3649" s="1" t="s">
        <v>36</v>
      </c>
      <c r="V3649">
        <v>3</v>
      </c>
      <c r="W3649">
        <v>0</v>
      </c>
      <c r="X3649">
        <v>0</v>
      </c>
      <c r="Y3649">
        <v>0</v>
      </c>
      <c r="Z3649">
        <v>0</v>
      </c>
    </row>
    <row r="3650" spans="1:26" x14ac:dyDescent="0.25">
      <c r="A3650">
        <v>107052130</v>
      </c>
      <c r="B3650" t="s">
        <v>106</v>
      </c>
      <c r="C3650" t="s">
        <v>45</v>
      </c>
      <c r="D3650">
        <v>50033999</v>
      </c>
      <c r="E3650">
        <v>40001409</v>
      </c>
      <c r="F3650">
        <v>1.62</v>
      </c>
      <c r="G3650">
        <v>50025193</v>
      </c>
      <c r="H3650">
        <v>0</v>
      </c>
      <c r="I3650">
        <v>2022</v>
      </c>
      <c r="J3650" t="s">
        <v>162</v>
      </c>
      <c r="K3650" t="s">
        <v>55</v>
      </c>
      <c r="L3650" s="127">
        <v>0.6791666666666667</v>
      </c>
      <c r="M3650" t="s">
        <v>51</v>
      </c>
      <c r="N3650" t="s">
        <v>29</v>
      </c>
      <c r="P3650" t="s">
        <v>54</v>
      </c>
      <c r="Q3650" t="s">
        <v>41</v>
      </c>
      <c r="R3650" t="s">
        <v>61</v>
      </c>
      <c r="S3650" t="s">
        <v>42</v>
      </c>
      <c r="T3650" t="s">
        <v>35</v>
      </c>
      <c r="U3650" s="1" t="s">
        <v>43</v>
      </c>
      <c r="V3650">
        <v>2</v>
      </c>
      <c r="W3650">
        <v>0</v>
      </c>
      <c r="X3650">
        <v>0</v>
      </c>
      <c r="Y3650">
        <v>0</v>
      </c>
      <c r="Z3650">
        <v>1</v>
      </c>
    </row>
    <row r="3651" spans="1:26" x14ac:dyDescent="0.25">
      <c r="A3651">
        <v>107052167</v>
      </c>
      <c r="B3651" t="s">
        <v>114</v>
      </c>
      <c r="C3651" t="s">
        <v>65</v>
      </c>
      <c r="D3651">
        <v>10000040</v>
      </c>
      <c r="E3651">
        <v>10000040</v>
      </c>
      <c r="F3651">
        <v>3.1549999999999998</v>
      </c>
      <c r="G3651">
        <v>203120</v>
      </c>
      <c r="H3651">
        <v>1</v>
      </c>
      <c r="I3651">
        <v>2022</v>
      </c>
      <c r="J3651" t="s">
        <v>162</v>
      </c>
      <c r="K3651" t="s">
        <v>53</v>
      </c>
      <c r="L3651" s="127">
        <v>0.66597222222222219</v>
      </c>
      <c r="M3651" t="s">
        <v>28</v>
      </c>
      <c r="N3651" t="s">
        <v>49</v>
      </c>
      <c r="O3651" t="s">
        <v>30</v>
      </c>
      <c r="P3651" t="s">
        <v>31</v>
      </c>
      <c r="Q3651" t="s">
        <v>41</v>
      </c>
      <c r="R3651" t="s">
        <v>33</v>
      </c>
      <c r="S3651" t="s">
        <v>42</v>
      </c>
      <c r="T3651" t="s">
        <v>35</v>
      </c>
      <c r="U3651" s="1" t="s">
        <v>36</v>
      </c>
      <c r="V3651">
        <v>9</v>
      </c>
      <c r="W3651">
        <v>0</v>
      </c>
      <c r="X3651">
        <v>0</v>
      </c>
      <c r="Y3651">
        <v>0</v>
      </c>
      <c r="Z3651">
        <v>0</v>
      </c>
    </row>
    <row r="3652" spans="1:26" x14ac:dyDescent="0.25">
      <c r="A3652">
        <v>107052210</v>
      </c>
      <c r="B3652" t="s">
        <v>114</v>
      </c>
      <c r="C3652" t="s">
        <v>65</v>
      </c>
      <c r="D3652">
        <v>10000095</v>
      </c>
      <c r="E3652">
        <v>10000095</v>
      </c>
      <c r="F3652">
        <v>1.66</v>
      </c>
      <c r="G3652">
        <v>30000050</v>
      </c>
      <c r="H3652">
        <v>0.1</v>
      </c>
      <c r="I3652">
        <v>2022</v>
      </c>
      <c r="J3652" t="s">
        <v>162</v>
      </c>
      <c r="K3652" t="s">
        <v>39</v>
      </c>
      <c r="L3652" s="127">
        <v>0.53125</v>
      </c>
      <c r="M3652" t="s">
        <v>28</v>
      </c>
      <c r="N3652" t="s">
        <v>49</v>
      </c>
      <c r="O3652" t="s">
        <v>30</v>
      </c>
      <c r="P3652" t="s">
        <v>31</v>
      </c>
      <c r="Q3652" t="s">
        <v>41</v>
      </c>
      <c r="R3652" t="s">
        <v>56</v>
      </c>
      <c r="S3652" t="s">
        <v>42</v>
      </c>
      <c r="T3652" t="s">
        <v>35</v>
      </c>
      <c r="U3652" s="1" t="s">
        <v>36</v>
      </c>
      <c r="V3652">
        <v>3</v>
      </c>
      <c r="W3652">
        <v>0</v>
      </c>
      <c r="X3652">
        <v>0</v>
      </c>
      <c r="Y3652">
        <v>0</v>
      </c>
      <c r="Z3652">
        <v>0</v>
      </c>
    </row>
    <row r="3653" spans="1:26" x14ac:dyDescent="0.25">
      <c r="A3653">
        <v>107052221</v>
      </c>
      <c r="B3653" t="s">
        <v>114</v>
      </c>
      <c r="C3653" t="s">
        <v>65</v>
      </c>
      <c r="D3653">
        <v>10000040</v>
      </c>
      <c r="E3653">
        <v>10000040</v>
      </c>
      <c r="F3653">
        <v>1.345</v>
      </c>
      <c r="G3653">
        <v>30000042</v>
      </c>
      <c r="H3653">
        <v>0.2</v>
      </c>
      <c r="I3653">
        <v>2022</v>
      </c>
      <c r="J3653" t="s">
        <v>162</v>
      </c>
      <c r="K3653" t="s">
        <v>55</v>
      </c>
      <c r="L3653" s="127">
        <v>0.59166666666666667</v>
      </c>
      <c r="M3653" t="s">
        <v>28</v>
      </c>
      <c r="N3653" t="s">
        <v>49</v>
      </c>
      <c r="O3653" t="s">
        <v>30</v>
      </c>
      <c r="P3653" t="s">
        <v>31</v>
      </c>
      <c r="Q3653" t="s">
        <v>41</v>
      </c>
      <c r="R3653" t="s">
        <v>33</v>
      </c>
      <c r="S3653" t="s">
        <v>42</v>
      </c>
      <c r="T3653" t="s">
        <v>35</v>
      </c>
      <c r="U3653" s="1" t="s">
        <v>36</v>
      </c>
      <c r="V3653">
        <v>3</v>
      </c>
      <c r="W3653">
        <v>0</v>
      </c>
      <c r="X3653">
        <v>0</v>
      </c>
      <c r="Y3653">
        <v>0</v>
      </c>
      <c r="Z3653">
        <v>0</v>
      </c>
    </row>
    <row r="3654" spans="1:26" x14ac:dyDescent="0.25">
      <c r="A3654">
        <v>107052227</v>
      </c>
      <c r="B3654" t="s">
        <v>114</v>
      </c>
      <c r="C3654" t="s">
        <v>65</v>
      </c>
      <c r="D3654">
        <v>10000040</v>
      </c>
      <c r="E3654">
        <v>10000040</v>
      </c>
      <c r="F3654">
        <v>0.05</v>
      </c>
      <c r="G3654" t="s">
        <v>262</v>
      </c>
      <c r="H3654">
        <v>0.05</v>
      </c>
      <c r="I3654">
        <v>2022</v>
      </c>
      <c r="J3654" t="s">
        <v>162</v>
      </c>
      <c r="K3654" t="s">
        <v>58</v>
      </c>
      <c r="L3654" s="127">
        <v>0.58819444444444446</v>
      </c>
      <c r="M3654" t="s">
        <v>28</v>
      </c>
      <c r="N3654" t="s">
        <v>49</v>
      </c>
      <c r="O3654" t="s">
        <v>30</v>
      </c>
      <c r="P3654" t="s">
        <v>54</v>
      </c>
      <c r="Q3654" t="s">
        <v>41</v>
      </c>
      <c r="R3654" t="s">
        <v>33</v>
      </c>
      <c r="S3654" t="s">
        <v>42</v>
      </c>
      <c r="T3654" t="s">
        <v>35</v>
      </c>
      <c r="U3654" s="1" t="s">
        <v>36</v>
      </c>
      <c r="V3654">
        <v>8</v>
      </c>
      <c r="W3654">
        <v>0</v>
      </c>
      <c r="X3654">
        <v>0</v>
      </c>
      <c r="Y3654">
        <v>0</v>
      </c>
      <c r="Z3654">
        <v>0</v>
      </c>
    </row>
    <row r="3655" spans="1:26" x14ac:dyDescent="0.25">
      <c r="A3655">
        <v>107052245</v>
      </c>
      <c r="B3655" t="s">
        <v>114</v>
      </c>
      <c r="C3655" t="s">
        <v>122</v>
      </c>
      <c r="D3655">
        <v>40001547</v>
      </c>
      <c r="E3655">
        <v>40001547</v>
      </c>
      <c r="F3655">
        <v>0.53</v>
      </c>
      <c r="G3655">
        <v>40001800</v>
      </c>
      <c r="H3655">
        <v>0</v>
      </c>
      <c r="I3655">
        <v>2022</v>
      </c>
      <c r="J3655" t="s">
        <v>162</v>
      </c>
      <c r="K3655" t="s">
        <v>55</v>
      </c>
      <c r="L3655" s="127">
        <v>0.35902777777777778</v>
      </c>
      <c r="M3655" t="s">
        <v>77</v>
      </c>
      <c r="N3655" t="s">
        <v>49</v>
      </c>
      <c r="O3655" t="s">
        <v>30</v>
      </c>
      <c r="P3655" t="s">
        <v>31</v>
      </c>
      <c r="Q3655" t="s">
        <v>41</v>
      </c>
      <c r="R3655" t="s">
        <v>61</v>
      </c>
      <c r="S3655" t="s">
        <v>42</v>
      </c>
      <c r="T3655" t="s">
        <v>35</v>
      </c>
      <c r="U3655" s="1" t="s">
        <v>36</v>
      </c>
      <c r="V3655">
        <v>2</v>
      </c>
      <c r="W3655">
        <v>0</v>
      </c>
      <c r="X3655">
        <v>0</v>
      </c>
      <c r="Y3655">
        <v>0</v>
      </c>
      <c r="Z3655">
        <v>0</v>
      </c>
    </row>
    <row r="3656" spans="1:26" x14ac:dyDescent="0.25">
      <c r="A3656">
        <v>107052257</v>
      </c>
      <c r="B3656" t="s">
        <v>114</v>
      </c>
      <c r="C3656" t="s">
        <v>65</v>
      </c>
      <c r="D3656">
        <v>10000095</v>
      </c>
      <c r="E3656">
        <v>10000095</v>
      </c>
      <c r="F3656">
        <v>1.0569999999999999</v>
      </c>
      <c r="G3656">
        <v>200800</v>
      </c>
      <c r="H3656">
        <v>0.75</v>
      </c>
      <c r="I3656">
        <v>2022</v>
      </c>
      <c r="J3656" t="s">
        <v>162</v>
      </c>
      <c r="K3656" t="s">
        <v>55</v>
      </c>
      <c r="L3656" s="127">
        <v>0.52638888888888891</v>
      </c>
      <c r="M3656" t="s">
        <v>28</v>
      </c>
      <c r="N3656" t="s">
        <v>29</v>
      </c>
      <c r="O3656" t="s">
        <v>30</v>
      </c>
      <c r="P3656" t="s">
        <v>68</v>
      </c>
      <c r="Q3656" t="s">
        <v>32</v>
      </c>
      <c r="R3656" t="s">
        <v>33</v>
      </c>
      <c r="S3656" t="s">
        <v>42</v>
      </c>
      <c r="T3656" t="s">
        <v>35</v>
      </c>
      <c r="U3656" s="1" t="s">
        <v>36</v>
      </c>
      <c r="V3656">
        <v>2</v>
      </c>
      <c r="W3656">
        <v>0</v>
      </c>
      <c r="X3656">
        <v>0</v>
      </c>
      <c r="Y3656">
        <v>0</v>
      </c>
      <c r="Z3656">
        <v>0</v>
      </c>
    </row>
    <row r="3657" spans="1:26" x14ac:dyDescent="0.25">
      <c r="A3657">
        <v>107052312</v>
      </c>
      <c r="B3657" t="s">
        <v>114</v>
      </c>
      <c r="C3657" t="s">
        <v>38</v>
      </c>
      <c r="D3657">
        <v>20000070</v>
      </c>
      <c r="E3657">
        <v>20000070</v>
      </c>
      <c r="F3657">
        <v>14.435</v>
      </c>
      <c r="G3657">
        <v>40001929</v>
      </c>
      <c r="H3657">
        <v>0.82</v>
      </c>
      <c r="I3657">
        <v>2022</v>
      </c>
      <c r="J3657" t="s">
        <v>162</v>
      </c>
      <c r="K3657" t="s">
        <v>48</v>
      </c>
      <c r="L3657" s="127">
        <v>0.71180555555555547</v>
      </c>
      <c r="M3657" t="s">
        <v>28</v>
      </c>
      <c r="N3657" t="s">
        <v>49</v>
      </c>
      <c r="O3657" t="s">
        <v>30</v>
      </c>
      <c r="P3657" t="s">
        <v>31</v>
      </c>
      <c r="Q3657" t="s">
        <v>41</v>
      </c>
      <c r="R3657" t="s">
        <v>33</v>
      </c>
      <c r="S3657" t="s">
        <v>42</v>
      </c>
      <c r="T3657" t="s">
        <v>35</v>
      </c>
      <c r="U3657" s="1" t="s">
        <v>43</v>
      </c>
      <c r="V3657">
        <v>1</v>
      </c>
      <c r="W3657">
        <v>0</v>
      </c>
      <c r="X3657">
        <v>0</v>
      </c>
      <c r="Y3657">
        <v>0</v>
      </c>
      <c r="Z3657">
        <v>1</v>
      </c>
    </row>
    <row r="3658" spans="1:26" x14ac:dyDescent="0.25">
      <c r="A3658">
        <v>107052340</v>
      </c>
      <c r="B3658" t="s">
        <v>131</v>
      </c>
      <c r="C3658" t="s">
        <v>38</v>
      </c>
      <c r="D3658">
        <v>20000221</v>
      </c>
      <c r="E3658">
        <v>20000221</v>
      </c>
      <c r="F3658">
        <v>13.467000000000001</v>
      </c>
      <c r="G3658" t="s">
        <v>283</v>
      </c>
      <c r="H3658">
        <v>0.1</v>
      </c>
      <c r="I3658">
        <v>2022</v>
      </c>
      <c r="J3658" t="s">
        <v>162</v>
      </c>
      <c r="K3658" t="s">
        <v>48</v>
      </c>
      <c r="L3658" s="127">
        <v>0.7416666666666667</v>
      </c>
      <c r="M3658" t="s">
        <v>28</v>
      </c>
      <c r="N3658" t="s">
        <v>49</v>
      </c>
      <c r="O3658" t="s">
        <v>30</v>
      </c>
      <c r="P3658" t="s">
        <v>31</v>
      </c>
      <c r="Q3658" t="s">
        <v>41</v>
      </c>
      <c r="R3658" t="s">
        <v>33</v>
      </c>
      <c r="S3658" t="s">
        <v>42</v>
      </c>
      <c r="T3658" t="s">
        <v>35</v>
      </c>
      <c r="U3658" s="1" t="s">
        <v>64</v>
      </c>
      <c r="V3658">
        <v>3</v>
      </c>
      <c r="W3658">
        <v>0</v>
      </c>
      <c r="X3658">
        <v>0</v>
      </c>
      <c r="Y3658">
        <v>1</v>
      </c>
      <c r="Z3658">
        <v>1</v>
      </c>
    </row>
    <row r="3659" spans="1:26" x14ac:dyDescent="0.25">
      <c r="A3659">
        <v>107052441</v>
      </c>
      <c r="B3659" t="s">
        <v>112</v>
      </c>
      <c r="C3659" t="s">
        <v>65</v>
      </c>
      <c r="D3659">
        <v>10000095</v>
      </c>
      <c r="E3659">
        <v>10000095</v>
      </c>
      <c r="F3659">
        <v>8.0470000000000006</v>
      </c>
      <c r="G3659">
        <v>40001709</v>
      </c>
      <c r="H3659">
        <v>0.2</v>
      </c>
      <c r="I3659">
        <v>2022</v>
      </c>
      <c r="J3659" t="s">
        <v>162</v>
      </c>
      <c r="K3659" t="s">
        <v>27</v>
      </c>
      <c r="L3659" s="127">
        <v>0.78333333333333333</v>
      </c>
      <c r="M3659" t="s">
        <v>28</v>
      </c>
      <c r="N3659" t="s">
        <v>49</v>
      </c>
      <c r="O3659" t="s">
        <v>30</v>
      </c>
      <c r="P3659" t="s">
        <v>54</v>
      </c>
      <c r="Q3659" t="s">
        <v>41</v>
      </c>
      <c r="R3659" t="s">
        <v>33</v>
      </c>
      <c r="S3659" t="s">
        <v>42</v>
      </c>
      <c r="T3659" t="s">
        <v>35</v>
      </c>
      <c r="U3659" s="1" t="s">
        <v>36</v>
      </c>
      <c r="V3659">
        <v>2</v>
      </c>
      <c r="W3659">
        <v>0</v>
      </c>
      <c r="X3659">
        <v>0</v>
      </c>
      <c r="Y3659">
        <v>0</v>
      </c>
      <c r="Z3659">
        <v>0</v>
      </c>
    </row>
    <row r="3660" spans="1:26" x14ac:dyDescent="0.25">
      <c r="A3660">
        <v>107052448</v>
      </c>
      <c r="B3660" t="s">
        <v>100</v>
      </c>
      <c r="C3660" t="s">
        <v>67</v>
      </c>
      <c r="D3660">
        <v>30000016</v>
      </c>
      <c r="E3660">
        <v>30000016</v>
      </c>
      <c r="F3660">
        <v>6.0949999999999998</v>
      </c>
      <c r="G3660">
        <v>40001810</v>
      </c>
      <c r="H3660">
        <v>1.2</v>
      </c>
      <c r="I3660">
        <v>2022</v>
      </c>
      <c r="J3660" t="s">
        <v>162</v>
      </c>
      <c r="K3660" t="s">
        <v>58</v>
      </c>
      <c r="L3660" s="127">
        <v>0.58263888888888882</v>
      </c>
      <c r="M3660" t="s">
        <v>28</v>
      </c>
      <c r="N3660" t="s">
        <v>49</v>
      </c>
      <c r="O3660" t="s">
        <v>30</v>
      </c>
      <c r="P3660" t="s">
        <v>31</v>
      </c>
      <c r="Q3660" t="s">
        <v>41</v>
      </c>
      <c r="R3660" t="s">
        <v>33</v>
      </c>
      <c r="S3660" t="s">
        <v>42</v>
      </c>
      <c r="T3660" t="s">
        <v>35</v>
      </c>
      <c r="U3660" s="1" t="s">
        <v>43</v>
      </c>
      <c r="V3660">
        <v>3</v>
      </c>
      <c r="W3660">
        <v>0</v>
      </c>
      <c r="X3660">
        <v>0</v>
      </c>
      <c r="Y3660">
        <v>0</v>
      </c>
      <c r="Z3660">
        <v>2</v>
      </c>
    </row>
    <row r="3661" spans="1:26" x14ac:dyDescent="0.25">
      <c r="A3661">
        <v>107052523</v>
      </c>
      <c r="B3661" t="s">
        <v>112</v>
      </c>
      <c r="C3661" t="s">
        <v>65</v>
      </c>
      <c r="D3661">
        <v>10000095</v>
      </c>
      <c r="E3661">
        <v>10000095</v>
      </c>
      <c r="F3661">
        <v>8.6690000000000005</v>
      </c>
      <c r="G3661" t="s">
        <v>255</v>
      </c>
      <c r="H3661">
        <v>0.2</v>
      </c>
      <c r="I3661">
        <v>2022</v>
      </c>
      <c r="J3661" t="s">
        <v>162</v>
      </c>
      <c r="K3661" t="s">
        <v>55</v>
      </c>
      <c r="L3661" s="127">
        <v>0.96527777777777779</v>
      </c>
      <c r="M3661" t="s">
        <v>28</v>
      </c>
      <c r="N3661" t="s">
        <v>29</v>
      </c>
      <c r="O3661" t="s">
        <v>30</v>
      </c>
      <c r="P3661" t="s">
        <v>31</v>
      </c>
      <c r="Q3661" t="s">
        <v>62</v>
      </c>
      <c r="R3661" t="s">
        <v>33</v>
      </c>
      <c r="S3661" t="s">
        <v>34</v>
      </c>
      <c r="T3661" t="s">
        <v>57</v>
      </c>
      <c r="U3661" s="1" t="s">
        <v>64</v>
      </c>
      <c r="V3661">
        <v>1</v>
      </c>
      <c r="W3661">
        <v>0</v>
      </c>
      <c r="X3661">
        <v>0</v>
      </c>
      <c r="Y3661">
        <v>1</v>
      </c>
      <c r="Z3661">
        <v>0</v>
      </c>
    </row>
    <row r="3662" spans="1:26" x14ac:dyDescent="0.25">
      <c r="A3662">
        <v>107052646</v>
      </c>
      <c r="B3662" t="s">
        <v>81</v>
      </c>
      <c r="C3662" t="s">
        <v>45</v>
      </c>
      <c r="D3662">
        <v>50031836</v>
      </c>
      <c r="E3662">
        <v>30000024</v>
      </c>
      <c r="F3662">
        <v>2.395</v>
      </c>
      <c r="G3662">
        <v>50035744</v>
      </c>
      <c r="H3662">
        <v>0</v>
      </c>
      <c r="I3662">
        <v>2022</v>
      </c>
      <c r="J3662" t="s">
        <v>162</v>
      </c>
      <c r="K3662" t="s">
        <v>55</v>
      </c>
      <c r="L3662" s="127">
        <v>0.39861111111111108</v>
      </c>
      <c r="M3662" t="s">
        <v>40</v>
      </c>
      <c r="N3662" t="s">
        <v>49</v>
      </c>
      <c r="O3662" t="s">
        <v>30</v>
      </c>
      <c r="P3662" t="s">
        <v>54</v>
      </c>
      <c r="Q3662" t="s">
        <v>41</v>
      </c>
      <c r="R3662" t="s">
        <v>33</v>
      </c>
      <c r="S3662" t="s">
        <v>42</v>
      </c>
      <c r="T3662" t="s">
        <v>35</v>
      </c>
      <c r="U3662" s="1" t="s">
        <v>43</v>
      </c>
      <c r="V3662">
        <v>2</v>
      </c>
      <c r="W3662">
        <v>0</v>
      </c>
      <c r="X3662">
        <v>0</v>
      </c>
      <c r="Y3662">
        <v>0</v>
      </c>
      <c r="Z3662">
        <v>1</v>
      </c>
    </row>
    <row r="3663" spans="1:26" x14ac:dyDescent="0.25">
      <c r="A3663">
        <v>107052679</v>
      </c>
      <c r="B3663" t="s">
        <v>81</v>
      </c>
      <c r="C3663" t="s">
        <v>45</v>
      </c>
      <c r="D3663">
        <v>50031288</v>
      </c>
      <c r="E3663">
        <v>50031288</v>
      </c>
      <c r="F3663">
        <v>2.5430000000000001</v>
      </c>
      <c r="G3663">
        <v>50023409</v>
      </c>
      <c r="H3663">
        <v>5.7000000000000002E-2</v>
      </c>
      <c r="I3663">
        <v>2022</v>
      </c>
      <c r="J3663" t="s">
        <v>162</v>
      </c>
      <c r="K3663" t="s">
        <v>58</v>
      </c>
      <c r="L3663" s="127">
        <v>0.125</v>
      </c>
      <c r="M3663" t="s">
        <v>28</v>
      </c>
      <c r="N3663" t="s">
        <v>29</v>
      </c>
      <c r="O3663" t="s">
        <v>30</v>
      </c>
      <c r="P3663" t="s">
        <v>54</v>
      </c>
      <c r="Q3663" t="s">
        <v>41</v>
      </c>
      <c r="R3663" t="s">
        <v>33</v>
      </c>
      <c r="S3663" t="s">
        <v>42</v>
      </c>
      <c r="T3663" t="s">
        <v>47</v>
      </c>
      <c r="U3663" s="1" t="s">
        <v>36</v>
      </c>
      <c r="V3663">
        <v>1</v>
      </c>
      <c r="W3663">
        <v>0</v>
      </c>
      <c r="X3663">
        <v>0</v>
      </c>
      <c r="Y3663">
        <v>0</v>
      </c>
      <c r="Z3663">
        <v>0</v>
      </c>
    </row>
    <row r="3664" spans="1:26" x14ac:dyDescent="0.25">
      <c r="A3664">
        <v>107052816</v>
      </c>
      <c r="B3664" t="s">
        <v>81</v>
      </c>
      <c r="C3664" t="s">
        <v>45</v>
      </c>
      <c r="D3664">
        <v>50016878</v>
      </c>
      <c r="E3664">
        <v>40002112</v>
      </c>
      <c r="F3664">
        <v>0.61699999999999999</v>
      </c>
      <c r="G3664">
        <v>50025475</v>
      </c>
      <c r="H3664">
        <v>0</v>
      </c>
      <c r="I3664">
        <v>2022</v>
      </c>
      <c r="J3664" t="s">
        <v>162</v>
      </c>
      <c r="K3664" t="s">
        <v>27</v>
      </c>
      <c r="L3664" s="127">
        <v>0.64513888888888882</v>
      </c>
      <c r="M3664" t="s">
        <v>28</v>
      </c>
      <c r="N3664" t="s">
        <v>49</v>
      </c>
      <c r="O3664" t="s">
        <v>30</v>
      </c>
      <c r="P3664" t="s">
        <v>31</v>
      </c>
      <c r="Q3664" t="s">
        <v>41</v>
      </c>
      <c r="R3664" t="s">
        <v>61</v>
      </c>
      <c r="S3664" t="s">
        <v>42</v>
      </c>
      <c r="T3664" t="s">
        <v>35</v>
      </c>
      <c r="U3664" s="1" t="s">
        <v>43</v>
      </c>
      <c r="V3664">
        <v>2</v>
      </c>
      <c r="W3664">
        <v>0</v>
      </c>
      <c r="X3664">
        <v>0</v>
      </c>
      <c r="Y3664">
        <v>0</v>
      </c>
      <c r="Z3664">
        <v>2</v>
      </c>
    </row>
    <row r="3665" spans="1:26" x14ac:dyDescent="0.25">
      <c r="A3665">
        <v>107052881</v>
      </c>
      <c r="B3665" t="s">
        <v>137</v>
      </c>
      <c r="C3665" t="s">
        <v>38</v>
      </c>
      <c r="D3665">
        <v>20000441</v>
      </c>
      <c r="E3665">
        <v>20000441</v>
      </c>
      <c r="F3665">
        <v>999.99900000000002</v>
      </c>
      <c r="H3665">
        <v>0</v>
      </c>
      <c r="I3665">
        <v>2022</v>
      </c>
      <c r="J3665" t="s">
        <v>162</v>
      </c>
      <c r="K3665" t="s">
        <v>27</v>
      </c>
      <c r="L3665" s="127">
        <v>0.57500000000000007</v>
      </c>
      <c r="M3665" t="s">
        <v>28</v>
      </c>
      <c r="N3665" t="s">
        <v>29</v>
      </c>
      <c r="O3665" t="s">
        <v>30</v>
      </c>
      <c r="P3665" t="s">
        <v>54</v>
      </c>
      <c r="Q3665" t="s">
        <v>41</v>
      </c>
      <c r="R3665" t="s">
        <v>33</v>
      </c>
      <c r="S3665" t="s">
        <v>42</v>
      </c>
      <c r="T3665" t="s">
        <v>35</v>
      </c>
      <c r="U3665" s="1" t="s">
        <v>36</v>
      </c>
      <c r="V3665">
        <v>2</v>
      </c>
      <c r="W3665">
        <v>0</v>
      </c>
      <c r="X3665">
        <v>0</v>
      </c>
      <c r="Y3665">
        <v>0</v>
      </c>
      <c r="Z3665">
        <v>0</v>
      </c>
    </row>
    <row r="3666" spans="1:26" x14ac:dyDescent="0.25">
      <c r="A3666">
        <v>107052932</v>
      </c>
      <c r="B3666" t="s">
        <v>25</v>
      </c>
      <c r="C3666" t="s">
        <v>45</v>
      </c>
      <c r="D3666">
        <v>50009348</v>
      </c>
      <c r="E3666">
        <v>40003008</v>
      </c>
      <c r="F3666">
        <v>0.22</v>
      </c>
      <c r="G3666">
        <v>50007998</v>
      </c>
      <c r="H3666">
        <v>3.7999999999999999E-2</v>
      </c>
      <c r="I3666">
        <v>2022</v>
      </c>
      <c r="J3666" t="s">
        <v>162</v>
      </c>
      <c r="K3666" t="s">
        <v>27</v>
      </c>
      <c r="L3666" s="127">
        <v>0.41736111111111113</v>
      </c>
      <c r="M3666" t="s">
        <v>92</v>
      </c>
      <c r="Q3666" t="s">
        <v>41</v>
      </c>
      <c r="R3666" t="s">
        <v>33</v>
      </c>
      <c r="S3666" t="s">
        <v>42</v>
      </c>
      <c r="T3666" t="s">
        <v>35</v>
      </c>
      <c r="U3666" s="1" t="s">
        <v>36</v>
      </c>
      <c r="V3666">
        <v>1</v>
      </c>
      <c r="W3666">
        <v>0</v>
      </c>
      <c r="X3666">
        <v>0</v>
      </c>
      <c r="Y3666">
        <v>0</v>
      </c>
      <c r="Z3666">
        <v>0</v>
      </c>
    </row>
    <row r="3667" spans="1:26" x14ac:dyDescent="0.25">
      <c r="A3667">
        <v>107053024</v>
      </c>
      <c r="B3667" t="s">
        <v>78</v>
      </c>
      <c r="C3667" t="s">
        <v>65</v>
      </c>
      <c r="D3667">
        <v>10000085</v>
      </c>
      <c r="E3667">
        <v>10000085</v>
      </c>
      <c r="F3667">
        <v>7.3390000000000004</v>
      </c>
      <c r="G3667">
        <v>30000062</v>
      </c>
      <c r="H3667">
        <v>0.4</v>
      </c>
      <c r="I3667">
        <v>2022</v>
      </c>
      <c r="J3667" t="s">
        <v>154</v>
      </c>
      <c r="K3667" t="s">
        <v>58</v>
      </c>
      <c r="L3667" s="127">
        <v>0.57222222222222219</v>
      </c>
      <c r="M3667" t="s">
        <v>28</v>
      </c>
      <c r="N3667" t="s">
        <v>49</v>
      </c>
      <c r="O3667" t="s">
        <v>30</v>
      </c>
      <c r="P3667" t="s">
        <v>68</v>
      </c>
      <c r="Q3667" t="s">
        <v>41</v>
      </c>
      <c r="S3667" t="s">
        <v>42</v>
      </c>
      <c r="T3667" t="s">
        <v>35</v>
      </c>
      <c r="U3667" s="1" t="s">
        <v>36</v>
      </c>
      <c r="V3667">
        <v>4</v>
      </c>
      <c r="W3667">
        <v>0</v>
      </c>
      <c r="X3667">
        <v>0</v>
      </c>
      <c r="Y3667">
        <v>0</v>
      </c>
      <c r="Z3667">
        <v>0</v>
      </c>
    </row>
    <row r="3668" spans="1:26" x14ac:dyDescent="0.25">
      <c r="A3668">
        <v>107053034</v>
      </c>
      <c r="B3668" t="s">
        <v>78</v>
      </c>
      <c r="C3668" t="s">
        <v>65</v>
      </c>
      <c r="D3668">
        <v>10000085</v>
      </c>
      <c r="E3668">
        <v>10000085</v>
      </c>
      <c r="F3668">
        <v>5.0659999999999998</v>
      </c>
      <c r="G3668">
        <v>50000918</v>
      </c>
      <c r="H3668">
        <v>0.4</v>
      </c>
      <c r="I3668">
        <v>2022</v>
      </c>
      <c r="J3668" t="s">
        <v>162</v>
      </c>
      <c r="K3668" t="s">
        <v>58</v>
      </c>
      <c r="L3668" s="127">
        <v>0.40763888888888888</v>
      </c>
      <c r="M3668" t="s">
        <v>28</v>
      </c>
      <c r="N3668" t="s">
        <v>49</v>
      </c>
      <c r="O3668" t="s">
        <v>30</v>
      </c>
      <c r="P3668" t="s">
        <v>68</v>
      </c>
      <c r="Q3668" t="s">
        <v>41</v>
      </c>
      <c r="R3668" t="s">
        <v>33</v>
      </c>
      <c r="S3668" t="s">
        <v>42</v>
      </c>
      <c r="T3668" t="s">
        <v>35</v>
      </c>
      <c r="U3668" s="1" t="s">
        <v>43</v>
      </c>
      <c r="V3668">
        <v>5</v>
      </c>
      <c r="W3668">
        <v>0</v>
      </c>
      <c r="X3668">
        <v>0</v>
      </c>
      <c r="Y3668">
        <v>0</v>
      </c>
      <c r="Z3668">
        <v>4</v>
      </c>
    </row>
    <row r="3669" spans="1:26" x14ac:dyDescent="0.25">
      <c r="A3669">
        <v>107053047</v>
      </c>
      <c r="B3669" t="s">
        <v>78</v>
      </c>
      <c r="C3669" t="s">
        <v>65</v>
      </c>
      <c r="D3669">
        <v>10000085</v>
      </c>
      <c r="E3669">
        <v>10000085</v>
      </c>
      <c r="F3669">
        <v>7.3390000000000004</v>
      </c>
      <c r="G3669">
        <v>30000062</v>
      </c>
      <c r="H3669">
        <v>0.09</v>
      </c>
      <c r="I3669">
        <v>2022</v>
      </c>
      <c r="J3669" t="s">
        <v>154</v>
      </c>
      <c r="K3669" t="s">
        <v>58</v>
      </c>
      <c r="L3669" s="127">
        <v>0.65625</v>
      </c>
      <c r="M3669" t="s">
        <v>28</v>
      </c>
      <c r="N3669" t="s">
        <v>49</v>
      </c>
      <c r="O3669" t="s">
        <v>30</v>
      </c>
      <c r="P3669" t="s">
        <v>68</v>
      </c>
      <c r="Q3669" t="s">
        <v>41</v>
      </c>
      <c r="R3669" t="s">
        <v>33</v>
      </c>
      <c r="S3669" t="s">
        <v>42</v>
      </c>
      <c r="T3669" t="s">
        <v>35</v>
      </c>
      <c r="U3669" s="1" t="s">
        <v>36</v>
      </c>
      <c r="V3669">
        <v>4</v>
      </c>
      <c r="W3669">
        <v>0</v>
      </c>
      <c r="X3669">
        <v>0</v>
      </c>
      <c r="Y3669">
        <v>0</v>
      </c>
      <c r="Z3669">
        <v>0</v>
      </c>
    </row>
    <row r="3670" spans="1:26" x14ac:dyDescent="0.25">
      <c r="A3670">
        <v>107053058</v>
      </c>
      <c r="B3670" t="s">
        <v>78</v>
      </c>
      <c r="C3670" t="s">
        <v>65</v>
      </c>
      <c r="D3670">
        <v>10000085</v>
      </c>
      <c r="E3670">
        <v>10000085</v>
      </c>
      <c r="F3670">
        <v>6.3010000000000002</v>
      </c>
      <c r="G3670">
        <v>50000377</v>
      </c>
      <c r="H3670">
        <v>0.98</v>
      </c>
      <c r="I3670">
        <v>2022</v>
      </c>
      <c r="J3670" t="s">
        <v>162</v>
      </c>
      <c r="K3670" t="s">
        <v>58</v>
      </c>
      <c r="L3670" s="127">
        <v>0.47500000000000003</v>
      </c>
      <c r="M3670" t="s">
        <v>28</v>
      </c>
      <c r="N3670" t="s">
        <v>49</v>
      </c>
      <c r="O3670" t="s">
        <v>30</v>
      </c>
      <c r="P3670" t="s">
        <v>68</v>
      </c>
      <c r="Q3670" t="s">
        <v>41</v>
      </c>
      <c r="S3670" t="s">
        <v>42</v>
      </c>
      <c r="T3670" t="s">
        <v>35</v>
      </c>
      <c r="U3670" s="1" t="s">
        <v>36</v>
      </c>
      <c r="V3670">
        <v>2</v>
      </c>
      <c r="W3670">
        <v>0</v>
      </c>
      <c r="X3670">
        <v>0</v>
      </c>
      <c r="Y3670">
        <v>0</v>
      </c>
      <c r="Z3670">
        <v>0</v>
      </c>
    </row>
    <row r="3671" spans="1:26" x14ac:dyDescent="0.25">
      <c r="A3671">
        <v>107053088</v>
      </c>
      <c r="B3671" t="s">
        <v>107</v>
      </c>
      <c r="C3671" t="s">
        <v>45</v>
      </c>
      <c r="D3671">
        <v>50000153</v>
      </c>
      <c r="E3671">
        <v>50000153</v>
      </c>
      <c r="F3671">
        <v>999.99900000000002</v>
      </c>
      <c r="G3671">
        <v>50033588</v>
      </c>
      <c r="H3671">
        <v>0.25</v>
      </c>
      <c r="I3671">
        <v>2022</v>
      </c>
      <c r="J3671" t="s">
        <v>162</v>
      </c>
      <c r="K3671" t="s">
        <v>48</v>
      </c>
      <c r="L3671" s="127">
        <v>0.55625000000000002</v>
      </c>
      <c r="M3671" t="s">
        <v>77</v>
      </c>
      <c r="N3671" t="s">
        <v>49</v>
      </c>
      <c r="O3671" t="s">
        <v>30</v>
      </c>
      <c r="P3671" t="s">
        <v>31</v>
      </c>
      <c r="Q3671" t="s">
        <v>41</v>
      </c>
      <c r="R3671" t="s">
        <v>33</v>
      </c>
      <c r="S3671" t="s">
        <v>42</v>
      </c>
      <c r="T3671" t="s">
        <v>35</v>
      </c>
      <c r="U3671" s="1" t="s">
        <v>36</v>
      </c>
      <c r="V3671">
        <v>1</v>
      </c>
      <c r="W3671">
        <v>0</v>
      </c>
      <c r="X3671">
        <v>0</v>
      </c>
      <c r="Y3671">
        <v>0</v>
      </c>
      <c r="Z3671">
        <v>0</v>
      </c>
    </row>
    <row r="3672" spans="1:26" x14ac:dyDescent="0.25">
      <c r="A3672">
        <v>107053121</v>
      </c>
      <c r="B3672" t="s">
        <v>97</v>
      </c>
      <c r="C3672" t="s">
        <v>45</v>
      </c>
      <c r="D3672">
        <v>50012488</v>
      </c>
      <c r="E3672">
        <v>50012488</v>
      </c>
      <c r="F3672">
        <v>999.99900000000002</v>
      </c>
      <c r="G3672">
        <v>50008601</v>
      </c>
      <c r="H3672">
        <v>0</v>
      </c>
      <c r="I3672">
        <v>2022</v>
      </c>
      <c r="J3672" t="s">
        <v>162</v>
      </c>
      <c r="K3672" t="s">
        <v>58</v>
      </c>
      <c r="L3672" s="127">
        <v>0.7319444444444444</v>
      </c>
      <c r="M3672" t="s">
        <v>28</v>
      </c>
      <c r="N3672" t="s">
        <v>49</v>
      </c>
      <c r="O3672" t="s">
        <v>30</v>
      </c>
      <c r="P3672" t="s">
        <v>68</v>
      </c>
      <c r="Q3672" t="s">
        <v>41</v>
      </c>
      <c r="R3672" t="s">
        <v>50</v>
      </c>
      <c r="S3672" t="s">
        <v>42</v>
      </c>
      <c r="T3672" t="s">
        <v>35</v>
      </c>
      <c r="U3672" s="1" t="s">
        <v>64</v>
      </c>
      <c r="V3672">
        <v>4</v>
      </c>
      <c r="W3672">
        <v>0</v>
      </c>
      <c r="X3672">
        <v>0</v>
      </c>
      <c r="Y3672">
        <v>1</v>
      </c>
      <c r="Z3672">
        <v>0</v>
      </c>
    </row>
    <row r="3673" spans="1:26" x14ac:dyDescent="0.25">
      <c r="A3673">
        <v>107053165</v>
      </c>
      <c r="B3673" t="s">
        <v>106</v>
      </c>
      <c r="C3673" t="s">
        <v>65</v>
      </c>
      <c r="D3673">
        <v>10000095</v>
      </c>
      <c r="E3673">
        <v>10000095</v>
      </c>
      <c r="F3673">
        <v>18.457999999999998</v>
      </c>
      <c r="G3673">
        <v>20000013</v>
      </c>
      <c r="H3673">
        <v>0.75</v>
      </c>
      <c r="I3673">
        <v>2022</v>
      </c>
      <c r="J3673" t="s">
        <v>162</v>
      </c>
      <c r="K3673" t="s">
        <v>27</v>
      </c>
      <c r="L3673" s="127">
        <v>0.48333333333333334</v>
      </c>
      <c r="M3673" t="s">
        <v>28</v>
      </c>
      <c r="N3673" t="s">
        <v>49</v>
      </c>
      <c r="O3673" t="s">
        <v>30</v>
      </c>
      <c r="P3673" t="s">
        <v>31</v>
      </c>
      <c r="Q3673" t="s">
        <v>41</v>
      </c>
      <c r="R3673" t="s">
        <v>33</v>
      </c>
      <c r="S3673" t="s">
        <v>42</v>
      </c>
      <c r="T3673" t="s">
        <v>35</v>
      </c>
      <c r="U3673" s="1" t="s">
        <v>36</v>
      </c>
      <c r="V3673">
        <v>6</v>
      </c>
      <c r="W3673">
        <v>0</v>
      </c>
      <c r="X3673">
        <v>0</v>
      </c>
      <c r="Y3673">
        <v>0</v>
      </c>
      <c r="Z3673">
        <v>0</v>
      </c>
    </row>
    <row r="3674" spans="1:26" x14ac:dyDescent="0.25">
      <c r="A3674">
        <v>107053175</v>
      </c>
      <c r="B3674" t="s">
        <v>86</v>
      </c>
      <c r="C3674" t="s">
        <v>65</v>
      </c>
      <c r="D3674">
        <v>10000026</v>
      </c>
      <c r="E3674">
        <v>10000026</v>
      </c>
      <c r="F3674">
        <v>26.259</v>
      </c>
      <c r="G3674">
        <v>30000280</v>
      </c>
      <c r="H3674">
        <v>2</v>
      </c>
      <c r="I3674">
        <v>2022</v>
      </c>
      <c r="J3674" t="s">
        <v>162</v>
      </c>
      <c r="K3674" t="s">
        <v>60</v>
      </c>
      <c r="L3674" s="127">
        <v>0.54166666666666663</v>
      </c>
      <c r="M3674" t="s">
        <v>28</v>
      </c>
      <c r="N3674" t="s">
        <v>49</v>
      </c>
      <c r="O3674" t="s">
        <v>30</v>
      </c>
      <c r="P3674" t="s">
        <v>54</v>
      </c>
      <c r="Q3674" t="s">
        <v>41</v>
      </c>
      <c r="R3674" t="s">
        <v>33</v>
      </c>
      <c r="S3674" t="s">
        <v>42</v>
      </c>
      <c r="T3674" t="s">
        <v>35</v>
      </c>
      <c r="U3674" s="1" t="s">
        <v>36</v>
      </c>
      <c r="V3674">
        <v>3</v>
      </c>
      <c r="W3674">
        <v>0</v>
      </c>
      <c r="X3674">
        <v>0</v>
      </c>
      <c r="Y3674">
        <v>0</v>
      </c>
      <c r="Z3674">
        <v>0</v>
      </c>
    </row>
    <row r="3675" spans="1:26" x14ac:dyDescent="0.25">
      <c r="A3675">
        <v>107053215</v>
      </c>
      <c r="B3675" t="s">
        <v>86</v>
      </c>
      <c r="C3675" t="s">
        <v>65</v>
      </c>
      <c r="D3675">
        <v>10000026</v>
      </c>
      <c r="E3675">
        <v>10000026</v>
      </c>
      <c r="F3675">
        <v>25.388000000000002</v>
      </c>
      <c r="G3675">
        <v>30000146</v>
      </c>
      <c r="H3675">
        <v>0.25</v>
      </c>
      <c r="I3675">
        <v>2022</v>
      </c>
      <c r="J3675" t="s">
        <v>162</v>
      </c>
      <c r="K3675" t="s">
        <v>55</v>
      </c>
      <c r="L3675" s="127">
        <v>0.64652777777777781</v>
      </c>
      <c r="M3675" t="s">
        <v>28</v>
      </c>
      <c r="N3675" t="s">
        <v>49</v>
      </c>
      <c r="O3675" t="s">
        <v>30</v>
      </c>
      <c r="P3675" t="s">
        <v>31</v>
      </c>
      <c r="Q3675" t="s">
        <v>32</v>
      </c>
      <c r="R3675" t="s">
        <v>33</v>
      </c>
      <c r="S3675" t="s">
        <v>42</v>
      </c>
      <c r="T3675" t="s">
        <v>35</v>
      </c>
      <c r="U3675" s="1" t="s">
        <v>36</v>
      </c>
      <c r="V3675">
        <v>2</v>
      </c>
      <c r="W3675">
        <v>0</v>
      </c>
      <c r="X3675">
        <v>0</v>
      </c>
      <c r="Y3675">
        <v>0</v>
      </c>
      <c r="Z3675">
        <v>0</v>
      </c>
    </row>
    <row r="3676" spans="1:26" x14ac:dyDescent="0.25">
      <c r="A3676">
        <v>107053224</v>
      </c>
      <c r="B3676" t="s">
        <v>86</v>
      </c>
      <c r="C3676" t="s">
        <v>65</v>
      </c>
      <c r="D3676">
        <v>10000026</v>
      </c>
      <c r="E3676">
        <v>10000026</v>
      </c>
      <c r="F3676">
        <v>28.158999999999999</v>
      </c>
      <c r="G3676">
        <v>30000280</v>
      </c>
      <c r="H3676">
        <v>0.1</v>
      </c>
      <c r="I3676">
        <v>2022</v>
      </c>
      <c r="J3676" t="s">
        <v>162</v>
      </c>
      <c r="K3676" t="s">
        <v>55</v>
      </c>
      <c r="L3676" s="127">
        <v>0.71875</v>
      </c>
      <c r="M3676" t="s">
        <v>28</v>
      </c>
      <c r="N3676" t="s">
        <v>49</v>
      </c>
      <c r="O3676" t="s">
        <v>30</v>
      </c>
      <c r="P3676" t="s">
        <v>31</v>
      </c>
      <c r="Q3676" t="s">
        <v>32</v>
      </c>
      <c r="R3676" t="s">
        <v>33</v>
      </c>
      <c r="S3676" t="s">
        <v>42</v>
      </c>
      <c r="T3676" t="s">
        <v>35</v>
      </c>
      <c r="U3676" s="1" t="s">
        <v>64</v>
      </c>
      <c r="V3676">
        <v>4</v>
      </c>
      <c r="W3676">
        <v>0</v>
      </c>
      <c r="X3676">
        <v>0</v>
      </c>
      <c r="Y3676">
        <v>1</v>
      </c>
      <c r="Z3676">
        <v>0</v>
      </c>
    </row>
    <row r="3677" spans="1:26" x14ac:dyDescent="0.25">
      <c r="A3677">
        <v>107053261</v>
      </c>
      <c r="B3677" t="s">
        <v>25</v>
      </c>
      <c r="C3677" t="s">
        <v>65</v>
      </c>
      <c r="D3677">
        <v>10000040</v>
      </c>
      <c r="E3677">
        <v>10000040</v>
      </c>
      <c r="F3677">
        <v>18.878</v>
      </c>
      <c r="G3677">
        <v>10000440</v>
      </c>
      <c r="H3677">
        <v>0.4</v>
      </c>
      <c r="I3677">
        <v>2022</v>
      </c>
      <c r="J3677" t="s">
        <v>162</v>
      </c>
      <c r="K3677" t="s">
        <v>60</v>
      </c>
      <c r="L3677" s="127">
        <v>0.28333333333333333</v>
      </c>
      <c r="M3677" t="s">
        <v>28</v>
      </c>
      <c r="N3677" t="s">
        <v>29</v>
      </c>
      <c r="O3677" t="s">
        <v>30</v>
      </c>
      <c r="P3677" t="s">
        <v>31</v>
      </c>
      <c r="Q3677" t="s">
        <v>41</v>
      </c>
      <c r="R3677" t="s">
        <v>95</v>
      </c>
      <c r="S3677" t="s">
        <v>42</v>
      </c>
      <c r="T3677" t="s">
        <v>35</v>
      </c>
      <c r="U3677" s="1" t="s">
        <v>116</v>
      </c>
      <c r="V3677">
        <v>0</v>
      </c>
      <c r="W3677">
        <v>0</v>
      </c>
      <c r="X3677">
        <v>0</v>
      </c>
      <c r="Y3677">
        <v>0</v>
      </c>
      <c r="Z3677">
        <v>0</v>
      </c>
    </row>
    <row r="3678" spans="1:26" x14ac:dyDescent="0.25">
      <c r="A3678">
        <v>107053263</v>
      </c>
      <c r="B3678" t="s">
        <v>25</v>
      </c>
      <c r="C3678" t="s">
        <v>122</v>
      </c>
      <c r="D3678">
        <v>40001006</v>
      </c>
      <c r="E3678">
        <v>40001006</v>
      </c>
      <c r="F3678">
        <v>8.3889999999999993</v>
      </c>
      <c r="G3678">
        <v>40003884</v>
      </c>
      <c r="H3678">
        <v>0.15</v>
      </c>
      <c r="I3678">
        <v>2022</v>
      </c>
      <c r="J3678" t="s">
        <v>162</v>
      </c>
      <c r="K3678" t="s">
        <v>55</v>
      </c>
      <c r="L3678" s="127">
        <v>0.35416666666666669</v>
      </c>
      <c r="M3678" t="s">
        <v>28</v>
      </c>
      <c r="N3678" t="s">
        <v>49</v>
      </c>
      <c r="O3678" t="s">
        <v>30</v>
      </c>
      <c r="P3678" t="s">
        <v>31</v>
      </c>
      <c r="Q3678" t="s">
        <v>41</v>
      </c>
      <c r="R3678" t="s">
        <v>33</v>
      </c>
      <c r="S3678" t="s">
        <v>42</v>
      </c>
      <c r="T3678" t="s">
        <v>35</v>
      </c>
      <c r="U3678" s="1" t="s">
        <v>36</v>
      </c>
      <c r="V3678">
        <v>1</v>
      </c>
      <c r="W3678">
        <v>0</v>
      </c>
      <c r="X3678">
        <v>0</v>
      </c>
      <c r="Y3678">
        <v>0</v>
      </c>
      <c r="Z3678">
        <v>0</v>
      </c>
    </row>
    <row r="3679" spans="1:26" x14ac:dyDescent="0.25">
      <c r="A3679">
        <v>107053268</v>
      </c>
      <c r="B3679" t="s">
        <v>25</v>
      </c>
      <c r="C3679" t="s">
        <v>65</v>
      </c>
      <c r="D3679">
        <v>10000040</v>
      </c>
      <c r="E3679">
        <v>10000040</v>
      </c>
      <c r="F3679">
        <v>24.888000000000002</v>
      </c>
      <c r="G3679">
        <v>20000070</v>
      </c>
      <c r="H3679">
        <v>1.9</v>
      </c>
      <c r="I3679">
        <v>2022</v>
      </c>
      <c r="J3679" t="s">
        <v>162</v>
      </c>
      <c r="K3679" t="s">
        <v>60</v>
      </c>
      <c r="L3679" s="127">
        <v>0.40347222222222223</v>
      </c>
      <c r="M3679" t="s">
        <v>28</v>
      </c>
      <c r="N3679" t="s">
        <v>29</v>
      </c>
      <c r="O3679" t="s">
        <v>30</v>
      </c>
      <c r="P3679" t="s">
        <v>31</v>
      </c>
      <c r="Q3679" t="s">
        <v>62</v>
      </c>
      <c r="R3679" t="s">
        <v>33</v>
      </c>
      <c r="S3679" t="s">
        <v>34</v>
      </c>
      <c r="T3679" t="s">
        <v>35</v>
      </c>
      <c r="U3679" s="1" t="s">
        <v>36</v>
      </c>
      <c r="V3679">
        <v>1</v>
      </c>
      <c r="W3679">
        <v>0</v>
      </c>
      <c r="X3679">
        <v>0</v>
      </c>
      <c r="Y3679">
        <v>0</v>
      </c>
      <c r="Z3679">
        <v>0</v>
      </c>
    </row>
    <row r="3680" spans="1:26" x14ac:dyDescent="0.25">
      <c r="A3680">
        <v>107053273</v>
      </c>
      <c r="B3680" t="s">
        <v>25</v>
      </c>
      <c r="C3680" t="s">
        <v>65</v>
      </c>
      <c r="D3680">
        <v>10000040</v>
      </c>
      <c r="E3680">
        <v>10000040</v>
      </c>
      <c r="F3680">
        <v>26.260999999999999</v>
      </c>
      <c r="G3680">
        <v>20000070</v>
      </c>
      <c r="H3680">
        <v>0.2</v>
      </c>
      <c r="I3680">
        <v>2022</v>
      </c>
      <c r="J3680" t="s">
        <v>162</v>
      </c>
      <c r="K3680" t="s">
        <v>60</v>
      </c>
      <c r="L3680" s="127">
        <v>0.53402777777777777</v>
      </c>
      <c r="M3680" t="s">
        <v>28</v>
      </c>
      <c r="N3680" t="s">
        <v>29</v>
      </c>
      <c r="O3680" t="s">
        <v>30</v>
      </c>
      <c r="P3680" t="s">
        <v>31</v>
      </c>
      <c r="Q3680" t="s">
        <v>32</v>
      </c>
      <c r="R3680" t="s">
        <v>33</v>
      </c>
      <c r="S3680" t="s">
        <v>42</v>
      </c>
      <c r="T3680" t="s">
        <v>35</v>
      </c>
      <c r="U3680" s="1" t="s">
        <v>36</v>
      </c>
      <c r="V3680">
        <v>3</v>
      </c>
      <c r="W3680">
        <v>0</v>
      </c>
      <c r="X3680">
        <v>0</v>
      </c>
      <c r="Y3680">
        <v>0</v>
      </c>
      <c r="Z3680">
        <v>0</v>
      </c>
    </row>
    <row r="3681" spans="1:26" x14ac:dyDescent="0.25">
      <c r="A3681">
        <v>107053300</v>
      </c>
      <c r="B3681" t="s">
        <v>25</v>
      </c>
      <c r="C3681" t="s">
        <v>65</v>
      </c>
      <c r="D3681">
        <v>10000040</v>
      </c>
      <c r="E3681">
        <v>10000040</v>
      </c>
      <c r="F3681">
        <v>999.99900000000002</v>
      </c>
      <c r="G3681">
        <v>20000070</v>
      </c>
      <c r="H3681">
        <v>0.25</v>
      </c>
      <c r="I3681">
        <v>2022</v>
      </c>
      <c r="J3681" t="s">
        <v>162</v>
      </c>
      <c r="K3681" t="s">
        <v>60</v>
      </c>
      <c r="L3681" s="127">
        <v>0.59166666666666667</v>
      </c>
      <c r="M3681" t="s">
        <v>28</v>
      </c>
      <c r="N3681" t="s">
        <v>29</v>
      </c>
      <c r="O3681" t="s">
        <v>30</v>
      </c>
      <c r="P3681" t="s">
        <v>31</v>
      </c>
      <c r="Q3681" t="s">
        <v>62</v>
      </c>
      <c r="R3681" t="s">
        <v>33</v>
      </c>
      <c r="S3681" t="s">
        <v>34</v>
      </c>
      <c r="T3681" t="s">
        <v>35</v>
      </c>
      <c r="U3681" s="1" t="s">
        <v>36</v>
      </c>
      <c r="V3681">
        <v>5</v>
      </c>
      <c r="W3681">
        <v>0</v>
      </c>
      <c r="X3681">
        <v>0</v>
      </c>
      <c r="Y3681">
        <v>0</v>
      </c>
      <c r="Z3681">
        <v>0</v>
      </c>
    </row>
    <row r="3682" spans="1:26" x14ac:dyDescent="0.25">
      <c r="A3682">
        <v>107053350</v>
      </c>
      <c r="B3682" t="s">
        <v>114</v>
      </c>
      <c r="C3682" t="s">
        <v>65</v>
      </c>
      <c r="D3682">
        <v>10000040</v>
      </c>
      <c r="E3682">
        <v>10000040</v>
      </c>
      <c r="F3682">
        <v>1.206</v>
      </c>
      <c r="G3682">
        <v>203110</v>
      </c>
      <c r="H3682">
        <v>0.05</v>
      </c>
      <c r="I3682">
        <v>2022</v>
      </c>
      <c r="J3682" t="s">
        <v>162</v>
      </c>
      <c r="K3682" t="s">
        <v>53</v>
      </c>
      <c r="L3682" s="127">
        <v>0.26805555555555555</v>
      </c>
      <c r="M3682" t="s">
        <v>28</v>
      </c>
      <c r="N3682" t="s">
        <v>49</v>
      </c>
      <c r="O3682" t="s">
        <v>30</v>
      </c>
      <c r="P3682" t="s">
        <v>54</v>
      </c>
      <c r="Q3682" t="s">
        <v>41</v>
      </c>
      <c r="R3682" t="s">
        <v>33</v>
      </c>
      <c r="S3682" t="s">
        <v>42</v>
      </c>
      <c r="T3682" t="s">
        <v>35</v>
      </c>
      <c r="U3682" s="1" t="s">
        <v>36</v>
      </c>
      <c r="V3682">
        <v>2</v>
      </c>
      <c r="W3682">
        <v>0</v>
      </c>
      <c r="X3682">
        <v>0</v>
      </c>
      <c r="Y3682">
        <v>0</v>
      </c>
      <c r="Z3682">
        <v>0</v>
      </c>
    </row>
    <row r="3683" spans="1:26" x14ac:dyDescent="0.25">
      <c r="A3683">
        <v>107053365</v>
      </c>
      <c r="B3683" t="s">
        <v>147</v>
      </c>
      <c r="C3683" t="s">
        <v>38</v>
      </c>
      <c r="D3683">
        <v>20000017</v>
      </c>
      <c r="E3683">
        <v>20000017</v>
      </c>
      <c r="F3683">
        <v>35.932000000000002</v>
      </c>
      <c r="G3683">
        <v>40001521</v>
      </c>
      <c r="H3683">
        <v>0.3</v>
      </c>
      <c r="I3683">
        <v>2022</v>
      </c>
      <c r="J3683" t="s">
        <v>162</v>
      </c>
      <c r="K3683" t="s">
        <v>27</v>
      </c>
      <c r="L3683" s="127">
        <v>0.58333333333333337</v>
      </c>
      <c r="M3683" t="s">
        <v>40</v>
      </c>
      <c r="N3683" t="s">
        <v>49</v>
      </c>
      <c r="O3683" t="s">
        <v>30</v>
      </c>
      <c r="P3683" t="s">
        <v>54</v>
      </c>
      <c r="Q3683" t="s">
        <v>41</v>
      </c>
      <c r="R3683" t="s">
        <v>33</v>
      </c>
      <c r="S3683" t="s">
        <v>42</v>
      </c>
      <c r="T3683" t="s">
        <v>35</v>
      </c>
      <c r="U3683" s="1" t="s">
        <v>36</v>
      </c>
      <c r="V3683">
        <v>2</v>
      </c>
      <c r="W3683">
        <v>0</v>
      </c>
      <c r="X3683">
        <v>0</v>
      </c>
      <c r="Y3683">
        <v>0</v>
      </c>
      <c r="Z3683">
        <v>0</v>
      </c>
    </row>
    <row r="3684" spans="1:26" x14ac:dyDescent="0.25">
      <c r="A3684">
        <v>107053369</v>
      </c>
      <c r="B3684" t="s">
        <v>25</v>
      </c>
      <c r="C3684" t="s">
        <v>65</v>
      </c>
      <c r="D3684">
        <v>10000040</v>
      </c>
      <c r="E3684">
        <v>10000040</v>
      </c>
      <c r="F3684">
        <v>20.812000000000001</v>
      </c>
      <c r="G3684">
        <v>40002547</v>
      </c>
      <c r="H3684">
        <v>0.1</v>
      </c>
      <c r="I3684">
        <v>2022</v>
      </c>
      <c r="J3684" t="s">
        <v>162</v>
      </c>
      <c r="K3684" t="s">
        <v>60</v>
      </c>
      <c r="L3684" s="127">
        <v>0.60416666666666663</v>
      </c>
      <c r="M3684" t="s">
        <v>28</v>
      </c>
      <c r="N3684" t="s">
        <v>29</v>
      </c>
      <c r="O3684" t="s">
        <v>30</v>
      </c>
      <c r="P3684" t="s">
        <v>31</v>
      </c>
      <c r="Q3684" t="s">
        <v>62</v>
      </c>
      <c r="R3684" t="s">
        <v>33</v>
      </c>
      <c r="S3684" t="s">
        <v>34</v>
      </c>
      <c r="T3684" t="s">
        <v>35</v>
      </c>
      <c r="U3684" s="1" t="s">
        <v>36</v>
      </c>
      <c r="V3684">
        <v>1</v>
      </c>
      <c r="W3684">
        <v>0</v>
      </c>
      <c r="X3684">
        <v>0</v>
      </c>
      <c r="Y3684">
        <v>0</v>
      </c>
      <c r="Z3684">
        <v>0</v>
      </c>
    </row>
    <row r="3685" spans="1:26" x14ac:dyDescent="0.25">
      <c r="A3685">
        <v>107053376</v>
      </c>
      <c r="B3685" t="s">
        <v>104</v>
      </c>
      <c r="C3685" t="s">
        <v>65</v>
      </c>
      <c r="D3685">
        <v>10000026</v>
      </c>
      <c r="E3685">
        <v>10000026</v>
      </c>
      <c r="F3685">
        <v>15.432</v>
      </c>
      <c r="G3685">
        <v>200560</v>
      </c>
      <c r="H3685">
        <v>0.1</v>
      </c>
      <c r="I3685">
        <v>2022</v>
      </c>
      <c r="J3685" t="s">
        <v>162</v>
      </c>
      <c r="K3685" t="s">
        <v>60</v>
      </c>
      <c r="L3685" s="127">
        <v>0.62708333333333333</v>
      </c>
      <c r="M3685" t="s">
        <v>28</v>
      </c>
      <c r="N3685" t="s">
        <v>29</v>
      </c>
      <c r="O3685" t="s">
        <v>30</v>
      </c>
      <c r="P3685" t="s">
        <v>31</v>
      </c>
      <c r="Q3685" t="s">
        <v>62</v>
      </c>
      <c r="R3685" t="s">
        <v>33</v>
      </c>
      <c r="S3685" t="s">
        <v>139</v>
      </c>
      <c r="T3685" t="s">
        <v>35</v>
      </c>
      <c r="U3685" s="1" t="s">
        <v>36</v>
      </c>
      <c r="V3685">
        <v>3</v>
      </c>
      <c r="W3685">
        <v>0</v>
      </c>
      <c r="X3685">
        <v>0</v>
      </c>
      <c r="Y3685">
        <v>0</v>
      </c>
      <c r="Z3685">
        <v>0</v>
      </c>
    </row>
    <row r="3686" spans="1:26" x14ac:dyDescent="0.25">
      <c r="A3686">
        <v>107053423</v>
      </c>
      <c r="B3686" t="s">
        <v>25</v>
      </c>
      <c r="C3686" t="s">
        <v>67</v>
      </c>
      <c r="D3686">
        <v>30000540</v>
      </c>
      <c r="E3686">
        <v>30000540</v>
      </c>
      <c r="F3686">
        <v>3.1E-2</v>
      </c>
      <c r="G3686">
        <v>30000055</v>
      </c>
      <c r="H3686">
        <v>0.1</v>
      </c>
      <c r="I3686">
        <v>2022</v>
      </c>
      <c r="J3686" t="s">
        <v>162</v>
      </c>
      <c r="K3686" t="s">
        <v>27</v>
      </c>
      <c r="L3686" s="127">
        <v>0.25694444444444448</v>
      </c>
      <c r="M3686" t="s">
        <v>28</v>
      </c>
      <c r="N3686" t="s">
        <v>49</v>
      </c>
      <c r="O3686" t="s">
        <v>30</v>
      </c>
      <c r="P3686" t="s">
        <v>54</v>
      </c>
      <c r="Q3686" t="s">
        <v>62</v>
      </c>
      <c r="R3686" t="s">
        <v>56</v>
      </c>
      <c r="S3686" t="s">
        <v>34</v>
      </c>
      <c r="T3686" t="s">
        <v>57</v>
      </c>
      <c r="U3686" s="1" t="s">
        <v>36</v>
      </c>
      <c r="V3686">
        <v>1</v>
      </c>
      <c r="W3686">
        <v>0</v>
      </c>
      <c r="X3686">
        <v>0</v>
      </c>
      <c r="Y3686">
        <v>0</v>
      </c>
      <c r="Z3686">
        <v>0</v>
      </c>
    </row>
    <row r="3687" spans="1:26" x14ac:dyDescent="0.25">
      <c r="A3687">
        <v>107053503</v>
      </c>
      <c r="B3687" t="s">
        <v>25</v>
      </c>
      <c r="C3687" t="s">
        <v>65</v>
      </c>
      <c r="D3687">
        <v>10000040</v>
      </c>
      <c r="E3687">
        <v>10000040</v>
      </c>
      <c r="F3687">
        <v>22.911999999999999</v>
      </c>
      <c r="G3687">
        <v>40005220</v>
      </c>
      <c r="H3687">
        <v>2</v>
      </c>
      <c r="I3687">
        <v>2022</v>
      </c>
      <c r="J3687" t="s">
        <v>162</v>
      </c>
      <c r="K3687" t="s">
        <v>48</v>
      </c>
      <c r="L3687" s="127">
        <v>0.9819444444444444</v>
      </c>
      <c r="M3687" t="s">
        <v>28</v>
      </c>
      <c r="N3687" t="s">
        <v>49</v>
      </c>
      <c r="O3687" t="s">
        <v>30</v>
      </c>
      <c r="P3687" t="s">
        <v>68</v>
      </c>
      <c r="Q3687" t="s">
        <v>41</v>
      </c>
      <c r="R3687" t="s">
        <v>33</v>
      </c>
      <c r="S3687" t="s">
        <v>42</v>
      </c>
      <c r="T3687" t="s">
        <v>57</v>
      </c>
      <c r="U3687" s="1" t="s">
        <v>36</v>
      </c>
      <c r="V3687">
        <v>2</v>
      </c>
      <c r="W3687">
        <v>0</v>
      </c>
      <c r="X3687">
        <v>0</v>
      </c>
      <c r="Y3687">
        <v>0</v>
      </c>
      <c r="Z3687">
        <v>0</v>
      </c>
    </row>
    <row r="3688" spans="1:26" x14ac:dyDescent="0.25">
      <c r="A3688">
        <v>107053618</v>
      </c>
      <c r="B3688" t="s">
        <v>25</v>
      </c>
      <c r="C3688" t="s">
        <v>45</v>
      </c>
      <c r="D3688">
        <v>50033542</v>
      </c>
      <c r="E3688">
        <v>40001154</v>
      </c>
      <c r="F3688">
        <v>1.1419999999999999</v>
      </c>
      <c r="G3688">
        <v>50033554</v>
      </c>
      <c r="H3688">
        <v>0.189</v>
      </c>
      <c r="I3688">
        <v>2022</v>
      </c>
      <c r="J3688" t="s">
        <v>162</v>
      </c>
      <c r="K3688" t="s">
        <v>48</v>
      </c>
      <c r="L3688" s="127">
        <v>0.35069444444444442</v>
      </c>
      <c r="M3688" t="s">
        <v>28</v>
      </c>
      <c r="N3688" t="s">
        <v>49</v>
      </c>
      <c r="O3688" t="s">
        <v>30</v>
      </c>
      <c r="P3688" t="s">
        <v>31</v>
      </c>
      <c r="Q3688" t="s">
        <v>41</v>
      </c>
      <c r="R3688" t="s">
        <v>46</v>
      </c>
      <c r="S3688" t="s">
        <v>93</v>
      </c>
      <c r="T3688" t="s">
        <v>35</v>
      </c>
      <c r="U3688" s="1" t="s">
        <v>36</v>
      </c>
      <c r="V3688">
        <v>3</v>
      </c>
      <c r="W3688">
        <v>0</v>
      </c>
      <c r="X3688">
        <v>0</v>
      </c>
      <c r="Y3688">
        <v>0</v>
      </c>
      <c r="Z3688">
        <v>0</v>
      </c>
    </row>
    <row r="3689" spans="1:26" x14ac:dyDescent="0.25">
      <c r="A3689">
        <v>107053823</v>
      </c>
      <c r="B3689" t="s">
        <v>25</v>
      </c>
      <c r="C3689" t="s">
        <v>38</v>
      </c>
      <c r="D3689">
        <v>20000070</v>
      </c>
      <c r="E3689">
        <v>29000070</v>
      </c>
      <c r="F3689">
        <v>0.68600000000000005</v>
      </c>
      <c r="G3689">
        <v>50012460</v>
      </c>
      <c r="H3689">
        <v>0.36</v>
      </c>
      <c r="I3689">
        <v>2022</v>
      </c>
      <c r="J3689" t="s">
        <v>162</v>
      </c>
      <c r="K3689" t="s">
        <v>55</v>
      </c>
      <c r="L3689" s="127">
        <v>0.5395833333333333</v>
      </c>
      <c r="M3689" t="s">
        <v>28</v>
      </c>
      <c r="N3689" t="s">
        <v>29</v>
      </c>
      <c r="O3689" t="s">
        <v>30</v>
      </c>
      <c r="P3689" t="s">
        <v>68</v>
      </c>
      <c r="Q3689" t="s">
        <v>41</v>
      </c>
      <c r="R3689" t="s">
        <v>56</v>
      </c>
      <c r="S3689" t="s">
        <v>42</v>
      </c>
      <c r="T3689" t="s">
        <v>35</v>
      </c>
      <c r="U3689" s="1" t="s">
        <v>36</v>
      </c>
      <c r="V3689">
        <v>3</v>
      </c>
      <c r="W3689">
        <v>0</v>
      </c>
      <c r="X3689">
        <v>0</v>
      </c>
      <c r="Y3689">
        <v>0</v>
      </c>
      <c r="Z3689">
        <v>0</v>
      </c>
    </row>
    <row r="3690" spans="1:26" x14ac:dyDescent="0.25">
      <c r="A3690">
        <v>107053924</v>
      </c>
      <c r="B3690" t="s">
        <v>81</v>
      </c>
      <c r="C3690" t="s">
        <v>45</v>
      </c>
      <c r="D3690">
        <v>50026656</v>
      </c>
      <c r="E3690">
        <v>50026656</v>
      </c>
      <c r="F3690">
        <v>8.9999999999999993E-3</v>
      </c>
      <c r="G3690">
        <v>50002034</v>
      </c>
      <c r="H3690">
        <v>8.9999999999999993E-3</v>
      </c>
      <c r="I3690">
        <v>2022</v>
      </c>
      <c r="J3690" t="s">
        <v>162</v>
      </c>
      <c r="K3690" t="s">
        <v>39</v>
      </c>
      <c r="L3690" s="127">
        <v>0.56041666666666667</v>
      </c>
      <c r="M3690" t="s">
        <v>51</v>
      </c>
      <c r="N3690" t="s">
        <v>49</v>
      </c>
      <c r="O3690" t="s">
        <v>30</v>
      </c>
      <c r="P3690" t="s">
        <v>54</v>
      </c>
      <c r="Q3690" t="s">
        <v>41</v>
      </c>
      <c r="R3690" t="s">
        <v>33</v>
      </c>
      <c r="S3690" t="s">
        <v>42</v>
      </c>
      <c r="T3690" t="s">
        <v>35</v>
      </c>
      <c r="U3690" s="1" t="s">
        <v>36</v>
      </c>
      <c r="V3690">
        <v>3</v>
      </c>
      <c r="W3690">
        <v>0</v>
      </c>
      <c r="X3690">
        <v>0</v>
      </c>
      <c r="Y3690">
        <v>0</v>
      </c>
      <c r="Z3690">
        <v>0</v>
      </c>
    </row>
    <row r="3691" spans="1:26" x14ac:dyDescent="0.25">
      <c r="A3691">
        <v>107054097</v>
      </c>
      <c r="B3691" t="s">
        <v>100</v>
      </c>
      <c r="C3691" t="s">
        <v>45</v>
      </c>
      <c r="D3691">
        <v>50023206</v>
      </c>
      <c r="E3691">
        <v>40001715</v>
      </c>
      <c r="F3691">
        <v>1.1910000000000001</v>
      </c>
      <c r="G3691">
        <v>50005498</v>
      </c>
      <c r="H3691">
        <v>0</v>
      </c>
      <c r="I3691">
        <v>2022</v>
      </c>
      <c r="J3691" t="s">
        <v>162</v>
      </c>
      <c r="K3691" t="s">
        <v>27</v>
      </c>
      <c r="L3691" s="127">
        <v>0.65486111111111112</v>
      </c>
      <c r="M3691" t="s">
        <v>28</v>
      </c>
      <c r="N3691" t="s">
        <v>49</v>
      </c>
      <c r="O3691" t="s">
        <v>30</v>
      </c>
      <c r="P3691" t="s">
        <v>68</v>
      </c>
      <c r="Q3691" t="s">
        <v>41</v>
      </c>
      <c r="R3691" t="s">
        <v>61</v>
      </c>
      <c r="S3691" t="s">
        <v>42</v>
      </c>
      <c r="T3691" t="s">
        <v>35</v>
      </c>
      <c r="U3691" s="1" t="s">
        <v>43</v>
      </c>
      <c r="V3691">
        <v>4</v>
      </c>
      <c r="W3691">
        <v>0</v>
      </c>
      <c r="X3691">
        <v>0</v>
      </c>
      <c r="Y3691">
        <v>0</v>
      </c>
      <c r="Z3691">
        <v>1</v>
      </c>
    </row>
    <row r="3692" spans="1:26" x14ac:dyDescent="0.25">
      <c r="A3692">
        <v>107054373</v>
      </c>
      <c r="B3692" t="s">
        <v>106</v>
      </c>
      <c r="C3692" t="s">
        <v>65</v>
      </c>
      <c r="D3692">
        <v>10000095</v>
      </c>
      <c r="E3692">
        <v>10000095</v>
      </c>
      <c r="F3692">
        <v>25.468</v>
      </c>
      <c r="G3692">
        <v>30000082</v>
      </c>
      <c r="H3692">
        <v>1.1000000000000001</v>
      </c>
      <c r="I3692">
        <v>2022</v>
      </c>
      <c r="J3692" t="s">
        <v>162</v>
      </c>
      <c r="K3692" t="s">
        <v>58</v>
      </c>
      <c r="L3692" s="127">
        <v>0.56666666666666665</v>
      </c>
      <c r="M3692" t="s">
        <v>28</v>
      </c>
      <c r="N3692" t="s">
        <v>29</v>
      </c>
      <c r="O3692" t="s">
        <v>30</v>
      </c>
      <c r="P3692" t="s">
        <v>54</v>
      </c>
      <c r="Q3692" t="s">
        <v>41</v>
      </c>
      <c r="R3692" t="s">
        <v>33</v>
      </c>
      <c r="S3692" t="s">
        <v>42</v>
      </c>
      <c r="T3692" t="s">
        <v>35</v>
      </c>
      <c r="U3692" s="1" t="s">
        <v>36</v>
      </c>
      <c r="V3692">
        <v>2</v>
      </c>
      <c r="W3692">
        <v>0</v>
      </c>
      <c r="X3692">
        <v>0</v>
      </c>
      <c r="Y3692">
        <v>0</v>
      </c>
      <c r="Z3692">
        <v>0</v>
      </c>
    </row>
    <row r="3693" spans="1:26" x14ac:dyDescent="0.25">
      <c r="A3693">
        <v>107054392</v>
      </c>
      <c r="B3693" t="s">
        <v>104</v>
      </c>
      <c r="C3693" t="s">
        <v>65</v>
      </c>
      <c r="D3693">
        <v>10000026</v>
      </c>
      <c r="E3693">
        <v>10000026</v>
      </c>
      <c r="F3693">
        <v>4.5229999999999997</v>
      </c>
      <c r="G3693">
        <v>200460</v>
      </c>
      <c r="H3693">
        <v>1</v>
      </c>
      <c r="I3693">
        <v>2022</v>
      </c>
      <c r="J3693" t="s">
        <v>162</v>
      </c>
      <c r="K3693" t="s">
        <v>60</v>
      </c>
      <c r="L3693" s="127">
        <v>0.41666666666666669</v>
      </c>
      <c r="M3693" t="s">
        <v>28</v>
      </c>
      <c r="N3693" t="s">
        <v>49</v>
      </c>
      <c r="O3693" t="s">
        <v>30</v>
      </c>
      <c r="P3693" t="s">
        <v>31</v>
      </c>
      <c r="Q3693" t="s">
        <v>32</v>
      </c>
      <c r="R3693" t="s">
        <v>33</v>
      </c>
      <c r="S3693" t="s">
        <v>34</v>
      </c>
      <c r="T3693" t="s">
        <v>35</v>
      </c>
      <c r="U3693" s="1" t="s">
        <v>36</v>
      </c>
      <c r="V3693">
        <v>1</v>
      </c>
      <c r="W3693">
        <v>0</v>
      </c>
      <c r="X3693">
        <v>0</v>
      </c>
      <c r="Y3693">
        <v>0</v>
      </c>
      <c r="Z3693">
        <v>0</v>
      </c>
    </row>
    <row r="3694" spans="1:26" x14ac:dyDescent="0.25">
      <c r="A3694">
        <v>107054479</v>
      </c>
      <c r="B3694" t="s">
        <v>114</v>
      </c>
      <c r="C3694" t="s">
        <v>67</v>
      </c>
      <c r="D3694">
        <v>30000042</v>
      </c>
      <c r="E3694">
        <v>30000042</v>
      </c>
      <c r="F3694">
        <v>3.0590000000000002</v>
      </c>
      <c r="G3694">
        <v>40002055</v>
      </c>
      <c r="H3694">
        <v>0.1</v>
      </c>
      <c r="I3694">
        <v>2022</v>
      </c>
      <c r="J3694" t="s">
        <v>162</v>
      </c>
      <c r="K3694" t="s">
        <v>48</v>
      </c>
      <c r="L3694" s="127">
        <v>0.52986111111111112</v>
      </c>
      <c r="M3694" t="s">
        <v>28</v>
      </c>
      <c r="N3694" t="s">
        <v>49</v>
      </c>
      <c r="O3694" t="s">
        <v>30</v>
      </c>
      <c r="P3694" t="s">
        <v>54</v>
      </c>
      <c r="Q3694" t="s">
        <v>41</v>
      </c>
      <c r="R3694" t="s">
        <v>33</v>
      </c>
      <c r="S3694" t="s">
        <v>42</v>
      </c>
      <c r="T3694" t="s">
        <v>35</v>
      </c>
      <c r="U3694" s="1" t="s">
        <v>36</v>
      </c>
      <c r="V3694">
        <v>4</v>
      </c>
      <c r="W3694">
        <v>0</v>
      </c>
      <c r="X3694">
        <v>0</v>
      </c>
      <c r="Y3694">
        <v>0</v>
      </c>
      <c r="Z3694">
        <v>0</v>
      </c>
    </row>
    <row r="3695" spans="1:26" x14ac:dyDescent="0.25">
      <c r="A3695">
        <v>107054481</v>
      </c>
      <c r="B3695" t="s">
        <v>114</v>
      </c>
      <c r="C3695" t="s">
        <v>122</v>
      </c>
      <c r="D3695">
        <v>40001003</v>
      </c>
      <c r="E3695">
        <v>40001003</v>
      </c>
      <c r="F3695">
        <v>11.958</v>
      </c>
      <c r="G3695">
        <v>30000042</v>
      </c>
      <c r="H3695">
        <v>0.1</v>
      </c>
      <c r="I3695">
        <v>2022</v>
      </c>
      <c r="J3695" t="s">
        <v>162</v>
      </c>
      <c r="K3695" t="s">
        <v>48</v>
      </c>
      <c r="L3695" s="127">
        <v>0.65694444444444444</v>
      </c>
      <c r="M3695" t="s">
        <v>28</v>
      </c>
      <c r="N3695" t="s">
        <v>49</v>
      </c>
      <c r="O3695" t="s">
        <v>30</v>
      </c>
      <c r="P3695" t="s">
        <v>54</v>
      </c>
      <c r="Q3695" t="s">
        <v>41</v>
      </c>
      <c r="R3695" t="s">
        <v>33</v>
      </c>
      <c r="S3695" t="s">
        <v>42</v>
      </c>
      <c r="T3695" t="s">
        <v>35</v>
      </c>
      <c r="U3695" s="1" t="s">
        <v>36</v>
      </c>
      <c r="V3695">
        <v>1</v>
      </c>
      <c r="W3695">
        <v>0</v>
      </c>
      <c r="X3695">
        <v>0</v>
      </c>
      <c r="Y3695">
        <v>0</v>
      </c>
      <c r="Z3695">
        <v>0</v>
      </c>
    </row>
    <row r="3696" spans="1:26" x14ac:dyDescent="0.25">
      <c r="A3696">
        <v>107054531</v>
      </c>
      <c r="B3696" t="s">
        <v>81</v>
      </c>
      <c r="C3696" t="s">
        <v>65</v>
      </c>
      <c r="D3696">
        <v>10000485</v>
      </c>
      <c r="E3696">
        <v>10800485</v>
      </c>
      <c r="F3696">
        <v>23.716999999999999</v>
      </c>
      <c r="G3696">
        <v>50015564</v>
      </c>
      <c r="H3696">
        <v>2</v>
      </c>
      <c r="I3696">
        <v>2022</v>
      </c>
      <c r="J3696" t="s">
        <v>162</v>
      </c>
      <c r="K3696" t="s">
        <v>39</v>
      </c>
      <c r="L3696" s="127">
        <v>0.31319444444444444</v>
      </c>
      <c r="M3696" t="s">
        <v>28</v>
      </c>
      <c r="N3696" t="s">
        <v>49</v>
      </c>
      <c r="O3696" t="s">
        <v>30</v>
      </c>
      <c r="P3696" t="s">
        <v>31</v>
      </c>
      <c r="Q3696" t="s">
        <v>32</v>
      </c>
      <c r="R3696" t="s">
        <v>33</v>
      </c>
      <c r="S3696" t="s">
        <v>42</v>
      </c>
      <c r="T3696" t="s">
        <v>35</v>
      </c>
      <c r="U3696" s="1" t="s">
        <v>36</v>
      </c>
      <c r="V3696">
        <v>3</v>
      </c>
      <c r="W3696">
        <v>0</v>
      </c>
      <c r="X3696">
        <v>0</v>
      </c>
      <c r="Y3696">
        <v>0</v>
      </c>
      <c r="Z3696">
        <v>0</v>
      </c>
    </row>
    <row r="3697" spans="1:26" x14ac:dyDescent="0.25">
      <c r="A3697">
        <v>107054564</v>
      </c>
      <c r="B3697" t="s">
        <v>81</v>
      </c>
      <c r="C3697" t="s">
        <v>65</v>
      </c>
      <c r="D3697">
        <v>10000085</v>
      </c>
      <c r="E3697">
        <v>10000085</v>
      </c>
      <c r="F3697">
        <v>10.428000000000001</v>
      </c>
      <c r="G3697">
        <v>200380</v>
      </c>
      <c r="H3697">
        <v>0.1</v>
      </c>
      <c r="I3697">
        <v>2022</v>
      </c>
      <c r="J3697" t="s">
        <v>162</v>
      </c>
      <c r="K3697" t="s">
        <v>39</v>
      </c>
      <c r="L3697" s="127">
        <v>0.24374999999999999</v>
      </c>
      <c r="M3697" t="s">
        <v>28</v>
      </c>
      <c r="N3697" t="s">
        <v>49</v>
      </c>
      <c r="O3697" t="s">
        <v>30</v>
      </c>
      <c r="P3697" t="s">
        <v>68</v>
      </c>
      <c r="Q3697" t="s">
        <v>41</v>
      </c>
      <c r="R3697" t="s">
        <v>33</v>
      </c>
      <c r="S3697" t="s">
        <v>42</v>
      </c>
      <c r="T3697" t="s">
        <v>74</v>
      </c>
      <c r="U3697" s="1" t="s">
        <v>36</v>
      </c>
      <c r="V3697">
        <v>3</v>
      </c>
      <c r="W3697">
        <v>0</v>
      </c>
      <c r="X3697">
        <v>0</v>
      </c>
      <c r="Y3697">
        <v>0</v>
      </c>
      <c r="Z3697">
        <v>0</v>
      </c>
    </row>
    <row r="3698" spans="1:26" x14ac:dyDescent="0.25">
      <c r="A3698">
        <v>107054598</v>
      </c>
      <c r="B3698" t="s">
        <v>25</v>
      </c>
      <c r="C3698" t="s">
        <v>65</v>
      </c>
      <c r="D3698">
        <v>10000040</v>
      </c>
      <c r="E3698">
        <v>10000040</v>
      </c>
      <c r="F3698">
        <v>1.9239999999999999</v>
      </c>
      <c r="G3698">
        <v>40001002</v>
      </c>
      <c r="H3698">
        <v>0.27</v>
      </c>
      <c r="I3698">
        <v>2022</v>
      </c>
      <c r="J3698" t="s">
        <v>162</v>
      </c>
      <c r="K3698" t="s">
        <v>60</v>
      </c>
      <c r="L3698" s="127">
        <v>0.8618055555555556</v>
      </c>
      <c r="M3698" t="s">
        <v>28</v>
      </c>
      <c r="N3698" t="s">
        <v>29</v>
      </c>
      <c r="O3698" t="s">
        <v>30</v>
      </c>
      <c r="P3698" t="s">
        <v>68</v>
      </c>
      <c r="Q3698" t="s">
        <v>62</v>
      </c>
      <c r="R3698" t="s">
        <v>33</v>
      </c>
      <c r="S3698" t="s">
        <v>34</v>
      </c>
      <c r="T3698" t="s">
        <v>57</v>
      </c>
      <c r="U3698" s="1" t="s">
        <v>36</v>
      </c>
      <c r="V3698">
        <v>2</v>
      </c>
      <c r="W3698">
        <v>0</v>
      </c>
      <c r="X3698">
        <v>0</v>
      </c>
      <c r="Y3698">
        <v>0</v>
      </c>
      <c r="Z3698">
        <v>0</v>
      </c>
    </row>
    <row r="3699" spans="1:26" x14ac:dyDescent="0.25">
      <c r="A3699">
        <v>107054608</v>
      </c>
      <c r="B3699" t="s">
        <v>164</v>
      </c>
      <c r="C3699" t="s">
        <v>67</v>
      </c>
      <c r="D3699">
        <v>30000242</v>
      </c>
      <c r="E3699">
        <v>30000242</v>
      </c>
      <c r="F3699">
        <v>8.3740000000000006</v>
      </c>
      <c r="G3699">
        <v>40001340</v>
      </c>
      <c r="H3699">
        <v>0.7</v>
      </c>
      <c r="I3699">
        <v>2022</v>
      </c>
      <c r="J3699" t="s">
        <v>162</v>
      </c>
      <c r="K3699" t="s">
        <v>39</v>
      </c>
      <c r="L3699" s="127">
        <v>0.31597222222222221</v>
      </c>
      <c r="M3699" t="s">
        <v>77</v>
      </c>
      <c r="N3699" t="s">
        <v>49</v>
      </c>
      <c r="O3699" t="s">
        <v>30</v>
      </c>
      <c r="P3699" t="s">
        <v>31</v>
      </c>
      <c r="Q3699" t="s">
        <v>41</v>
      </c>
      <c r="R3699" t="s">
        <v>33</v>
      </c>
      <c r="S3699" t="s">
        <v>42</v>
      </c>
      <c r="T3699" t="s">
        <v>35</v>
      </c>
      <c r="U3699" s="1" t="s">
        <v>36</v>
      </c>
      <c r="V3699">
        <v>3</v>
      </c>
      <c r="W3699">
        <v>0</v>
      </c>
      <c r="X3699">
        <v>0</v>
      </c>
      <c r="Y3699">
        <v>0</v>
      </c>
      <c r="Z3699">
        <v>0</v>
      </c>
    </row>
    <row r="3700" spans="1:26" x14ac:dyDescent="0.25">
      <c r="A3700">
        <v>107054683</v>
      </c>
      <c r="B3700" t="s">
        <v>107</v>
      </c>
      <c r="C3700" t="s">
        <v>65</v>
      </c>
      <c r="D3700">
        <v>10000085</v>
      </c>
      <c r="E3700">
        <v>10000085</v>
      </c>
      <c r="F3700">
        <v>1.776</v>
      </c>
      <c r="G3700">
        <v>200100</v>
      </c>
      <c r="H3700">
        <v>0</v>
      </c>
      <c r="I3700">
        <v>2022</v>
      </c>
      <c r="J3700" t="s">
        <v>162</v>
      </c>
      <c r="K3700" t="s">
        <v>39</v>
      </c>
      <c r="L3700" s="127">
        <v>0.48958333333333331</v>
      </c>
      <c r="M3700" t="s">
        <v>28</v>
      </c>
      <c r="N3700" t="s">
        <v>49</v>
      </c>
      <c r="O3700" t="s">
        <v>30</v>
      </c>
      <c r="P3700" t="s">
        <v>54</v>
      </c>
      <c r="Q3700" t="s">
        <v>41</v>
      </c>
      <c r="R3700" t="s">
        <v>33</v>
      </c>
      <c r="S3700" t="s">
        <v>42</v>
      </c>
      <c r="T3700" t="s">
        <v>57</v>
      </c>
      <c r="U3700" s="1" t="s">
        <v>36</v>
      </c>
      <c r="V3700">
        <v>1</v>
      </c>
      <c r="W3700">
        <v>0</v>
      </c>
      <c r="X3700">
        <v>0</v>
      </c>
      <c r="Y3700">
        <v>0</v>
      </c>
      <c r="Z3700">
        <v>0</v>
      </c>
    </row>
    <row r="3701" spans="1:26" x14ac:dyDescent="0.25">
      <c r="A3701">
        <v>107054949</v>
      </c>
      <c r="B3701" t="s">
        <v>133</v>
      </c>
      <c r="C3701" t="s">
        <v>67</v>
      </c>
      <c r="D3701">
        <v>30000087</v>
      </c>
      <c r="E3701">
        <v>30000087</v>
      </c>
      <c r="F3701">
        <v>16.989000000000001</v>
      </c>
      <c r="G3701">
        <v>50015102</v>
      </c>
      <c r="H3701">
        <v>1.9E-2</v>
      </c>
      <c r="I3701">
        <v>2022</v>
      </c>
      <c r="J3701" t="s">
        <v>162</v>
      </c>
      <c r="K3701" t="s">
        <v>53</v>
      </c>
      <c r="L3701" s="127">
        <v>0.30486111111111108</v>
      </c>
      <c r="M3701" t="s">
        <v>40</v>
      </c>
      <c r="N3701" t="s">
        <v>29</v>
      </c>
      <c r="O3701" t="s">
        <v>30</v>
      </c>
      <c r="P3701" t="s">
        <v>31</v>
      </c>
      <c r="Q3701" t="s">
        <v>41</v>
      </c>
      <c r="R3701" t="s">
        <v>33</v>
      </c>
      <c r="S3701" t="s">
        <v>42</v>
      </c>
      <c r="T3701" t="s">
        <v>35</v>
      </c>
      <c r="U3701" s="1" t="s">
        <v>36</v>
      </c>
      <c r="V3701">
        <v>2</v>
      </c>
      <c r="W3701">
        <v>0</v>
      </c>
      <c r="X3701">
        <v>0</v>
      </c>
      <c r="Y3701">
        <v>0</v>
      </c>
      <c r="Z3701">
        <v>0</v>
      </c>
    </row>
    <row r="3702" spans="1:26" x14ac:dyDescent="0.25">
      <c r="A3702">
        <v>107055044</v>
      </c>
      <c r="B3702" t="s">
        <v>81</v>
      </c>
      <c r="C3702" t="s">
        <v>45</v>
      </c>
      <c r="D3702">
        <v>50027763</v>
      </c>
      <c r="E3702">
        <v>50027763</v>
      </c>
      <c r="F3702">
        <v>6.5030000000000001</v>
      </c>
      <c r="G3702">
        <v>50007481</v>
      </c>
      <c r="H3702">
        <v>5.7000000000000002E-2</v>
      </c>
      <c r="I3702">
        <v>2022</v>
      </c>
      <c r="J3702" t="s">
        <v>162</v>
      </c>
      <c r="K3702" t="s">
        <v>53</v>
      </c>
      <c r="L3702" s="127">
        <v>0.61597222222222225</v>
      </c>
      <c r="M3702" t="s">
        <v>77</v>
      </c>
      <c r="N3702" t="s">
        <v>49</v>
      </c>
      <c r="O3702" t="s">
        <v>30</v>
      </c>
      <c r="P3702" t="s">
        <v>68</v>
      </c>
      <c r="Q3702" t="s">
        <v>41</v>
      </c>
      <c r="R3702" t="s">
        <v>33</v>
      </c>
      <c r="S3702" t="s">
        <v>42</v>
      </c>
      <c r="T3702" t="s">
        <v>35</v>
      </c>
      <c r="U3702" s="1" t="s">
        <v>36</v>
      </c>
      <c r="V3702">
        <v>4</v>
      </c>
      <c r="W3702">
        <v>0</v>
      </c>
      <c r="X3702">
        <v>0</v>
      </c>
      <c r="Y3702">
        <v>0</v>
      </c>
      <c r="Z3702">
        <v>0</v>
      </c>
    </row>
    <row r="3703" spans="1:26" x14ac:dyDescent="0.25">
      <c r="A3703">
        <v>107055192</v>
      </c>
      <c r="B3703" t="s">
        <v>81</v>
      </c>
      <c r="C3703" t="s">
        <v>45</v>
      </c>
      <c r="D3703">
        <v>50015565</v>
      </c>
      <c r="E3703">
        <v>10000277</v>
      </c>
      <c r="F3703">
        <v>1.169</v>
      </c>
      <c r="G3703">
        <v>50028612</v>
      </c>
      <c r="H3703">
        <v>0</v>
      </c>
      <c r="I3703">
        <v>2022</v>
      </c>
      <c r="J3703" t="s">
        <v>162</v>
      </c>
      <c r="K3703" t="s">
        <v>53</v>
      </c>
      <c r="L3703" s="127">
        <v>0.90138888888888891</v>
      </c>
      <c r="M3703" t="s">
        <v>28</v>
      </c>
      <c r="N3703" t="s">
        <v>49</v>
      </c>
      <c r="O3703" t="s">
        <v>30</v>
      </c>
      <c r="P3703" t="s">
        <v>68</v>
      </c>
      <c r="Q3703" t="s">
        <v>41</v>
      </c>
      <c r="R3703" t="s">
        <v>33</v>
      </c>
      <c r="S3703" t="s">
        <v>42</v>
      </c>
      <c r="T3703" t="s">
        <v>47</v>
      </c>
      <c r="U3703" s="1" t="s">
        <v>36</v>
      </c>
      <c r="V3703">
        <v>4</v>
      </c>
      <c r="W3703">
        <v>0</v>
      </c>
      <c r="X3703">
        <v>0</v>
      </c>
      <c r="Y3703">
        <v>0</v>
      </c>
      <c r="Z3703">
        <v>0</v>
      </c>
    </row>
    <row r="3704" spans="1:26" x14ac:dyDescent="0.25">
      <c r="A3704">
        <v>107055519</v>
      </c>
      <c r="B3704" t="s">
        <v>112</v>
      </c>
      <c r="C3704" t="s">
        <v>65</v>
      </c>
      <c r="D3704">
        <v>10000095</v>
      </c>
      <c r="E3704">
        <v>10000095</v>
      </c>
      <c r="F3704">
        <v>8.8689999999999998</v>
      </c>
      <c r="G3704">
        <v>200780</v>
      </c>
      <c r="H3704">
        <v>0.9</v>
      </c>
      <c r="I3704">
        <v>2022</v>
      </c>
      <c r="J3704" t="s">
        <v>162</v>
      </c>
      <c r="K3704" t="s">
        <v>39</v>
      </c>
      <c r="L3704" s="127">
        <v>0.62361111111111112</v>
      </c>
      <c r="M3704" t="s">
        <v>28</v>
      </c>
      <c r="N3704" t="s">
        <v>49</v>
      </c>
      <c r="O3704" t="s">
        <v>30</v>
      </c>
      <c r="P3704" t="s">
        <v>31</v>
      </c>
      <c r="Q3704" t="s">
        <v>32</v>
      </c>
      <c r="R3704" t="s">
        <v>33</v>
      </c>
      <c r="S3704" t="s">
        <v>42</v>
      </c>
      <c r="T3704" t="s">
        <v>35</v>
      </c>
      <c r="U3704" s="1" t="s">
        <v>36</v>
      </c>
      <c r="V3704">
        <v>1</v>
      </c>
      <c r="W3704">
        <v>0</v>
      </c>
      <c r="X3704">
        <v>0</v>
      </c>
      <c r="Y3704">
        <v>0</v>
      </c>
      <c r="Z3704">
        <v>0</v>
      </c>
    </row>
    <row r="3705" spans="1:26" x14ac:dyDescent="0.25">
      <c r="A3705">
        <v>107055535</v>
      </c>
      <c r="B3705" t="s">
        <v>86</v>
      </c>
      <c r="C3705" t="s">
        <v>65</v>
      </c>
      <c r="D3705">
        <v>10000026</v>
      </c>
      <c r="E3705">
        <v>10000026</v>
      </c>
      <c r="F3705">
        <v>24.760999999999999</v>
      </c>
      <c r="G3705">
        <v>200370</v>
      </c>
      <c r="H3705">
        <v>6.0000000000000001E-3</v>
      </c>
      <c r="I3705">
        <v>2022</v>
      </c>
      <c r="J3705" t="s">
        <v>162</v>
      </c>
      <c r="K3705" t="s">
        <v>48</v>
      </c>
      <c r="L3705" s="127">
        <v>0.59513888888888888</v>
      </c>
      <c r="M3705" t="s">
        <v>28</v>
      </c>
      <c r="N3705" t="s">
        <v>49</v>
      </c>
      <c r="O3705" t="s">
        <v>30</v>
      </c>
      <c r="P3705" t="s">
        <v>31</v>
      </c>
      <c r="Q3705" t="s">
        <v>41</v>
      </c>
      <c r="R3705" t="s">
        <v>33</v>
      </c>
      <c r="S3705" t="s">
        <v>42</v>
      </c>
      <c r="T3705" t="s">
        <v>35</v>
      </c>
      <c r="U3705" s="1" t="s">
        <v>64</v>
      </c>
      <c r="V3705">
        <v>3</v>
      </c>
      <c r="W3705">
        <v>0</v>
      </c>
      <c r="X3705">
        <v>0</v>
      </c>
      <c r="Y3705">
        <v>1</v>
      </c>
      <c r="Z3705">
        <v>0</v>
      </c>
    </row>
    <row r="3706" spans="1:26" x14ac:dyDescent="0.25">
      <c r="A3706">
        <v>107055537</v>
      </c>
      <c r="B3706" t="s">
        <v>112</v>
      </c>
      <c r="C3706" t="s">
        <v>65</v>
      </c>
      <c r="D3706">
        <v>10000095</v>
      </c>
      <c r="E3706">
        <v>10000095</v>
      </c>
      <c r="F3706">
        <v>2.3889999999999998</v>
      </c>
      <c r="G3706">
        <v>40001793</v>
      </c>
      <c r="H3706">
        <v>1</v>
      </c>
      <c r="I3706">
        <v>2022</v>
      </c>
      <c r="J3706" t="s">
        <v>162</v>
      </c>
      <c r="K3706" t="s">
        <v>48</v>
      </c>
      <c r="L3706" s="127">
        <v>0.65694444444444444</v>
      </c>
      <c r="M3706" t="s">
        <v>28</v>
      </c>
      <c r="N3706" t="s">
        <v>29</v>
      </c>
      <c r="O3706" t="s">
        <v>30</v>
      </c>
      <c r="P3706" t="s">
        <v>31</v>
      </c>
      <c r="Q3706" t="s">
        <v>41</v>
      </c>
      <c r="R3706" t="s">
        <v>33</v>
      </c>
      <c r="S3706" t="s">
        <v>42</v>
      </c>
      <c r="T3706" t="s">
        <v>35</v>
      </c>
      <c r="U3706" s="1" t="s">
        <v>36</v>
      </c>
      <c r="V3706">
        <v>3</v>
      </c>
      <c r="W3706">
        <v>0</v>
      </c>
      <c r="X3706">
        <v>0</v>
      </c>
      <c r="Y3706">
        <v>0</v>
      </c>
      <c r="Z3706">
        <v>0</v>
      </c>
    </row>
    <row r="3707" spans="1:26" x14ac:dyDescent="0.25">
      <c r="A3707">
        <v>107055538</v>
      </c>
      <c r="B3707" t="s">
        <v>112</v>
      </c>
      <c r="C3707" t="s">
        <v>65</v>
      </c>
      <c r="D3707">
        <v>10000095</v>
      </c>
      <c r="E3707">
        <v>10000095</v>
      </c>
      <c r="F3707">
        <v>6.4470000000000001</v>
      </c>
      <c r="G3707">
        <v>40001709</v>
      </c>
      <c r="H3707">
        <v>1.4</v>
      </c>
      <c r="I3707">
        <v>2022</v>
      </c>
      <c r="J3707" t="s">
        <v>162</v>
      </c>
      <c r="K3707" t="s">
        <v>48</v>
      </c>
      <c r="L3707" s="127">
        <v>0.625</v>
      </c>
      <c r="M3707" t="s">
        <v>28</v>
      </c>
      <c r="N3707" t="s">
        <v>29</v>
      </c>
      <c r="O3707" t="s">
        <v>30</v>
      </c>
      <c r="P3707" t="s">
        <v>31</v>
      </c>
      <c r="Q3707" t="s">
        <v>41</v>
      </c>
      <c r="R3707" t="s">
        <v>33</v>
      </c>
      <c r="S3707" t="s">
        <v>42</v>
      </c>
      <c r="T3707" t="s">
        <v>35</v>
      </c>
      <c r="U3707" s="1" t="s">
        <v>36</v>
      </c>
      <c r="V3707">
        <v>2</v>
      </c>
      <c r="W3707">
        <v>0</v>
      </c>
      <c r="X3707">
        <v>0</v>
      </c>
      <c r="Y3707">
        <v>0</v>
      </c>
      <c r="Z3707">
        <v>0</v>
      </c>
    </row>
    <row r="3708" spans="1:26" x14ac:dyDescent="0.25">
      <c r="A3708">
        <v>107055554</v>
      </c>
      <c r="B3708" t="s">
        <v>96</v>
      </c>
      <c r="C3708" t="s">
        <v>65</v>
      </c>
      <c r="D3708">
        <v>10000040</v>
      </c>
      <c r="E3708">
        <v>10000040</v>
      </c>
      <c r="F3708">
        <v>15.882999999999999</v>
      </c>
      <c r="G3708">
        <v>40001003</v>
      </c>
      <c r="H3708">
        <v>0.2</v>
      </c>
      <c r="I3708">
        <v>2022</v>
      </c>
      <c r="J3708" t="s">
        <v>162</v>
      </c>
      <c r="K3708" t="s">
        <v>48</v>
      </c>
      <c r="L3708" s="127">
        <v>0.74722222222222223</v>
      </c>
      <c r="M3708" t="s">
        <v>28</v>
      </c>
      <c r="N3708" t="s">
        <v>29</v>
      </c>
      <c r="O3708" t="s">
        <v>30</v>
      </c>
      <c r="P3708" t="s">
        <v>31</v>
      </c>
      <c r="Q3708" t="s">
        <v>41</v>
      </c>
      <c r="R3708" t="s">
        <v>33</v>
      </c>
      <c r="S3708" t="s">
        <v>42</v>
      </c>
      <c r="T3708" t="s">
        <v>35</v>
      </c>
      <c r="U3708" s="1" t="s">
        <v>64</v>
      </c>
      <c r="V3708">
        <v>1</v>
      </c>
      <c r="W3708">
        <v>0</v>
      </c>
      <c r="X3708">
        <v>0</v>
      </c>
      <c r="Y3708">
        <v>1</v>
      </c>
      <c r="Z3708">
        <v>0</v>
      </c>
    </row>
    <row r="3709" spans="1:26" x14ac:dyDescent="0.25">
      <c r="A3709">
        <v>107055565</v>
      </c>
      <c r="B3709" t="s">
        <v>112</v>
      </c>
      <c r="C3709" t="s">
        <v>65</v>
      </c>
      <c r="D3709">
        <v>10000095</v>
      </c>
      <c r="E3709">
        <v>10000095</v>
      </c>
      <c r="F3709">
        <v>5.0019999999999998</v>
      </c>
      <c r="G3709">
        <v>40001808</v>
      </c>
      <c r="H3709">
        <v>0.88</v>
      </c>
      <c r="I3709">
        <v>2022</v>
      </c>
      <c r="J3709" t="s">
        <v>162</v>
      </c>
      <c r="K3709" t="s">
        <v>27</v>
      </c>
      <c r="L3709" s="127">
        <v>0.50208333333333333</v>
      </c>
      <c r="M3709" t="s">
        <v>28</v>
      </c>
      <c r="N3709" t="s">
        <v>49</v>
      </c>
      <c r="O3709" t="s">
        <v>30</v>
      </c>
      <c r="P3709" t="s">
        <v>54</v>
      </c>
      <c r="Q3709" t="s">
        <v>32</v>
      </c>
      <c r="R3709" t="s">
        <v>33</v>
      </c>
      <c r="S3709" t="s">
        <v>42</v>
      </c>
      <c r="T3709" t="s">
        <v>35</v>
      </c>
      <c r="U3709" s="1" t="s">
        <v>36</v>
      </c>
      <c r="V3709">
        <v>3</v>
      </c>
      <c r="W3709">
        <v>0</v>
      </c>
      <c r="X3709">
        <v>0</v>
      </c>
      <c r="Y3709">
        <v>0</v>
      </c>
      <c r="Z3709">
        <v>0</v>
      </c>
    </row>
    <row r="3710" spans="1:26" x14ac:dyDescent="0.25">
      <c r="A3710">
        <v>107055625</v>
      </c>
      <c r="B3710" t="s">
        <v>25</v>
      </c>
      <c r="C3710" t="s">
        <v>65</v>
      </c>
      <c r="D3710">
        <v>10000040</v>
      </c>
      <c r="E3710">
        <v>10000040</v>
      </c>
      <c r="F3710">
        <v>18.678000000000001</v>
      </c>
      <c r="G3710">
        <v>10000440</v>
      </c>
      <c r="H3710">
        <v>0.2</v>
      </c>
      <c r="I3710">
        <v>2022</v>
      </c>
      <c r="J3710" t="s">
        <v>162</v>
      </c>
      <c r="K3710" t="s">
        <v>39</v>
      </c>
      <c r="L3710" s="127">
        <v>0.74375000000000002</v>
      </c>
      <c r="M3710" t="s">
        <v>28</v>
      </c>
      <c r="N3710" t="s">
        <v>49</v>
      </c>
      <c r="O3710" t="s">
        <v>30</v>
      </c>
      <c r="P3710" t="s">
        <v>54</v>
      </c>
      <c r="Q3710" t="s">
        <v>41</v>
      </c>
      <c r="R3710" t="s">
        <v>95</v>
      </c>
      <c r="S3710" t="s">
        <v>42</v>
      </c>
      <c r="T3710" t="s">
        <v>35</v>
      </c>
      <c r="U3710" s="1" t="s">
        <v>43</v>
      </c>
      <c r="V3710">
        <v>1</v>
      </c>
      <c r="W3710">
        <v>0</v>
      </c>
      <c r="X3710">
        <v>0</v>
      </c>
      <c r="Y3710">
        <v>0</v>
      </c>
      <c r="Z3710">
        <v>1</v>
      </c>
    </row>
    <row r="3711" spans="1:26" x14ac:dyDescent="0.25">
      <c r="A3711">
        <v>107055657</v>
      </c>
      <c r="B3711" t="s">
        <v>242</v>
      </c>
      <c r="C3711" t="s">
        <v>122</v>
      </c>
      <c r="D3711">
        <v>40001335</v>
      </c>
      <c r="E3711">
        <v>40001335</v>
      </c>
      <c r="F3711">
        <v>3.4489999999999998</v>
      </c>
      <c r="G3711">
        <v>40001336</v>
      </c>
      <c r="H3711">
        <v>0.8</v>
      </c>
      <c r="I3711">
        <v>2022</v>
      </c>
      <c r="J3711" t="s">
        <v>162</v>
      </c>
      <c r="K3711" t="s">
        <v>39</v>
      </c>
      <c r="L3711" s="127">
        <v>0.6069444444444444</v>
      </c>
      <c r="M3711" t="s">
        <v>40</v>
      </c>
      <c r="N3711" t="s">
        <v>49</v>
      </c>
      <c r="O3711" t="s">
        <v>30</v>
      </c>
      <c r="P3711" t="s">
        <v>54</v>
      </c>
      <c r="Q3711" t="s">
        <v>41</v>
      </c>
      <c r="R3711" t="s">
        <v>33</v>
      </c>
      <c r="S3711" t="s">
        <v>42</v>
      </c>
      <c r="T3711" t="s">
        <v>35</v>
      </c>
      <c r="U3711" s="1" t="s">
        <v>36</v>
      </c>
      <c r="V3711">
        <v>2</v>
      </c>
      <c r="W3711">
        <v>0</v>
      </c>
      <c r="X3711">
        <v>0</v>
      </c>
      <c r="Y3711">
        <v>0</v>
      </c>
      <c r="Z3711">
        <v>0</v>
      </c>
    </row>
    <row r="3712" spans="1:26" x14ac:dyDescent="0.25">
      <c r="A3712">
        <v>107055685</v>
      </c>
      <c r="B3712" t="s">
        <v>114</v>
      </c>
      <c r="C3712" t="s">
        <v>65</v>
      </c>
      <c r="D3712">
        <v>10000095</v>
      </c>
      <c r="E3712">
        <v>10000095</v>
      </c>
      <c r="F3712">
        <v>1.06</v>
      </c>
      <c r="G3712">
        <v>30000050</v>
      </c>
      <c r="H3712">
        <v>0.5</v>
      </c>
      <c r="I3712">
        <v>2022</v>
      </c>
      <c r="J3712" t="s">
        <v>162</v>
      </c>
      <c r="K3712" t="s">
        <v>39</v>
      </c>
      <c r="L3712" s="127">
        <v>0.30277777777777776</v>
      </c>
      <c r="M3712" t="s">
        <v>28</v>
      </c>
      <c r="N3712" t="s">
        <v>29</v>
      </c>
      <c r="O3712" t="s">
        <v>30</v>
      </c>
      <c r="P3712" t="s">
        <v>31</v>
      </c>
      <c r="Q3712" t="s">
        <v>41</v>
      </c>
      <c r="R3712" t="s">
        <v>33</v>
      </c>
      <c r="S3712" t="s">
        <v>42</v>
      </c>
      <c r="T3712" t="s">
        <v>35</v>
      </c>
      <c r="U3712" s="1" t="s">
        <v>36</v>
      </c>
      <c r="V3712">
        <v>2</v>
      </c>
      <c r="W3712">
        <v>0</v>
      </c>
      <c r="X3712">
        <v>0</v>
      </c>
      <c r="Y3712">
        <v>0</v>
      </c>
      <c r="Z3712">
        <v>0</v>
      </c>
    </row>
    <row r="3713" spans="1:26" x14ac:dyDescent="0.25">
      <c r="A3713">
        <v>107055697</v>
      </c>
      <c r="B3713" t="s">
        <v>143</v>
      </c>
      <c r="C3713" t="s">
        <v>65</v>
      </c>
      <c r="D3713">
        <v>10000040</v>
      </c>
      <c r="E3713">
        <v>10000040</v>
      </c>
      <c r="F3713">
        <v>8.0449999999999999</v>
      </c>
      <c r="G3713">
        <v>40001240</v>
      </c>
      <c r="H3713">
        <v>4.7E-2</v>
      </c>
      <c r="I3713">
        <v>2022</v>
      </c>
      <c r="J3713" t="s">
        <v>162</v>
      </c>
      <c r="K3713" t="s">
        <v>53</v>
      </c>
      <c r="L3713" s="127">
        <v>0.53541666666666665</v>
      </c>
      <c r="M3713" t="s">
        <v>28</v>
      </c>
      <c r="N3713" t="s">
        <v>29</v>
      </c>
      <c r="O3713" t="s">
        <v>30</v>
      </c>
      <c r="P3713" t="s">
        <v>31</v>
      </c>
      <c r="Q3713" t="s">
        <v>41</v>
      </c>
      <c r="R3713" t="s">
        <v>33</v>
      </c>
      <c r="S3713" t="s">
        <v>42</v>
      </c>
      <c r="T3713" t="s">
        <v>35</v>
      </c>
      <c r="U3713" s="1" t="s">
        <v>36</v>
      </c>
      <c r="V3713">
        <v>1</v>
      </c>
      <c r="W3713">
        <v>0</v>
      </c>
      <c r="X3713">
        <v>0</v>
      </c>
      <c r="Y3713">
        <v>0</v>
      </c>
      <c r="Z3713">
        <v>0</v>
      </c>
    </row>
    <row r="3714" spans="1:26" x14ac:dyDescent="0.25">
      <c r="A3714">
        <v>107055718</v>
      </c>
      <c r="B3714" t="s">
        <v>81</v>
      </c>
      <c r="C3714" t="s">
        <v>65</v>
      </c>
      <c r="D3714">
        <v>10000077</v>
      </c>
      <c r="E3714">
        <v>10000077</v>
      </c>
      <c r="F3714">
        <v>23.059000000000001</v>
      </c>
      <c r="G3714">
        <v>50011776</v>
      </c>
      <c r="H3714">
        <v>0.1</v>
      </c>
      <c r="I3714">
        <v>2022</v>
      </c>
      <c r="J3714" t="s">
        <v>162</v>
      </c>
      <c r="K3714" t="s">
        <v>53</v>
      </c>
      <c r="L3714" s="127">
        <v>0.93125000000000002</v>
      </c>
      <c r="M3714" t="s">
        <v>40</v>
      </c>
      <c r="N3714" t="s">
        <v>49</v>
      </c>
      <c r="O3714" t="s">
        <v>30</v>
      </c>
      <c r="P3714" t="s">
        <v>54</v>
      </c>
      <c r="Q3714" t="s">
        <v>41</v>
      </c>
      <c r="R3714" t="s">
        <v>33</v>
      </c>
      <c r="S3714" t="s">
        <v>42</v>
      </c>
      <c r="T3714" t="s">
        <v>57</v>
      </c>
      <c r="U3714" s="1" t="s">
        <v>43</v>
      </c>
      <c r="V3714">
        <v>2</v>
      </c>
      <c r="W3714">
        <v>0</v>
      </c>
      <c r="X3714">
        <v>0</v>
      </c>
      <c r="Y3714">
        <v>0</v>
      </c>
      <c r="Z3714">
        <v>2</v>
      </c>
    </row>
    <row r="3715" spans="1:26" x14ac:dyDescent="0.25">
      <c r="A3715">
        <v>107055719</v>
      </c>
      <c r="B3715" t="s">
        <v>86</v>
      </c>
      <c r="C3715" t="s">
        <v>65</v>
      </c>
      <c r="D3715">
        <v>10000026</v>
      </c>
      <c r="E3715">
        <v>10000026</v>
      </c>
      <c r="F3715">
        <v>18.850000000000001</v>
      </c>
      <c r="G3715">
        <v>10000040</v>
      </c>
      <c r="H3715">
        <v>0.1</v>
      </c>
      <c r="I3715">
        <v>2022</v>
      </c>
      <c r="J3715" t="s">
        <v>162</v>
      </c>
      <c r="K3715" t="s">
        <v>53</v>
      </c>
      <c r="L3715" s="127">
        <v>0.42569444444444443</v>
      </c>
      <c r="M3715" t="s">
        <v>28</v>
      </c>
      <c r="N3715" t="s">
        <v>49</v>
      </c>
      <c r="O3715" t="s">
        <v>30</v>
      </c>
      <c r="P3715" t="s">
        <v>68</v>
      </c>
      <c r="Q3715" t="s">
        <v>41</v>
      </c>
      <c r="S3715" t="s">
        <v>42</v>
      </c>
      <c r="T3715" t="s">
        <v>35</v>
      </c>
      <c r="U3715" s="1" t="s">
        <v>43</v>
      </c>
      <c r="V3715">
        <v>2</v>
      </c>
      <c r="W3715">
        <v>0</v>
      </c>
      <c r="X3715">
        <v>0</v>
      </c>
      <c r="Y3715">
        <v>0</v>
      </c>
      <c r="Z3715">
        <v>1</v>
      </c>
    </row>
    <row r="3716" spans="1:26" x14ac:dyDescent="0.25">
      <c r="A3716">
        <v>107055727</v>
      </c>
      <c r="B3716" t="s">
        <v>44</v>
      </c>
      <c r="C3716" t="s">
        <v>45</v>
      </c>
      <c r="D3716">
        <v>50000545</v>
      </c>
      <c r="E3716">
        <v>30000055</v>
      </c>
      <c r="F3716">
        <v>8.173</v>
      </c>
      <c r="G3716">
        <v>50011441</v>
      </c>
      <c r="H3716">
        <v>7.0000000000000007E-2</v>
      </c>
      <c r="I3716">
        <v>2022</v>
      </c>
      <c r="J3716" t="s">
        <v>162</v>
      </c>
      <c r="K3716" t="s">
        <v>27</v>
      </c>
      <c r="L3716" s="127">
        <v>0.76666666666666661</v>
      </c>
      <c r="M3716" t="s">
        <v>28</v>
      </c>
      <c r="N3716" t="s">
        <v>29</v>
      </c>
      <c r="O3716" t="s">
        <v>30</v>
      </c>
      <c r="P3716" t="s">
        <v>31</v>
      </c>
      <c r="Q3716" t="s">
        <v>41</v>
      </c>
      <c r="R3716" t="s">
        <v>75</v>
      </c>
      <c r="S3716" t="s">
        <v>42</v>
      </c>
      <c r="T3716" t="s">
        <v>35</v>
      </c>
      <c r="U3716" s="1" t="s">
        <v>36</v>
      </c>
      <c r="V3716">
        <v>5</v>
      </c>
      <c r="W3716">
        <v>0</v>
      </c>
      <c r="X3716">
        <v>0</v>
      </c>
      <c r="Y3716">
        <v>0</v>
      </c>
      <c r="Z3716">
        <v>0</v>
      </c>
    </row>
    <row r="3717" spans="1:26" x14ac:dyDescent="0.25">
      <c r="A3717">
        <v>107055743</v>
      </c>
      <c r="B3717" t="s">
        <v>96</v>
      </c>
      <c r="C3717" t="s">
        <v>38</v>
      </c>
      <c r="D3717">
        <v>20000052</v>
      </c>
      <c r="E3717">
        <v>20000052</v>
      </c>
      <c r="F3717">
        <v>4.7469999999999999</v>
      </c>
      <c r="G3717">
        <v>10000040</v>
      </c>
      <c r="H3717">
        <v>5.7000000000000002E-2</v>
      </c>
      <c r="I3717">
        <v>2022</v>
      </c>
      <c r="J3717" t="s">
        <v>162</v>
      </c>
      <c r="K3717" t="s">
        <v>48</v>
      </c>
      <c r="L3717" s="127">
        <v>0.8979166666666667</v>
      </c>
      <c r="M3717" t="s">
        <v>28</v>
      </c>
      <c r="N3717" t="s">
        <v>49</v>
      </c>
      <c r="O3717" t="s">
        <v>30</v>
      </c>
      <c r="P3717" t="s">
        <v>68</v>
      </c>
      <c r="Q3717" t="s">
        <v>41</v>
      </c>
      <c r="R3717" t="s">
        <v>33</v>
      </c>
      <c r="S3717" t="s">
        <v>42</v>
      </c>
      <c r="T3717" t="s">
        <v>57</v>
      </c>
      <c r="U3717" s="1" t="s">
        <v>36</v>
      </c>
      <c r="V3717">
        <v>2</v>
      </c>
      <c r="W3717">
        <v>0</v>
      </c>
      <c r="X3717">
        <v>0</v>
      </c>
      <c r="Y3717">
        <v>0</v>
      </c>
      <c r="Z3717">
        <v>0</v>
      </c>
    </row>
    <row r="3718" spans="1:26" x14ac:dyDescent="0.25">
      <c r="A3718">
        <v>107056820</v>
      </c>
      <c r="B3718" t="s">
        <v>94</v>
      </c>
      <c r="C3718" t="s">
        <v>45</v>
      </c>
      <c r="D3718">
        <v>50014250</v>
      </c>
      <c r="E3718">
        <v>40002060</v>
      </c>
      <c r="F3718">
        <v>4.8920000000000003</v>
      </c>
      <c r="G3718">
        <v>50006355</v>
      </c>
      <c r="H3718">
        <v>0</v>
      </c>
      <c r="I3718">
        <v>2022</v>
      </c>
      <c r="J3718" t="s">
        <v>162</v>
      </c>
      <c r="K3718" t="s">
        <v>53</v>
      </c>
      <c r="L3718" s="127">
        <v>0.3840277777777778</v>
      </c>
      <c r="M3718" t="s">
        <v>28</v>
      </c>
      <c r="N3718" t="s">
        <v>49</v>
      </c>
      <c r="P3718" t="s">
        <v>31</v>
      </c>
      <c r="Q3718" t="s">
        <v>41</v>
      </c>
      <c r="R3718" t="s">
        <v>50</v>
      </c>
      <c r="S3718" t="s">
        <v>42</v>
      </c>
      <c r="T3718" t="s">
        <v>102</v>
      </c>
      <c r="U3718" s="1" t="s">
        <v>36</v>
      </c>
      <c r="V3718">
        <v>1</v>
      </c>
      <c r="W3718">
        <v>0</v>
      </c>
      <c r="X3718">
        <v>0</v>
      </c>
      <c r="Y3718">
        <v>0</v>
      </c>
      <c r="Z3718">
        <v>0</v>
      </c>
    </row>
    <row r="3719" spans="1:26" x14ac:dyDescent="0.25">
      <c r="A3719">
        <v>107056844</v>
      </c>
      <c r="B3719" t="s">
        <v>97</v>
      </c>
      <c r="C3719" t="s">
        <v>45</v>
      </c>
      <c r="D3719">
        <v>50034002</v>
      </c>
      <c r="E3719">
        <v>50034002</v>
      </c>
      <c r="F3719">
        <v>0.78900000000000003</v>
      </c>
      <c r="G3719">
        <v>50005021</v>
      </c>
      <c r="H3719">
        <v>0</v>
      </c>
      <c r="I3719">
        <v>2022</v>
      </c>
      <c r="J3719" t="s">
        <v>162</v>
      </c>
      <c r="K3719" t="s">
        <v>48</v>
      </c>
      <c r="L3719" s="127">
        <v>0.83333333333333337</v>
      </c>
      <c r="M3719" t="s">
        <v>28</v>
      </c>
      <c r="N3719" t="s">
        <v>29</v>
      </c>
      <c r="O3719" t="s">
        <v>30</v>
      </c>
      <c r="P3719" t="s">
        <v>54</v>
      </c>
      <c r="Q3719" t="s">
        <v>41</v>
      </c>
      <c r="R3719" t="s">
        <v>50</v>
      </c>
      <c r="S3719" t="s">
        <v>42</v>
      </c>
      <c r="T3719" t="s">
        <v>57</v>
      </c>
      <c r="U3719" s="1" t="s">
        <v>36</v>
      </c>
      <c r="V3719">
        <v>2</v>
      </c>
      <c r="W3719">
        <v>0</v>
      </c>
      <c r="X3719">
        <v>0</v>
      </c>
      <c r="Y3719">
        <v>0</v>
      </c>
      <c r="Z3719">
        <v>0</v>
      </c>
    </row>
    <row r="3720" spans="1:26" x14ac:dyDescent="0.25">
      <c r="A3720">
        <v>107056902</v>
      </c>
      <c r="B3720" t="s">
        <v>78</v>
      </c>
      <c r="C3720" t="s">
        <v>65</v>
      </c>
      <c r="D3720">
        <v>10000085</v>
      </c>
      <c r="E3720">
        <v>10000085</v>
      </c>
      <c r="F3720">
        <v>1.6120000000000001</v>
      </c>
      <c r="G3720">
        <v>201070</v>
      </c>
      <c r="H3720">
        <v>0.5</v>
      </c>
      <c r="I3720">
        <v>2022</v>
      </c>
      <c r="J3720" t="s">
        <v>162</v>
      </c>
      <c r="K3720" t="s">
        <v>53</v>
      </c>
      <c r="L3720" s="127">
        <v>0.94652777777777775</v>
      </c>
      <c r="M3720" t="s">
        <v>28</v>
      </c>
      <c r="N3720" t="s">
        <v>49</v>
      </c>
      <c r="O3720" t="s">
        <v>30</v>
      </c>
      <c r="P3720" t="s">
        <v>31</v>
      </c>
      <c r="Q3720" t="s">
        <v>41</v>
      </c>
      <c r="S3720" t="s">
        <v>42</v>
      </c>
      <c r="T3720" t="s">
        <v>57</v>
      </c>
      <c r="U3720" s="1" t="s">
        <v>36</v>
      </c>
      <c r="V3720">
        <v>1</v>
      </c>
      <c r="W3720">
        <v>0</v>
      </c>
      <c r="X3720">
        <v>0</v>
      </c>
      <c r="Y3720">
        <v>0</v>
      </c>
      <c r="Z3720">
        <v>0</v>
      </c>
    </row>
    <row r="3721" spans="1:26" x14ac:dyDescent="0.25">
      <c r="A3721">
        <v>107056909</v>
      </c>
      <c r="B3721" t="s">
        <v>97</v>
      </c>
      <c r="C3721" t="s">
        <v>38</v>
      </c>
      <c r="D3721">
        <v>20000029</v>
      </c>
      <c r="E3721">
        <v>20000029</v>
      </c>
      <c r="F3721">
        <v>17.440999999999999</v>
      </c>
      <c r="G3721">
        <v>50010713</v>
      </c>
      <c r="H3721">
        <v>0</v>
      </c>
      <c r="I3721">
        <v>2022</v>
      </c>
      <c r="J3721" t="s">
        <v>162</v>
      </c>
      <c r="K3721" t="s">
        <v>48</v>
      </c>
      <c r="L3721" s="127">
        <v>0.90277777777777779</v>
      </c>
      <c r="M3721" t="s">
        <v>40</v>
      </c>
      <c r="N3721" t="s">
        <v>49</v>
      </c>
      <c r="O3721" t="s">
        <v>30</v>
      </c>
      <c r="P3721" t="s">
        <v>68</v>
      </c>
      <c r="Q3721" t="s">
        <v>41</v>
      </c>
      <c r="R3721" t="s">
        <v>33</v>
      </c>
      <c r="S3721" t="s">
        <v>42</v>
      </c>
      <c r="T3721" t="s">
        <v>47</v>
      </c>
      <c r="U3721" s="1" t="s">
        <v>36</v>
      </c>
      <c r="V3721">
        <v>2</v>
      </c>
      <c r="W3721">
        <v>0</v>
      </c>
      <c r="X3721">
        <v>0</v>
      </c>
      <c r="Y3721">
        <v>0</v>
      </c>
      <c r="Z3721">
        <v>0</v>
      </c>
    </row>
    <row r="3722" spans="1:26" x14ac:dyDescent="0.25">
      <c r="A3722">
        <v>107056911</v>
      </c>
      <c r="B3722" t="s">
        <v>97</v>
      </c>
      <c r="C3722" t="s">
        <v>38</v>
      </c>
      <c r="D3722">
        <v>20000029</v>
      </c>
      <c r="E3722">
        <v>20000029</v>
      </c>
      <c r="F3722">
        <v>17.440999999999999</v>
      </c>
      <c r="G3722">
        <v>50010713</v>
      </c>
      <c r="H3722">
        <v>0</v>
      </c>
      <c r="I3722">
        <v>2022</v>
      </c>
      <c r="J3722" t="s">
        <v>162</v>
      </c>
      <c r="K3722" t="s">
        <v>48</v>
      </c>
      <c r="L3722" s="127">
        <v>0.87083333333333324</v>
      </c>
      <c r="M3722" t="s">
        <v>77</v>
      </c>
      <c r="N3722" t="s">
        <v>49</v>
      </c>
      <c r="O3722" t="s">
        <v>30</v>
      </c>
      <c r="P3722" t="s">
        <v>68</v>
      </c>
      <c r="Q3722" t="s">
        <v>41</v>
      </c>
      <c r="R3722" t="s">
        <v>33</v>
      </c>
      <c r="S3722" t="s">
        <v>42</v>
      </c>
      <c r="T3722" t="s">
        <v>47</v>
      </c>
      <c r="U3722" s="1" t="s">
        <v>36</v>
      </c>
      <c r="V3722">
        <v>6</v>
      </c>
      <c r="W3722">
        <v>0</v>
      </c>
      <c r="X3722">
        <v>0</v>
      </c>
      <c r="Y3722">
        <v>0</v>
      </c>
      <c r="Z3722">
        <v>0</v>
      </c>
    </row>
    <row r="3723" spans="1:26" x14ac:dyDescent="0.25">
      <c r="A3723">
        <v>107056916</v>
      </c>
      <c r="B3723" t="s">
        <v>248</v>
      </c>
      <c r="C3723" t="s">
        <v>38</v>
      </c>
      <c r="D3723">
        <v>20000064</v>
      </c>
      <c r="E3723">
        <v>20000064</v>
      </c>
      <c r="F3723">
        <v>999.99900000000002</v>
      </c>
      <c r="G3723">
        <v>50014106</v>
      </c>
      <c r="H3723">
        <v>0</v>
      </c>
      <c r="I3723">
        <v>2022</v>
      </c>
      <c r="J3723" t="s">
        <v>162</v>
      </c>
      <c r="K3723" t="s">
        <v>53</v>
      </c>
      <c r="L3723" s="127">
        <v>0.46180555555555558</v>
      </c>
      <c r="M3723" t="s">
        <v>28</v>
      </c>
      <c r="N3723" t="s">
        <v>49</v>
      </c>
      <c r="O3723" t="s">
        <v>30</v>
      </c>
      <c r="P3723" t="s">
        <v>54</v>
      </c>
      <c r="Q3723" t="s">
        <v>41</v>
      </c>
      <c r="R3723" t="s">
        <v>61</v>
      </c>
      <c r="S3723" t="s">
        <v>42</v>
      </c>
      <c r="T3723" t="s">
        <v>57</v>
      </c>
      <c r="U3723" s="1" t="s">
        <v>36</v>
      </c>
      <c r="V3723">
        <v>1</v>
      </c>
      <c r="W3723">
        <v>0</v>
      </c>
      <c r="X3723">
        <v>0</v>
      </c>
      <c r="Y3723">
        <v>0</v>
      </c>
      <c r="Z3723">
        <v>0</v>
      </c>
    </row>
    <row r="3724" spans="1:26" x14ac:dyDescent="0.25">
      <c r="A3724">
        <v>107057066</v>
      </c>
      <c r="B3724" t="s">
        <v>138</v>
      </c>
      <c r="C3724" t="s">
        <v>45</v>
      </c>
      <c r="D3724">
        <v>50000980</v>
      </c>
      <c r="E3724">
        <v>50000980</v>
      </c>
      <c r="F3724">
        <v>0.33900000000000002</v>
      </c>
      <c r="G3724">
        <v>50003437</v>
      </c>
      <c r="H3724">
        <v>8.9999999999999993E-3</v>
      </c>
      <c r="I3724">
        <v>2022</v>
      </c>
      <c r="J3724" t="s">
        <v>162</v>
      </c>
      <c r="K3724" t="s">
        <v>53</v>
      </c>
      <c r="L3724" s="127">
        <v>0.51666666666666672</v>
      </c>
      <c r="M3724" t="s">
        <v>28</v>
      </c>
      <c r="N3724" t="s">
        <v>49</v>
      </c>
      <c r="O3724" t="s">
        <v>30</v>
      </c>
      <c r="P3724" t="s">
        <v>31</v>
      </c>
      <c r="Q3724" t="s">
        <v>41</v>
      </c>
      <c r="R3724" t="s">
        <v>33</v>
      </c>
      <c r="S3724" t="s">
        <v>42</v>
      </c>
      <c r="T3724" t="s">
        <v>35</v>
      </c>
      <c r="U3724" s="1" t="s">
        <v>36</v>
      </c>
      <c r="V3724">
        <v>2</v>
      </c>
      <c r="W3724">
        <v>0</v>
      </c>
      <c r="X3724">
        <v>0</v>
      </c>
      <c r="Y3724">
        <v>0</v>
      </c>
      <c r="Z3724">
        <v>0</v>
      </c>
    </row>
    <row r="3725" spans="1:26" x14ac:dyDescent="0.25">
      <c r="A3725">
        <v>107057199</v>
      </c>
      <c r="B3725" t="s">
        <v>106</v>
      </c>
      <c r="C3725" t="s">
        <v>65</v>
      </c>
      <c r="D3725">
        <v>10000095</v>
      </c>
      <c r="E3725">
        <v>10000095</v>
      </c>
      <c r="F3725">
        <v>20.018999999999998</v>
      </c>
      <c r="G3725">
        <v>200580</v>
      </c>
      <c r="H3725">
        <v>1</v>
      </c>
      <c r="I3725">
        <v>2022</v>
      </c>
      <c r="J3725" t="s">
        <v>162</v>
      </c>
      <c r="K3725" t="s">
        <v>55</v>
      </c>
      <c r="L3725" s="127">
        <v>0.43194444444444446</v>
      </c>
      <c r="M3725" t="s">
        <v>28</v>
      </c>
      <c r="N3725" t="s">
        <v>29</v>
      </c>
      <c r="O3725" t="s">
        <v>30</v>
      </c>
      <c r="P3725" t="s">
        <v>31</v>
      </c>
      <c r="Q3725" t="s">
        <v>62</v>
      </c>
      <c r="R3725" t="s">
        <v>33</v>
      </c>
      <c r="S3725" t="s">
        <v>34</v>
      </c>
      <c r="T3725" t="s">
        <v>35</v>
      </c>
      <c r="U3725" s="1" t="s">
        <v>36</v>
      </c>
      <c r="V3725">
        <v>2</v>
      </c>
      <c r="W3725">
        <v>0</v>
      </c>
      <c r="X3725">
        <v>0</v>
      </c>
      <c r="Y3725">
        <v>0</v>
      </c>
      <c r="Z3725">
        <v>0</v>
      </c>
    </row>
    <row r="3726" spans="1:26" x14ac:dyDescent="0.25">
      <c r="A3726">
        <v>107057216</v>
      </c>
      <c r="B3726" t="s">
        <v>144</v>
      </c>
      <c r="C3726" t="s">
        <v>65</v>
      </c>
      <c r="D3726">
        <v>10000077</v>
      </c>
      <c r="E3726">
        <v>10000077</v>
      </c>
      <c r="F3726">
        <v>4.7640000000000002</v>
      </c>
      <c r="G3726">
        <v>20000421</v>
      </c>
      <c r="H3726">
        <v>4.0000000000000001E-3</v>
      </c>
      <c r="I3726">
        <v>2022</v>
      </c>
      <c r="J3726" t="s">
        <v>162</v>
      </c>
      <c r="K3726" t="s">
        <v>48</v>
      </c>
      <c r="L3726" s="127">
        <v>0.47569444444444442</v>
      </c>
      <c r="M3726" t="s">
        <v>28</v>
      </c>
      <c r="N3726" t="s">
        <v>49</v>
      </c>
      <c r="O3726" t="s">
        <v>30</v>
      </c>
      <c r="P3726" t="s">
        <v>54</v>
      </c>
      <c r="Q3726" t="s">
        <v>41</v>
      </c>
      <c r="R3726" t="s">
        <v>76</v>
      </c>
      <c r="S3726" t="s">
        <v>42</v>
      </c>
      <c r="T3726" t="s">
        <v>35</v>
      </c>
      <c r="U3726" s="1" t="s">
        <v>36</v>
      </c>
      <c r="V3726">
        <v>2</v>
      </c>
      <c r="W3726">
        <v>0</v>
      </c>
      <c r="X3726">
        <v>0</v>
      </c>
      <c r="Y3726">
        <v>0</v>
      </c>
      <c r="Z3726">
        <v>0</v>
      </c>
    </row>
    <row r="3727" spans="1:26" x14ac:dyDescent="0.25">
      <c r="A3727">
        <v>107057244</v>
      </c>
      <c r="B3727" t="s">
        <v>106</v>
      </c>
      <c r="C3727" t="s">
        <v>67</v>
      </c>
      <c r="D3727">
        <v>30000295</v>
      </c>
      <c r="E3727">
        <v>30000295</v>
      </c>
      <c r="F3727">
        <v>999.99900000000002</v>
      </c>
      <c r="G3727">
        <v>40001113</v>
      </c>
      <c r="H3727">
        <v>0.2</v>
      </c>
      <c r="I3727">
        <v>2022</v>
      </c>
      <c r="J3727" t="s">
        <v>162</v>
      </c>
      <c r="K3727" t="s">
        <v>55</v>
      </c>
      <c r="L3727" s="127">
        <v>0.97569444444444453</v>
      </c>
      <c r="M3727" t="s">
        <v>28</v>
      </c>
      <c r="N3727" t="s">
        <v>29</v>
      </c>
      <c r="O3727" t="s">
        <v>30</v>
      </c>
      <c r="P3727" t="s">
        <v>54</v>
      </c>
      <c r="Q3727" t="s">
        <v>62</v>
      </c>
      <c r="R3727" t="s">
        <v>33</v>
      </c>
      <c r="S3727" t="s">
        <v>34</v>
      </c>
      <c r="T3727" t="s">
        <v>57</v>
      </c>
      <c r="U3727" s="1" t="s">
        <v>85</v>
      </c>
      <c r="V3727">
        <v>2</v>
      </c>
      <c r="W3727">
        <v>0</v>
      </c>
      <c r="X3727">
        <v>1</v>
      </c>
      <c r="Y3727">
        <v>1</v>
      </c>
      <c r="Z3727">
        <v>0</v>
      </c>
    </row>
    <row r="3728" spans="1:26" x14ac:dyDescent="0.25">
      <c r="A3728">
        <v>107057246</v>
      </c>
      <c r="B3728" t="s">
        <v>106</v>
      </c>
      <c r="C3728" t="s">
        <v>65</v>
      </c>
      <c r="D3728">
        <v>10000095</v>
      </c>
      <c r="E3728">
        <v>10000095</v>
      </c>
      <c r="F3728">
        <v>26.248000000000001</v>
      </c>
      <c r="G3728">
        <v>200650</v>
      </c>
      <c r="H3728">
        <v>0.2</v>
      </c>
      <c r="I3728">
        <v>2022</v>
      </c>
      <c r="J3728" t="s">
        <v>162</v>
      </c>
      <c r="K3728" t="s">
        <v>60</v>
      </c>
      <c r="L3728" s="127">
        <v>0.65416666666666667</v>
      </c>
      <c r="M3728" t="s">
        <v>28</v>
      </c>
      <c r="N3728" t="s">
        <v>49</v>
      </c>
      <c r="O3728" t="s">
        <v>30</v>
      </c>
      <c r="P3728" t="s">
        <v>31</v>
      </c>
      <c r="Q3728" t="s">
        <v>41</v>
      </c>
      <c r="R3728" t="s">
        <v>33</v>
      </c>
      <c r="S3728" t="s">
        <v>42</v>
      </c>
      <c r="T3728" t="s">
        <v>35</v>
      </c>
      <c r="U3728" s="1" t="s">
        <v>64</v>
      </c>
      <c r="V3728">
        <v>5</v>
      </c>
      <c r="W3728">
        <v>0</v>
      </c>
      <c r="X3728">
        <v>0</v>
      </c>
      <c r="Y3728">
        <v>1</v>
      </c>
      <c r="Z3728">
        <v>0</v>
      </c>
    </row>
    <row r="3729" spans="1:26" x14ac:dyDescent="0.25">
      <c r="A3729">
        <v>107057260</v>
      </c>
      <c r="B3729" t="s">
        <v>106</v>
      </c>
      <c r="C3729" t="s">
        <v>65</v>
      </c>
      <c r="D3729">
        <v>10000095</v>
      </c>
      <c r="E3729">
        <v>10000095</v>
      </c>
      <c r="F3729">
        <v>25.056000000000001</v>
      </c>
      <c r="G3729">
        <v>200640</v>
      </c>
      <c r="H3729">
        <v>0</v>
      </c>
      <c r="I3729">
        <v>2022</v>
      </c>
      <c r="J3729" t="s">
        <v>162</v>
      </c>
      <c r="K3729" t="s">
        <v>27</v>
      </c>
      <c r="L3729" s="127">
        <v>0.28611111111111115</v>
      </c>
      <c r="M3729" t="s">
        <v>28</v>
      </c>
      <c r="N3729" t="s">
        <v>49</v>
      </c>
      <c r="O3729" t="s">
        <v>30</v>
      </c>
      <c r="P3729" t="s">
        <v>54</v>
      </c>
      <c r="Q3729" t="s">
        <v>62</v>
      </c>
      <c r="R3729" t="s">
        <v>33</v>
      </c>
      <c r="S3729" t="s">
        <v>34</v>
      </c>
      <c r="T3729" t="s">
        <v>74</v>
      </c>
      <c r="U3729" s="1" t="s">
        <v>36</v>
      </c>
      <c r="V3729">
        <v>2</v>
      </c>
      <c r="W3729">
        <v>0</v>
      </c>
      <c r="X3729">
        <v>0</v>
      </c>
      <c r="Y3729">
        <v>0</v>
      </c>
      <c r="Z3729">
        <v>0</v>
      </c>
    </row>
    <row r="3730" spans="1:26" x14ac:dyDescent="0.25">
      <c r="A3730">
        <v>107057284</v>
      </c>
      <c r="B3730" t="s">
        <v>25</v>
      </c>
      <c r="C3730" t="s">
        <v>65</v>
      </c>
      <c r="D3730">
        <v>10000040</v>
      </c>
      <c r="E3730">
        <v>10000040</v>
      </c>
      <c r="F3730">
        <v>1.29</v>
      </c>
      <c r="G3730">
        <v>40003015</v>
      </c>
      <c r="H3730">
        <v>0.28999999999999998</v>
      </c>
      <c r="I3730">
        <v>2022</v>
      </c>
      <c r="J3730" t="s">
        <v>162</v>
      </c>
      <c r="K3730" t="s">
        <v>60</v>
      </c>
      <c r="L3730" s="127">
        <v>0.87708333333333333</v>
      </c>
      <c r="M3730" t="s">
        <v>28</v>
      </c>
      <c r="N3730" t="s">
        <v>29</v>
      </c>
      <c r="O3730" t="s">
        <v>30</v>
      </c>
      <c r="P3730" t="s">
        <v>68</v>
      </c>
      <c r="Q3730" t="s">
        <v>62</v>
      </c>
      <c r="R3730" t="s">
        <v>33</v>
      </c>
      <c r="S3730" t="s">
        <v>34</v>
      </c>
      <c r="T3730" t="s">
        <v>57</v>
      </c>
      <c r="U3730" s="1" t="s">
        <v>36</v>
      </c>
      <c r="V3730">
        <v>4</v>
      </c>
      <c r="W3730">
        <v>0</v>
      </c>
      <c r="X3730">
        <v>0</v>
      </c>
      <c r="Y3730">
        <v>0</v>
      </c>
      <c r="Z3730">
        <v>0</v>
      </c>
    </row>
    <row r="3731" spans="1:26" x14ac:dyDescent="0.25">
      <c r="A3731">
        <v>107057292</v>
      </c>
      <c r="B3731" t="s">
        <v>106</v>
      </c>
      <c r="C3731" t="s">
        <v>65</v>
      </c>
      <c r="D3731">
        <v>10000095</v>
      </c>
      <c r="E3731">
        <v>10000095</v>
      </c>
      <c r="F3731">
        <v>19.245999999999999</v>
      </c>
      <c r="G3731">
        <v>20000013</v>
      </c>
      <c r="H3731">
        <v>3.7999999999999999E-2</v>
      </c>
      <c r="I3731">
        <v>2022</v>
      </c>
      <c r="J3731" t="s">
        <v>162</v>
      </c>
      <c r="K3731" t="s">
        <v>48</v>
      </c>
      <c r="L3731" s="127">
        <v>0.30763888888888891</v>
      </c>
      <c r="M3731" t="s">
        <v>28</v>
      </c>
      <c r="N3731" t="s">
        <v>49</v>
      </c>
      <c r="O3731" t="s">
        <v>30</v>
      </c>
      <c r="P3731" t="s">
        <v>31</v>
      </c>
      <c r="Q3731" t="s">
        <v>32</v>
      </c>
      <c r="R3731" t="s">
        <v>33</v>
      </c>
      <c r="S3731" t="s">
        <v>42</v>
      </c>
      <c r="T3731" t="s">
        <v>35</v>
      </c>
      <c r="U3731" s="1" t="s">
        <v>36</v>
      </c>
      <c r="V3731">
        <v>4</v>
      </c>
      <c r="W3731">
        <v>0</v>
      </c>
      <c r="X3731">
        <v>0</v>
      </c>
      <c r="Y3731">
        <v>0</v>
      </c>
      <c r="Z3731">
        <v>0</v>
      </c>
    </row>
    <row r="3732" spans="1:26" x14ac:dyDescent="0.25">
      <c r="A3732">
        <v>107057316</v>
      </c>
      <c r="B3732" t="s">
        <v>103</v>
      </c>
      <c r="C3732" t="s">
        <v>38</v>
      </c>
      <c r="D3732">
        <v>20000074</v>
      </c>
      <c r="E3732">
        <v>20000074</v>
      </c>
      <c r="F3732">
        <v>1.9339999999999999</v>
      </c>
      <c r="G3732">
        <v>29000074</v>
      </c>
      <c r="H3732">
        <v>0.12</v>
      </c>
      <c r="I3732">
        <v>2022</v>
      </c>
      <c r="J3732" t="s">
        <v>162</v>
      </c>
      <c r="K3732" t="s">
        <v>39</v>
      </c>
      <c r="L3732" s="127">
        <v>0.28888888888888892</v>
      </c>
      <c r="M3732" t="s">
        <v>40</v>
      </c>
      <c r="N3732" t="s">
        <v>49</v>
      </c>
      <c r="O3732" t="s">
        <v>30</v>
      </c>
      <c r="P3732" t="s">
        <v>54</v>
      </c>
      <c r="Q3732" t="s">
        <v>41</v>
      </c>
      <c r="R3732" t="s">
        <v>33</v>
      </c>
      <c r="S3732" t="s">
        <v>42</v>
      </c>
      <c r="T3732" t="s">
        <v>35</v>
      </c>
      <c r="U3732" s="1" t="s">
        <v>64</v>
      </c>
      <c r="V3732">
        <v>1</v>
      </c>
      <c r="W3732">
        <v>0</v>
      </c>
      <c r="X3732">
        <v>0</v>
      </c>
      <c r="Y3732">
        <v>1</v>
      </c>
      <c r="Z3732">
        <v>0</v>
      </c>
    </row>
    <row r="3733" spans="1:26" x14ac:dyDescent="0.25">
      <c r="A3733">
        <v>107057358</v>
      </c>
      <c r="B3733" t="s">
        <v>114</v>
      </c>
      <c r="C3733" t="s">
        <v>67</v>
      </c>
      <c r="D3733">
        <v>30000042</v>
      </c>
      <c r="E3733">
        <v>30000042</v>
      </c>
      <c r="F3733">
        <v>999.99900000000002</v>
      </c>
      <c r="G3733">
        <v>40002833</v>
      </c>
      <c r="H3733">
        <v>0</v>
      </c>
      <c r="I3733">
        <v>2022</v>
      </c>
      <c r="J3733" t="s">
        <v>162</v>
      </c>
      <c r="K3733" t="s">
        <v>60</v>
      </c>
      <c r="L3733" s="127">
        <v>0.65347222222222223</v>
      </c>
      <c r="M3733" t="s">
        <v>28</v>
      </c>
      <c r="N3733" t="s">
        <v>29</v>
      </c>
      <c r="O3733" t="s">
        <v>30</v>
      </c>
      <c r="P3733" t="s">
        <v>31</v>
      </c>
      <c r="Q3733" t="s">
        <v>32</v>
      </c>
      <c r="R3733" t="s">
        <v>50</v>
      </c>
      <c r="S3733" t="s">
        <v>42</v>
      </c>
      <c r="T3733" t="s">
        <v>35</v>
      </c>
      <c r="U3733" s="1" t="s">
        <v>36</v>
      </c>
      <c r="V3733">
        <v>2</v>
      </c>
      <c r="W3733">
        <v>0</v>
      </c>
      <c r="X3733">
        <v>0</v>
      </c>
      <c r="Y3733">
        <v>0</v>
      </c>
      <c r="Z3733">
        <v>0</v>
      </c>
    </row>
    <row r="3734" spans="1:26" x14ac:dyDescent="0.25">
      <c r="A3734">
        <v>107057386</v>
      </c>
      <c r="B3734" t="s">
        <v>106</v>
      </c>
      <c r="C3734" t="s">
        <v>65</v>
      </c>
      <c r="D3734">
        <v>10000095</v>
      </c>
      <c r="E3734">
        <v>10000095</v>
      </c>
      <c r="F3734">
        <v>17.869</v>
      </c>
      <c r="G3734">
        <v>40001832</v>
      </c>
      <c r="H3734">
        <v>2</v>
      </c>
      <c r="I3734">
        <v>2022</v>
      </c>
      <c r="J3734" t="s">
        <v>162</v>
      </c>
      <c r="K3734" t="s">
        <v>53</v>
      </c>
      <c r="L3734" s="127">
        <v>0.93055555555555547</v>
      </c>
      <c r="M3734" t="s">
        <v>28</v>
      </c>
      <c r="N3734" t="s">
        <v>29</v>
      </c>
      <c r="O3734" t="s">
        <v>30</v>
      </c>
      <c r="P3734" t="s">
        <v>31</v>
      </c>
      <c r="Q3734" t="s">
        <v>41</v>
      </c>
      <c r="R3734" t="s">
        <v>33</v>
      </c>
      <c r="S3734" t="s">
        <v>42</v>
      </c>
      <c r="T3734" t="s">
        <v>57</v>
      </c>
      <c r="U3734" s="1" t="s">
        <v>36</v>
      </c>
      <c r="V3734">
        <v>1</v>
      </c>
      <c r="W3734">
        <v>0</v>
      </c>
      <c r="X3734">
        <v>0</v>
      </c>
      <c r="Y3734">
        <v>0</v>
      </c>
      <c r="Z3734">
        <v>0</v>
      </c>
    </row>
    <row r="3735" spans="1:26" x14ac:dyDescent="0.25">
      <c r="A3735">
        <v>107057387</v>
      </c>
      <c r="B3735" t="s">
        <v>103</v>
      </c>
      <c r="C3735" t="s">
        <v>65</v>
      </c>
      <c r="D3735">
        <v>10000085</v>
      </c>
      <c r="E3735">
        <v>10000085</v>
      </c>
      <c r="F3735">
        <v>0.3</v>
      </c>
      <c r="G3735" t="s">
        <v>263</v>
      </c>
      <c r="H3735">
        <v>0.3</v>
      </c>
      <c r="I3735">
        <v>2022</v>
      </c>
      <c r="J3735" t="s">
        <v>162</v>
      </c>
      <c r="K3735" t="s">
        <v>53</v>
      </c>
      <c r="L3735" s="127">
        <v>0.82777777777777783</v>
      </c>
      <c r="M3735" t="s">
        <v>28</v>
      </c>
      <c r="N3735" t="s">
        <v>49</v>
      </c>
      <c r="O3735" t="s">
        <v>30</v>
      </c>
      <c r="P3735" t="s">
        <v>54</v>
      </c>
      <c r="Q3735" t="s">
        <v>41</v>
      </c>
      <c r="R3735" t="s">
        <v>33</v>
      </c>
      <c r="S3735" t="s">
        <v>42</v>
      </c>
      <c r="T3735" t="s">
        <v>52</v>
      </c>
      <c r="U3735" s="1" t="s">
        <v>36</v>
      </c>
      <c r="V3735">
        <v>2</v>
      </c>
      <c r="W3735">
        <v>0</v>
      </c>
      <c r="X3735">
        <v>0</v>
      </c>
      <c r="Y3735">
        <v>0</v>
      </c>
      <c r="Z3735">
        <v>0</v>
      </c>
    </row>
    <row r="3736" spans="1:26" x14ac:dyDescent="0.25">
      <c r="A3736">
        <v>107057394</v>
      </c>
      <c r="B3736" t="s">
        <v>143</v>
      </c>
      <c r="C3736" t="s">
        <v>65</v>
      </c>
      <c r="D3736">
        <v>10000040</v>
      </c>
      <c r="E3736">
        <v>10000040</v>
      </c>
      <c r="F3736">
        <v>8.0519999999999996</v>
      </c>
      <c r="G3736">
        <v>200750</v>
      </c>
      <c r="H3736">
        <v>0</v>
      </c>
      <c r="I3736">
        <v>2022</v>
      </c>
      <c r="J3736" t="s">
        <v>162</v>
      </c>
      <c r="K3736" t="s">
        <v>53</v>
      </c>
      <c r="L3736" s="127">
        <v>0.9506944444444444</v>
      </c>
      <c r="M3736" t="s">
        <v>28</v>
      </c>
      <c r="N3736" t="s">
        <v>49</v>
      </c>
      <c r="O3736" t="s">
        <v>30</v>
      </c>
      <c r="P3736" t="s">
        <v>54</v>
      </c>
      <c r="Q3736" t="s">
        <v>41</v>
      </c>
      <c r="R3736" t="s">
        <v>33</v>
      </c>
      <c r="S3736" t="s">
        <v>42</v>
      </c>
      <c r="T3736" t="s">
        <v>57</v>
      </c>
      <c r="U3736" s="1" t="s">
        <v>36</v>
      </c>
      <c r="V3736">
        <v>2</v>
      </c>
      <c r="W3736">
        <v>0</v>
      </c>
      <c r="X3736">
        <v>0</v>
      </c>
      <c r="Y3736">
        <v>0</v>
      </c>
      <c r="Z3736">
        <v>0</v>
      </c>
    </row>
    <row r="3737" spans="1:26" x14ac:dyDescent="0.25">
      <c r="A3737">
        <v>107057446</v>
      </c>
      <c r="B3737" t="s">
        <v>108</v>
      </c>
      <c r="C3737" t="s">
        <v>38</v>
      </c>
      <c r="D3737">
        <v>20000017</v>
      </c>
      <c r="E3737">
        <v>20000017</v>
      </c>
      <c r="F3737">
        <v>999.99900000000002</v>
      </c>
      <c r="H3737">
        <v>0</v>
      </c>
      <c r="I3737">
        <v>2022</v>
      </c>
      <c r="J3737" t="s">
        <v>162</v>
      </c>
      <c r="K3737" t="s">
        <v>53</v>
      </c>
      <c r="L3737" s="127">
        <v>0.62847222222222221</v>
      </c>
      <c r="M3737" t="s">
        <v>28</v>
      </c>
      <c r="N3737" t="s">
        <v>29</v>
      </c>
      <c r="O3737" t="s">
        <v>30</v>
      </c>
      <c r="P3737" t="s">
        <v>54</v>
      </c>
      <c r="Q3737" t="s">
        <v>41</v>
      </c>
      <c r="R3737" t="s">
        <v>99</v>
      </c>
      <c r="S3737" t="s">
        <v>42</v>
      </c>
      <c r="T3737" t="s">
        <v>35</v>
      </c>
      <c r="U3737" s="1" t="s">
        <v>43</v>
      </c>
      <c r="V3737">
        <v>3</v>
      </c>
      <c r="W3737">
        <v>0</v>
      </c>
      <c r="X3737">
        <v>0</v>
      </c>
      <c r="Y3737">
        <v>0</v>
      </c>
      <c r="Z3737">
        <v>1</v>
      </c>
    </row>
    <row r="3738" spans="1:26" x14ac:dyDescent="0.25">
      <c r="A3738">
        <v>107057450</v>
      </c>
      <c r="B3738" t="s">
        <v>106</v>
      </c>
      <c r="C3738" t="s">
        <v>65</v>
      </c>
      <c r="D3738">
        <v>10000095</v>
      </c>
      <c r="E3738">
        <v>10000095</v>
      </c>
      <c r="F3738">
        <v>23.614999999999998</v>
      </c>
      <c r="G3738">
        <v>40001814</v>
      </c>
      <c r="H3738">
        <v>1.1000000000000001</v>
      </c>
      <c r="I3738">
        <v>2022</v>
      </c>
      <c r="J3738" t="s">
        <v>162</v>
      </c>
      <c r="K3738" t="s">
        <v>53</v>
      </c>
      <c r="L3738" s="127">
        <v>0.71527777777777779</v>
      </c>
      <c r="M3738" t="s">
        <v>28</v>
      </c>
      <c r="N3738" t="s">
        <v>49</v>
      </c>
      <c r="O3738" t="s">
        <v>30</v>
      </c>
      <c r="P3738" t="s">
        <v>54</v>
      </c>
      <c r="Q3738" t="s">
        <v>41</v>
      </c>
      <c r="R3738" t="s">
        <v>33</v>
      </c>
      <c r="S3738" t="s">
        <v>42</v>
      </c>
      <c r="T3738" t="s">
        <v>35</v>
      </c>
      <c r="U3738" s="1" t="s">
        <v>36</v>
      </c>
      <c r="V3738">
        <v>1</v>
      </c>
      <c r="W3738">
        <v>0</v>
      </c>
      <c r="X3738">
        <v>0</v>
      </c>
      <c r="Y3738">
        <v>0</v>
      </c>
      <c r="Z3738">
        <v>0</v>
      </c>
    </row>
    <row r="3739" spans="1:26" x14ac:dyDescent="0.25">
      <c r="A3739">
        <v>107057465</v>
      </c>
      <c r="B3739" t="s">
        <v>117</v>
      </c>
      <c r="C3739" t="s">
        <v>65</v>
      </c>
      <c r="D3739">
        <v>10000077</v>
      </c>
      <c r="E3739">
        <v>10000077</v>
      </c>
      <c r="F3739">
        <v>20.178999999999998</v>
      </c>
      <c r="G3739">
        <v>10000040</v>
      </c>
      <c r="H3739">
        <v>0.75</v>
      </c>
      <c r="I3739">
        <v>2022</v>
      </c>
      <c r="J3739" t="s">
        <v>162</v>
      </c>
      <c r="K3739" t="s">
        <v>48</v>
      </c>
      <c r="L3739" s="127">
        <v>0.45347222222222222</v>
      </c>
      <c r="M3739" t="s">
        <v>28</v>
      </c>
      <c r="N3739" t="s">
        <v>49</v>
      </c>
      <c r="O3739" t="s">
        <v>30</v>
      </c>
      <c r="P3739" t="s">
        <v>31</v>
      </c>
      <c r="Q3739" t="s">
        <v>41</v>
      </c>
      <c r="R3739" t="s">
        <v>33</v>
      </c>
      <c r="S3739" t="s">
        <v>42</v>
      </c>
      <c r="T3739" t="s">
        <v>35</v>
      </c>
      <c r="U3739" s="1" t="s">
        <v>36</v>
      </c>
      <c r="V3739">
        <v>3</v>
      </c>
      <c r="W3739">
        <v>0</v>
      </c>
      <c r="X3739">
        <v>0</v>
      </c>
      <c r="Y3739">
        <v>0</v>
      </c>
      <c r="Z3739">
        <v>0</v>
      </c>
    </row>
    <row r="3740" spans="1:26" x14ac:dyDescent="0.25">
      <c r="A3740">
        <v>107057491</v>
      </c>
      <c r="B3740" t="s">
        <v>106</v>
      </c>
      <c r="C3740" t="s">
        <v>65</v>
      </c>
      <c r="D3740">
        <v>10000095</v>
      </c>
      <c r="E3740">
        <v>10000095</v>
      </c>
      <c r="F3740">
        <v>18.207999999999998</v>
      </c>
      <c r="G3740">
        <v>30000295</v>
      </c>
      <c r="H3740">
        <v>1</v>
      </c>
      <c r="I3740">
        <v>2022</v>
      </c>
      <c r="J3740" t="s">
        <v>162</v>
      </c>
      <c r="K3740" t="s">
        <v>48</v>
      </c>
      <c r="L3740" s="127">
        <v>0.63055555555555554</v>
      </c>
      <c r="M3740" t="s">
        <v>28</v>
      </c>
      <c r="N3740" t="s">
        <v>49</v>
      </c>
      <c r="O3740" t="s">
        <v>30</v>
      </c>
      <c r="P3740" t="s">
        <v>54</v>
      </c>
      <c r="Q3740" t="s">
        <v>41</v>
      </c>
      <c r="R3740" t="s">
        <v>33</v>
      </c>
      <c r="S3740" t="s">
        <v>42</v>
      </c>
      <c r="T3740" t="s">
        <v>35</v>
      </c>
      <c r="U3740" s="1" t="s">
        <v>36</v>
      </c>
      <c r="V3740">
        <v>3</v>
      </c>
      <c r="W3740">
        <v>0</v>
      </c>
      <c r="X3740">
        <v>0</v>
      </c>
      <c r="Y3740">
        <v>0</v>
      </c>
      <c r="Z3740">
        <v>0</v>
      </c>
    </row>
    <row r="3741" spans="1:26" x14ac:dyDescent="0.25">
      <c r="A3741">
        <v>107057578</v>
      </c>
      <c r="B3741" t="s">
        <v>91</v>
      </c>
      <c r="C3741" t="s">
        <v>45</v>
      </c>
      <c r="D3741">
        <v>50006740</v>
      </c>
      <c r="E3741">
        <v>20000029</v>
      </c>
      <c r="F3741">
        <v>2.0430000000000001</v>
      </c>
      <c r="G3741">
        <v>50005097</v>
      </c>
      <c r="H3741">
        <v>1.9E-2</v>
      </c>
      <c r="I3741">
        <v>2022</v>
      </c>
      <c r="J3741" t="s">
        <v>162</v>
      </c>
      <c r="K3741" t="s">
        <v>39</v>
      </c>
      <c r="L3741" s="127">
        <v>0.51388888888888895</v>
      </c>
      <c r="M3741" t="s">
        <v>28</v>
      </c>
      <c r="N3741" t="s">
        <v>49</v>
      </c>
      <c r="O3741" t="s">
        <v>30</v>
      </c>
      <c r="P3741" t="s">
        <v>68</v>
      </c>
      <c r="Q3741" t="s">
        <v>41</v>
      </c>
      <c r="S3741" t="s">
        <v>42</v>
      </c>
      <c r="T3741" t="s">
        <v>35</v>
      </c>
      <c r="U3741" s="1" t="s">
        <v>36</v>
      </c>
      <c r="V3741">
        <v>4</v>
      </c>
      <c r="W3741">
        <v>0</v>
      </c>
      <c r="X3741">
        <v>0</v>
      </c>
      <c r="Y3741">
        <v>0</v>
      </c>
      <c r="Z3741">
        <v>0</v>
      </c>
    </row>
    <row r="3742" spans="1:26" x14ac:dyDescent="0.25">
      <c r="A3742">
        <v>107057595</v>
      </c>
      <c r="B3742" t="s">
        <v>44</v>
      </c>
      <c r="C3742" t="s">
        <v>45</v>
      </c>
      <c r="D3742">
        <v>50005565</v>
      </c>
      <c r="E3742">
        <v>50005565</v>
      </c>
      <c r="F3742">
        <v>0.184</v>
      </c>
      <c r="G3742">
        <v>50026691</v>
      </c>
      <c r="H3742">
        <v>1.9E-2</v>
      </c>
      <c r="I3742">
        <v>2022</v>
      </c>
      <c r="J3742" t="s">
        <v>162</v>
      </c>
      <c r="K3742" t="s">
        <v>39</v>
      </c>
      <c r="L3742" s="127">
        <v>0.35416666666666669</v>
      </c>
      <c r="M3742" t="s">
        <v>28</v>
      </c>
      <c r="N3742" t="s">
        <v>49</v>
      </c>
      <c r="O3742" t="s">
        <v>30</v>
      </c>
      <c r="P3742" t="s">
        <v>31</v>
      </c>
      <c r="Q3742" t="s">
        <v>41</v>
      </c>
      <c r="R3742" t="s">
        <v>33</v>
      </c>
      <c r="S3742" t="s">
        <v>42</v>
      </c>
      <c r="T3742" t="s">
        <v>35</v>
      </c>
      <c r="U3742" s="1" t="s">
        <v>43</v>
      </c>
      <c r="V3742">
        <v>3</v>
      </c>
      <c r="W3742">
        <v>0</v>
      </c>
      <c r="X3742">
        <v>0</v>
      </c>
      <c r="Y3742">
        <v>0</v>
      </c>
      <c r="Z3742">
        <v>1</v>
      </c>
    </row>
    <row r="3743" spans="1:26" x14ac:dyDescent="0.25">
      <c r="A3743">
        <v>107057628</v>
      </c>
      <c r="B3743" t="s">
        <v>25</v>
      </c>
      <c r="C3743" t="s">
        <v>122</v>
      </c>
      <c r="D3743">
        <v>40001010</v>
      </c>
      <c r="E3743">
        <v>40001010</v>
      </c>
      <c r="F3743">
        <v>13.568</v>
      </c>
      <c r="G3743">
        <v>50040669</v>
      </c>
      <c r="H3743">
        <v>8.9999999999999993E-3</v>
      </c>
      <c r="I3743">
        <v>2022</v>
      </c>
      <c r="J3743" t="s">
        <v>162</v>
      </c>
      <c r="K3743" t="s">
        <v>60</v>
      </c>
      <c r="L3743" s="127">
        <v>0.85555555555555562</v>
      </c>
      <c r="M3743" t="s">
        <v>28</v>
      </c>
      <c r="N3743" t="s">
        <v>49</v>
      </c>
      <c r="O3743" t="s">
        <v>30</v>
      </c>
      <c r="P3743" t="s">
        <v>68</v>
      </c>
      <c r="Q3743" t="s">
        <v>41</v>
      </c>
      <c r="R3743" t="s">
        <v>33</v>
      </c>
      <c r="S3743" t="s">
        <v>42</v>
      </c>
      <c r="T3743" t="s">
        <v>47</v>
      </c>
      <c r="U3743" s="1" t="s">
        <v>36</v>
      </c>
      <c r="V3743">
        <v>4</v>
      </c>
      <c r="W3743">
        <v>0</v>
      </c>
      <c r="X3743">
        <v>0</v>
      </c>
      <c r="Y3743">
        <v>0</v>
      </c>
      <c r="Z3743">
        <v>0</v>
      </c>
    </row>
    <row r="3744" spans="1:26" x14ac:dyDescent="0.25">
      <c r="A3744">
        <v>107057630</v>
      </c>
      <c r="B3744" t="s">
        <v>25</v>
      </c>
      <c r="C3744" t="s">
        <v>122</v>
      </c>
      <c r="D3744">
        <v>40001313</v>
      </c>
      <c r="E3744">
        <v>50031997</v>
      </c>
      <c r="F3744">
        <v>0</v>
      </c>
      <c r="G3744">
        <v>40001300</v>
      </c>
      <c r="H3744">
        <v>3.0000000000000001E-3</v>
      </c>
      <c r="I3744">
        <v>2022</v>
      </c>
      <c r="J3744" t="s">
        <v>162</v>
      </c>
      <c r="K3744" t="s">
        <v>39</v>
      </c>
      <c r="L3744" s="127">
        <v>0.71944444444444444</v>
      </c>
      <c r="M3744" t="s">
        <v>28</v>
      </c>
      <c r="N3744" t="s">
        <v>49</v>
      </c>
      <c r="O3744" t="s">
        <v>30</v>
      </c>
      <c r="P3744" t="s">
        <v>54</v>
      </c>
      <c r="Q3744" t="s">
        <v>41</v>
      </c>
      <c r="R3744" t="s">
        <v>33</v>
      </c>
      <c r="S3744" t="s">
        <v>42</v>
      </c>
      <c r="T3744" t="s">
        <v>35</v>
      </c>
      <c r="U3744" s="1" t="s">
        <v>36</v>
      </c>
      <c r="V3744">
        <v>3</v>
      </c>
      <c r="W3744">
        <v>0</v>
      </c>
      <c r="X3744">
        <v>0</v>
      </c>
      <c r="Y3744">
        <v>0</v>
      </c>
      <c r="Z3744">
        <v>0</v>
      </c>
    </row>
    <row r="3745" spans="1:26" x14ac:dyDescent="0.25">
      <c r="A3745">
        <v>107057656</v>
      </c>
      <c r="B3745" t="s">
        <v>78</v>
      </c>
      <c r="C3745" t="s">
        <v>65</v>
      </c>
      <c r="D3745">
        <v>10000085</v>
      </c>
      <c r="E3745">
        <v>10000085</v>
      </c>
      <c r="F3745">
        <v>4.2960000000000003</v>
      </c>
      <c r="G3745">
        <v>50030972</v>
      </c>
      <c r="H3745">
        <v>0.5</v>
      </c>
      <c r="I3745">
        <v>2022</v>
      </c>
      <c r="J3745" t="s">
        <v>162</v>
      </c>
      <c r="K3745" t="s">
        <v>55</v>
      </c>
      <c r="L3745" s="127">
        <v>0.98055555555555562</v>
      </c>
      <c r="M3745" t="s">
        <v>28</v>
      </c>
      <c r="N3745" t="s">
        <v>49</v>
      </c>
      <c r="O3745" t="s">
        <v>30</v>
      </c>
      <c r="P3745" t="s">
        <v>54</v>
      </c>
      <c r="Q3745" t="s">
        <v>41</v>
      </c>
      <c r="R3745" t="s">
        <v>33</v>
      </c>
      <c r="S3745" t="s">
        <v>42</v>
      </c>
      <c r="T3745" t="s">
        <v>47</v>
      </c>
      <c r="U3745" s="1" t="s">
        <v>43</v>
      </c>
      <c r="V3745">
        <v>5</v>
      </c>
      <c r="W3745">
        <v>0</v>
      </c>
      <c r="X3745">
        <v>0</v>
      </c>
      <c r="Y3745">
        <v>0</v>
      </c>
      <c r="Z3745">
        <v>1</v>
      </c>
    </row>
    <row r="3746" spans="1:26" x14ac:dyDescent="0.25">
      <c r="A3746">
        <v>107057687</v>
      </c>
      <c r="B3746" t="s">
        <v>97</v>
      </c>
      <c r="C3746" t="s">
        <v>45</v>
      </c>
      <c r="D3746">
        <v>50028756</v>
      </c>
      <c r="E3746">
        <v>40001486</v>
      </c>
      <c r="F3746">
        <v>2.7309999999999999</v>
      </c>
      <c r="G3746">
        <v>50012488</v>
      </c>
      <c r="H3746">
        <v>0</v>
      </c>
      <c r="I3746">
        <v>2022</v>
      </c>
      <c r="J3746" t="s">
        <v>162</v>
      </c>
      <c r="K3746" t="s">
        <v>53</v>
      </c>
      <c r="L3746" s="127">
        <v>0.36180555555555555</v>
      </c>
      <c r="M3746" t="s">
        <v>28</v>
      </c>
      <c r="N3746" t="s">
        <v>49</v>
      </c>
      <c r="O3746" t="s">
        <v>30</v>
      </c>
      <c r="P3746" t="s">
        <v>54</v>
      </c>
      <c r="Q3746" t="s">
        <v>41</v>
      </c>
      <c r="R3746" t="s">
        <v>33</v>
      </c>
      <c r="S3746" t="s">
        <v>42</v>
      </c>
      <c r="T3746" t="s">
        <v>35</v>
      </c>
      <c r="U3746" s="1" t="s">
        <v>36</v>
      </c>
      <c r="V3746">
        <v>1</v>
      </c>
      <c r="W3746">
        <v>0</v>
      </c>
      <c r="X3746">
        <v>0</v>
      </c>
      <c r="Y3746">
        <v>0</v>
      </c>
      <c r="Z3746">
        <v>0</v>
      </c>
    </row>
    <row r="3747" spans="1:26" x14ac:dyDescent="0.25">
      <c r="A3747">
        <v>107057940</v>
      </c>
      <c r="B3747" t="s">
        <v>81</v>
      </c>
      <c r="C3747" t="s">
        <v>45</v>
      </c>
      <c r="D3747">
        <v>50031062</v>
      </c>
      <c r="E3747">
        <v>20000029</v>
      </c>
      <c r="F3747">
        <v>13.759</v>
      </c>
      <c r="G3747">
        <v>50029513</v>
      </c>
      <c r="H3747">
        <v>0</v>
      </c>
      <c r="I3747">
        <v>2022</v>
      </c>
      <c r="J3747" t="s">
        <v>162</v>
      </c>
      <c r="K3747" t="s">
        <v>55</v>
      </c>
      <c r="L3747" s="127">
        <v>0.47986111111111113</v>
      </c>
      <c r="M3747" t="s">
        <v>28</v>
      </c>
      <c r="N3747" t="s">
        <v>49</v>
      </c>
      <c r="O3747" t="s">
        <v>30</v>
      </c>
      <c r="P3747" t="s">
        <v>31</v>
      </c>
      <c r="Q3747" t="s">
        <v>41</v>
      </c>
      <c r="R3747" t="s">
        <v>61</v>
      </c>
      <c r="S3747" t="s">
        <v>42</v>
      </c>
      <c r="T3747" t="s">
        <v>35</v>
      </c>
      <c r="U3747" s="1" t="s">
        <v>36</v>
      </c>
      <c r="V3747">
        <v>3</v>
      </c>
      <c r="W3747">
        <v>0</v>
      </c>
      <c r="X3747">
        <v>0</v>
      </c>
      <c r="Y3747">
        <v>0</v>
      </c>
      <c r="Z3747">
        <v>0</v>
      </c>
    </row>
    <row r="3748" spans="1:26" x14ac:dyDescent="0.25">
      <c r="A3748">
        <v>107057942</v>
      </c>
      <c r="B3748" t="s">
        <v>81</v>
      </c>
      <c r="C3748" t="s">
        <v>45</v>
      </c>
      <c r="D3748">
        <v>50025584</v>
      </c>
      <c r="E3748">
        <v>50025584</v>
      </c>
      <c r="F3748">
        <v>1.087</v>
      </c>
      <c r="G3748">
        <v>50016369</v>
      </c>
      <c r="H3748">
        <v>5.7000000000000002E-2</v>
      </c>
      <c r="I3748">
        <v>2022</v>
      </c>
      <c r="J3748" t="s">
        <v>162</v>
      </c>
      <c r="K3748" t="s">
        <v>55</v>
      </c>
      <c r="L3748" s="127">
        <v>0.54166666666666663</v>
      </c>
      <c r="M3748" t="s">
        <v>28</v>
      </c>
      <c r="N3748" t="s">
        <v>29</v>
      </c>
      <c r="O3748" t="s">
        <v>30</v>
      </c>
      <c r="P3748" t="s">
        <v>31</v>
      </c>
      <c r="Q3748" t="s">
        <v>41</v>
      </c>
      <c r="R3748" t="s">
        <v>61</v>
      </c>
      <c r="S3748" t="s">
        <v>42</v>
      </c>
      <c r="T3748" t="s">
        <v>35</v>
      </c>
      <c r="U3748" s="1" t="s">
        <v>36</v>
      </c>
      <c r="V3748">
        <v>3</v>
      </c>
      <c r="W3748">
        <v>0</v>
      </c>
      <c r="X3748">
        <v>0</v>
      </c>
      <c r="Y3748">
        <v>0</v>
      </c>
      <c r="Z3748">
        <v>0</v>
      </c>
    </row>
    <row r="3749" spans="1:26" x14ac:dyDescent="0.25">
      <c r="A3749">
        <v>107057995</v>
      </c>
      <c r="B3749" t="s">
        <v>246</v>
      </c>
      <c r="C3749" t="s">
        <v>45</v>
      </c>
      <c r="F3749">
        <v>999.99900000000002</v>
      </c>
      <c r="G3749">
        <v>50001115</v>
      </c>
      <c r="H3749">
        <v>0</v>
      </c>
      <c r="I3749">
        <v>2022</v>
      </c>
      <c r="J3749" t="s">
        <v>162</v>
      </c>
      <c r="K3749" t="s">
        <v>39</v>
      </c>
      <c r="L3749" s="127">
        <v>0.16874999999999998</v>
      </c>
      <c r="M3749" t="s">
        <v>28</v>
      </c>
      <c r="N3749" t="s">
        <v>29</v>
      </c>
      <c r="P3749" t="s">
        <v>54</v>
      </c>
      <c r="Q3749" t="s">
        <v>41</v>
      </c>
      <c r="R3749" t="s">
        <v>46</v>
      </c>
      <c r="S3749" t="s">
        <v>42</v>
      </c>
      <c r="T3749" t="s">
        <v>74</v>
      </c>
      <c r="U3749" s="1" t="s">
        <v>36</v>
      </c>
      <c r="V3749">
        <v>1</v>
      </c>
      <c r="W3749">
        <v>0</v>
      </c>
      <c r="X3749">
        <v>0</v>
      </c>
      <c r="Y3749">
        <v>0</v>
      </c>
      <c r="Z3749">
        <v>0</v>
      </c>
    </row>
    <row r="3750" spans="1:26" x14ac:dyDescent="0.25">
      <c r="A3750">
        <v>107058043</v>
      </c>
      <c r="B3750" t="s">
        <v>97</v>
      </c>
      <c r="C3750" t="s">
        <v>45</v>
      </c>
      <c r="D3750">
        <v>50029592</v>
      </c>
      <c r="E3750">
        <v>50029592</v>
      </c>
      <c r="F3750">
        <v>10.984999999999999</v>
      </c>
      <c r="G3750">
        <v>50008368</v>
      </c>
      <c r="H3750">
        <v>0</v>
      </c>
      <c r="I3750">
        <v>2022</v>
      </c>
      <c r="J3750" t="s">
        <v>162</v>
      </c>
      <c r="K3750" t="s">
        <v>58</v>
      </c>
      <c r="L3750" s="127">
        <v>0.15208333333333332</v>
      </c>
      <c r="M3750" t="s">
        <v>28</v>
      </c>
      <c r="N3750" t="s">
        <v>29</v>
      </c>
      <c r="O3750" t="s">
        <v>30</v>
      </c>
      <c r="P3750" t="s">
        <v>54</v>
      </c>
      <c r="Q3750" t="s">
        <v>41</v>
      </c>
      <c r="S3750" t="s">
        <v>42</v>
      </c>
      <c r="T3750" t="s">
        <v>47</v>
      </c>
      <c r="U3750" s="1" t="s">
        <v>36</v>
      </c>
      <c r="V3750">
        <v>1</v>
      </c>
      <c r="W3750">
        <v>0</v>
      </c>
      <c r="X3750">
        <v>0</v>
      </c>
      <c r="Y3750">
        <v>0</v>
      </c>
      <c r="Z3750">
        <v>0</v>
      </c>
    </row>
    <row r="3751" spans="1:26" x14ac:dyDescent="0.25">
      <c r="A3751">
        <v>107058169</v>
      </c>
      <c r="B3751" t="s">
        <v>106</v>
      </c>
      <c r="C3751" t="s">
        <v>67</v>
      </c>
      <c r="D3751">
        <v>30000295</v>
      </c>
      <c r="E3751">
        <v>10000295</v>
      </c>
      <c r="F3751">
        <v>22.385000000000002</v>
      </c>
      <c r="G3751">
        <v>10000095</v>
      </c>
      <c r="H3751">
        <v>0.1</v>
      </c>
      <c r="I3751">
        <v>2022</v>
      </c>
      <c r="J3751" t="s">
        <v>162</v>
      </c>
      <c r="K3751" t="s">
        <v>27</v>
      </c>
      <c r="L3751" s="127">
        <v>0.35625000000000001</v>
      </c>
      <c r="M3751" t="s">
        <v>28</v>
      </c>
      <c r="N3751" t="s">
        <v>49</v>
      </c>
      <c r="O3751" t="s">
        <v>30</v>
      </c>
      <c r="P3751" t="s">
        <v>54</v>
      </c>
      <c r="Q3751" t="s">
        <v>32</v>
      </c>
      <c r="R3751" t="s">
        <v>76</v>
      </c>
      <c r="S3751" t="s">
        <v>42</v>
      </c>
      <c r="T3751" t="s">
        <v>35</v>
      </c>
      <c r="U3751" s="1" t="s">
        <v>64</v>
      </c>
      <c r="V3751">
        <v>6</v>
      </c>
      <c r="W3751">
        <v>0</v>
      </c>
      <c r="X3751">
        <v>0</v>
      </c>
      <c r="Y3751">
        <v>2</v>
      </c>
      <c r="Z3751">
        <v>0</v>
      </c>
    </row>
    <row r="3752" spans="1:26" x14ac:dyDescent="0.25">
      <c r="A3752">
        <v>107058205</v>
      </c>
      <c r="B3752" t="s">
        <v>25</v>
      </c>
      <c r="C3752" t="s">
        <v>65</v>
      </c>
      <c r="D3752">
        <v>10000040</v>
      </c>
      <c r="E3752">
        <v>10000040</v>
      </c>
      <c r="F3752">
        <v>25.988</v>
      </c>
      <c r="G3752">
        <v>29000070</v>
      </c>
      <c r="H3752">
        <v>3</v>
      </c>
      <c r="I3752">
        <v>2022</v>
      </c>
      <c r="J3752" t="s">
        <v>162</v>
      </c>
      <c r="K3752" t="s">
        <v>58</v>
      </c>
      <c r="L3752" s="127">
        <v>0.73819444444444438</v>
      </c>
      <c r="M3752" t="s">
        <v>28</v>
      </c>
      <c r="N3752" t="s">
        <v>49</v>
      </c>
      <c r="O3752" t="s">
        <v>30</v>
      </c>
      <c r="P3752" t="s">
        <v>31</v>
      </c>
      <c r="Q3752" t="s">
        <v>41</v>
      </c>
      <c r="R3752" t="s">
        <v>33</v>
      </c>
      <c r="S3752" t="s">
        <v>42</v>
      </c>
      <c r="T3752" t="s">
        <v>35</v>
      </c>
      <c r="U3752" s="1" t="s">
        <v>36</v>
      </c>
      <c r="V3752">
        <v>2</v>
      </c>
      <c r="W3752">
        <v>0</v>
      </c>
      <c r="X3752">
        <v>0</v>
      </c>
      <c r="Y3752">
        <v>0</v>
      </c>
      <c r="Z3752">
        <v>0</v>
      </c>
    </row>
    <row r="3753" spans="1:26" x14ac:dyDescent="0.25">
      <c r="A3753">
        <v>107058253</v>
      </c>
      <c r="B3753" t="s">
        <v>104</v>
      </c>
      <c r="C3753" t="s">
        <v>65</v>
      </c>
      <c r="D3753">
        <v>10000026</v>
      </c>
      <c r="E3753">
        <v>10000026</v>
      </c>
      <c r="F3753">
        <v>0</v>
      </c>
      <c r="G3753">
        <v>200410</v>
      </c>
      <c r="H3753">
        <v>1</v>
      </c>
      <c r="I3753">
        <v>2022</v>
      </c>
      <c r="J3753" t="s">
        <v>162</v>
      </c>
      <c r="K3753" t="s">
        <v>53</v>
      </c>
      <c r="L3753" s="127">
        <v>0.67499999999999993</v>
      </c>
      <c r="M3753" t="s">
        <v>28</v>
      </c>
      <c r="N3753" t="s">
        <v>49</v>
      </c>
      <c r="O3753" t="s">
        <v>30</v>
      </c>
      <c r="P3753" t="s">
        <v>54</v>
      </c>
      <c r="Q3753" t="s">
        <v>62</v>
      </c>
      <c r="R3753" t="s">
        <v>33</v>
      </c>
      <c r="S3753" t="s">
        <v>139</v>
      </c>
      <c r="T3753" t="s">
        <v>35</v>
      </c>
      <c r="U3753" s="1" t="s">
        <v>64</v>
      </c>
      <c r="V3753">
        <v>3</v>
      </c>
      <c r="W3753">
        <v>0</v>
      </c>
      <c r="X3753">
        <v>0</v>
      </c>
      <c r="Y3753">
        <v>1</v>
      </c>
      <c r="Z3753">
        <v>0</v>
      </c>
    </row>
    <row r="3754" spans="1:26" x14ac:dyDescent="0.25">
      <c r="A3754">
        <v>107058263</v>
      </c>
      <c r="B3754" t="s">
        <v>110</v>
      </c>
      <c r="C3754" t="s">
        <v>38</v>
      </c>
      <c r="D3754">
        <v>20000074</v>
      </c>
      <c r="E3754">
        <v>20000074</v>
      </c>
      <c r="F3754">
        <v>1.6579999999999999</v>
      </c>
      <c r="G3754">
        <v>20000441</v>
      </c>
      <c r="H3754">
        <v>0.1</v>
      </c>
      <c r="I3754">
        <v>2022</v>
      </c>
      <c r="J3754" t="s">
        <v>162</v>
      </c>
      <c r="K3754" t="s">
        <v>39</v>
      </c>
      <c r="L3754" s="127">
        <v>0.58124999999999993</v>
      </c>
      <c r="M3754" t="s">
        <v>51</v>
      </c>
      <c r="N3754" t="s">
        <v>49</v>
      </c>
      <c r="O3754" t="s">
        <v>30</v>
      </c>
      <c r="P3754" t="s">
        <v>54</v>
      </c>
      <c r="Q3754" t="s">
        <v>41</v>
      </c>
      <c r="R3754" t="s">
        <v>56</v>
      </c>
      <c r="S3754" t="s">
        <v>42</v>
      </c>
      <c r="T3754" t="s">
        <v>35</v>
      </c>
      <c r="U3754" s="1" t="s">
        <v>36</v>
      </c>
      <c r="V3754">
        <v>2</v>
      </c>
      <c r="W3754">
        <v>0</v>
      </c>
      <c r="X3754">
        <v>0</v>
      </c>
      <c r="Y3754">
        <v>0</v>
      </c>
      <c r="Z3754">
        <v>0</v>
      </c>
    </row>
    <row r="3755" spans="1:26" x14ac:dyDescent="0.25">
      <c r="A3755">
        <v>107058275</v>
      </c>
      <c r="B3755" t="s">
        <v>104</v>
      </c>
      <c r="C3755" t="s">
        <v>65</v>
      </c>
      <c r="D3755">
        <v>10000026</v>
      </c>
      <c r="E3755">
        <v>10000026</v>
      </c>
      <c r="F3755">
        <v>0.11</v>
      </c>
      <c r="G3755">
        <v>30000280</v>
      </c>
      <c r="H3755">
        <v>0.1</v>
      </c>
      <c r="I3755">
        <v>2022</v>
      </c>
      <c r="J3755" t="s">
        <v>162</v>
      </c>
      <c r="K3755" t="s">
        <v>53</v>
      </c>
      <c r="L3755" s="127">
        <v>0.63680555555555551</v>
      </c>
      <c r="M3755" t="s">
        <v>28</v>
      </c>
      <c r="N3755" t="s">
        <v>49</v>
      </c>
      <c r="O3755" t="s">
        <v>30</v>
      </c>
      <c r="P3755" t="s">
        <v>31</v>
      </c>
      <c r="Q3755" t="s">
        <v>62</v>
      </c>
      <c r="R3755" t="s">
        <v>33</v>
      </c>
      <c r="S3755" t="s">
        <v>34</v>
      </c>
      <c r="T3755" t="s">
        <v>35</v>
      </c>
      <c r="U3755" s="1" t="s">
        <v>43</v>
      </c>
      <c r="V3755">
        <v>1</v>
      </c>
      <c r="W3755">
        <v>0</v>
      </c>
      <c r="X3755">
        <v>0</v>
      </c>
      <c r="Y3755">
        <v>0</v>
      </c>
      <c r="Z3755">
        <v>1</v>
      </c>
    </row>
    <row r="3756" spans="1:26" x14ac:dyDescent="0.25">
      <c r="A3756">
        <v>107058298</v>
      </c>
      <c r="B3756" t="s">
        <v>25</v>
      </c>
      <c r="C3756" t="s">
        <v>65</v>
      </c>
      <c r="D3756">
        <v>10000040</v>
      </c>
      <c r="E3756">
        <v>10000040</v>
      </c>
      <c r="F3756">
        <v>22.888000000000002</v>
      </c>
      <c r="G3756">
        <v>20000070</v>
      </c>
      <c r="H3756">
        <v>0.1</v>
      </c>
      <c r="I3756">
        <v>2022</v>
      </c>
      <c r="J3756" t="s">
        <v>162</v>
      </c>
      <c r="K3756" t="s">
        <v>39</v>
      </c>
      <c r="L3756" s="127">
        <v>0.66736111111111107</v>
      </c>
      <c r="M3756" t="s">
        <v>28</v>
      </c>
      <c r="N3756" t="s">
        <v>49</v>
      </c>
      <c r="O3756" t="s">
        <v>30</v>
      </c>
      <c r="P3756" t="s">
        <v>54</v>
      </c>
      <c r="Q3756" t="s">
        <v>41</v>
      </c>
      <c r="R3756" t="s">
        <v>33</v>
      </c>
      <c r="S3756" t="s">
        <v>42</v>
      </c>
      <c r="T3756" t="s">
        <v>35</v>
      </c>
      <c r="U3756" s="1" t="s">
        <v>43</v>
      </c>
      <c r="V3756">
        <v>4</v>
      </c>
      <c r="W3756">
        <v>0</v>
      </c>
      <c r="X3756">
        <v>0</v>
      </c>
      <c r="Y3756">
        <v>0</v>
      </c>
      <c r="Z3756">
        <v>3</v>
      </c>
    </row>
    <row r="3757" spans="1:26" x14ac:dyDescent="0.25">
      <c r="A3757">
        <v>107058310</v>
      </c>
      <c r="B3757" t="s">
        <v>86</v>
      </c>
      <c r="C3757" t="s">
        <v>65</v>
      </c>
      <c r="D3757">
        <v>10000026</v>
      </c>
      <c r="E3757">
        <v>10000026</v>
      </c>
      <c r="F3757">
        <v>23.038</v>
      </c>
      <c r="G3757">
        <v>30000146</v>
      </c>
      <c r="H3757">
        <v>2.1</v>
      </c>
      <c r="I3757">
        <v>2022</v>
      </c>
      <c r="J3757" t="s">
        <v>162</v>
      </c>
      <c r="K3757" t="s">
        <v>48</v>
      </c>
      <c r="L3757" s="127">
        <v>0.67152777777777783</v>
      </c>
      <c r="M3757" t="s">
        <v>28</v>
      </c>
      <c r="N3757" t="s">
        <v>49</v>
      </c>
      <c r="O3757" t="s">
        <v>30</v>
      </c>
      <c r="P3757" t="s">
        <v>31</v>
      </c>
      <c r="Q3757" t="s">
        <v>41</v>
      </c>
      <c r="R3757" t="s">
        <v>33</v>
      </c>
      <c r="S3757" t="s">
        <v>42</v>
      </c>
      <c r="T3757" t="s">
        <v>35</v>
      </c>
      <c r="U3757" s="1" t="s">
        <v>36</v>
      </c>
      <c r="V3757">
        <v>3</v>
      </c>
      <c r="W3757">
        <v>0</v>
      </c>
      <c r="X3757">
        <v>0</v>
      </c>
      <c r="Y3757">
        <v>0</v>
      </c>
      <c r="Z3757">
        <v>0</v>
      </c>
    </row>
    <row r="3758" spans="1:26" x14ac:dyDescent="0.25">
      <c r="A3758">
        <v>107058322</v>
      </c>
      <c r="B3758" t="s">
        <v>37</v>
      </c>
      <c r="C3758" t="s">
        <v>122</v>
      </c>
      <c r="D3758">
        <v>40001177</v>
      </c>
      <c r="E3758">
        <v>40001177</v>
      </c>
      <c r="F3758">
        <v>2.6150000000000002</v>
      </c>
      <c r="G3758">
        <v>40001222</v>
      </c>
      <c r="H3758">
        <v>0.1</v>
      </c>
      <c r="I3758">
        <v>2022</v>
      </c>
      <c r="J3758" t="s">
        <v>162</v>
      </c>
      <c r="K3758" t="s">
        <v>48</v>
      </c>
      <c r="L3758" s="127">
        <v>0.64097222222222217</v>
      </c>
      <c r="M3758" t="s">
        <v>28</v>
      </c>
      <c r="N3758" t="s">
        <v>49</v>
      </c>
      <c r="O3758" t="s">
        <v>30</v>
      </c>
      <c r="P3758" t="s">
        <v>54</v>
      </c>
      <c r="Q3758" t="s">
        <v>41</v>
      </c>
      <c r="R3758" t="s">
        <v>33</v>
      </c>
      <c r="S3758" t="s">
        <v>42</v>
      </c>
      <c r="T3758" t="s">
        <v>35</v>
      </c>
      <c r="U3758" s="1" t="s">
        <v>43</v>
      </c>
      <c r="V3758">
        <v>4</v>
      </c>
      <c r="W3758">
        <v>0</v>
      </c>
      <c r="X3758">
        <v>0</v>
      </c>
      <c r="Y3758">
        <v>0</v>
      </c>
      <c r="Z3758">
        <v>1</v>
      </c>
    </row>
    <row r="3759" spans="1:26" x14ac:dyDescent="0.25">
      <c r="A3759">
        <v>107058384</v>
      </c>
      <c r="B3759" t="s">
        <v>114</v>
      </c>
      <c r="C3759" t="s">
        <v>122</v>
      </c>
      <c r="D3759">
        <v>40001556</v>
      </c>
      <c r="E3759">
        <v>40001556</v>
      </c>
      <c r="F3759">
        <v>3.548</v>
      </c>
      <c r="G3759">
        <v>40001555</v>
      </c>
      <c r="H3759">
        <v>7.5999999999999998E-2</v>
      </c>
      <c r="I3759">
        <v>2022</v>
      </c>
      <c r="J3759" t="s">
        <v>162</v>
      </c>
      <c r="K3759" t="s">
        <v>48</v>
      </c>
      <c r="L3759" s="127">
        <v>0.10347222222222223</v>
      </c>
      <c r="M3759" t="s">
        <v>28</v>
      </c>
      <c r="N3759" t="s">
        <v>29</v>
      </c>
      <c r="O3759" t="s">
        <v>30</v>
      </c>
      <c r="P3759" t="s">
        <v>31</v>
      </c>
      <c r="Q3759" t="s">
        <v>41</v>
      </c>
      <c r="R3759" t="s">
        <v>50</v>
      </c>
      <c r="S3759" t="s">
        <v>42</v>
      </c>
      <c r="T3759" t="s">
        <v>57</v>
      </c>
      <c r="U3759" s="1" t="s">
        <v>36</v>
      </c>
      <c r="V3759">
        <v>1</v>
      </c>
      <c r="W3759">
        <v>0</v>
      </c>
      <c r="X3759">
        <v>0</v>
      </c>
      <c r="Y3759">
        <v>0</v>
      </c>
      <c r="Z3759">
        <v>0</v>
      </c>
    </row>
    <row r="3760" spans="1:26" x14ac:dyDescent="0.25">
      <c r="A3760">
        <v>107058400</v>
      </c>
      <c r="B3760" t="s">
        <v>109</v>
      </c>
      <c r="C3760" t="s">
        <v>65</v>
      </c>
      <c r="D3760">
        <v>10000095</v>
      </c>
      <c r="E3760">
        <v>10000095</v>
      </c>
      <c r="F3760">
        <v>12.9</v>
      </c>
      <c r="G3760">
        <v>200130</v>
      </c>
      <c r="H3760">
        <v>0.1</v>
      </c>
      <c r="I3760">
        <v>2022</v>
      </c>
      <c r="J3760" t="s">
        <v>162</v>
      </c>
      <c r="K3760" t="s">
        <v>53</v>
      </c>
      <c r="L3760" s="127">
        <v>8.1944444444444445E-2</v>
      </c>
      <c r="M3760" t="s">
        <v>28</v>
      </c>
      <c r="N3760" t="s">
        <v>49</v>
      </c>
      <c r="O3760" t="s">
        <v>30</v>
      </c>
      <c r="P3760" t="s">
        <v>54</v>
      </c>
      <c r="Q3760" t="s">
        <v>41</v>
      </c>
      <c r="R3760" t="s">
        <v>56</v>
      </c>
      <c r="S3760" t="s">
        <v>42</v>
      </c>
      <c r="T3760" t="s">
        <v>47</v>
      </c>
      <c r="U3760" s="1" t="s">
        <v>36</v>
      </c>
      <c r="V3760">
        <v>2</v>
      </c>
      <c r="W3760">
        <v>0</v>
      </c>
      <c r="X3760">
        <v>0</v>
      </c>
      <c r="Y3760">
        <v>0</v>
      </c>
      <c r="Z3760">
        <v>0</v>
      </c>
    </row>
    <row r="3761" spans="1:26" x14ac:dyDescent="0.25">
      <c r="A3761">
        <v>107058405</v>
      </c>
      <c r="B3761" t="s">
        <v>157</v>
      </c>
      <c r="C3761" t="s">
        <v>65</v>
      </c>
      <c r="D3761">
        <v>10000085</v>
      </c>
      <c r="E3761">
        <v>10000085</v>
      </c>
      <c r="F3761">
        <v>0.215</v>
      </c>
      <c r="G3761">
        <v>20000015</v>
      </c>
      <c r="H3761">
        <v>0.6</v>
      </c>
      <c r="I3761">
        <v>2022</v>
      </c>
      <c r="J3761" t="s">
        <v>162</v>
      </c>
      <c r="K3761" t="s">
        <v>48</v>
      </c>
      <c r="L3761" s="127">
        <v>0.84166666666666667</v>
      </c>
      <c r="M3761" t="s">
        <v>28</v>
      </c>
      <c r="N3761" t="s">
        <v>49</v>
      </c>
      <c r="O3761" t="s">
        <v>30</v>
      </c>
      <c r="P3761" t="s">
        <v>31</v>
      </c>
      <c r="Q3761" t="s">
        <v>41</v>
      </c>
      <c r="R3761" t="s">
        <v>33</v>
      </c>
      <c r="S3761" t="s">
        <v>42</v>
      </c>
      <c r="T3761" t="s">
        <v>57</v>
      </c>
      <c r="U3761" s="1" t="s">
        <v>64</v>
      </c>
      <c r="V3761">
        <v>3</v>
      </c>
      <c r="W3761">
        <v>0</v>
      </c>
      <c r="X3761">
        <v>0</v>
      </c>
      <c r="Y3761">
        <v>1</v>
      </c>
      <c r="Z3761">
        <v>0</v>
      </c>
    </row>
    <row r="3762" spans="1:26" x14ac:dyDescent="0.25">
      <c r="A3762">
        <v>107058406</v>
      </c>
      <c r="B3762" t="s">
        <v>86</v>
      </c>
      <c r="C3762" t="s">
        <v>65</v>
      </c>
      <c r="D3762">
        <v>10000026</v>
      </c>
      <c r="E3762">
        <v>10000026</v>
      </c>
      <c r="F3762">
        <v>24.254999999999999</v>
      </c>
      <c r="G3762">
        <v>200360</v>
      </c>
      <c r="H3762">
        <v>0.5</v>
      </c>
      <c r="I3762">
        <v>2022</v>
      </c>
      <c r="J3762" t="s">
        <v>162</v>
      </c>
      <c r="K3762" t="s">
        <v>48</v>
      </c>
      <c r="L3762" s="127">
        <v>0.46388888888888885</v>
      </c>
      <c r="M3762" t="s">
        <v>28</v>
      </c>
      <c r="N3762" t="s">
        <v>49</v>
      </c>
      <c r="O3762" t="s">
        <v>30</v>
      </c>
      <c r="P3762" t="s">
        <v>31</v>
      </c>
      <c r="Q3762" t="s">
        <v>41</v>
      </c>
      <c r="R3762" t="s">
        <v>33</v>
      </c>
      <c r="S3762" t="s">
        <v>42</v>
      </c>
      <c r="T3762" t="s">
        <v>57</v>
      </c>
      <c r="U3762" s="1" t="s">
        <v>64</v>
      </c>
      <c r="V3762">
        <v>2</v>
      </c>
      <c r="W3762">
        <v>0</v>
      </c>
      <c r="X3762">
        <v>0</v>
      </c>
      <c r="Y3762">
        <v>1</v>
      </c>
      <c r="Z3762">
        <v>0</v>
      </c>
    </row>
    <row r="3763" spans="1:26" x14ac:dyDescent="0.25">
      <c r="A3763">
        <v>107058435</v>
      </c>
      <c r="B3763" t="s">
        <v>86</v>
      </c>
      <c r="C3763" t="s">
        <v>65</v>
      </c>
      <c r="D3763">
        <v>10000026</v>
      </c>
      <c r="E3763">
        <v>10000026</v>
      </c>
      <c r="F3763">
        <v>23.254999999999999</v>
      </c>
      <c r="G3763">
        <v>200360</v>
      </c>
      <c r="H3763">
        <v>0.5</v>
      </c>
      <c r="I3763">
        <v>2022</v>
      </c>
      <c r="J3763" t="s">
        <v>162</v>
      </c>
      <c r="K3763" t="s">
        <v>53</v>
      </c>
      <c r="L3763" s="127">
        <v>0.32500000000000001</v>
      </c>
      <c r="M3763" t="s">
        <v>28</v>
      </c>
      <c r="N3763" t="s">
        <v>49</v>
      </c>
      <c r="O3763" t="s">
        <v>30</v>
      </c>
      <c r="P3763" t="s">
        <v>31</v>
      </c>
      <c r="Q3763" t="s">
        <v>32</v>
      </c>
      <c r="R3763" t="s">
        <v>33</v>
      </c>
      <c r="S3763" t="s">
        <v>42</v>
      </c>
      <c r="T3763" t="s">
        <v>35</v>
      </c>
      <c r="U3763" s="1" t="s">
        <v>43</v>
      </c>
      <c r="V3763">
        <v>9</v>
      </c>
      <c r="W3763">
        <v>0</v>
      </c>
      <c r="X3763">
        <v>0</v>
      </c>
      <c r="Y3763">
        <v>0</v>
      </c>
      <c r="Z3763">
        <v>1</v>
      </c>
    </row>
    <row r="3764" spans="1:26" x14ac:dyDescent="0.25">
      <c r="A3764">
        <v>107058481</v>
      </c>
      <c r="B3764" t="s">
        <v>120</v>
      </c>
      <c r="C3764" t="s">
        <v>38</v>
      </c>
      <c r="D3764">
        <v>20000117</v>
      </c>
      <c r="E3764">
        <v>20000117</v>
      </c>
      <c r="F3764">
        <v>8.1059999999999999</v>
      </c>
      <c r="G3764">
        <v>40001120</v>
      </c>
      <c r="H3764">
        <v>1.2</v>
      </c>
      <c r="I3764">
        <v>2022</v>
      </c>
      <c r="J3764" t="s">
        <v>162</v>
      </c>
      <c r="K3764" t="s">
        <v>48</v>
      </c>
      <c r="L3764" s="127">
        <v>0.59861111111111109</v>
      </c>
      <c r="M3764" t="s">
        <v>51</v>
      </c>
      <c r="N3764" t="s">
        <v>49</v>
      </c>
      <c r="O3764" t="s">
        <v>30</v>
      </c>
      <c r="P3764" t="s">
        <v>54</v>
      </c>
      <c r="Q3764" t="s">
        <v>62</v>
      </c>
      <c r="R3764" t="s">
        <v>33</v>
      </c>
      <c r="S3764" t="s">
        <v>34</v>
      </c>
      <c r="T3764" t="s">
        <v>35</v>
      </c>
      <c r="U3764" s="1" t="s">
        <v>64</v>
      </c>
      <c r="V3764">
        <v>5</v>
      </c>
      <c r="W3764">
        <v>0</v>
      </c>
      <c r="X3764">
        <v>0</v>
      </c>
      <c r="Y3764">
        <v>4</v>
      </c>
      <c r="Z3764">
        <v>1</v>
      </c>
    </row>
    <row r="3765" spans="1:26" x14ac:dyDescent="0.25">
      <c r="A3765">
        <v>107058492</v>
      </c>
      <c r="B3765" t="s">
        <v>97</v>
      </c>
      <c r="C3765" t="s">
        <v>122</v>
      </c>
      <c r="D3765">
        <v>40001129</v>
      </c>
      <c r="E3765">
        <v>40001129</v>
      </c>
      <c r="F3765">
        <v>4.3239999999999998</v>
      </c>
      <c r="G3765">
        <v>40001143</v>
      </c>
      <c r="H3765">
        <v>0.1</v>
      </c>
      <c r="I3765">
        <v>2022</v>
      </c>
      <c r="J3765" t="s">
        <v>162</v>
      </c>
      <c r="K3765" t="s">
        <v>55</v>
      </c>
      <c r="L3765" s="127">
        <v>0.63194444444444442</v>
      </c>
      <c r="M3765" t="s">
        <v>40</v>
      </c>
      <c r="N3765" t="s">
        <v>49</v>
      </c>
      <c r="O3765" t="s">
        <v>30</v>
      </c>
      <c r="P3765" t="s">
        <v>54</v>
      </c>
      <c r="Q3765" t="s">
        <v>41</v>
      </c>
      <c r="R3765" t="s">
        <v>33</v>
      </c>
      <c r="S3765" t="s">
        <v>42</v>
      </c>
      <c r="T3765" t="s">
        <v>35</v>
      </c>
      <c r="U3765" s="1" t="s">
        <v>43</v>
      </c>
      <c r="V3765">
        <v>5</v>
      </c>
      <c r="W3765">
        <v>0</v>
      </c>
      <c r="X3765">
        <v>0</v>
      </c>
      <c r="Y3765">
        <v>0</v>
      </c>
      <c r="Z3765">
        <v>5</v>
      </c>
    </row>
    <row r="3766" spans="1:26" x14ac:dyDescent="0.25">
      <c r="A3766">
        <v>107058502</v>
      </c>
      <c r="B3766" t="s">
        <v>117</v>
      </c>
      <c r="C3766" t="s">
        <v>65</v>
      </c>
      <c r="D3766">
        <v>10000077</v>
      </c>
      <c r="E3766">
        <v>10000077</v>
      </c>
      <c r="F3766">
        <v>20.829000000000001</v>
      </c>
      <c r="G3766">
        <v>10000040</v>
      </c>
      <c r="H3766">
        <v>0.1</v>
      </c>
      <c r="I3766">
        <v>2022</v>
      </c>
      <c r="J3766" t="s">
        <v>162</v>
      </c>
      <c r="K3766" t="s">
        <v>55</v>
      </c>
      <c r="L3766" s="127">
        <v>0.57013888888888886</v>
      </c>
      <c r="M3766" t="s">
        <v>28</v>
      </c>
      <c r="N3766" t="s">
        <v>49</v>
      </c>
      <c r="O3766" t="s">
        <v>30</v>
      </c>
      <c r="P3766" t="s">
        <v>31</v>
      </c>
      <c r="Q3766" t="s">
        <v>41</v>
      </c>
      <c r="R3766" t="s">
        <v>33</v>
      </c>
      <c r="S3766" t="s">
        <v>42</v>
      </c>
      <c r="T3766" t="s">
        <v>35</v>
      </c>
      <c r="U3766" s="1" t="s">
        <v>36</v>
      </c>
      <c r="V3766">
        <v>1</v>
      </c>
      <c r="W3766">
        <v>0</v>
      </c>
      <c r="X3766">
        <v>0</v>
      </c>
      <c r="Y3766">
        <v>0</v>
      </c>
      <c r="Z3766">
        <v>0</v>
      </c>
    </row>
    <row r="3767" spans="1:26" x14ac:dyDescent="0.25">
      <c r="A3767">
        <v>107058518</v>
      </c>
      <c r="B3767" t="s">
        <v>25</v>
      </c>
      <c r="C3767" t="s">
        <v>38</v>
      </c>
      <c r="D3767">
        <v>20000001</v>
      </c>
      <c r="E3767">
        <v>20000001</v>
      </c>
      <c r="F3767">
        <v>37.164999999999999</v>
      </c>
      <c r="G3767">
        <v>50010182</v>
      </c>
      <c r="H3767">
        <v>0.3</v>
      </c>
      <c r="I3767">
        <v>2022</v>
      </c>
      <c r="J3767" t="s">
        <v>162</v>
      </c>
      <c r="K3767" t="s">
        <v>53</v>
      </c>
      <c r="L3767" s="127">
        <v>0.72361111111111109</v>
      </c>
      <c r="M3767" t="s">
        <v>28</v>
      </c>
      <c r="N3767" t="s">
        <v>29</v>
      </c>
      <c r="O3767" t="s">
        <v>30</v>
      </c>
      <c r="P3767" t="s">
        <v>31</v>
      </c>
      <c r="Q3767" t="s">
        <v>41</v>
      </c>
      <c r="R3767" t="s">
        <v>33</v>
      </c>
      <c r="S3767" t="s">
        <v>42</v>
      </c>
      <c r="T3767" t="s">
        <v>35</v>
      </c>
      <c r="U3767" s="1" t="s">
        <v>36</v>
      </c>
      <c r="V3767">
        <v>8</v>
      </c>
      <c r="W3767">
        <v>0</v>
      </c>
      <c r="X3767">
        <v>0</v>
      </c>
      <c r="Y3767">
        <v>0</v>
      </c>
      <c r="Z3767">
        <v>0</v>
      </c>
    </row>
    <row r="3768" spans="1:26" x14ac:dyDescent="0.25">
      <c r="A3768">
        <v>107058528</v>
      </c>
      <c r="B3768" t="s">
        <v>86</v>
      </c>
      <c r="C3768" t="s">
        <v>65</v>
      </c>
      <c r="D3768">
        <v>10000026</v>
      </c>
      <c r="E3768">
        <v>10000026</v>
      </c>
      <c r="F3768">
        <v>26.138000000000002</v>
      </c>
      <c r="G3768">
        <v>30000146</v>
      </c>
      <c r="H3768">
        <v>1</v>
      </c>
      <c r="I3768">
        <v>2022</v>
      </c>
      <c r="J3768" t="s">
        <v>162</v>
      </c>
      <c r="K3768" t="s">
        <v>55</v>
      </c>
      <c r="L3768" s="127">
        <v>0.625</v>
      </c>
      <c r="M3768" t="s">
        <v>28</v>
      </c>
      <c r="N3768" t="s">
        <v>49</v>
      </c>
      <c r="O3768" t="s">
        <v>30</v>
      </c>
      <c r="P3768" t="s">
        <v>31</v>
      </c>
      <c r="Q3768" t="s">
        <v>32</v>
      </c>
      <c r="R3768" t="s">
        <v>33</v>
      </c>
      <c r="S3768" t="s">
        <v>42</v>
      </c>
      <c r="T3768" t="s">
        <v>35</v>
      </c>
      <c r="U3768" s="1" t="s">
        <v>36</v>
      </c>
      <c r="V3768">
        <v>1</v>
      </c>
      <c r="W3768">
        <v>0</v>
      </c>
      <c r="X3768">
        <v>0</v>
      </c>
      <c r="Y3768">
        <v>0</v>
      </c>
      <c r="Z3768">
        <v>0</v>
      </c>
    </row>
    <row r="3769" spans="1:26" x14ac:dyDescent="0.25">
      <c r="A3769">
        <v>107058529</v>
      </c>
      <c r="B3769" t="s">
        <v>81</v>
      </c>
      <c r="C3769" t="s">
        <v>65</v>
      </c>
      <c r="D3769">
        <v>10000077</v>
      </c>
      <c r="E3769">
        <v>10000077</v>
      </c>
      <c r="F3769">
        <v>23.158999999999999</v>
      </c>
      <c r="G3769">
        <v>50011776</v>
      </c>
      <c r="H3769">
        <v>0.2</v>
      </c>
      <c r="I3769">
        <v>2022</v>
      </c>
      <c r="J3769" t="s">
        <v>162</v>
      </c>
      <c r="K3769" t="s">
        <v>55</v>
      </c>
      <c r="L3769" s="127">
        <v>0.76597222222222217</v>
      </c>
      <c r="M3769" t="s">
        <v>28</v>
      </c>
      <c r="N3769" t="s">
        <v>49</v>
      </c>
      <c r="O3769" t="s">
        <v>30</v>
      </c>
      <c r="P3769" t="s">
        <v>68</v>
      </c>
      <c r="Q3769" t="s">
        <v>32</v>
      </c>
      <c r="R3769" t="s">
        <v>33</v>
      </c>
      <c r="S3769" t="s">
        <v>42</v>
      </c>
      <c r="T3769" t="s">
        <v>35</v>
      </c>
      <c r="U3769" s="1" t="s">
        <v>43</v>
      </c>
      <c r="V3769">
        <v>5</v>
      </c>
      <c r="W3769">
        <v>0</v>
      </c>
      <c r="X3769">
        <v>0</v>
      </c>
      <c r="Y3769">
        <v>0</v>
      </c>
      <c r="Z3769">
        <v>4</v>
      </c>
    </row>
    <row r="3770" spans="1:26" x14ac:dyDescent="0.25">
      <c r="A3770">
        <v>107058615</v>
      </c>
      <c r="B3770" t="s">
        <v>124</v>
      </c>
      <c r="C3770" t="s">
        <v>38</v>
      </c>
      <c r="D3770">
        <v>20000158</v>
      </c>
      <c r="E3770">
        <v>20000158</v>
      </c>
      <c r="F3770">
        <v>999.99900000000002</v>
      </c>
      <c r="G3770">
        <v>50005926</v>
      </c>
      <c r="H3770">
        <v>0.1</v>
      </c>
      <c r="I3770">
        <v>2022</v>
      </c>
      <c r="J3770" t="s">
        <v>162</v>
      </c>
      <c r="K3770" t="s">
        <v>27</v>
      </c>
      <c r="L3770" s="127">
        <v>0.21527777777777779</v>
      </c>
      <c r="M3770" t="s">
        <v>28</v>
      </c>
      <c r="N3770" t="s">
        <v>49</v>
      </c>
      <c r="O3770" t="s">
        <v>30</v>
      </c>
      <c r="P3770" t="s">
        <v>31</v>
      </c>
      <c r="Q3770" t="s">
        <v>62</v>
      </c>
      <c r="R3770" t="s">
        <v>33</v>
      </c>
      <c r="S3770" t="s">
        <v>34</v>
      </c>
      <c r="T3770" t="s">
        <v>57</v>
      </c>
      <c r="U3770" s="1" t="s">
        <v>36</v>
      </c>
      <c r="V3770">
        <v>1</v>
      </c>
      <c r="W3770">
        <v>0</v>
      </c>
      <c r="X3770">
        <v>0</v>
      </c>
      <c r="Y3770">
        <v>0</v>
      </c>
      <c r="Z3770">
        <v>0</v>
      </c>
    </row>
    <row r="3771" spans="1:26" x14ac:dyDescent="0.25">
      <c r="A3771">
        <v>107058687</v>
      </c>
      <c r="B3771" t="s">
        <v>81</v>
      </c>
      <c r="C3771" t="s">
        <v>65</v>
      </c>
      <c r="D3771">
        <v>10000485</v>
      </c>
      <c r="E3771">
        <v>10800485</v>
      </c>
      <c r="F3771">
        <v>27.109000000000002</v>
      </c>
      <c r="G3771">
        <v>50025426</v>
      </c>
      <c r="H3771">
        <v>1.9</v>
      </c>
      <c r="I3771">
        <v>2022</v>
      </c>
      <c r="J3771" t="s">
        <v>162</v>
      </c>
      <c r="K3771" t="s">
        <v>27</v>
      </c>
      <c r="L3771" s="127">
        <v>0.67083333333333339</v>
      </c>
      <c r="M3771" t="s">
        <v>28</v>
      </c>
      <c r="N3771" t="s">
        <v>49</v>
      </c>
      <c r="O3771" t="s">
        <v>30</v>
      </c>
      <c r="P3771" t="s">
        <v>31</v>
      </c>
      <c r="Q3771" t="s">
        <v>41</v>
      </c>
      <c r="R3771" t="s">
        <v>33</v>
      </c>
      <c r="S3771" t="s">
        <v>42</v>
      </c>
      <c r="T3771" t="s">
        <v>35</v>
      </c>
      <c r="U3771" s="1" t="s">
        <v>36</v>
      </c>
      <c r="V3771">
        <v>2</v>
      </c>
      <c r="W3771">
        <v>0</v>
      </c>
      <c r="X3771">
        <v>0</v>
      </c>
      <c r="Y3771">
        <v>0</v>
      </c>
      <c r="Z3771">
        <v>0</v>
      </c>
    </row>
    <row r="3772" spans="1:26" x14ac:dyDescent="0.25">
      <c r="A3772">
        <v>107058750</v>
      </c>
      <c r="B3772" t="s">
        <v>81</v>
      </c>
      <c r="C3772" t="s">
        <v>45</v>
      </c>
      <c r="D3772">
        <v>50033588</v>
      </c>
      <c r="E3772">
        <v>40001291</v>
      </c>
      <c r="F3772">
        <v>0.41399999999999998</v>
      </c>
      <c r="G3772">
        <v>50021060</v>
      </c>
      <c r="H3772">
        <v>2.8000000000000001E-2</v>
      </c>
      <c r="I3772">
        <v>2022</v>
      </c>
      <c r="J3772" t="s">
        <v>162</v>
      </c>
      <c r="K3772" t="s">
        <v>58</v>
      </c>
      <c r="L3772" s="127">
        <v>0.51111111111111118</v>
      </c>
      <c r="M3772" t="s">
        <v>28</v>
      </c>
      <c r="N3772" t="s">
        <v>49</v>
      </c>
      <c r="O3772" t="s">
        <v>30</v>
      </c>
      <c r="P3772" t="s">
        <v>68</v>
      </c>
      <c r="Q3772" t="s">
        <v>41</v>
      </c>
      <c r="R3772" t="s">
        <v>33</v>
      </c>
      <c r="S3772" t="s">
        <v>42</v>
      </c>
      <c r="T3772" t="s">
        <v>35</v>
      </c>
      <c r="U3772" s="1" t="s">
        <v>36</v>
      </c>
      <c r="V3772">
        <v>2</v>
      </c>
      <c r="W3772">
        <v>0</v>
      </c>
      <c r="X3772">
        <v>0</v>
      </c>
      <c r="Y3772">
        <v>0</v>
      </c>
      <c r="Z3772">
        <v>0</v>
      </c>
    </row>
    <row r="3773" spans="1:26" x14ac:dyDescent="0.25">
      <c r="A3773">
        <v>107058823</v>
      </c>
      <c r="B3773" t="s">
        <v>108</v>
      </c>
      <c r="C3773" t="s">
        <v>38</v>
      </c>
      <c r="D3773">
        <v>20000076</v>
      </c>
      <c r="E3773">
        <v>20000076</v>
      </c>
      <c r="F3773">
        <v>999.99900000000002</v>
      </c>
      <c r="G3773">
        <v>50029277</v>
      </c>
      <c r="H3773">
        <v>4.7E-2</v>
      </c>
      <c r="I3773">
        <v>2022</v>
      </c>
      <c r="J3773" t="s">
        <v>162</v>
      </c>
      <c r="K3773" t="s">
        <v>55</v>
      </c>
      <c r="L3773" s="127">
        <v>0.7284722222222223</v>
      </c>
      <c r="M3773" t="s">
        <v>28</v>
      </c>
      <c r="N3773" t="s">
        <v>29</v>
      </c>
      <c r="O3773" t="s">
        <v>30</v>
      </c>
      <c r="P3773" t="s">
        <v>31</v>
      </c>
      <c r="Q3773" t="s">
        <v>41</v>
      </c>
      <c r="R3773" t="s">
        <v>75</v>
      </c>
      <c r="S3773" t="s">
        <v>42</v>
      </c>
      <c r="T3773" t="s">
        <v>35</v>
      </c>
      <c r="U3773" s="1" t="s">
        <v>36</v>
      </c>
      <c r="V3773">
        <v>1</v>
      </c>
      <c r="W3773">
        <v>0</v>
      </c>
      <c r="X3773">
        <v>0</v>
      </c>
      <c r="Y3773">
        <v>0</v>
      </c>
      <c r="Z3773">
        <v>0</v>
      </c>
    </row>
    <row r="3774" spans="1:26" x14ac:dyDescent="0.25">
      <c r="A3774">
        <v>107058989</v>
      </c>
      <c r="B3774" t="s">
        <v>96</v>
      </c>
      <c r="C3774" t="s">
        <v>65</v>
      </c>
      <c r="D3774">
        <v>10000040</v>
      </c>
      <c r="E3774">
        <v>10000040</v>
      </c>
      <c r="F3774">
        <v>6.4219999999999997</v>
      </c>
      <c r="G3774">
        <v>50015754</v>
      </c>
      <c r="H3774">
        <v>1</v>
      </c>
      <c r="I3774">
        <v>2022</v>
      </c>
      <c r="J3774" t="s">
        <v>162</v>
      </c>
      <c r="K3774" t="s">
        <v>58</v>
      </c>
      <c r="L3774" s="127">
        <v>0.67847222222222225</v>
      </c>
      <c r="M3774" t="s">
        <v>28</v>
      </c>
      <c r="N3774" t="s">
        <v>49</v>
      </c>
      <c r="O3774" t="s">
        <v>30</v>
      </c>
      <c r="P3774" t="s">
        <v>54</v>
      </c>
      <c r="Q3774" t="s">
        <v>41</v>
      </c>
      <c r="R3774" t="s">
        <v>33</v>
      </c>
      <c r="S3774" t="s">
        <v>42</v>
      </c>
      <c r="T3774" t="s">
        <v>35</v>
      </c>
      <c r="U3774" s="1" t="s">
        <v>36</v>
      </c>
      <c r="V3774">
        <v>4</v>
      </c>
      <c r="W3774">
        <v>0</v>
      </c>
      <c r="X3774">
        <v>0</v>
      </c>
      <c r="Y3774">
        <v>0</v>
      </c>
      <c r="Z3774">
        <v>0</v>
      </c>
    </row>
    <row r="3775" spans="1:26" x14ac:dyDescent="0.25">
      <c r="A3775">
        <v>107059405</v>
      </c>
      <c r="B3775" t="s">
        <v>25</v>
      </c>
      <c r="C3775" t="s">
        <v>45</v>
      </c>
      <c r="D3775">
        <v>50021202</v>
      </c>
      <c r="E3775">
        <v>29000064</v>
      </c>
      <c r="F3775">
        <v>3.7869999999999999</v>
      </c>
      <c r="G3775">
        <v>50039670</v>
      </c>
      <c r="H3775">
        <v>4.7E-2</v>
      </c>
      <c r="I3775">
        <v>2022</v>
      </c>
      <c r="J3775" t="s">
        <v>162</v>
      </c>
      <c r="K3775" t="s">
        <v>55</v>
      </c>
      <c r="L3775" s="127">
        <v>0.60555555555555551</v>
      </c>
      <c r="M3775" t="s">
        <v>40</v>
      </c>
      <c r="N3775" t="s">
        <v>49</v>
      </c>
      <c r="O3775" t="s">
        <v>30</v>
      </c>
      <c r="P3775" t="s">
        <v>68</v>
      </c>
      <c r="Q3775" t="s">
        <v>41</v>
      </c>
      <c r="R3775" t="s">
        <v>33</v>
      </c>
      <c r="S3775" t="s">
        <v>42</v>
      </c>
      <c r="T3775" t="s">
        <v>35</v>
      </c>
      <c r="U3775" s="1" t="s">
        <v>36</v>
      </c>
      <c r="V3775">
        <v>2</v>
      </c>
      <c r="W3775">
        <v>0</v>
      </c>
      <c r="X3775">
        <v>0</v>
      </c>
      <c r="Y3775">
        <v>0</v>
      </c>
      <c r="Z3775">
        <v>0</v>
      </c>
    </row>
    <row r="3776" spans="1:26" x14ac:dyDescent="0.25">
      <c r="A3776">
        <v>107059444</v>
      </c>
      <c r="B3776" t="s">
        <v>25</v>
      </c>
      <c r="C3776" t="s">
        <v>65</v>
      </c>
      <c r="D3776">
        <v>10000440</v>
      </c>
      <c r="E3776">
        <v>10000440</v>
      </c>
      <c r="F3776">
        <v>999.99900000000002</v>
      </c>
      <c r="G3776">
        <v>10000040</v>
      </c>
      <c r="H3776">
        <v>0.44</v>
      </c>
      <c r="I3776">
        <v>2022</v>
      </c>
      <c r="J3776" t="s">
        <v>162</v>
      </c>
      <c r="K3776" t="s">
        <v>55</v>
      </c>
      <c r="L3776" s="127">
        <v>0.61388888888888882</v>
      </c>
      <c r="M3776" t="s">
        <v>92</v>
      </c>
      <c r="Q3776" t="s">
        <v>41</v>
      </c>
      <c r="R3776" t="s">
        <v>33</v>
      </c>
      <c r="S3776" t="s">
        <v>42</v>
      </c>
      <c r="T3776" t="s">
        <v>35</v>
      </c>
      <c r="U3776" s="1" t="s">
        <v>36</v>
      </c>
      <c r="V3776">
        <v>1</v>
      </c>
      <c r="W3776">
        <v>0</v>
      </c>
      <c r="X3776">
        <v>0</v>
      </c>
      <c r="Y3776">
        <v>0</v>
      </c>
      <c r="Z3776">
        <v>0</v>
      </c>
    </row>
    <row r="3777" spans="1:26" x14ac:dyDescent="0.25">
      <c r="A3777">
        <v>107059470</v>
      </c>
      <c r="B3777" t="s">
        <v>25</v>
      </c>
      <c r="C3777" t="s">
        <v>65</v>
      </c>
      <c r="D3777">
        <v>10000440</v>
      </c>
      <c r="E3777">
        <v>10000440</v>
      </c>
      <c r="F3777">
        <v>1.252</v>
      </c>
      <c r="G3777">
        <v>50019763</v>
      </c>
      <c r="H3777">
        <v>0.41299999999999998</v>
      </c>
      <c r="I3777">
        <v>2022</v>
      </c>
      <c r="J3777" t="s">
        <v>162</v>
      </c>
      <c r="K3777" t="s">
        <v>55</v>
      </c>
      <c r="L3777" s="127">
        <v>0.38125000000000003</v>
      </c>
      <c r="M3777" t="s">
        <v>28</v>
      </c>
      <c r="N3777" t="s">
        <v>49</v>
      </c>
      <c r="O3777" t="s">
        <v>30</v>
      </c>
      <c r="P3777" t="s">
        <v>31</v>
      </c>
      <c r="Q3777" t="s">
        <v>41</v>
      </c>
      <c r="R3777" t="s">
        <v>33</v>
      </c>
      <c r="S3777" t="s">
        <v>42</v>
      </c>
      <c r="T3777" t="s">
        <v>35</v>
      </c>
      <c r="U3777" s="1" t="s">
        <v>43</v>
      </c>
      <c r="V3777">
        <v>2</v>
      </c>
      <c r="W3777">
        <v>0</v>
      </c>
      <c r="X3777">
        <v>0</v>
      </c>
      <c r="Y3777">
        <v>0</v>
      </c>
      <c r="Z3777">
        <v>1</v>
      </c>
    </row>
    <row r="3778" spans="1:26" x14ac:dyDescent="0.25">
      <c r="A3778">
        <v>107059479</v>
      </c>
      <c r="B3778" t="s">
        <v>25</v>
      </c>
      <c r="C3778" t="s">
        <v>38</v>
      </c>
      <c r="D3778">
        <v>20000001</v>
      </c>
      <c r="E3778">
        <v>20000001</v>
      </c>
      <c r="F3778">
        <v>14.734999999999999</v>
      </c>
      <c r="G3778">
        <v>50004112</v>
      </c>
      <c r="H3778">
        <v>1</v>
      </c>
      <c r="I3778">
        <v>2022</v>
      </c>
      <c r="J3778" t="s">
        <v>162</v>
      </c>
      <c r="K3778" t="s">
        <v>53</v>
      </c>
      <c r="L3778" s="127">
        <v>0.41666666666666669</v>
      </c>
      <c r="M3778" t="s">
        <v>28</v>
      </c>
      <c r="N3778" t="s">
        <v>29</v>
      </c>
      <c r="O3778" t="s">
        <v>30</v>
      </c>
      <c r="P3778" t="s">
        <v>31</v>
      </c>
      <c r="Q3778" t="s">
        <v>41</v>
      </c>
      <c r="S3778" t="s">
        <v>42</v>
      </c>
      <c r="T3778" t="s">
        <v>35</v>
      </c>
      <c r="U3778" s="1" t="s">
        <v>36</v>
      </c>
      <c r="V3778">
        <v>1</v>
      </c>
      <c r="W3778">
        <v>0</v>
      </c>
      <c r="X3778">
        <v>0</v>
      </c>
      <c r="Y3778">
        <v>0</v>
      </c>
      <c r="Z3778">
        <v>0</v>
      </c>
    </row>
    <row r="3779" spans="1:26" x14ac:dyDescent="0.25">
      <c r="A3779">
        <v>107059535</v>
      </c>
      <c r="B3779" t="s">
        <v>148</v>
      </c>
      <c r="C3779" t="s">
        <v>65</v>
      </c>
      <c r="D3779">
        <v>10000040</v>
      </c>
      <c r="E3779">
        <v>10000040</v>
      </c>
      <c r="F3779">
        <v>19.5</v>
      </c>
      <c r="G3779">
        <v>200200</v>
      </c>
      <c r="H3779">
        <v>0.5</v>
      </c>
      <c r="I3779">
        <v>2022</v>
      </c>
      <c r="J3779" t="s">
        <v>162</v>
      </c>
      <c r="K3779" t="s">
        <v>39</v>
      </c>
      <c r="L3779" s="127">
        <v>0.57013888888888886</v>
      </c>
      <c r="M3779" t="s">
        <v>40</v>
      </c>
      <c r="N3779" t="s">
        <v>49</v>
      </c>
      <c r="O3779" t="s">
        <v>30</v>
      </c>
      <c r="P3779" t="s">
        <v>31</v>
      </c>
      <c r="Q3779" t="s">
        <v>41</v>
      </c>
      <c r="R3779" t="s">
        <v>33</v>
      </c>
      <c r="S3779" t="s">
        <v>42</v>
      </c>
      <c r="T3779" t="s">
        <v>35</v>
      </c>
      <c r="U3779" s="1" t="s">
        <v>116</v>
      </c>
      <c r="V3779">
        <v>0</v>
      </c>
      <c r="W3779">
        <v>0</v>
      </c>
      <c r="X3779">
        <v>0</v>
      </c>
      <c r="Y3779">
        <v>0</v>
      </c>
      <c r="Z3779">
        <v>0</v>
      </c>
    </row>
    <row r="3780" spans="1:26" x14ac:dyDescent="0.25">
      <c r="A3780">
        <v>107059536</v>
      </c>
      <c r="B3780" t="s">
        <v>112</v>
      </c>
      <c r="C3780" t="s">
        <v>67</v>
      </c>
      <c r="D3780">
        <v>30000027</v>
      </c>
      <c r="E3780">
        <v>30000027</v>
      </c>
      <c r="F3780">
        <v>22.443000000000001</v>
      </c>
      <c r="G3780">
        <v>40001253</v>
      </c>
      <c r="H3780">
        <v>0.9</v>
      </c>
      <c r="I3780">
        <v>2022</v>
      </c>
      <c r="J3780" t="s">
        <v>162</v>
      </c>
      <c r="K3780" t="s">
        <v>53</v>
      </c>
      <c r="L3780" s="127">
        <v>0.56944444444444442</v>
      </c>
      <c r="M3780" t="s">
        <v>51</v>
      </c>
      <c r="N3780" t="s">
        <v>49</v>
      </c>
      <c r="O3780" t="s">
        <v>30</v>
      </c>
      <c r="P3780" t="s">
        <v>54</v>
      </c>
      <c r="Q3780" t="s">
        <v>41</v>
      </c>
      <c r="R3780" t="s">
        <v>33</v>
      </c>
      <c r="S3780" t="s">
        <v>42</v>
      </c>
      <c r="T3780" t="s">
        <v>35</v>
      </c>
      <c r="U3780" s="1" t="s">
        <v>43</v>
      </c>
      <c r="V3780">
        <v>3</v>
      </c>
      <c r="W3780">
        <v>0</v>
      </c>
      <c r="X3780">
        <v>0</v>
      </c>
      <c r="Y3780">
        <v>0</v>
      </c>
      <c r="Z3780">
        <v>1</v>
      </c>
    </row>
    <row r="3781" spans="1:26" x14ac:dyDescent="0.25">
      <c r="A3781">
        <v>107059539</v>
      </c>
      <c r="B3781" t="s">
        <v>104</v>
      </c>
      <c r="C3781" t="s">
        <v>65</v>
      </c>
      <c r="D3781">
        <v>10000026</v>
      </c>
      <c r="E3781">
        <v>10000026</v>
      </c>
      <c r="F3781">
        <v>3.2909999999999999</v>
      </c>
      <c r="G3781">
        <v>20000025</v>
      </c>
      <c r="H3781">
        <v>0</v>
      </c>
      <c r="I3781">
        <v>2022</v>
      </c>
      <c r="J3781" t="s">
        <v>162</v>
      </c>
      <c r="K3781" t="s">
        <v>55</v>
      </c>
      <c r="L3781" s="127">
        <v>0.42986111111111108</v>
      </c>
      <c r="M3781" t="s">
        <v>28</v>
      </c>
      <c r="N3781" t="s">
        <v>29</v>
      </c>
      <c r="O3781" t="s">
        <v>30</v>
      </c>
      <c r="P3781" t="s">
        <v>31</v>
      </c>
      <c r="Q3781" t="s">
        <v>41</v>
      </c>
      <c r="R3781" t="s">
        <v>71</v>
      </c>
      <c r="S3781" t="s">
        <v>42</v>
      </c>
      <c r="T3781" t="s">
        <v>35</v>
      </c>
      <c r="U3781" s="1" t="s">
        <v>36</v>
      </c>
      <c r="V3781">
        <v>2</v>
      </c>
      <c r="W3781">
        <v>0</v>
      </c>
      <c r="X3781">
        <v>0</v>
      </c>
      <c r="Y3781">
        <v>0</v>
      </c>
      <c r="Z3781">
        <v>0</v>
      </c>
    </row>
    <row r="3782" spans="1:26" x14ac:dyDescent="0.25">
      <c r="A3782">
        <v>107059548</v>
      </c>
      <c r="B3782" t="s">
        <v>104</v>
      </c>
      <c r="C3782" t="s">
        <v>65</v>
      </c>
      <c r="D3782">
        <v>10000026</v>
      </c>
      <c r="E3782">
        <v>10000026</v>
      </c>
      <c r="F3782">
        <v>8.0169999999999995</v>
      </c>
      <c r="G3782">
        <v>20000064</v>
      </c>
      <c r="H3782">
        <v>1</v>
      </c>
      <c r="I3782">
        <v>2022</v>
      </c>
      <c r="J3782" t="s">
        <v>162</v>
      </c>
      <c r="K3782" t="s">
        <v>55</v>
      </c>
      <c r="L3782" s="127">
        <v>0.72083333333333333</v>
      </c>
      <c r="M3782" t="s">
        <v>28</v>
      </c>
      <c r="N3782" t="s">
        <v>49</v>
      </c>
      <c r="O3782" t="s">
        <v>30</v>
      </c>
      <c r="P3782" t="s">
        <v>31</v>
      </c>
      <c r="Q3782" t="s">
        <v>62</v>
      </c>
      <c r="R3782" t="s">
        <v>33</v>
      </c>
      <c r="S3782" t="s">
        <v>34</v>
      </c>
      <c r="T3782" t="s">
        <v>35</v>
      </c>
      <c r="U3782" s="1" t="s">
        <v>43</v>
      </c>
      <c r="V3782">
        <v>2</v>
      </c>
      <c r="W3782">
        <v>0</v>
      </c>
      <c r="X3782">
        <v>0</v>
      </c>
      <c r="Y3782">
        <v>0</v>
      </c>
      <c r="Z3782">
        <v>1</v>
      </c>
    </row>
    <row r="3783" spans="1:26" x14ac:dyDescent="0.25">
      <c r="A3783">
        <v>107059555</v>
      </c>
      <c r="B3783" t="s">
        <v>166</v>
      </c>
      <c r="C3783" t="s">
        <v>65</v>
      </c>
      <c r="D3783">
        <v>10000040</v>
      </c>
      <c r="E3783">
        <v>10000040</v>
      </c>
      <c r="F3783">
        <v>999.99900000000002</v>
      </c>
      <c r="G3783">
        <v>201450</v>
      </c>
      <c r="H3783">
        <v>0.3</v>
      </c>
      <c r="I3783">
        <v>2022</v>
      </c>
      <c r="J3783" t="s">
        <v>162</v>
      </c>
      <c r="K3783" t="s">
        <v>55</v>
      </c>
      <c r="L3783" s="127">
        <v>0.82847222222222217</v>
      </c>
      <c r="M3783" t="s">
        <v>28</v>
      </c>
      <c r="N3783" t="s">
        <v>29</v>
      </c>
      <c r="P3783" t="s">
        <v>31</v>
      </c>
      <c r="Q3783" t="s">
        <v>32</v>
      </c>
      <c r="R3783" t="s">
        <v>33</v>
      </c>
      <c r="S3783" t="s">
        <v>34</v>
      </c>
      <c r="T3783" t="s">
        <v>35</v>
      </c>
      <c r="U3783" s="1" t="s">
        <v>64</v>
      </c>
      <c r="V3783">
        <v>1</v>
      </c>
      <c r="W3783">
        <v>0</v>
      </c>
      <c r="X3783">
        <v>0</v>
      </c>
      <c r="Y3783">
        <v>1</v>
      </c>
      <c r="Z3783">
        <v>0</v>
      </c>
    </row>
    <row r="3784" spans="1:26" x14ac:dyDescent="0.25">
      <c r="A3784">
        <v>107059569</v>
      </c>
      <c r="B3784" t="s">
        <v>25</v>
      </c>
      <c r="C3784" t="s">
        <v>65</v>
      </c>
      <c r="D3784">
        <v>10000040</v>
      </c>
      <c r="E3784">
        <v>10000040</v>
      </c>
      <c r="F3784">
        <v>26.728999999999999</v>
      </c>
      <c r="G3784">
        <v>20000070</v>
      </c>
      <c r="H3784">
        <v>0.41</v>
      </c>
      <c r="I3784">
        <v>2022</v>
      </c>
      <c r="J3784" t="s">
        <v>162</v>
      </c>
      <c r="K3784" t="s">
        <v>58</v>
      </c>
      <c r="L3784" s="127">
        <v>2.4999999999999998E-2</v>
      </c>
      <c r="M3784" t="s">
        <v>28</v>
      </c>
      <c r="N3784" t="s">
        <v>49</v>
      </c>
      <c r="O3784" t="s">
        <v>30</v>
      </c>
      <c r="P3784" t="s">
        <v>31</v>
      </c>
      <c r="Q3784" t="s">
        <v>41</v>
      </c>
      <c r="R3784" t="s">
        <v>33</v>
      </c>
      <c r="S3784" t="s">
        <v>42</v>
      </c>
      <c r="T3784" t="s">
        <v>57</v>
      </c>
      <c r="U3784" s="1" t="s">
        <v>36</v>
      </c>
      <c r="V3784">
        <v>1</v>
      </c>
      <c r="W3784">
        <v>0</v>
      </c>
      <c r="X3784">
        <v>0</v>
      </c>
      <c r="Y3784">
        <v>0</v>
      </c>
      <c r="Z3784">
        <v>0</v>
      </c>
    </row>
    <row r="3785" spans="1:26" x14ac:dyDescent="0.25">
      <c r="A3785">
        <v>107059583</v>
      </c>
      <c r="B3785" t="s">
        <v>112</v>
      </c>
      <c r="C3785" t="s">
        <v>65</v>
      </c>
      <c r="D3785">
        <v>10000095</v>
      </c>
      <c r="E3785">
        <v>10000095</v>
      </c>
      <c r="F3785">
        <v>1.4470000000000001</v>
      </c>
      <c r="G3785">
        <v>40001002</v>
      </c>
      <c r="H3785">
        <v>0.3</v>
      </c>
      <c r="I3785">
        <v>2022</v>
      </c>
      <c r="J3785" t="s">
        <v>162</v>
      </c>
      <c r="K3785" t="s">
        <v>58</v>
      </c>
      <c r="L3785" s="127">
        <v>0.62569444444444444</v>
      </c>
      <c r="M3785" t="s">
        <v>28</v>
      </c>
      <c r="N3785" t="s">
        <v>49</v>
      </c>
      <c r="O3785" t="s">
        <v>30</v>
      </c>
      <c r="P3785" t="s">
        <v>54</v>
      </c>
      <c r="Q3785" t="s">
        <v>41</v>
      </c>
      <c r="R3785" t="s">
        <v>33</v>
      </c>
      <c r="S3785" t="s">
        <v>42</v>
      </c>
      <c r="T3785" t="s">
        <v>35</v>
      </c>
      <c r="U3785" s="1" t="s">
        <v>43</v>
      </c>
      <c r="V3785">
        <v>5</v>
      </c>
      <c r="W3785">
        <v>0</v>
      </c>
      <c r="X3785">
        <v>0</v>
      </c>
      <c r="Y3785">
        <v>0</v>
      </c>
      <c r="Z3785">
        <v>2</v>
      </c>
    </row>
    <row r="3786" spans="1:26" x14ac:dyDescent="0.25">
      <c r="A3786">
        <v>107059584</v>
      </c>
      <c r="B3786" t="s">
        <v>112</v>
      </c>
      <c r="C3786" t="s">
        <v>65</v>
      </c>
      <c r="D3786">
        <v>10000095</v>
      </c>
      <c r="E3786">
        <v>10000095</v>
      </c>
      <c r="F3786">
        <v>1.4470000000000001</v>
      </c>
      <c r="G3786">
        <v>40001002</v>
      </c>
      <c r="H3786">
        <v>0.3</v>
      </c>
      <c r="I3786">
        <v>2022</v>
      </c>
      <c r="J3786" t="s">
        <v>162</v>
      </c>
      <c r="K3786" t="s">
        <v>58</v>
      </c>
      <c r="L3786" s="127">
        <v>0.66111111111111109</v>
      </c>
      <c r="M3786" t="s">
        <v>28</v>
      </c>
      <c r="N3786" t="s">
        <v>49</v>
      </c>
      <c r="O3786" t="s">
        <v>30</v>
      </c>
      <c r="P3786" t="s">
        <v>54</v>
      </c>
      <c r="Q3786" t="s">
        <v>41</v>
      </c>
      <c r="R3786" t="s">
        <v>33</v>
      </c>
      <c r="S3786" t="s">
        <v>42</v>
      </c>
      <c r="T3786" t="s">
        <v>35</v>
      </c>
      <c r="U3786" s="1" t="s">
        <v>43</v>
      </c>
      <c r="V3786">
        <v>3</v>
      </c>
      <c r="W3786">
        <v>0</v>
      </c>
      <c r="X3786">
        <v>0</v>
      </c>
      <c r="Y3786">
        <v>0</v>
      </c>
      <c r="Z3786">
        <v>1</v>
      </c>
    </row>
    <row r="3787" spans="1:26" x14ac:dyDescent="0.25">
      <c r="A3787">
        <v>107059594</v>
      </c>
      <c r="B3787" t="s">
        <v>104</v>
      </c>
      <c r="C3787" t="s">
        <v>65</v>
      </c>
      <c r="D3787">
        <v>10000026</v>
      </c>
      <c r="E3787">
        <v>10000026</v>
      </c>
      <c r="F3787">
        <v>1.6140000000000001</v>
      </c>
      <c r="G3787">
        <v>200420</v>
      </c>
      <c r="H3787">
        <v>0.1</v>
      </c>
      <c r="I3787">
        <v>2022</v>
      </c>
      <c r="J3787" t="s">
        <v>162</v>
      </c>
      <c r="K3787" t="s">
        <v>58</v>
      </c>
      <c r="L3787" s="127">
        <v>0.58263888888888882</v>
      </c>
      <c r="M3787" t="s">
        <v>28</v>
      </c>
      <c r="N3787" t="s">
        <v>49</v>
      </c>
      <c r="O3787" t="s">
        <v>30</v>
      </c>
      <c r="P3787" t="s">
        <v>31</v>
      </c>
      <c r="Q3787" t="s">
        <v>41</v>
      </c>
      <c r="R3787" t="s">
        <v>33</v>
      </c>
      <c r="S3787" t="s">
        <v>42</v>
      </c>
      <c r="T3787" t="s">
        <v>35</v>
      </c>
      <c r="U3787" s="1" t="s">
        <v>43</v>
      </c>
      <c r="V3787">
        <v>3</v>
      </c>
      <c r="W3787">
        <v>0</v>
      </c>
      <c r="X3787">
        <v>0</v>
      </c>
      <c r="Y3787">
        <v>0</v>
      </c>
      <c r="Z3787">
        <v>2</v>
      </c>
    </row>
    <row r="3788" spans="1:26" x14ac:dyDescent="0.25">
      <c r="A3788">
        <v>107059643</v>
      </c>
      <c r="B3788" t="s">
        <v>86</v>
      </c>
      <c r="C3788" t="s">
        <v>65</v>
      </c>
      <c r="D3788">
        <v>10000026</v>
      </c>
      <c r="E3788">
        <v>10000026</v>
      </c>
      <c r="F3788">
        <v>22.01</v>
      </c>
      <c r="G3788">
        <v>30000191</v>
      </c>
      <c r="H3788">
        <v>1.5</v>
      </c>
      <c r="I3788">
        <v>2022</v>
      </c>
      <c r="J3788" t="s">
        <v>162</v>
      </c>
      <c r="K3788" t="s">
        <v>58</v>
      </c>
      <c r="L3788" s="127">
        <v>0.74722222222222223</v>
      </c>
      <c r="M3788" t="s">
        <v>28</v>
      </c>
      <c r="N3788" t="s">
        <v>49</v>
      </c>
      <c r="O3788" t="s">
        <v>30</v>
      </c>
      <c r="P3788" t="s">
        <v>31</v>
      </c>
      <c r="Q3788" t="s">
        <v>41</v>
      </c>
      <c r="R3788" t="s">
        <v>33</v>
      </c>
      <c r="S3788" t="s">
        <v>42</v>
      </c>
      <c r="T3788" t="s">
        <v>35</v>
      </c>
      <c r="U3788" s="1" t="s">
        <v>36</v>
      </c>
      <c r="V3788">
        <v>2</v>
      </c>
      <c r="W3788">
        <v>0</v>
      </c>
      <c r="X3788">
        <v>0</v>
      </c>
      <c r="Y3788">
        <v>0</v>
      </c>
      <c r="Z3788">
        <v>0</v>
      </c>
    </row>
    <row r="3789" spans="1:26" x14ac:dyDescent="0.25">
      <c r="A3789">
        <v>107059695</v>
      </c>
      <c r="B3789" t="s">
        <v>86</v>
      </c>
      <c r="C3789" t="s">
        <v>65</v>
      </c>
      <c r="D3789">
        <v>10000026</v>
      </c>
      <c r="E3789">
        <v>10000026</v>
      </c>
      <c r="F3789">
        <v>22.757000000000001</v>
      </c>
      <c r="G3789">
        <v>200345</v>
      </c>
      <c r="H3789">
        <v>0.5</v>
      </c>
      <c r="I3789">
        <v>2022</v>
      </c>
      <c r="J3789" t="s">
        <v>162</v>
      </c>
      <c r="K3789" t="s">
        <v>60</v>
      </c>
      <c r="L3789" s="127">
        <v>0.44305555555555554</v>
      </c>
      <c r="M3789" t="s">
        <v>28</v>
      </c>
      <c r="N3789" t="s">
        <v>29</v>
      </c>
      <c r="O3789" t="s">
        <v>30</v>
      </c>
      <c r="P3789" t="s">
        <v>31</v>
      </c>
      <c r="Q3789" t="s">
        <v>41</v>
      </c>
      <c r="R3789" t="s">
        <v>33</v>
      </c>
      <c r="S3789" t="s">
        <v>42</v>
      </c>
      <c r="T3789" t="s">
        <v>35</v>
      </c>
      <c r="U3789" s="1" t="s">
        <v>36</v>
      </c>
      <c r="V3789">
        <v>5</v>
      </c>
      <c r="W3789">
        <v>0</v>
      </c>
      <c r="X3789">
        <v>0</v>
      </c>
      <c r="Y3789">
        <v>0</v>
      </c>
      <c r="Z3789">
        <v>0</v>
      </c>
    </row>
    <row r="3790" spans="1:26" x14ac:dyDescent="0.25">
      <c r="A3790">
        <v>107059700</v>
      </c>
      <c r="B3790" t="s">
        <v>81</v>
      </c>
      <c r="C3790" t="s">
        <v>65</v>
      </c>
      <c r="D3790">
        <v>10000485</v>
      </c>
      <c r="E3790">
        <v>10800485</v>
      </c>
      <c r="F3790">
        <v>27.058</v>
      </c>
      <c r="G3790">
        <v>200576</v>
      </c>
      <c r="H3790">
        <v>0.1</v>
      </c>
      <c r="I3790">
        <v>2022</v>
      </c>
      <c r="J3790" t="s">
        <v>162</v>
      </c>
      <c r="K3790" t="s">
        <v>60</v>
      </c>
      <c r="L3790" s="127">
        <v>0.45347222222222222</v>
      </c>
      <c r="M3790" t="s">
        <v>28</v>
      </c>
      <c r="N3790" t="s">
        <v>29</v>
      </c>
      <c r="O3790" t="s">
        <v>30</v>
      </c>
      <c r="P3790" t="s">
        <v>31</v>
      </c>
      <c r="Q3790" t="s">
        <v>41</v>
      </c>
      <c r="R3790" t="s">
        <v>33</v>
      </c>
      <c r="S3790" t="s">
        <v>42</v>
      </c>
      <c r="T3790" t="s">
        <v>35</v>
      </c>
      <c r="U3790" s="1" t="s">
        <v>36</v>
      </c>
      <c r="V3790">
        <v>5</v>
      </c>
      <c r="W3790">
        <v>0</v>
      </c>
      <c r="X3790">
        <v>0</v>
      </c>
      <c r="Y3790">
        <v>0</v>
      </c>
      <c r="Z3790">
        <v>0</v>
      </c>
    </row>
    <row r="3791" spans="1:26" x14ac:dyDescent="0.25">
      <c r="A3791">
        <v>107059743</v>
      </c>
      <c r="B3791" t="s">
        <v>112</v>
      </c>
      <c r="C3791" t="s">
        <v>65</v>
      </c>
      <c r="D3791">
        <v>10000095</v>
      </c>
      <c r="E3791">
        <v>10000095</v>
      </c>
      <c r="F3791">
        <v>7.7469999999999999</v>
      </c>
      <c r="G3791">
        <v>40001709</v>
      </c>
      <c r="H3791">
        <v>0.1</v>
      </c>
      <c r="I3791">
        <v>2022</v>
      </c>
      <c r="J3791" t="s">
        <v>162</v>
      </c>
      <c r="K3791" t="s">
        <v>58</v>
      </c>
      <c r="L3791" s="127">
        <v>0.54999999999999993</v>
      </c>
      <c r="M3791" t="s">
        <v>28</v>
      </c>
      <c r="N3791" t="s">
        <v>29</v>
      </c>
      <c r="O3791" t="s">
        <v>30</v>
      </c>
      <c r="P3791" t="s">
        <v>31</v>
      </c>
      <c r="Q3791" t="s">
        <v>41</v>
      </c>
      <c r="R3791" t="s">
        <v>33</v>
      </c>
      <c r="S3791" t="s">
        <v>42</v>
      </c>
      <c r="T3791" t="s">
        <v>35</v>
      </c>
      <c r="U3791" s="1" t="s">
        <v>36</v>
      </c>
      <c r="V3791">
        <v>2</v>
      </c>
      <c r="W3791">
        <v>0</v>
      </c>
      <c r="X3791">
        <v>0</v>
      </c>
      <c r="Y3791">
        <v>0</v>
      </c>
      <c r="Z3791">
        <v>0</v>
      </c>
    </row>
    <row r="3792" spans="1:26" x14ac:dyDescent="0.25">
      <c r="A3792">
        <v>107059767</v>
      </c>
      <c r="B3792" t="s">
        <v>127</v>
      </c>
      <c r="C3792" t="s">
        <v>38</v>
      </c>
      <c r="D3792">
        <v>20000401</v>
      </c>
      <c r="E3792">
        <v>20000401</v>
      </c>
      <c r="F3792">
        <v>0.19600000000000001</v>
      </c>
      <c r="G3792">
        <v>40001101</v>
      </c>
      <c r="H3792">
        <v>0.4</v>
      </c>
      <c r="I3792">
        <v>2022</v>
      </c>
      <c r="J3792" t="s">
        <v>162</v>
      </c>
      <c r="K3792" t="s">
        <v>53</v>
      </c>
      <c r="L3792" s="127">
        <v>0.59791666666666665</v>
      </c>
      <c r="M3792" t="s">
        <v>28</v>
      </c>
      <c r="N3792" t="s">
        <v>49</v>
      </c>
      <c r="O3792" t="s">
        <v>30</v>
      </c>
      <c r="P3792" t="s">
        <v>54</v>
      </c>
      <c r="Q3792" t="s">
        <v>41</v>
      </c>
      <c r="R3792" t="s">
        <v>33</v>
      </c>
      <c r="S3792" t="s">
        <v>42</v>
      </c>
      <c r="T3792" t="s">
        <v>35</v>
      </c>
      <c r="U3792" s="1" t="s">
        <v>36</v>
      </c>
      <c r="V3792">
        <v>1</v>
      </c>
      <c r="W3792">
        <v>0</v>
      </c>
      <c r="X3792">
        <v>0</v>
      </c>
      <c r="Y3792">
        <v>0</v>
      </c>
      <c r="Z3792">
        <v>0</v>
      </c>
    </row>
    <row r="3793" spans="1:26" x14ac:dyDescent="0.25">
      <c r="A3793">
        <v>107059776</v>
      </c>
      <c r="B3793" t="s">
        <v>81</v>
      </c>
      <c r="C3793" t="s">
        <v>65</v>
      </c>
      <c r="D3793">
        <v>10000485</v>
      </c>
      <c r="E3793">
        <v>10800485</v>
      </c>
      <c r="F3793">
        <v>30.507999999999999</v>
      </c>
      <c r="G3793">
        <v>20000521</v>
      </c>
      <c r="H3793">
        <v>0.2</v>
      </c>
      <c r="I3793">
        <v>2022</v>
      </c>
      <c r="J3793" t="s">
        <v>162</v>
      </c>
      <c r="K3793" t="s">
        <v>39</v>
      </c>
      <c r="L3793" s="127">
        <v>0.86388888888888893</v>
      </c>
      <c r="M3793" t="s">
        <v>28</v>
      </c>
      <c r="N3793" t="s">
        <v>49</v>
      </c>
      <c r="O3793" t="s">
        <v>30</v>
      </c>
      <c r="P3793" t="s">
        <v>31</v>
      </c>
      <c r="Q3793" t="s">
        <v>41</v>
      </c>
      <c r="R3793" t="s">
        <v>33</v>
      </c>
      <c r="S3793" t="s">
        <v>42</v>
      </c>
      <c r="T3793" t="s">
        <v>47</v>
      </c>
      <c r="U3793" s="1" t="s">
        <v>36</v>
      </c>
      <c r="V3793">
        <v>5</v>
      </c>
      <c r="W3793">
        <v>0</v>
      </c>
      <c r="X3793">
        <v>0</v>
      </c>
      <c r="Y3793">
        <v>0</v>
      </c>
      <c r="Z3793">
        <v>0</v>
      </c>
    </row>
    <row r="3794" spans="1:26" x14ac:dyDescent="0.25">
      <c r="A3794">
        <v>107059815</v>
      </c>
      <c r="B3794" t="s">
        <v>86</v>
      </c>
      <c r="C3794" t="s">
        <v>65</v>
      </c>
      <c r="D3794">
        <v>10000026</v>
      </c>
      <c r="E3794">
        <v>10000026</v>
      </c>
      <c r="F3794">
        <v>25.038</v>
      </c>
      <c r="G3794">
        <v>30000146</v>
      </c>
      <c r="H3794">
        <v>0.1</v>
      </c>
      <c r="I3794">
        <v>2022</v>
      </c>
      <c r="J3794" t="s">
        <v>162</v>
      </c>
      <c r="K3794" t="s">
        <v>60</v>
      </c>
      <c r="L3794" s="127">
        <v>0.49236111111111108</v>
      </c>
      <c r="M3794" t="s">
        <v>28</v>
      </c>
      <c r="N3794" t="s">
        <v>49</v>
      </c>
      <c r="O3794" t="s">
        <v>30</v>
      </c>
      <c r="P3794" t="s">
        <v>54</v>
      </c>
      <c r="Q3794" t="s">
        <v>41</v>
      </c>
      <c r="R3794" t="s">
        <v>33</v>
      </c>
      <c r="S3794" t="s">
        <v>42</v>
      </c>
      <c r="T3794" t="s">
        <v>35</v>
      </c>
      <c r="U3794" s="1" t="s">
        <v>36</v>
      </c>
      <c r="V3794">
        <v>2</v>
      </c>
      <c r="W3794">
        <v>0</v>
      </c>
      <c r="X3794">
        <v>0</v>
      </c>
      <c r="Y3794">
        <v>0</v>
      </c>
      <c r="Z3794">
        <v>0</v>
      </c>
    </row>
    <row r="3795" spans="1:26" x14ac:dyDescent="0.25">
      <c r="A3795">
        <v>107060028</v>
      </c>
      <c r="B3795" t="s">
        <v>97</v>
      </c>
      <c r="C3795" t="s">
        <v>38</v>
      </c>
      <c r="D3795">
        <v>20000029</v>
      </c>
      <c r="E3795">
        <v>20000029</v>
      </c>
      <c r="F3795">
        <v>17.643000000000001</v>
      </c>
      <c r="G3795">
        <v>50031175</v>
      </c>
      <c r="H3795">
        <v>8.9999999999999993E-3</v>
      </c>
      <c r="I3795">
        <v>2022</v>
      </c>
      <c r="J3795" t="s">
        <v>162</v>
      </c>
      <c r="K3795" t="s">
        <v>60</v>
      </c>
      <c r="L3795" s="127">
        <v>0.22708333333333333</v>
      </c>
      <c r="M3795" t="s">
        <v>28</v>
      </c>
      <c r="N3795" t="s">
        <v>29</v>
      </c>
      <c r="P3795" t="s">
        <v>54</v>
      </c>
      <c r="Q3795" t="s">
        <v>41</v>
      </c>
      <c r="R3795" t="s">
        <v>33</v>
      </c>
      <c r="S3795" t="s">
        <v>42</v>
      </c>
      <c r="T3795" t="s">
        <v>57</v>
      </c>
      <c r="U3795" s="1" t="s">
        <v>36</v>
      </c>
      <c r="V3795">
        <v>3</v>
      </c>
      <c r="W3795">
        <v>0</v>
      </c>
      <c r="X3795">
        <v>0</v>
      </c>
      <c r="Y3795">
        <v>0</v>
      </c>
      <c r="Z3795">
        <v>0</v>
      </c>
    </row>
    <row r="3796" spans="1:26" x14ac:dyDescent="0.25">
      <c r="A3796">
        <v>107060030</v>
      </c>
      <c r="B3796" t="s">
        <v>81</v>
      </c>
      <c r="C3796" t="s">
        <v>65</v>
      </c>
      <c r="D3796">
        <v>10000485</v>
      </c>
      <c r="E3796">
        <v>10800485</v>
      </c>
      <c r="F3796">
        <v>21.716999999999999</v>
      </c>
      <c r="G3796">
        <v>50015564</v>
      </c>
      <c r="H3796">
        <v>0</v>
      </c>
      <c r="I3796">
        <v>2022</v>
      </c>
      <c r="J3796" t="s">
        <v>162</v>
      </c>
      <c r="K3796" t="s">
        <v>27</v>
      </c>
      <c r="L3796" s="127">
        <v>0.5625</v>
      </c>
      <c r="M3796" t="s">
        <v>28</v>
      </c>
      <c r="N3796" t="s">
        <v>29</v>
      </c>
      <c r="O3796" t="s">
        <v>30</v>
      </c>
      <c r="P3796" t="s">
        <v>31</v>
      </c>
      <c r="Q3796" t="s">
        <v>41</v>
      </c>
      <c r="R3796" t="s">
        <v>61</v>
      </c>
      <c r="S3796" t="s">
        <v>42</v>
      </c>
      <c r="T3796" t="s">
        <v>35</v>
      </c>
      <c r="U3796" s="1" t="s">
        <v>36</v>
      </c>
      <c r="V3796">
        <v>2</v>
      </c>
      <c r="W3796">
        <v>0</v>
      </c>
      <c r="X3796">
        <v>0</v>
      </c>
      <c r="Y3796">
        <v>0</v>
      </c>
      <c r="Z3796">
        <v>0</v>
      </c>
    </row>
    <row r="3797" spans="1:26" x14ac:dyDescent="0.25">
      <c r="A3797">
        <v>107060250</v>
      </c>
      <c r="B3797" t="s">
        <v>81</v>
      </c>
      <c r="C3797" t="s">
        <v>45</v>
      </c>
      <c r="D3797">
        <v>50015065</v>
      </c>
      <c r="E3797">
        <v>50015065</v>
      </c>
      <c r="F3797">
        <v>999.99900000000002</v>
      </c>
      <c r="G3797">
        <v>50047927</v>
      </c>
      <c r="H3797">
        <v>0.25</v>
      </c>
      <c r="I3797">
        <v>2022</v>
      </c>
      <c r="J3797" t="s">
        <v>162</v>
      </c>
      <c r="K3797" t="s">
        <v>27</v>
      </c>
      <c r="L3797" s="127">
        <v>0.30208333333333331</v>
      </c>
      <c r="M3797" t="s">
        <v>28</v>
      </c>
      <c r="N3797" t="s">
        <v>49</v>
      </c>
      <c r="O3797" t="s">
        <v>30</v>
      </c>
      <c r="P3797" t="s">
        <v>68</v>
      </c>
      <c r="Q3797" t="s">
        <v>41</v>
      </c>
      <c r="R3797" t="s">
        <v>33</v>
      </c>
      <c r="S3797" t="s">
        <v>42</v>
      </c>
      <c r="T3797" t="s">
        <v>35</v>
      </c>
      <c r="U3797" s="1" t="s">
        <v>43</v>
      </c>
      <c r="V3797">
        <v>1</v>
      </c>
      <c r="W3797">
        <v>0</v>
      </c>
      <c r="X3797">
        <v>0</v>
      </c>
      <c r="Y3797">
        <v>0</v>
      </c>
      <c r="Z3797">
        <v>1</v>
      </c>
    </row>
    <row r="3798" spans="1:26" x14ac:dyDescent="0.25">
      <c r="A3798">
        <v>107060328</v>
      </c>
      <c r="B3798" t="s">
        <v>147</v>
      </c>
      <c r="C3798" t="s">
        <v>45</v>
      </c>
      <c r="F3798">
        <v>999.99900000000002</v>
      </c>
      <c r="H3798">
        <v>3.4000000000000002E-2</v>
      </c>
      <c r="I3798">
        <v>2022</v>
      </c>
      <c r="J3798" t="s">
        <v>162</v>
      </c>
      <c r="K3798" t="s">
        <v>27</v>
      </c>
      <c r="L3798" s="127">
        <v>0.35416666666666669</v>
      </c>
      <c r="M3798" t="s">
        <v>28</v>
      </c>
      <c r="N3798" t="s">
        <v>49</v>
      </c>
      <c r="O3798" t="s">
        <v>30</v>
      </c>
      <c r="P3798" t="s">
        <v>54</v>
      </c>
      <c r="Q3798" t="s">
        <v>41</v>
      </c>
      <c r="R3798" t="s">
        <v>33</v>
      </c>
      <c r="S3798" t="s">
        <v>42</v>
      </c>
      <c r="T3798" t="s">
        <v>35</v>
      </c>
      <c r="U3798" s="1" t="s">
        <v>36</v>
      </c>
      <c r="V3798">
        <v>1</v>
      </c>
      <c r="W3798">
        <v>0</v>
      </c>
      <c r="X3798">
        <v>0</v>
      </c>
      <c r="Y3798">
        <v>0</v>
      </c>
      <c r="Z3798">
        <v>0</v>
      </c>
    </row>
    <row r="3799" spans="1:26" x14ac:dyDescent="0.25">
      <c r="A3799">
        <v>107060393</v>
      </c>
      <c r="B3799" t="s">
        <v>96</v>
      </c>
      <c r="C3799" t="s">
        <v>38</v>
      </c>
      <c r="D3799">
        <v>20000052</v>
      </c>
      <c r="E3799">
        <v>20000052</v>
      </c>
      <c r="F3799">
        <v>4.9669999999999996</v>
      </c>
      <c r="G3799">
        <v>50028823</v>
      </c>
      <c r="H3799">
        <v>0.2</v>
      </c>
      <c r="I3799">
        <v>2022</v>
      </c>
      <c r="J3799" t="s">
        <v>162</v>
      </c>
      <c r="K3799" t="s">
        <v>48</v>
      </c>
      <c r="L3799" s="127">
        <v>0.87638888888888899</v>
      </c>
      <c r="M3799" t="s">
        <v>28</v>
      </c>
      <c r="N3799" t="s">
        <v>49</v>
      </c>
      <c r="O3799" t="s">
        <v>30</v>
      </c>
      <c r="P3799" t="s">
        <v>68</v>
      </c>
      <c r="Q3799" t="s">
        <v>41</v>
      </c>
      <c r="R3799" t="s">
        <v>70</v>
      </c>
      <c r="S3799" t="s">
        <v>42</v>
      </c>
      <c r="T3799" t="s">
        <v>47</v>
      </c>
      <c r="U3799" s="1" t="s">
        <v>36</v>
      </c>
      <c r="V3799">
        <v>3</v>
      </c>
      <c r="W3799">
        <v>0</v>
      </c>
      <c r="X3799">
        <v>0</v>
      </c>
      <c r="Y3799">
        <v>0</v>
      </c>
      <c r="Z3799">
        <v>0</v>
      </c>
    </row>
    <row r="3800" spans="1:26" x14ac:dyDescent="0.25">
      <c r="A3800">
        <v>107060433</v>
      </c>
      <c r="B3800" t="s">
        <v>106</v>
      </c>
      <c r="C3800" t="s">
        <v>67</v>
      </c>
      <c r="D3800">
        <v>30000162</v>
      </c>
      <c r="E3800">
        <v>30000162</v>
      </c>
      <c r="F3800">
        <v>999.99900000000002</v>
      </c>
      <c r="H3800">
        <v>9.5000000000000001E-2</v>
      </c>
      <c r="I3800">
        <v>2022</v>
      </c>
      <c r="J3800" t="s">
        <v>162</v>
      </c>
      <c r="K3800" t="s">
        <v>55</v>
      </c>
      <c r="L3800" s="127">
        <v>0.50138888888888888</v>
      </c>
      <c r="M3800" t="s">
        <v>40</v>
      </c>
      <c r="N3800" t="s">
        <v>29</v>
      </c>
      <c r="O3800" t="s">
        <v>30</v>
      </c>
      <c r="P3800" t="s">
        <v>68</v>
      </c>
      <c r="Q3800" t="s">
        <v>41</v>
      </c>
      <c r="R3800" t="s">
        <v>33</v>
      </c>
      <c r="S3800" t="s">
        <v>42</v>
      </c>
      <c r="T3800" t="s">
        <v>35</v>
      </c>
      <c r="U3800" s="1" t="s">
        <v>36</v>
      </c>
      <c r="V3800">
        <v>2</v>
      </c>
      <c r="W3800">
        <v>0</v>
      </c>
      <c r="X3800">
        <v>0</v>
      </c>
      <c r="Y3800">
        <v>0</v>
      </c>
      <c r="Z3800">
        <v>0</v>
      </c>
    </row>
    <row r="3801" spans="1:26" x14ac:dyDescent="0.25">
      <c r="A3801">
        <v>107060562</v>
      </c>
      <c r="B3801" t="s">
        <v>120</v>
      </c>
      <c r="C3801" t="s">
        <v>45</v>
      </c>
      <c r="D3801">
        <v>50033054</v>
      </c>
      <c r="E3801">
        <v>29000117</v>
      </c>
      <c r="F3801">
        <v>3.8290000000000002</v>
      </c>
      <c r="G3801">
        <v>50009511</v>
      </c>
      <c r="H3801">
        <v>8.5000000000000006E-2</v>
      </c>
      <c r="I3801">
        <v>2022</v>
      </c>
      <c r="J3801" t="s">
        <v>162</v>
      </c>
      <c r="K3801" t="s">
        <v>55</v>
      </c>
      <c r="L3801" s="127">
        <v>0.61388888888888882</v>
      </c>
      <c r="M3801" t="s">
        <v>28</v>
      </c>
      <c r="N3801" t="s">
        <v>49</v>
      </c>
      <c r="O3801" t="s">
        <v>30</v>
      </c>
      <c r="P3801" t="s">
        <v>31</v>
      </c>
      <c r="Q3801" t="s">
        <v>41</v>
      </c>
      <c r="R3801" t="s">
        <v>33</v>
      </c>
      <c r="S3801" t="s">
        <v>42</v>
      </c>
      <c r="T3801" t="s">
        <v>35</v>
      </c>
      <c r="U3801" s="1" t="s">
        <v>64</v>
      </c>
      <c r="V3801">
        <v>3</v>
      </c>
      <c r="W3801">
        <v>0</v>
      </c>
      <c r="X3801">
        <v>0</v>
      </c>
      <c r="Y3801">
        <v>1</v>
      </c>
      <c r="Z3801">
        <v>2</v>
      </c>
    </row>
    <row r="3802" spans="1:26" x14ac:dyDescent="0.25">
      <c r="A3802">
        <v>107060711</v>
      </c>
      <c r="B3802" t="s">
        <v>91</v>
      </c>
      <c r="C3802" t="s">
        <v>45</v>
      </c>
      <c r="D3802">
        <v>50018180</v>
      </c>
      <c r="E3802">
        <v>50018180</v>
      </c>
      <c r="F3802">
        <v>1.0529999999999999</v>
      </c>
      <c r="G3802">
        <v>50018682</v>
      </c>
      <c r="H3802">
        <v>2E-3</v>
      </c>
      <c r="I3802">
        <v>2022</v>
      </c>
      <c r="J3802" t="s">
        <v>162</v>
      </c>
      <c r="K3802" t="s">
        <v>48</v>
      </c>
      <c r="L3802" s="127">
        <v>0.64652777777777781</v>
      </c>
      <c r="M3802" t="s">
        <v>28</v>
      </c>
      <c r="N3802" t="s">
        <v>29</v>
      </c>
      <c r="O3802" t="s">
        <v>30</v>
      </c>
      <c r="P3802" t="s">
        <v>54</v>
      </c>
      <c r="Q3802" t="s">
        <v>41</v>
      </c>
      <c r="S3802" t="s">
        <v>42</v>
      </c>
      <c r="T3802" t="s">
        <v>35</v>
      </c>
      <c r="U3802" s="1" t="s">
        <v>36</v>
      </c>
      <c r="V3802">
        <v>3</v>
      </c>
      <c r="W3802">
        <v>0</v>
      </c>
      <c r="X3802">
        <v>0</v>
      </c>
      <c r="Y3802">
        <v>0</v>
      </c>
      <c r="Z3802">
        <v>0</v>
      </c>
    </row>
    <row r="3803" spans="1:26" x14ac:dyDescent="0.25">
      <c r="A3803">
        <v>107060750</v>
      </c>
      <c r="B3803" t="s">
        <v>25</v>
      </c>
      <c r="C3803" t="s">
        <v>45</v>
      </c>
      <c r="D3803">
        <v>50011977</v>
      </c>
      <c r="E3803">
        <v>20000070</v>
      </c>
      <c r="F3803">
        <v>9.7710000000000008</v>
      </c>
      <c r="G3803">
        <v>10000440</v>
      </c>
      <c r="H3803">
        <v>8.9999999999999993E-3</v>
      </c>
      <c r="I3803">
        <v>2022</v>
      </c>
      <c r="J3803" t="s">
        <v>162</v>
      </c>
      <c r="K3803" t="s">
        <v>27</v>
      </c>
      <c r="L3803" s="127">
        <v>0.90972222222222221</v>
      </c>
      <c r="M3803" t="s">
        <v>28</v>
      </c>
      <c r="N3803" t="s">
        <v>49</v>
      </c>
      <c r="O3803" t="s">
        <v>30</v>
      </c>
      <c r="P3803" t="s">
        <v>31</v>
      </c>
      <c r="Q3803" t="s">
        <v>41</v>
      </c>
      <c r="R3803" t="s">
        <v>33</v>
      </c>
      <c r="S3803" t="s">
        <v>42</v>
      </c>
      <c r="T3803" t="s">
        <v>35</v>
      </c>
      <c r="U3803" s="1" t="s">
        <v>36</v>
      </c>
      <c r="V3803">
        <v>5</v>
      </c>
      <c r="W3803">
        <v>0</v>
      </c>
      <c r="X3803">
        <v>0</v>
      </c>
      <c r="Y3803">
        <v>0</v>
      </c>
      <c r="Z3803">
        <v>0</v>
      </c>
    </row>
    <row r="3804" spans="1:26" x14ac:dyDescent="0.25">
      <c r="A3804">
        <v>107060803</v>
      </c>
      <c r="B3804" t="s">
        <v>78</v>
      </c>
      <c r="C3804" t="s">
        <v>38</v>
      </c>
      <c r="D3804">
        <v>20000064</v>
      </c>
      <c r="E3804">
        <v>29000064</v>
      </c>
      <c r="F3804">
        <v>3.3879999999999999</v>
      </c>
      <c r="G3804">
        <v>40001451</v>
      </c>
      <c r="H3804">
        <v>1.9E-2</v>
      </c>
      <c r="I3804">
        <v>2022</v>
      </c>
      <c r="J3804" t="s">
        <v>162</v>
      </c>
      <c r="K3804" t="s">
        <v>27</v>
      </c>
      <c r="L3804" s="127">
        <v>0.52361111111111114</v>
      </c>
      <c r="M3804" t="s">
        <v>28</v>
      </c>
      <c r="N3804" t="s">
        <v>49</v>
      </c>
      <c r="O3804" t="s">
        <v>30</v>
      </c>
      <c r="P3804" t="s">
        <v>68</v>
      </c>
      <c r="Q3804" t="s">
        <v>41</v>
      </c>
      <c r="R3804" t="s">
        <v>33</v>
      </c>
      <c r="S3804" t="s">
        <v>42</v>
      </c>
      <c r="T3804" t="s">
        <v>35</v>
      </c>
      <c r="U3804" s="1" t="s">
        <v>43</v>
      </c>
      <c r="V3804">
        <v>2</v>
      </c>
      <c r="W3804">
        <v>0</v>
      </c>
      <c r="X3804">
        <v>0</v>
      </c>
      <c r="Y3804">
        <v>0</v>
      </c>
      <c r="Z3804">
        <v>1</v>
      </c>
    </row>
    <row r="3805" spans="1:26" x14ac:dyDescent="0.25">
      <c r="A3805">
        <v>107060821</v>
      </c>
      <c r="B3805" t="s">
        <v>91</v>
      </c>
      <c r="C3805" t="s">
        <v>45</v>
      </c>
      <c r="D3805">
        <v>50029003</v>
      </c>
      <c r="E3805">
        <v>50029003</v>
      </c>
      <c r="F3805">
        <v>999.99900000000002</v>
      </c>
      <c r="H3805">
        <v>0</v>
      </c>
      <c r="I3805">
        <v>2022</v>
      </c>
      <c r="J3805" t="s">
        <v>162</v>
      </c>
      <c r="K3805" t="s">
        <v>58</v>
      </c>
      <c r="L3805" s="127">
        <v>0.84652777777777777</v>
      </c>
      <c r="M3805" t="s">
        <v>28</v>
      </c>
      <c r="N3805" t="s">
        <v>29</v>
      </c>
      <c r="P3805" t="s">
        <v>68</v>
      </c>
      <c r="Q3805" t="s">
        <v>62</v>
      </c>
      <c r="R3805" t="s">
        <v>50</v>
      </c>
      <c r="S3805" t="s">
        <v>34</v>
      </c>
      <c r="T3805" t="s">
        <v>74</v>
      </c>
      <c r="U3805" s="1" t="s">
        <v>36</v>
      </c>
      <c r="V3805">
        <v>2</v>
      </c>
      <c r="W3805">
        <v>0</v>
      </c>
      <c r="X3805">
        <v>0</v>
      </c>
      <c r="Y3805">
        <v>0</v>
      </c>
      <c r="Z3805">
        <v>0</v>
      </c>
    </row>
    <row r="3806" spans="1:26" x14ac:dyDescent="0.25">
      <c r="A3806">
        <v>107060823</v>
      </c>
      <c r="B3806" t="s">
        <v>160</v>
      </c>
      <c r="C3806" t="s">
        <v>45</v>
      </c>
      <c r="D3806">
        <v>50000197</v>
      </c>
      <c r="E3806">
        <v>20000421</v>
      </c>
      <c r="F3806">
        <v>18.902000000000001</v>
      </c>
      <c r="G3806">
        <v>20000421</v>
      </c>
      <c r="H3806">
        <v>0</v>
      </c>
      <c r="I3806">
        <v>2022</v>
      </c>
      <c r="J3806" t="s">
        <v>162</v>
      </c>
      <c r="K3806" t="s">
        <v>58</v>
      </c>
      <c r="L3806" s="127">
        <v>0.66666666666666663</v>
      </c>
      <c r="M3806" t="s">
        <v>28</v>
      </c>
      <c r="N3806" t="s">
        <v>29</v>
      </c>
      <c r="O3806" t="s">
        <v>30</v>
      </c>
      <c r="P3806" t="s">
        <v>31</v>
      </c>
      <c r="Q3806" t="s">
        <v>41</v>
      </c>
      <c r="S3806" t="s">
        <v>42</v>
      </c>
      <c r="T3806" t="s">
        <v>35</v>
      </c>
      <c r="U3806" s="1" t="s">
        <v>36</v>
      </c>
      <c r="V3806">
        <v>3</v>
      </c>
      <c r="W3806">
        <v>0</v>
      </c>
      <c r="X3806">
        <v>0</v>
      </c>
      <c r="Y3806">
        <v>0</v>
      </c>
      <c r="Z3806">
        <v>0</v>
      </c>
    </row>
    <row r="3807" spans="1:26" x14ac:dyDescent="0.25">
      <c r="A3807">
        <v>107060883</v>
      </c>
      <c r="B3807" t="s">
        <v>160</v>
      </c>
      <c r="C3807" t="s">
        <v>67</v>
      </c>
      <c r="D3807">
        <v>30000018</v>
      </c>
      <c r="E3807">
        <v>30000018</v>
      </c>
      <c r="F3807">
        <v>18.885000000000002</v>
      </c>
      <c r="G3807">
        <v>50029662</v>
      </c>
      <c r="H3807">
        <v>6.0000000000000001E-3</v>
      </c>
      <c r="I3807">
        <v>2022</v>
      </c>
      <c r="J3807" t="s">
        <v>162</v>
      </c>
      <c r="K3807" t="s">
        <v>39</v>
      </c>
      <c r="L3807" s="127">
        <v>0.27152777777777776</v>
      </c>
      <c r="M3807" t="s">
        <v>28</v>
      </c>
      <c r="N3807" t="s">
        <v>49</v>
      </c>
      <c r="O3807" t="s">
        <v>30</v>
      </c>
      <c r="P3807" t="s">
        <v>54</v>
      </c>
      <c r="Q3807" t="s">
        <v>41</v>
      </c>
      <c r="R3807" t="s">
        <v>33</v>
      </c>
      <c r="S3807" t="s">
        <v>42</v>
      </c>
      <c r="T3807" t="s">
        <v>47</v>
      </c>
      <c r="U3807" s="1" t="s">
        <v>36</v>
      </c>
      <c r="V3807">
        <v>2</v>
      </c>
      <c r="W3807">
        <v>0</v>
      </c>
      <c r="X3807">
        <v>0</v>
      </c>
      <c r="Y3807">
        <v>0</v>
      </c>
      <c r="Z3807">
        <v>0</v>
      </c>
    </row>
    <row r="3808" spans="1:26" x14ac:dyDescent="0.25">
      <c r="A3808">
        <v>107060964</v>
      </c>
      <c r="B3808" t="s">
        <v>25</v>
      </c>
      <c r="C3808" t="s">
        <v>65</v>
      </c>
      <c r="D3808">
        <v>10000040</v>
      </c>
      <c r="E3808">
        <v>10000040</v>
      </c>
      <c r="F3808">
        <v>21.111999999999998</v>
      </c>
      <c r="G3808">
        <v>40005220</v>
      </c>
      <c r="H3808">
        <v>0.2</v>
      </c>
      <c r="I3808">
        <v>2022</v>
      </c>
      <c r="J3808" t="s">
        <v>162</v>
      </c>
      <c r="K3808" t="s">
        <v>27</v>
      </c>
      <c r="L3808" s="127">
        <v>0.28472222222222221</v>
      </c>
      <c r="M3808" t="s">
        <v>28</v>
      </c>
      <c r="N3808" t="s">
        <v>29</v>
      </c>
      <c r="O3808" t="s">
        <v>30</v>
      </c>
      <c r="P3808" t="s">
        <v>31</v>
      </c>
      <c r="Q3808" t="s">
        <v>41</v>
      </c>
      <c r="R3808" t="s">
        <v>33</v>
      </c>
      <c r="S3808" t="s">
        <v>42</v>
      </c>
      <c r="T3808" t="s">
        <v>35</v>
      </c>
      <c r="U3808" s="1" t="s">
        <v>43</v>
      </c>
      <c r="V3808">
        <v>9</v>
      </c>
      <c r="W3808">
        <v>0</v>
      </c>
      <c r="X3808">
        <v>0</v>
      </c>
      <c r="Y3808">
        <v>0</v>
      </c>
      <c r="Z3808">
        <v>2</v>
      </c>
    </row>
    <row r="3809" spans="1:26" x14ac:dyDescent="0.25">
      <c r="A3809">
        <v>107060975</v>
      </c>
      <c r="B3809" t="s">
        <v>25</v>
      </c>
      <c r="C3809" t="s">
        <v>65</v>
      </c>
      <c r="D3809">
        <v>10000040</v>
      </c>
      <c r="E3809">
        <v>10000040</v>
      </c>
      <c r="F3809">
        <v>1.29</v>
      </c>
      <c r="G3809">
        <v>40003015</v>
      </c>
      <c r="H3809">
        <v>0.28999999999999998</v>
      </c>
      <c r="I3809">
        <v>2022</v>
      </c>
      <c r="J3809" t="s">
        <v>162</v>
      </c>
      <c r="K3809" t="s">
        <v>55</v>
      </c>
      <c r="L3809" s="127">
        <v>0.70277777777777783</v>
      </c>
      <c r="M3809" t="s">
        <v>28</v>
      </c>
      <c r="N3809" t="s">
        <v>29</v>
      </c>
      <c r="O3809" t="s">
        <v>30</v>
      </c>
      <c r="P3809" t="s">
        <v>31</v>
      </c>
      <c r="Q3809" t="s">
        <v>41</v>
      </c>
      <c r="R3809" t="s">
        <v>33</v>
      </c>
      <c r="S3809" t="s">
        <v>42</v>
      </c>
      <c r="T3809" t="s">
        <v>35</v>
      </c>
      <c r="U3809" s="1" t="s">
        <v>36</v>
      </c>
      <c r="V3809">
        <v>1</v>
      </c>
      <c r="W3809">
        <v>0</v>
      </c>
      <c r="X3809">
        <v>0</v>
      </c>
      <c r="Y3809">
        <v>0</v>
      </c>
      <c r="Z3809">
        <v>0</v>
      </c>
    </row>
    <row r="3810" spans="1:26" x14ac:dyDescent="0.25">
      <c r="A3810">
        <v>107061015</v>
      </c>
      <c r="B3810" t="s">
        <v>25</v>
      </c>
      <c r="C3810" t="s">
        <v>65</v>
      </c>
      <c r="D3810">
        <v>10000040</v>
      </c>
      <c r="E3810">
        <v>10000040</v>
      </c>
      <c r="F3810">
        <v>26.260999999999999</v>
      </c>
      <c r="G3810">
        <v>20000070</v>
      </c>
      <c r="H3810">
        <v>0.2</v>
      </c>
      <c r="I3810">
        <v>2022</v>
      </c>
      <c r="J3810" t="s">
        <v>162</v>
      </c>
      <c r="K3810" t="s">
        <v>27</v>
      </c>
      <c r="L3810" s="127">
        <v>0.37291666666666662</v>
      </c>
      <c r="M3810" t="s">
        <v>28</v>
      </c>
      <c r="N3810" t="s">
        <v>29</v>
      </c>
      <c r="O3810" t="s">
        <v>30</v>
      </c>
      <c r="P3810" t="s">
        <v>31</v>
      </c>
      <c r="Q3810" t="s">
        <v>41</v>
      </c>
      <c r="R3810" t="s">
        <v>33</v>
      </c>
      <c r="S3810" t="s">
        <v>42</v>
      </c>
      <c r="T3810" t="s">
        <v>35</v>
      </c>
      <c r="U3810" s="1" t="s">
        <v>36</v>
      </c>
      <c r="V3810">
        <v>3</v>
      </c>
      <c r="W3810">
        <v>0</v>
      </c>
      <c r="X3810">
        <v>0</v>
      </c>
      <c r="Y3810">
        <v>0</v>
      </c>
      <c r="Z3810">
        <v>0</v>
      </c>
    </row>
    <row r="3811" spans="1:26" x14ac:dyDescent="0.25">
      <c r="A3811">
        <v>107061048</v>
      </c>
      <c r="B3811" t="s">
        <v>25</v>
      </c>
      <c r="C3811" t="s">
        <v>65</v>
      </c>
      <c r="D3811">
        <v>10000040</v>
      </c>
      <c r="E3811">
        <v>10000040</v>
      </c>
      <c r="F3811">
        <v>20.231999999999999</v>
      </c>
      <c r="G3811">
        <v>40005220</v>
      </c>
      <c r="H3811">
        <v>0.68</v>
      </c>
      <c r="I3811">
        <v>2022</v>
      </c>
      <c r="J3811" t="s">
        <v>162</v>
      </c>
      <c r="K3811" t="s">
        <v>58</v>
      </c>
      <c r="L3811" s="127">
        <v>0.81736111111111109</v>
      </c>
      <c r="M3811" t="s">
        <v>28</v>
      </c>
      <c r="N3811" t="s">
        <v>29</v>
      </c>
      <c r="O3811" t="s">
        <v>30</v>
      </c>
      <c r="P3811" t="s">
        <v>31</v>
      </c>
      <c r="Q3811" t="s">
        <v>41</v>
      </c>
      <c r="R3811" t="s">
        <v>33</v>
      </c>
      <c r="S3811" t="s">
        <v>42</v>
      </c>
      <c r="T3811" t="s">
        <v>35</v>
      </c>
      <c r="U3811" s="1" t="s">
        <v>64</v>
      </c>
      <c r="V3811">
        <v>2</v>
      </c>
      <c r="W3811">
        <v>0</v>
      </c>
      <c r="X3811">
        <v>0</v>
      </c>
      <c r="Y3811">
        <v>1</v>
      </c>
      <c r="Z3811">
        <v>0</v>
      </c>
    </row>
    <row r="3812" spans="1:26" x14ac:dyDescent="0.25">
      <c r="A3812">
        <v>107061063</v>
      </c>
      <c r="B3812" t="s">
        <v>25</v>
      </c>
      <c r="C3812" t="s">
        <v>65</v>
      </c>
      <c r="D3812">
        <v>10000040</v>
      </c>
      <c r="E3812">
        <v>10000040</v>
      </c>
      <c r="F3812">
        <v>21.007000000000001</v>
      </c>
      <c r="G3812">
        <v>40005220</v>
      </c>
      <c r="H3812">
        <v>9.5000000000000001E-2</v>
      </c>
      <c r="I3812">
        <v>2022</v>
      </c>
      <c r="J3812" t="s">
        <v>162</v>
      </c>
      <c r="K3812" t="s">
        <v>27</v>
      </c>
      <c r="L3812" s="127">
        <v>0.27777777777777779</v>
      </c>
      <c r="M3812" t="s">
        <v>28</v>
      </c>
      <c r="N3812" t="s">
        <v>29</v>
      </c>
      <c r="O3812" t="s">
        <v>30</v>
      </c>
      <c r="P3812" t="s">
        <v>31</v>
      </c>
      <c r="Q3812" t="s">
        <v>41</v>
      </c>
      <c r="R3812" t="s">
        <v>33</v>
      </c>
      <c r="S3812" t="s">
        <v>42</v>
      </c>
      <c r="T3812" t="s">
        <v>35</v>
      </c>
      <c r="U3812" s="1" t="s">
        <v>36</v>
      </c>
      <c r="V3812">
        <v>2</v>
      </c>
      <c r="W3812">
        <v>0</v>
      </c>
      <c r="X3812">
        <v>0</v>
      </c>
      <c r="Y3812">
        <v>0</v>
      </c>
      <c r="Z3812">
        <v>0</v>
      </c>
    </row>
    <row r="3813" spans="1:26" x14ac:dyDescent="0.25">
      <c r="A3813">
        <v>107061154</v>
      </c>
      <c r="B3813" t="s">
        <v>25</v>
      </c>
      <c r="C3813" t="s">
        <v>65</v>
      </c>
      <c r="D3813">
        <v>10000040</v>
      </c>
      <c r="E3813">
        <v>10000040</v>
      </c>
      <c r="F3813">
        <v>20.492000000000001</v>
      </c>
      <c r="G3813">
        <v>40005220</v>
      </c>
      <c r="H3813">
        <v>0.42</v>
      </c>
      <c r="I3813">
        <v>2022</v>
      </c>
      <c r="J3813" t="s">
        <v>162</v>
      </c>
      <c r="K3813" t="s">
        <v>27</v>
      </c>
      <c r="L3813" s="127">
        <v>0.47500000000000003</v>
      </c>
      <c r="M3813" t="s">
        <v>28</v>
      </c>
      <c r="N3813" t="s">
        <v>49</v>
      </c>
      <c r="O3813" t="s">
        <v>30</v>
      </c>
      <c r="P3813" t="s">
        <v>31</v>
      </c>
      <c r="Q3813" t="s">
        <v>41</v>
      </c>
      <c r="R3813" t="s">
        <v>33</v>
      </c>
      <c r="S3813" t="s">
        <v>42</v>
      </c>
      <c r="T3813" t="s">
        <v>35</v>
      </c>
      <c r="U3813" s="1" t="s">
        <v>43</v>
      </c>
      <c r="V3813">
        <v>2</v>
      </c>
      <c r="W3813">
        <v>0</v>
      </c>
      <c r="X3813">
        <v>0</v>
      </c>
      <c r="Y3813">
        <v>0</v>
      </c>
      <c r="Z3813">
        <v>2</v>
      </c>
    </row>
    <row r="3814" spans="1:26" x14ac:dyDescent="0.25">
      <c r="A3814">
        <v>107061309</v>
      </c>
      <c r="B3814" t="s">
        <v>81</v>
      </c>
      <c r="C3814" t="s">
        <v>45</v>
      </c>
      <c r="D3814">
        <v>50026978</v>
      </c>
      <c r="E3814">
        <v>50026978</v>
      </c>
      <c r="F3814">
        <v>999.99900000000002</v>
      </c>
      <c r="G3814">
        <v>50020528</v>
      </c>
      <c r="H3814">
        <v>0</v>
      </c>
      <c r="I3814">
        <v>2022</v>
      </c>
      <c r="J3814" t="s">
        <v>162</v>
      </c>
      <c r="K3814" t="s">
        <v>39</v>
      </c>
      <c r="L3814" s="127">
        <v>0.46388888888888885</v>
      </c>
      <c r="M3814" t="s">
        <v>77</v>
      </c>
      <c r="N3814" t="s">
        <v>49</v>
      </c>
      <c r="O3814" t="s">
        <v>30</v>
      </c>
      <c r="P3814" t="s">
        <v>31</v>
      </c>
      <c r="Q3814" t="s">
        <v>41</v>
      </c>
      <c r="R3814" t="s">
        <v>50</v>
      </c>
      <c r="S3814" t="s">
        <v>42</v>
      </c>
      <c r="T3814" t="s">
        <v>35</v>
      </c>
      <c r="U3814" s="1" t="s">
        <v>36</v>
      </c>
      <c r="V3814">
        <v>2</v>
      </c>
      <c r="W3814">
        <v>0</v>
      </c>
      <c r="X3814">
        <v>0</v>
      </c>
      <c r="Y3814">
        <v>0</v>
      </c>
      <c r="Z3814">
        <v>0</v>
      </c>
    </row>
    <row r="3815" spans="1:26" x14ac:dyDescent="0.25">
      <c r="A3815">
        <v>107061313</v>
      </c>
      <c r="B3815" t="s">
        <v>86</v>
      </c>
      <c r="C3815" t="s">
        <v>65</v>
      </c>
      <c r="D3815">
        <v>10000026</v>
      </c>
      <c r="E3815">
        <v>10000026</v>
      </c>
      <c r="F3815">
        <v>21.51</v>
      </c>
      <c r="G3815">
        <v>30000191</v>
      </c>
      <c r="H3815">
        <v>1</v>
      </c>
      <c r="I3815">
        <v>2022</v>
      </c>
      <c r="J3815" t="s">
        <v>162</v>
      </c>
      <c r="K3815" t="s">
        <v>55</v>
      </c>
      <c r="L3815" s="127">
        <v>0.33819444444444446</v>
      </c>
      <c r="M3815" t="s">
        <v>28</v>
      </c>
      <c r="N3815" t="s">
        <v>49</v>
      </c>
      <c r="O3815" t="s">
        <v>30</v>
      </c>
      <c r="P3815" t="s">
        <v>31</v>
      </c>
      <c r="Q3815" t="s">
        <v>41</v>
      </c>
      <c r="R3815" t="s">
        <v>33</v>
      </c>
      <c r="S3815" t="s">
        <v>42</v>
      </c>
      <c r="T3815" t="s">
        <v>35</v>
      </c>
      <c r="U3815" s="1" t="s">
        <v>36</v>
      </c>
      <c r="V3815">
        <v>2</v>
      </c>
      <c r="W3815">
        <v>0</v>
      </c>
      <c r="X3815">
        <v>0</v>
      </c>
      <c r="Y3815">
        <v>0</v>
      </c>
      <c r="Z3815">
        <v>0</v>
      </c>
    </row>
    <row r="3816" spans="1:26" x14ac:dyDescent="0.25">
      <c r="A3816">
        <v>107061544</v>
      </c>
      <c r="B3816" t="s">
        <v>81</v>
      </c>
      <c r="C3816" t="s">
        <v>45</v>
      </c>
      <c r="D3816">
        <v>50028612</v>
      </c>
      <c r="E3816">
        <v>50028612</v>
      </c>
      <c r="F3816">
        <v>8.3219999999999992</v>
      </c>
      <c r="G3816">
        <v>50009213</v>
      </c>
      <c r="H3816">
        <v>1.4999999999999999E-2</v>
      </c>
      <c r="I3816">
        <v>2022</v>
      </c>
      <c r="J3816" t="s">
        <v>162</v>
      </c>
      <c r="K3816" t="s">
        <v>39</v>
      </c>
      <c r="L3816" s="127">
        <v>0.36944444444444446</v>
      </c>
      <c r="M3816" t="s">
        <v>28</v>
      </c>
      <c r="N3816" t="s">
        <v>49</v>
      </c>
      <c r="O3816" t="s">
        <v>30</v>
      </c>
      <c r="P3816" t="s">
        <v>68</v>
      </c>
      <c r="Q3816" t="s">
        <v>32</v>
      </c>
      <c r="R3816" t="s">
        <v>33</v>
      </c>
      <c r="S3816" t="s">
        <v>42</v>
      </c>
      <c r="T3816" t="s">
        <v>35</v>
      </c>
      <c r="U3816" s="1" t="s">
        <v>36</v>
      </c>
      <c r="V3816">
        <v>2</v>
      </c>
      <c r="W3816">
        <v>0</v>
      </c>
      <c r="X3816">
        <v>0</v>
      </c>
      <c r="Y3816">
        <v>0</v>
      </c>
      <c r="Z3816">
        <v>0</v>
      </c>
    </row>
    <row r="3817" spans="1:26" x14ac:dyDescent="0.25">
      <c r="A3817">
        <v>107061567</v>
      </c>
      <c r="B3817" t="s">
        <v>81</v>
      </c>
      <c r="C3817" t="s">
        <v>45</v>
      </c>
      <c r="D3817">
        <v>50016427</v>
      </c>
      <c r="E3817">
        <v>50016427</v>
      </c>
      <c r="F3817">
        <v>0.85</v>
      </c>
      <c r="G3817">
        <v>50001490</v>
      </c>
      <c r="H3817">
        <v>0</v>
      </c>
      <c r="I3817">
        <v>2022</v>
      </c>
      <c r="J3817" t="s">
        <v>162</v>
      </c>
      <c r="K3817" t="s">
        <v>39</v>
      </c>
      <c r="L3817" s="127">
        <v>0.59722222222222221</v>
      </c>
      <c r="M3817" t="s">
        <v>28</v>
      </c>
      <c r="N3817" t="s">
        <v>49</v>
      </c>
      <c r="O3817" t="s">
        <v>30</v>
      </c>
      <c r="P3817" t="s">
        <v>31</v>
      </c>
      <c r="Q3817" t="s">
        <v>41</v>
      </c>
      <c r="R3817" t="s">
        <v>33</v>
      </c>
      <c r="S3817" t="s">
        <v>42</v>
      </c>
      <c r="T3817" t="s">
        <v>35</v>
      </c>
      <c r="U3817" s="1" t="s">
        <v>36</v>
      </c>
      <c r="V3817">
        <v>2</v>
      </c>
      <c r="W3817">
        <v>0</v>
      </c>
      <c r="X3817">
        <v>0</v>
      </c>
      <c r="Y3817">
        <v>0</v>
      </c>
      <c r="Z3817">
        <v>0</v>
      </c>
    </row>
    <row r="3818" spans="1:26" x14ac:dyDescent="0.25">
      <c r="A3818">
        <v>107062379</v>
      </c>
      <c r="B3818" t="s">
        <v>25</v>
      </c>
      <c r="C3818" t="s">
        <v>65</v>
      </c>
      <c r="D3818">
        <v>10000440</v>
      </c>
      <c r="E3818">
        <v>10000440</v>
      </c>
      <c r="F3818">
        <v>1.405</v>
      </c>
      <c r="G3818">
        <v>50019763</v>
      </c>
      <c r="H3818">
        <v>0.26</v>
      </c>
      <c r="I3818">
        <v>2022</v>
      </c>
      <c r="J3818" t="s">
        <v>162</v>
      </c>
      <c r="K3818" t="s">
        <v>39</v>
      </c>
      <c r="L3818" s="127">
        <v>0.74722222222222223</v>
      </c>
      <c r="M3818" t="s">
        <v>77</v>
      </c>
      <c r="N3818" t="s">
        <v>49</v>
      </c>
      <c r="O3818" t="s">
        <v>30</v>
      </c>
      <c r="P3818" t="s">
        <v>54</v>
      </c>
      <c r="Q3818" t="s">
        <v>41</v>
      </c>
      <c r="R3818" t="s">
        <v>33</v>
      </c>
      <c r="S3818" t="s">
        <v>42</v>
      </c>
      <c r="T3818" t="s">
        <v>35</v>
      </c>
      <c r="U3818" s="1" t="s">
        <v>36</v>
      </c>
      <c r="V3818">
        <v>4</v>
      </c>
      <c r="W3818">
        <v>0</v>
      </c>
      <c r="X3818">
        <v>0</v>
      </c>
      <c r="Y3818">
        <v>0</v>
      </c>
      <c r="Z3818">
        <v>0</v>
      </c>
    </row>
    <row r="3819" spans="1:26" x14ac:dyDescent="0.25">
      <c r="A3819">
        <v>107062614</v>
      </c>
      <c r="B3819" t="s">
        <v>25</v>
      </c>
      <c r="C3819" t="s">
        <v>45</v>
      </c>
      <c r="D3819">
        <v>50018253</v>
      </c>
      <c r="E3819">
        <v>20000401</v>
      </c>
      <c r="F3819">
        <v>29.14</v>
      </c>
      <c r="G3819">
        <v>50034501</v>
      </c>
      <c r="H3819">
        <v>4.2999999999999997E-2</v>
      </c>
      <c r="I3819">
        <v>2022</v>
      </c>
      <c r="J3819" t="s">
        <v>162</v>
      </c>
      <c r="K3819" t="s">
        <v>55</v>
      </c>
      <c r="L3819" s="127">
        <v>0.53819444444444442</v>
      </c>
      <c r="M3819" t="s">
        <v>92</v>
      </c>
      <c r="Q3819" t="s">
        <v>41</v>
      </c>
      <c r="R3819" t="s">
        <v>33</v>
      </c>
      <c r="S3819" t="s">
        <v>42</v>
      </c>
      <c r="T3819" t="s">
        <v>35</v>
      </c>
      <c r="U3819" s="1" t="s">
        <v>36</v>
      </c>
      <c r="V3819">
        <v>2</v>
      </c>
      <c r="W3819">
        <v>0</v>
      </c>
      <c r="X3819">
        <v>0</v>
      </c>
      <c r="Y3819">
        <v>0</v>
      </c>
      <c r="Z3819">
        <v>0</v>
      </c>
    </row>
    <row r="3820" spans="1:26" x14ac:dyDescent="0.25">
      <c r="A3820">
        <v>107062644</v>
      </c>
      <c r="B3820" t="s">
        <v>25</v>
      </c>
      <c r="C3820" t="s">
        <v>65</v>
      </c>
      <c r="D3820">
        <v>10000440</v>
      </c>
      <c r="E3820">
        <v>10000440</v>
      </c>
      <c r="F3820">
        <v>1.147</v>
      </c>
      <c r="G3820">
        <v>50015732</v>
      </c>
      <c r="H3820">
        <v>0.379</v>
      </c>
      <c r="I3820">
        <v>2022</v>
      </c>
      <c r="J3820" t="s">
        <v>162</v>
      </c>
      <c r="K3820" t="s">
        <v>53</v>
      </c>
      <c r="L3820" s="127">
        <v>0.46319444444444446</v>
      </c>
      <c r="M3820" t="s">
        <v>28</v>
      </c>
      <c r="N3820" t="s">
        <v>49</v>
      </c>
      <c r="O3820" t="s">
        <v>30</v>
      </c>
      <c r="P3820" t="s">
        <v>31</v>
      </c>
      <c r="Q3820" t="s">
        <v>41</v>
      </c>
      <c r="R3820" t="s">
        <v>33</v>
      </c>
      <c r="S3820" t="s">
        <v>34</v>
      </c>
      <c r="T3820" t="s">
        <v>35</v>
      </c>
      <c r="U3820" s="1" t="s">
        <v>36</v>
      </c>
      <c r="V3820">
        <v>2</v>
      </c>
      <c r="W3820">
        <v>0</v>
      </c>
      <c r="X3820">
        <v>0</v>
      </c>
      <c r="Y3820">
        <v>0</v>
      </c>
      <c r="Z3820">
        <v>0</v>
      </c>
    </row>
    <row r="3821" spans="1:26" x14ac:dyDescent="0.25">
      <c r="A3821">
        <v>107062686</v>
      </c>
      <c r="B3821" t="s">
        <v>25</v>
      </c>
      <c r="C3821" t="s">
        <v>65</v>
      </c>
      <c r="D3821">
        <v>10000440</v>
      </c>
      <c r="E3821">
        <v>10000440</v>
      </c>
      <c r="F3821">
        <v>4.7110000000000003</v>
      </c>
      <c r="G3821">
        <v>50016800</v>
      </c>
      <c r="H3821">
        <v>5.5E-2</v>
      </c>
      <c r="I3821">
        <v>2022</v>
      </c>
      <c r="J3821" t="s">
        <v>162</v>
      </c>
      <c r="K3821" t="s">
        <v>55</v>
      </c>
      <c r="L3821" s="127">
        <v>0.73819444444444438</v>
      </c>
      <c r="M3821" t="s">
        <v>28</v>
      </c>
      <c r="N3821" t="s">
        <v>29</v>
      </c>
      <c r="O3821" t="s">
        <v>30</v>
      </c>
      <c r="P3821" t="s">
        <v>31</v>
      </c>
      <c r="Q3821" t="s">
        <v>41</v>
      </c>
      <c r="R3821" t="s">
        <v>33</v>
      </c>
      <c r="S3821" t="s">
        <v>42</v>
      </c>
      <c r="T3821" t="s">
        <v>35</v>
      </c>
      <c r="U3821" s="1" t="s">
        <v>36</v>
      </c>
      <c r="V3821">
        <v>3</v>
      </c>
      <c r="W3821">
        <v>0</v>
      </c>
      <c r="X3821">
        <v>0</v>
      </c>
      <c r="Y3821">
        <v>0</v>
      </c>
      <c r="Z3821">
        <v>0</v>
      </c>
    </row>
    <row r="3822" spans="1:26" x14ac:dyDescent="0.25">
      <c r="A3822">
        <v>107062953</v>
      </c>
      <c r="B3822" t="s">
        <v>25</v>
      </c>
      <c r="C3822" t="s">
        <v>65</v>
      </c>
      <c r="D3822">
        <v>10000440</v>
      </c>
      <c r="E3822">
        <v>10000440</v>
      </c>
      <c r="F3822">
        <v>4.1710000000000003</v>
      </c>
      <c r="G3822">
        <v>50016800</v>
      </c>
      <c r="H3822">
        <v>0.48499999999999999</v>
      </c>
      <c r="I3822">
        <v>2022</v>
      </c>
      <c r="J3822" t="s">
        <v>162</v>
      </c>
      <c r="K3822" t="s">
        <v>60</v>
      </c>
      <c r="L3822" s="127">
        <v>8.3333333333333329E-2</v>
      </c>
      <c r="M3822" t="s">
        <v>28</v>
      </c>
      <c r="N3822" t="s">
        <v>49</v>
      </c>
      <c r="O3822" t="s">
        <v>30</v>
      </c>
      <c r="P3822" t="s">
        <v>68</v>
      </c>
      <c r="Q3822" t="s">
        <v>41</v>
      </c>
      <c r="R3822" t="s">
        <v>33</v>
      </c>
      <c r="S3822" t="s">
        <v>42</v>
      </c>
      <c r="T3822" t="s">
        <v>57</v>
      </c>
      <c r="U3822" s="1" t="s">
        <v>36</v>
      </c>
      <c r="V3822">
        <v>2</v>
      </c>
      <c r="W3822">
        <v>0</v>
      </c>
      <c r="X3822">
        <v>0</v>
      </c>
      <c r="Y3822">
        <v>0</v>
      </c>
      <c r="Z3822">
        <v>0</v>
      </c>
    </row>
    <row r="3823" spans="1:26" x14ac:dyDescent="0.25">
      <c r="A3823">
        <v>107062954</v>
      </c>
      <c r="B3823" t="s">
        <v>25</v>
      </c>
      <c r="C3823" t="s">
        <v>65</v>
      </c>
      <c r="D3823">
        <v>10000440</v>
      </c>
      <c r="E3823">
        <v>10000440</v>
      </c>
      <c r="F3823">
        <v>4.1710000000000003</v>
      </c>
      <c r="G3823">
        <v>50016800</v>
      </c>
      <c r="H3823">
        <v>0.48499999999999999</v>
      </c>
      <c r="I3823">
        <v>2022</v>
      </c>
      <c r="J3823" t="s">
        <v>162</v>
      </c>
      <c r="K3823" t="s">
        <v>60</v>
      </c>
      <c r="L3823" s="127">
        <v>8.4027777777777771E-2</v>
      </c>
      <c r="M3823" t="s">
        <v>28</v>
      </c>
      <c r="N3823" t="s">
        <v>49</v>
      </c>
      <c r="O3823" t="s">
        <v>30</v>
      </c>
      <c r="P3823" t="s">
        <v>68</v>
      </c>
      <c r="Q3823" t="s">
        <v>41</v>
      </c>
      <c r="R3823" t="s">
        <v>33</v>
      </c>
      <c r="S3823" t="s">
        <v>42</v>
      </c>
      <c r="T3823" t="s">
        <v>57</v>
      </c>
      <c r="U3823" s="1" t="s">
        <v>36</v>
      </c>
      <c r="V3823">
        <v>2</v>
      </c>
      <c r="W3823">
        <v>0</v>
      </c>
      <c r="X3823">
        <v>0</v>
      </c>
      <c r="Y3823">
        <v>0</v>
      </c>
      <c r="Z3823">
        <v>0</v>
      </c>
    </row>
    <row r="3824" spans="1:26" x14ac:dyDescent="0.25">
      <c r="A3824">
        <v>107062982</v>
      </c>
      <c r="B3824" t="s">
        <v>25</v>
      </c>
      <c r="C3824" t="s">
        <v>45</v>
      </c>
      <c r="D3824">
        <v>50007998</v>
      </c>
      <c r="E3824">
        <v>20000070</v>
      </c>
      <c r="F3824">
        <v>14.673</v>
      </c>
      <c r="G3824">
        <v>50007951</v>
      </c>
      <c r="H3824">
        <v>0</v>
      </c>
      <c r="I3824">
        <v>2022</v>
      </c>
      <c r="J3824" t="s">
        <v>162</v>
      </c>
      <c r="K3824" t="s">
        <v>60</v>
      </c>
      <c r="L3824" s="127">
        <v>0.76527777777777783</v>
      </c>
      <c r="M3824" t="s">
        <v>28</v>
      </c>
      <c r="N3824" t="s">
        <v>29</v>
      </c>
      <c r="O3824" t="s">
        <v>30</v>
      </c>
      <c r="P3824" t="s">
        <v>54</v>
      </c>
      <c r="Q3824" t="s">
        <v>41</v>
      </c>
      <c r="R3824" t="s">
        <v>61</v>
      </c>
      <c r="S3824" t="s">
        <v>42</v>
      </c>
      <c r="T3824" t="s">
        <v>35</v>
      </c>
      <c r="U3824" s="1" t="s">
        <v>36</v>
      </c>
      <c r="V3824">
        <v>1</v>
      </c>
      <c r="W3824">
        <v>0</v>
      </c>
      <c r="X3824">
        <v>0</v>
      </c>
      <c r="Y3824">
        <v>0</v>
      </c>
      <c r="Z3824">
        <v>0</v>
      </c>
    </row>
    <row r="3825" spans="1:26" x14ac:dyDescent="0.25">
      <c r="A3825">
        <v>107063017</v>
      </c>
      <c r="B3825" t="s">
        <v>25</v>
      </c>
      <c r="C3825" t="s">
        <v>45</v>
      </c>
      <c r="D3825">
        <v>50017169</v>
      </c>
      <c r="E3825">
        <v>40001308</v>
      </c>
      <c r="F3825">
        <v>0.503</v>
      </c>
      <c r="G3825">
        <v>50016611</v>
      </c>
      <c r="H3825">
        <v>0.3</v>
      </c>
      <c r="I3825">
        <v>2022</v>
      </c>
      <c r="J3825" t="s">
        <v>162</v>
      </c>
      <c r="K3825" t="s">
        <v>48</v>
      </c>
      <c r="L3825" s="127">
        <v>0.51874999999999993</v>
      </c>
      <c r="M3825" t="s">
        <v>28</v>
      </c>
      <c r="N3825" t="s">
        <v>49</v>
      </c>
      <c r="P3825" t="s">
        <v>68</v>
      </c>
      <c r="Q3825" t="s">
        <v>41</v>
      </c>
      <c r="R3825" t="s">
        <v>33</v>
      </c>
      <c r="S3825" t="s">
        <v>42</v>
      </c>
      <c r="T3825" t="s">
        <v>35</v>
      </c>
      <c r="U3825" s="1" t="s">
        <v>36</v>
      </c>
      <c r="V3825">
        <v>2</v>
      </c>
      <c r="W3825">
        <v>0</v>
      </c>
      <c r="X3825">
        <v>0</v>
      </c>
      <c r="Y3825">
        <v>0</v>
      </c>
      <c r="Z3825">
        <v>0</v>
      </c>
    </row>
    <row r="3826" spans="1:26" x14ac:dyDescent="0.25">
      <c r="A3826">
        <v>107063098</v>
      </c>
      <c r="B3826" t="s">
        <v>97</v>
      </c>
      <c r="C3826" t="s">
        <v>65</v>
      </c>
      <c r="D3826">
        <v>10000074</v>
      </c>
      <c r="E3826">
        <v>10000074</v>
      </c>
      <c r="F3826">
        <v>3.339</v>
      </c>
      <c r="G3826">
        <v>50005883</v>
      </c>
      <c r="H3826">
        <v>0</v>
      </c>
      <c r="I3826">
        <v>2022</v>
      </c>
      <c r="J3826" t="s">
        <v>26</v>
      </c>
      <c r="K3826" t="s">
        <v>58</v>
      </c>
      <c r="L3826" s="127">
        <v>0.41944444444444445</v>
      </c>
      <c r="M3826" t="s">
        <v>28</v>
      </c>
      <c r="N3826" t="s">
        <v>29</v>
      </c>
      <c r="O3826" t="s">
        <v>30</v>
      </c>
      <c r="P3826" t="s">
        <v>31</v>
      </c>
      <c r="Q3826" t="s">
        <v>41</v>
      </c>
      <c r="R3826" t="s">
        <v>71</v>
      </c>
      <c r="S3826" t="s">
        <v>42</v>
      </c>
      <c r="T3826" t="s">
        <v>35</v>
      </c>
      <c r="U3826" s="1" t="s">
        <v>36</v>
      </c>
      <c r="V3826">
        <v>2</v>
      </c>
      <c r="W3826">
        <v>0</v>
      </c>
      <c r="X3826">
        <v>0</v>
      </c>
      <c r="Y3826">
        <v>0</v>
      </c>
      <c r="Z3826">
        <v>0</v>
      </c>
    </row>
    <row r="3827" spans="1:26" x14ac:dyDescent="0.25">
      <c r="A3827">
        <v>107063158</v>
      </c>
      <c r="B3827" t="s">
        <v>97</v>
      </c>
      <c r="C3827" t="s">
        <v>65</v>
      </c>
      <c r="D3827">
        <v>10000074</v>
      </c>
      <c r="E3827">
        <v>10000074</v>
      </c>
      <c r="F3827">
        <v>3.339</v>
      </c>
      <c r="G3827">
        <v>50005883</v>
      </c>
      <c r="H3827">
        <v>0</v>
      </c>
      <c r="I3827">
        <v>2022</v>
      </c>
      <c r="J3827" t="s">
        <v>26</v>
      </c>
      <c r="K3827" t="s">
        <v>53</v>
      </c>
      <c r="L3827" s="127">
        <v>0.34861111111111115</v>
      </c>
      <c r="M3827" t="s">
        <v>28</v>
      </c>
      <c r="N3827" t="s">
        <v>49</v>
      </c>
      <c r="O3827" t="s">
        <v>30</v>
      </c>
      <c r="P3827" t="s">
        <v>68</v>
      </c>
      <c r="Q3827" t="s">
        <v>41</v>
      </c>
      <c r="R3827" t="s">
        <v>71</v>
      </c>
      <c r="S3827" t="s">
        <v>42</v>
      </c>
      <c r="T3827" t="s">
        <v>35</v>
      </c>
      <c r="U3827" s="1" t="s">
        <v>36</v>
      </c>
      <c r="V3827">
        <v>2</v>
      </c>
      <c r="W3827">
        <v>0</v>
      </c>
      <c r="X3827">
        <v>0</v>
      </c>
      <c r="Y3827">
        <v>0</v>
      </c>
      <c r="Z3827">
        <v>0</v>
      </c>
    </row>
    <row r="3828" spans="1:26" x14ac:dyDescent="0.25">
      <c r="A3828">
        <v>107063433</v>
      </c>
      <c r="B3828" t="s">
        <v>114</v>
      </c>
      <c r="C3828" t="s">
        <v>38</v>
      </c>
      <c r="D3828">
        <v>22000070</v>
      </c>
      <c r="E3828">
        <v>20000070</v>
      </c>
      <c r="F3828">
        <v>12.098000000000001</v>
      </c>
      <c r="G3828">
        <v>50029816</v>
      </c>
      <c r="H3828">
        <v>0</v>
      </c>
      <c r="I3828">
        <v>2022</v>
      </c>
      <c r="J3828" t="s">
        <v>162</v>
      </c>
      <c r="K3828" t="s">
        <v>53</v>
      </c>
      <c r="L3828" s="127">
        <v>0.36249999999999999</v>
      </c>
      <c r="M3828" t="s">
        <v>28</v>
      </c>
      <c r="N3828" t="s">
        <v>49</v>
      </c>
      <c r="O3828" t="s">
        <v>30</v>
      </c>
      <c r="P3828" t="s">
        <v>31</v>
      </c>
      <c r="Q3828" t="s">
        <v>41</v>
      </c>
      <c r="R3828" t="s">
        <v>61</v>
      </c>
      <c r="S3828" t="s">
        <v>42</v>
      </c>
      <c r="T3828" t="s">
        <v>35</v>
      </c>
      <c r="U3828" s="1" t="s">
        <v>36</v>
      </c>
      <c r="V3828">
        <v>2</v>
      </c>
      <c r="W3828">
        <v>0</v>
      </c>
      <c r="X3828">
        <v>0</v>
      </c>
      <c r="Y3828">
        <v>0</v>
      </c>
      <c r="Z3828">
        <v>0</v>
      </c>
    </row>
    <row r="3829" spans="1:26" x14ac:dyDescent="0.25">
      <c r="A3829">
        <v>107063533</v>
      </c>
      <c r="B3829" t="s">
        <v>81</v>
      </c>
      <c r="C3829" t="s">
        <v>45</v>
      </c>
      <c r="D3829">
        <v>50016427</v>
      </c>
      <c r="E3829">
        <v>50016427</v>
      </c>
      <c r="F3829">
        <v>0.55000000000000004</v>
      </c>
      <c r="G3829">
        <v>50019735</v>
      </c>
      <c r="H3829">
        <v>0</v>
      </c>
      <c r="I3829">
        <v>2022</v>
      </c>
      <c r="J3829" t="s">
        <v>167</v>
      </c>
      <c r="K3829" t="s">
        <v>48</v>
      </c>
      <c r="L3829" s="127">
        <v>1.6666666666666666E-2</v>
      </c>
      <c r="M3829" t="s">
        <v>28</v>
      </c>
      <c r="N3829" t="s">
        <v>49</v>
      </c>
      <c r="O3829" t="s">
        <v>30</v>
      </c>
      <c r="P3829" t="s">
        <v>31</v>
      </c>
      <c r="Q3829" t="s">
        <v>41</v>
      </c>
      <c r="R3829" t="s">
        <v>61</v>
      </c>
      <c r="S3829" t="s">
        <v>42</v>
      </c>
      <c r="T3829" t="s">
        <v>74</v>
      </c>
      <c r="U3829" s="1" t="s">
        <v>43</v>
      </c>
      <c r="V3829">
        <v>3</v>
      </c>
      <c r="W3829">
        <v>0</v>
      </c>
      <c r="X3829">
        <v>0</v>
      </c>
      <c r="Y3829">
        <v>0</v>
      </c>
      <c r="Z3829">
        <v>3</v>
      </c>
    </row>
    <row r="3830" spans="1:26" x14ac:dyDescent="0.25">
      <c r="A3830">
        <v>107063593</v>
      </c>
      <c r="B3830" t="s">
        <v>117</v>
      </c>
      <c r="C3830" t="s">
        <v>45</v>
      </c>
      <c r="D3830">
        <v>50003816</v>
      </c>
      <c r="E3830">
        <v>50003816</v>
      </c>
      <c r="F3830">
        <v>999.99900000000002</v>
      </c>
      <c r="H3830">
        <v>0</v>
      </c>
      <c r="I3830">
        <v>2022</v>
      </c>
      <c r="J3830" t="s">
        <v>118</v>
      </c>
      <c r="K3830" t="s">
        <v>55</v>
      </c>
      <c r="L3830" s="127">
        <v>0.6958333333333333</v>
      </c>
      <c r="M3830" t="s">
        <v>40</v>
      </c>
      <c r="N3830" t="s">
        <v>29</v>
      </c>
      <c r="O3830" t="s">
        <v>30</v>
      </c>
      <c r="P3830" t="s">
        <v>31</v>
      </c>
      <c r="Q3830" t="s">
        <v>41</v>
      </c>
      <c r="R3830" t="s">
        <v>61</v>
      </c>
      <c r="S3830" t="s">
        <v>42</v>
      </c>
      <c r="T3830" t="s">
        <v>35</v>
      </c>
      <c r="U3830" s="1" t="s">
        <v>43</v>
      </c>
      <c r="V3830">
        <v>2</v>
      </c>
      <c r="W3830">
        <v>0</v>
      </c>
      <c r="X3830">
        <v>0</v>
      </c>
      <c r="Y3830">
        <v>0</v>
      </c>
      <c r="Z3830">
        <v>2</v>
      </c>
    </row>
    <row r="3831" spans="1:26" x14ac:dyDescent="0.25">
      <c r="A3831">
        <v>107063660</v>
      </c>
      <c r="B3831" t="s">
        <v>63</v>
      </c>
      <c r="C3831" t="s">
        <v>45</v>
      </c>
      <c r="D3831">
        <v>50015234</v>
      </c>
      <c r="E3831">
        <v>20000601</v>
      </c>
      <c r="F3831">
        <v>16.516999999999999</v>
      </c>
      <c r="G3831">
        <v>50020045</v>
      </c>
      <c r="H3831">
        <v>0.01</v>
      </c>
      <c r="I3831">
        <v>2022</v>
      </c>
      <c r="J3831" t="s">
        <v>162</v>
      </c>
      <c r="K3831" t="s">
        <v>53</v>
      </c>
      <c r="L3831" s="127">
        <v>0.43402777777777773</v>
      </c>
      <c r="M3831" t="s">
        <v>28</v>
      </c>
      <c r="N3831" t="s">
        <v>49</v>
      </c>
      <c r="O3831" t="s">
        <v>30</v>
      </c>
      <c r="P3831" t="s">
        <v>54</v>
      </c>
      <c r="Q3831" t="s">
        <v>41</v>
      </c>
      <c r="R3831" t="s">
        <v>33</v>
      </c>
      <c r="S3831" t="s">
        <v>42</v>
      </c>
      <c r="T3831" t="s">
        <v>35</v>
      </c>
      <c r="U3831" s="1" t="s">
        <v>105</v>
      </c>
      <c r="V3831">
        <v>1</v>
      </c>
      <c r="W3831">
        <v>1</v>
      </c>
      <c r="X3831">
        <v>0</v>
      </c>
      <c r="Y3831">
        <v>0</v>
      </c>
      <c r="Z3831">
        <v>0</v>
      </c>
    </row>
    <row r="3832" spans="1:26" x14ac:dyDescent="0.25">
      <c r="A3832">
        <v>107064007</v>
      </c>
      <c r="B3832" t="s">
        <v>117</v>
      </c>
      <c r="C3832" t="s">
        <v>65</v>
      </c>
      <c r="D3832">
        <v>10000040</v>
      </c>
      <c r="E3832">
        <v>10000040</v>
      </c>
      <c r="F3832">
        <v>12.856</v>
      </c>
      <c r="G3832">
        <v>10000077</v>
      </c>
      <c r="H3832">
        <v>0.05</v>
      </c>
      <c r="I3832">
        <v>2022</v>
      </c>
      <c r="J3832" t="s">
        <v>162</v>
      </c>
      <c r="K3832" t="s">
        <v>39</v>
      </c>
      <c r="L3832" s="127">
        <v>0.5131944444444444</v>
      </c>
      <c r="M3832" t="s">
        <v>28</v>
      </c>
      <c r="N3832" t="s">
        <v>49</v>
      </c>
      <c r="O3832" t="s">
        <v>30</v>
      </c>
      <c r="P3832" t="s">
        <v>31</v>
      </c>
      <c r="Q3832" t="s">
        <v>41</v>
      </c>
      <c r="R3832" t="s">
        <v>33</v>
      </c>
      <c r="S3832" t="s">
        <v>42</v>
      </c>
      <c r="T3832" t="s">
        <v>35</v>
      </c>
      <c r="U3832" s="1" t="s">
        <v>36</v>
      </c>
      <c r="V3832">
        <v>2</v>
      </c>
      <c r="W3832">
        <v>0</v>
      </c>
      <c r="X3832">
        <v>0</v>
      </c>
      <c r="Y3832">
        <v>0</v>
      </c>
      <c r="Z3832">
        <v>0</v>
      </c>
    </row>
    <row r="3833" spans="1:26" x14ac:dyDescent="0.25">
      <c r="A3833">
        <v>107064022</v>
      </c>
      <c r="B3833" t="s">
        <v>25</v>
      </c>
      <c r="C3833" t="s">
        <v>65</v>
      </c>
      <c r="D3833">
        <v>10000040</v>
      </c>
      <c r="E3833">
        <v>10000040</v>
      </c>
      <c r="F3833">
        <v>24.460999999999999</v>
      </c>
      <c r="G3833">
        <v>20000070</v>
      </c>
      <c r="H3833">
        <v>2</v>
      </c>
      <c r="I3833">
        <v>2022</v>
      </c>
      <c r="J3833" t="s">
        <v>162</v>
      </c>
      <c r="K3833" t="s">
        <v>60</v>
      </c>
      <c r="L3833" s="127">
        <v>0.55069444444444449</v>
      </c>
      <c r="M3833" t="s">
        <v>28</v>
      </c>
      <c r="N3833" t="s">
        <v>49</v>
      </c>
      <c r="O3833" t="s">
        <v>30</v>
      </c>
      <c r="P3833" t="s">
        <v>31</v>
      </c>
      <c r="Q3833" t="s">
        <v>41</v>
      </c>
      <c r="R3833" t="s">
        <v>33</v>
      </c>
      <c r="S3833" t="s">
        <v>42</v>
      </c>
      <c r="T3833" t="s">
        <v>35</v>
      </c>
      <c r="U3833" s="1" t="s">
        <v>43</v>
      </c>
      <c r="V3833">
        <v>2</v>
      </c>
      <c r="W3833">
        <v>0</v>
      </c>
      <c r="X3833">
        <v>0</v>
      </c>
      <c r="Y3833">
        <v>0</v>
      </c>
      <c r="Z3833">
        <v>1</v>
      </c>
    </row>
    <row r="3834" spans="1:26" x14ac:dyDescent="0.25">
      <c r="A3834">
        <v>107064026</v>
      </c>
      <c r="B3834" t="s">
        <v>117</v>
      </c>
      <c r="C3834" t="s">
        <v>65</v>
      </c>
      <c r="D3834">
        <v>10000040</v>
      </c>
      <c r="E3834">
        <v>10000040</v>
      </c>
      <c r="F3834">
        <v>10.659000000000001</v>
      </c>
      <c r="G3834">
        <v>30000115</v>
      </c>
      <c r="H3834">
        <v>0.3</v>
      </c>
      <c r="I3834">
        <v>2022</v>
      </c>
      <c r="J3834" t="s">
        <v>162</v>
      </c>
      <c r="K3834" t="s">
        <v>39</v>
      </c>
      <c r="L3834" s="127">
        <v>0.67013888888888884</v>
      </c>
      <c r="M3834" t="s">
        <v>28</v>
      </c>
      <c r="N3834" t="s">
        <v>49</v>
      </c>
      <c r="O3834" t="s">
        <v>30</v>
      </c>
      <c r="P3834" t="s">
        <v>31</v>
      </c>
      <c r="Q3834" t="s">
        <v>41</v>
      </c>
      <c r="R3834" t="s">
        <v>33</v>
      </c>
      <c r="S3834" t="s">
        <v>42</v>
      </c>
      <c r="T3834" t="s">
        <v>35</v>
      </c>
      <c r="U3834" s="1" t="s">
        <v>43</v>
      </c>
      <c r="V3834">
        <v>2</v>
      </c>
      <c r="W3834">
        <v>0</v>
      </c>
      <c r="X3834">
        <v>0</v>
      </c>
      <c r="Y3834">
        <v>0</v>
      </c>
      <c r="Z3834">
        <v>2</v>
      </c>
    </row>
    <row r="3835" spans="1:26" x14ac:dyDescent="0.25">
      <c r="A3835">
        <v>107064068</v>
      </c>
      <c r="B3835" t="s">
        <v>81</v>
      </c>
      <c r="C3835" t="s">
        <v>65</v>
      </c>
      <c r="D3835">
        <v>10000085</v>
      </c>
      <c r="E3835">
        <v>10000085</v>
      </c>
      <c r="F3835">
        <v>14.516999999999999</v>
      </c>
      <c r="G3835">
        <v>20000029</v>
      </c>
      <c r="H3835">
        <v>0.1</v>
      </c>
      <c r="I3835">
        <v>2022</v>
      </c>
      <c r="J3835" t="s">
        <v>162</v>
      </c>
      <c r="K3835" t="s">
        <v>27</v>
      </c>
      <c r="L3835" s="127">
        <v>0.94861111111111107</v>
      </c>
      <c r="M3835" t="s">
        <v>28</v>
      </c>
      <c r="N3835" t="s">
        <v>49</v>
      </c>
      <c r="O3835" t="s">
        <v>30</v>
      </c>
      <c r="P3835" t="s">
        <v>31</v>
      </c>
      <c r="Q3835" t="s">
        <v>41</v>
      </c>
      <c r="R3835" t="s">
        <v>33</v>
      </c>
      <c r="S3835" t="s">
        <v>42</v>
      </c>
      <c r="T3835" t="s">
        <v>47</v>
      </c>
      <c r="U3835" s="1" t="s">
        <v>43</v>
      </c>
      <c r="V3835">
        <v>4</v>
      </c>
      <c r="W3835">
        <v>0</v>
      </c>
      <c r="X3835">
        <v>0</v>
      </c>
      <c r="Y3835">
        <v>0</v>
      </c>
      <c r="Z3835">
        <v>1</v>
      </c>
    </row>
    <row r="3836" spans="1:26" x14ac:dyDescent="0.25">
      <c r="A3836">
        <v>107064146</v>
      </c>
      <c r="B3836" t="s">
        <v>120</v>
      </c>
      <c r="C3836" t="s">
        <v>38</v>
      </c>
      <c r="D3836">
        <v>20000117</v>
      </c>
      <c r="E3836">
        <v>20000117</v>
      </c>
      <c r="F3836">
        <v>10.496</v>
      </c>
      <c r="G3836">
        <v>21000117</v>
      </c>
      <c r="H3836">
        <v>0</v>
      </c>
      <c r="I3836">
        <v>2022</v>
      </c>
      <c r="J3836" t="s">
        <v>162</v>
      </c>
      <c r="K3836" t="s">
        <v>39</v>
      </c>
      <c r="L3836" s="127">
        <v>0.62361111111111112</v>
      </c>
      <c r="M3836" t="s">
        <v>28</v>
      </c>
      <c r="N3836" t="s">
        <v>49</v>
      </c>
      <c r="O3836" t="s">
        <v>30</v>
      </c>
      <c r="P3836" t="s">
        <v>31</v>
      </c>
      <c r="Q3836" t="s">
        <v>41</v>
      </c>
      <c r="R3836" t="s">
        <v>61</v>
      </c>
      <c r="S3836" t="s">
        <v>42</v>
      </c>
      <c r="T3836" t="s">
        <v>35</v>
      </c>
      <c r="U3836" s="1" t="s">
        <v>36</v>
      </c>
      <c r="V3836">
        <v>2</v>
      </c>
      <c r="W3836">
        <v>0</v>
      </c>
      <c r="X3836">
        <v>0</v>
      </c>
      <c r="Y3836">
        <v>0</v>
      </c>
      <c r="Z3836">
        <v>0</v>
      </c>
    </row>
    <row r="3837" spans="1:26" x14ac:dyDescent="0.25">
      <c r="A3837">
        <v>107064178</v>
      </c>
      <c r="B3837" t="s">
        <v>114</v>
      </c>
      <c r="C3837" t="s">
        <v>65</v>
      </c>
      <c r="D3837">
        <v>10000040</v>
      </c>
      <c r="E3837">
        <v>10000040</v>
      </c>
      <c r="F3837">
        <v>1.645</v>
      </c>
      <c r="G3837">
        <v>30000042</v>
      </c>
      <c r="H3837">
        <v>0.1</v>
      </c>
      <c r="I3837">
        <v>2022</v>
      </c>
      <c r="J3837" t="s">
        <v>162</v>
      </c>
      <c r="K3837" t="s">
        <v>27</v>
      </c>
      <c r="L3837" s="127">
        <v>0.98402777777777783</v>
      </c>
      <c r="M3837" t="s">
        <v>28</v>
      </c>
      <c r="N3837" t="s">
        <v>49</v>
      </c>
      <c r="O3837" t="s">
        <v>30</v>
      </c>
      <c r="P3837" t="s">
        <v>31</v>
      </c>
      <c r="Q3837" t="s">
        <v>41</v>
      </c>
      <c r="R3837" t="s">
        <v>71</v>
      </c>
      <c r="S3837" t="s">
        <v>42</v>
      </c>
      <c r="T3837" t="s">
        <v>57</v>
      </c>
      <c r="U3837" s="1" t="s">
        <v>43</v>
      </c>
      <c r="V3837">
        <v>1</v>
      </c>
      <c r="W3837">
        <v>0</v>
      </c>
      <c r="X3837">
        <v>0</v>
      </c>
      <c r="Y3837">
        <v>0</v>
      </c>
      <c r="Z3837">
        <v>1</v>
      </c>
    </row>
    <row r="3838" spans="1:26" x14ac:dyDescent="0.25">
      <c r="A3838">
        <v>107064189</v>
      </c>
      <c r="B3838" t="s">
        <v>81</v>
      </c>
      <c r="C3838" t="s">
        <v>65</v>
      </c>
      <c r="D3838">
        <v>10000485</v>
      </c>
      <c r="E3838">
        <v>10800485</v>
      </c>
      <c r="F3838">
        <v>35.088999999999999</v>
      </c>
      <c r="G3838">
        <v>10000077</v>
      </c>
      <c r="H3838">
        <v>2</v>
      </c>
      <c r="I3838">
        <v>2022</v>
      </c>
      <c r="J3838" t="s">
        <v>162</v>
      </c>
      <c r="K3838" t="s">
        <v>55</v>
      </c>
      <c r="L3838" s="127">
        <v>0.37083333333333335</v>
      </c>
      <c r="M3838" t="s">
        <v>28</v>
      </c>
      <c r="N3838" t="s">
        <v>49</v>
      </c>
      <c r="O3838" t="s">
        <v>30</v>
      </c>
      <c r="P3838" t="s">
        <v>31</v>
      </c>
      <c r="Q3838" t="s">
        <v>41</v>
      </c>
      <c r="R3838" t="s">
        <v>33</v>
      </c>
      <c r="S3838" t="s">
        <v>42</v>
      </c>
      <c r="T3838" t="s">
        <v>35</v>
      </c>
      <c r="U3838" s="1" t="s">
        <v>36</v>
      </c>
      <c r="V3838">
        <v>2</v>
      </c>
      <c r="W3838">
        <v>0</v>
      </c>
      <c r="X3838">
        <v>0</v>
      </c>
      <c r="Y3838">
        <v>0</v>
      </c>
      <c r="Z3838">
        <v>0</v>
      </c>
    </row>
    <row r="3839" spans="1:26" x14ac:dyDescent="0.25">
      <c r="A3839">
        <v>107064198</v>
      </c>
      <c r="B3839" t="s">
        <v>25</v>
      </c>
      <c r="C3839" t="s">
        <v>65</v>
      </c>
      <c r="D3839">
        <v>10000040</v>
      </c>
      <c r="E3839">
        <v>10000040</v>
      </c>
      <c r="F3839">
        <v>2.1960000000000002</v>
      </c>
      <c r="G3839">
        <v>40001002</v>
      </c>
      <c r="H3839">
        <v>2E-3</v>
      </c>
      <c r="I3839">
        <v>2022</v>
      </c>
      <c r="J3839" t="s">
        <v>162</v>
      </c>
      <c r="K3839" t="s">
        <v>53</v>
      </c>
      <c r="L3839" s="127">
        <v>0.46319444444444446</v>
      </c>
      <c r="M3839" t="s">
        <v>28</v>
      </c>
      <c r="N3839" t="s">
        <v>49</v>
      </c>
      <c r="O3839" t="s">
        <v>30</v>
      </c>
      <c r="P3839" t="s">
        <v>54</v>
      </c>
      <c r="Q3839" t="s">
        <v>41</v>
      </c>
      <c r="R3839" t="s">
        <v>72</v>
      </c>
      <c r="S3839" t="s">
        <v>42</v>
      </c>
      <c r="T3839" t="s">
        <v>35</v>
      </c>
      <c r="U3839" s="1" t="s">
        <v>64</v>
      </c>
      <c r="V3839">
        <v>3</v>
      </c>
      <c r="W3839">
        <v>0</v>
      </c>
      <c r="X3839">
        <v>0</v>
      </c>
      <c r="Y3839">
        <v>1</v>
      </c>
      <c r="Z3839">
        <v>0</v>
      </c>
    </row>
    <row r="3840" spans="1:26" x14ac:dyDescent="0.25">
      <c r="A3840">
        <v>107064296</v>
      </c>
      <c r="B3840" t="s">
        <v>114</v>
      </c>
      <c r="C3840" t="s">
        <v>67</v>
      </c>
      <c r="D3840">
        <v>30000042</v>
      </c>
      <c r="E3840">
        <v>30000042</v>
      </c>
      <c r="F3840">
        <v>12.201000000000001</v>
      </c>
      <c r="G3840">
        <v>40001902</v>
      </c>
      <c r="H3840">
        <v>0.12</v>
      </c>
      <c r="I3840">
        <v>2022</v>
      </c>
      <c r="J3840" t="s">
        <v>162</v>
      </c>
      <c r="K3840" t="s">
        <v>53</v>
      </c>
      <c r="L3840" s="127">
        <v>0.70138888888888884</v>
      </c>
      <c r="M3840" t="s">
        <v>28</v>
      </c>
      <c r="N3840" t="s">
        <v>29</v>
      </c>
      <c r="O3840" t="s">
        <v>30</v>
      </c>
      <c r="P3840" t="s">
        <v>54</v>
      </c>
      <c r="Q3840" t="s">
        <v>41</v>
      </c>
      <c r="R3840" t="s">
        <v>33</v>
      </c>
      <c r="S3840" t="s">
        <v>42</v>
      </c>
      <c r="T3840" t="s">
        <v>35</v>
      </c>
      <c r="U3840" s="1" t="s">
        <v>36</v>
      </c>
      <c r="V3840">
        <v>2</v>
      </c>
      <c r="W3840">
        <v>0</v>
      </c>
      <c r="X3840">
        <v>0</v>
      </c>
      <c r="Y3840">
        <v>0</v>
      </c>
      <c r="Z3840">
        <v>0</v>
      </c>
    </row>
    <row r="3841" spans="1:26" x14ac:dyDescent="0.25">
      <c r="A3841">
        <v>107064323</v>
      </c>
      <c r="B3841" t="s">
        <v>134</v>
      </c>
      <c r="C3841" t="s">
        <v>65</v>
      </c>
      <c r="D3841">
        <v>10000040</v>
      </c>
      <c r="E3841">
        <v>10000040</v>
      </c>
      <c r="F3841">
        <v>17.466999999999999</v>
      </c>
      <c r="G3841">
        <v>40001734</v>
      </c>
      <c r="H3841">
        <v>0.2</v>
      </c>
      <c r="I3841">
        <v>2022</v>
      </c>
      <c r="J3841" t="s">
        <v>162</v>
      </c>
      <c r="K3841" t="s">
        <v>48</v>
      </c>
      <c r="L3841" s="127">
        <v>0.84305555555555556</v>
      </c>
      <c r="M3841" t="s">
        <v>40</v>
      </c>
      <c r="N3841" t="s">
        <v>49</v>
      </c>
      <c r="O3841" t="s">
        <v>30</v>
      </c>
      <c r="P3841" t="s">
        <v>31</v>
      </c>
      <c r="Q3841" t="s">
        <v>41</v>
      </c>
      <c r="R3841" t="s">
        <v>33</v>
      </c>
      <c r="S3841" t="s">
        <v>42</v>
      </c>
      <c r="T3841" t="s">
        <v>57</v>
      </c>
      <c r="U3841" s="1" t="s">
        <v>36</v>
      </c>
      <c r="V3841">
        <v>3</v>
      </c>
      <c r="W3841">
        <v>0</v>
      </c>
      <c r="X3841">
        <v>0</v>
      </c>
      <c r="Y3841">
        <v>0</v>
      </c>
      <c r="Z3841">
        <v>0</v>
      </c>
    </row>
    <row r="3842" spans="1:26" x14ac:dyDescent="0.25">
      <c r="A3842">
        <v>107064334</v>
      </c>
      <c r="B3842" t="s">
        <v>86</v>
      </c>
      <c r="C3842" t="s">
        <v>65</v>
      </c>
      <c r="D3842">
        <v>10000026</v>
      </c>
      <c r="E3842">
        <v>10000026</v>
      </c>
      <c r="F3842">
        <v>26.466000000000001</v>
      </c>
      <c r="G3842">
        <v>200390</v>
      </c>
      <c r="H3842">
        <v>0.3</v>
      </c>
      <c r="I3842">
        <v>2022</v>
      </c>
      <c r="J3842" t="s">
        <v>162</v>
      </c>
      <c r="K3842" t="s">
        <v>58</v>
      </c>
      <c r="L3842" s="127">
        <v>0.69444444444444453</v>
      </c>
      <c r="M3842" t="s">
        <v>28</v>
      </c>
      <c r="N3842" t="s">
        <v>49</v>
      </c>
      <c r="O3842" t="s">
        <v>30</v>
      </c>
      <c r="P3842" t="s">
        <v>31</v>
      </c>
      <c r="Q3842" t="s">
        <v>62</v>
      </c>
      <c r="R3842" t="s">
        <v>33</v>
      </c>
      <c r="S3842" t="s">
        <v>34</v>
      </c>
      <c r="T3842" t="s">
        <v>35</v>
      </c>
      <c r="U3842" s="1" t="s">
        <v>36</v>
      </c>
      <c r="V3842">
        <v>4</v>
      </c>
      <c r="W3842">
        <v>0</v>
      </c>
      <c r="X3842">
        <v>0</v>
      </c>
      <c r="Y3842">
        <v>0</v>
      </c>
      <c r="Z3842">
        <v>0</v>
      </c>
    </row>
    <row r="3843" spans="1:26" x14ac:dyDescent="0.25">
      <c r="A3843">
        <v>107064377</v>
      </c>
      <c r="B3843" t="s">
        <v>114</v>
      </c>
      <c r="C3843" t="s">
        <v>65</v>
      </c>
      <c r="D3843">
        <v>10000040</v>
      </c>
      <c r="E3843">
        <v>10000040</v>
      </c>
      <c r="F3843">
        <v>3.7349999999999999</v>
      </c>
      <c r="G3843">
        <v>40001525</v>
      </c>
      <c r="H3843">
        <v>0.3</v>
      </c>
      <c r="I3843">
        <v>2022</v>
      </c>
      <c r="J3843" t="s">
        <v>162</v>
      </c>
      <c r="K3843" t="s">
        <v>60</v>
      </c>
      <c r="L3843" s="127">
        <v>0.71527777777777779</v>
      </c>
      <c r="M3843" t="s">
        <v>28</v>
      </c>
      <c r="N3843" t="s">
        <v>29</v>
      </c>
      <c r="O3843" t="s">
        <v>30</v>
      </c>
      <c r="P3843" t="s">
        <v>31</v>
      </c>
      <c r="Q3843" t="s">
        <v>41</v>
      </c>
      <c r="R3843" t="s">
        <v>33</v>
      </c>
      <c r="S3843" t="s">
        <v>42</v>
      </c>
      <c r="T3843" t="s">
        <v>35</v>
      </c>
      <c r="U3843" s="1" t="s">
        <v>36</v>
      </c>
      <c r="V3843">
        <v>1</v>
      </c>
      <c r="W3843">
        <v>0</v>
      </c>
      <c r="X3843">
        <v>0</v>
      </c>
      <c r="Y3843">
        <v>0</v>
      </c>
      <c r="Z3843">
        <v>0</v>
      </c>
    </row>
    <row r="3844" spans="1:26" x14ac:dyDescent="0.25">
      <c r="A3844">
        <v>107064412</v>
      </c>
      <c r="B3844" t="s">
        <v>91</v>
      </c>
      <c r="C3844" t="s">
        <v>67</v>
      </c>
      <c r="D3844">
        <v>30000003</v>
      </c>
      <c r="E3844">
        <v>30000003</v>
      </c>
      <c r="F3844">
        <v>13.022</v>
      </c>
      <c r="G3844">
        <v>40001628</v>
      </c>
      <c r="H3844">
        <v>0</v>
      </c>
      <c r="I3844">
        <v>2022</v>
      </c>
      <c r="J3844" t="s">
        <v>162</v>
      </c>
      <c r="K3844" t="s">
        <v>55</v>
      </c>
      <c r="L3844" s="127">
        <v>0.90277777777777779</v>
      </c>
      <c r="M3844" t="s">
        <v>28</v>
      </c>
      <c r="N3844" t="s">
        <v>29</v>
      </c>
      <c r="O3844" t="s">
        <v>30</v>
      </c>
      <c r="P3844" t="s">
        <v>54</v>
      </c>
      <c r="Q3844" t="s">
        <v>41</v>
      </c>
      <c r="R3844" t="s">
        <v>33</v>
      </c>
      <c r="S3844" t="s">
        <v>42</v>
      </c>
      <c r="T3844" t="s">
        <v>57</v>
      </c>
      <c r="U3844" s="1" t="s">
        <v>36</v>
      </c>
      <c r="V3844">
        <v>3</v>
      </c>
      <c r="W3844">
        <v>0</v>
      </c>
      <c r="X3844">
        <v>0</v>
      </c>
      <c r="Y3844">
        <v>0</v>
      </c>
      <c r="Z3844">
        <v>0</v>
      </c>
    </row>
    <row r="3845" spans="1:26" x14ac:dyDescent="0.25">
      <c r="A3845">
        <v>107064425</v>
      </c>
      <c r="B3845" t="s">
        <v>86</v>
      </c>
      <c r="C3845" t="s">
        <v>65</v>
      </c>
      <c r="D3845">
        <v>10000026</v>
      </c>
      <c r="E3845">
        <v>10000026</v>
      </c>
      <c r="F3845">
        <v>21.757000000000001</v>
      </c>
      <c r="G3845">
        <v>200345</v>
      </c>
      <c r="H3845">
        <v>0.5</v>
      </c>
      <c r="I3845">
        <v>2022</v>
      </c>
      <c r="J3845" t="s">
        <v>162</v>
      </c>
      <c r="K3845" t="s">
        <v>53</v>
      </c>
      <c r="L3845" s="127">
        <v>0.375</v>
      </c>
      <c r="M3845" t="s">
        <v>28</v>
      </c>
      <c r="N3845" t="s">
        <v>29</v>
      </c>
      <c r="O3845" t="s">
        <v>30</v>
      </c>
      <c r="P3845" t="s">
        <v>31</v>
      </c>
      <c r="Q3845" t="s">
        <v>41</v>
      </c>
      <c r="R3845" t="s">
        <v>33</v>
      </c>
      <c r="S3845" t="s">
        <v>42</v>
      </c>
      <c r="T3845" t="s">
        <v>35</v>
      </c>
      <c r="U3845" s="1" t="s">
        <v>36</v>
      </c>
      <c r="V3845">
        <v>1</v>
      </c>
      <c r="W3845">
        <v>0</v>
      </c>
      <c r="X3845">
        <v>0</v>
      </c>
      <c r="Y3845">
        <v>0</v>
      </c>
      <c r="Z3845">
        <v>0</v>
      </c>
    </row>
    <row r="3846" spans="1:26" x14ac:dyDescent="0.25">
      <c r="A3846">
        <v>107064524</v>
      </c>
      <c r="B3846" t="s">
        <v>240</v>
      </c>
      <c r="C3846" t="s">
        <v>122</v>
      </c>
      <c r="D3846">
        <v>40001715</v>
      </c>
      <c r="E3846">
        <v>40001715</v>
      </c>
      <c r="F3846">
        <v>1.93</v>
      </c>
      <c r="G3846">
        <v>40001716</v>
      </c>
      <c r="H3846">
        <v>1</v>
      </c>
      <c r="I3846">
        <v>2022</v>
      </c>
      <c r="J3846" t="s">
        <v>162</v>
      </c>
      <c r="K3846" t="s">
        <v>27</v>
      </c>
      <c r="L3846" s="127">
        <v>0.63750000000000007</v>
      </c>
      <c r="M3846" t="s">
        <v>28</v>
      </c>
      <c r="N3846" t="s">
        <v>49</v>
      </c>
      <c r="O3846" t="s">
        <v>30</v>
      </c>
      <c r="P3846" t="s">
        <v>54</v>
      </c>
      <c r="Q3846" t="s">
        <v>41</v>
      </c>
      <c r="R3846" t="s">
        <v>33</v>
      </c>
      <c r="S3846" t="s">
        <v>46</v>
      </c>
      <c r="T3846" t="s">
        <v>35</v>
      </c>
      <c r="U3846" s="1" t="s">
        <v>64</v>
      </c>
      <c r="V3846">
        <v>3</v>
      </c>
      <c r="W3846">
        <v>0</v>
      </c>
      <c r="X3846">
        <v>0</v>
      </c>
      <c r="Y3846">
        <v>1</v>
      </c>
      <c r="Z3846">
        <v>0</v>
      </c>
    </row>
    <row r="3847" spans="1:26" x14ac:dyDescent="0.25">
      <c r="A3847">
        <v>107064551</v>
      </c>
      <c r="B3847" t="s">
        <v>114</v>
      </c>
      <c r="C3847" t="s">
        <v>38</v>
      </c>
      <c r="D3847">
        <v>20000301</v>
      </c>
      <c r="E3847">
        <v>20000301</v>
      </c>
      <c r="F3847">
        <v>29.911000000000001</v>
      </c>
      <c r="G3847">
        <v>40002159</v>
      </c>
      <c r="H3847">
        <v>0.1</v>
      </c>
      <c r="I3847">
        <v>2022</v>
      </c>
      <c r="J3847" t="s">
        <v>162</v>
      </c>
      <c r="K3847" t="s">
        <v>27</v>
      </c>
      <c r="L3847" s="127">
        <v>0.6069444444444444</v>
      </c>
      <c r="M3847" t="s">
        <v>28</v>
      </c>
      <c r="N3847" t="s">
        <v>49</v>
      </c>
      <c r="O3847" t="s">
        <v>30</v>
      </c>
      <c r="P3847" t="s">
        <v>68</v>
      </c>
      <c r="Q3847" t="s">
        <v>41</v>
      </c>
      <c r="R3847" t="s">
        <v>33</v>
      </c>
      <c r="S3847" t="s">
        <v>42</v>
      </c>
      <c r="T3847" t="s">
        <v>35</v>
      </c>
      <c r="U3847" s="1" t="s">
        <v>36</v>
      </c>
      <c r="V3847">
        <v>2</v>
      </c>
      <c r="W3847">
        <v>0</v>
      </c>
      <c r="X3847">
        <v>0</v>
      </c>
      <c r="Y3847">
        <v>0</v>
      </c>
      <c r="Z3847">
        <v>0</v>
      </c>
    </row>
    <row r="3848" spans="1:26" x14ac:dyDescent="0.25">
      <c r="A3848">
        <v>107064557</v>
      </c>
      <c r="B3848" t="s">
        <v>81</v>
      </c>
      <c r="C3848" t="s">
        <v>65</v>
      </c>
      <c r="D3848">
        <v>10000485</v>
      </c>
      <c r="E3848">
        <v>10800485</v>
      </c>
      <c r="F3848">
        <v>33.585999999999999</v>
      </c>
      <c r="G3848">
        <v>50032584</v>
      </c>
      <c r="H3848">
        <v>2</v>
      </c>
      <c r="I3848">
        <v>2022</v>
      </c>
      <c r="J3848" t="s">
        <v>162</v>
      </c>
      <c r="K3848" t="s">
        <v>55</v>
      </c>
      <c r="L3848" s="127">
        <v>0.37152777777777773</v>
      </c>
      <c r="M3848" t="s">
        <v>28</v>
      </c>
      <c r="N3848" t="s">
        <v>49</v>
      </c>
      <c r="O3848" t="s">
        <v>30</v>
      </c>
      <c r="P3848" t="s">
        <v>31</v>
      </c>
      <c r="Q3848" t="s">
        <v>41</v>
      </c>
      <c r="R3848" t="s">
        <v>76</v>
      </c>
      <c r="S3848" t="s">
        <v>42</v>
      </c>
      <c r="T3848" t="s">
        <v>35</v>
      </c>
      <c r="U3848" s="1" t="s">
        <v>85</v>
      </c>
      <c r="V3848">
        <v>1</v>
      </c>
      <c r="W3848">
        <v>0</v>
      </c>
      <c r="X3848">
        <v>1</v>
      </c>
      <c r="Y3848">
        <v>0</v>
      </c>
      <c r="Z3848">
        <v>0</v>
      </c>
    </row>
    <row r="3849" spans="1:26" x14ac:dyDescent="0.25">
      <c r="A3849">
        <v>107064568</v>
      </c>
      <c r="B3849" t="s">
        <v>25</v>
      </c>
      <c r="C3849" t="s">
        <v>122</v>
      </c>
      <c r="D3849">
        <v>40001386</v>
      </c>
      <c r="E3849">
        <v>40001386</v>
      </c>
      <c r="F3849">
        <v>1.6759999999999999</v>
      </c>
      <c r="G3849">
        <v>40001010</v>
      </c>
      <c r="H3849">
        <v>0.4</v>
      </c>
      <c r="I3849">
        <v>2022</v>
      </c>
      <c r="J3849" t="s">
        <v>162</v>
      </c>
      <c r="K3849" t="s">
        <v>27</v>
      </c>
      <c r="L3849" s="127">
        <v>0.57500000000000007</v>
      </c>
      <c r="M3849" t="s">
        <v>28</v>
      </c>
      <c r="N3849" t="s">
        <v>49</v>
      </c>
      <c r="O3849" t="s">
        <v>30</v>
      </c>
      <c r="P3849" t="s">
        <v>54</v>
      </c>
      <c r="Q3849" t="s">
        <v>41</v>
      </c>
      <c r="R3849" t="s">
        <v>33</v>
      </c>
      <c r="S3849" t="s">
        <v>42</v>
      </c>
      <c r="T3849" t="s">
        <v>35</v>
      </c>
      <c r="U3849" s="1" t="s">
        <v>36</v>
      </c>
      <c r="V3849">
        <v>1</v>
      </c>
      <c r="W3849">
        <v>0</v>
      </c>
      <c r="X3849">
        <v>0</v>
      </c>
      <c r="Y3849">
        <v>0</v>
      </c>
      <c r="Z3849">
        <v>0</v>
      </c>
    </row>
    <row r="3850" spans="1:26" x14ac:dyDescent="0.25">
      <c r="A3850">
        <v>107064881</v>
      </c>
      <c r="B3850" t="s">
        <v>137</v>
      </c>
      <c r="C3850" t="s">
        <v>45</v>
      </c>
      <c r="D3850">
        <v>50011696</v>
      </c>
      <c r="E3850">
        <v>50011696</v>
      </c>
      <c r="F3850">
        <v>999.99900000000002</v>
      </c>
      <c r="H3850">
        <v>0</v>
      </c>
      <c r="I3850">
        <v>2022</v>
      </c>
      <c r="J3850" t="s">
        <v>167</v>
      </c>
      <c r="K3850" t="s">
        <v>48</v>
      </c>
      <c r="L3850" s="127">
        <v>0.29166666666666669</v>
      </c>
      <c r="M3850" t="s">
        <v>28</v>
      </c>
      <c r="N3850" t="s">
        <v>29</v>
      </c>
      <c r="O3850" t="s">
        <v>30</v>
      </c>
      <c r="P3850" t="s">
        <v>31</v>
      </c>
      <c r="Q3850" t="s">
        <v>121</v>
      </c>
      <c r="R3850" t="s">
        <v>33</v>
      </c>
      <c r="S3850" t="s">
        <v>42</v>
      </c>
      <c r="T3850" t="s">
        <v>52</v>
      </c>
      <c r="U3850" s="1" t="s">
        <v>36</v>
      </c>
      <c r="V3850">
        <v>2</v>
      </c>
      <c r="W3850">
        <v>0</v>
      </c>
      <c r="X3850">
        <v>0</v>
      </c>
      <c r="Y3850">
        <v>0</v>
      </c>
      <c r="Z3850">
        <v>0</v>
      </c>
    </row>
    <row r="3851" spans="1:26" x14ac:dyDescent="0.25">
      <c r="A3851">
        <v>107065195</v>
      </c>
      <c r="B3851" t="s">
        <v>81</v>
      </c>
      <c r="C3851" t="s">
        <v>65</v>
      </c>
      <c r="D3851">
        <v>10000485</v>
      </c>
      <c r="E3851">
        <v>10800485</v>
      </c>
      <c r="F3851">
        <v>30.992000000000001</v>
      </c>
      <c r="G3851">
        <v>50015657</v>
      </c>
      <c r="H3851">
        <v>0.28399999999999997</v>
      </c>
      <c r="I3851">
        <v>2022</v>
      </c>
      <c r="J3851" t="s">
        <v>167</v>
      </c>
      <c r="K3851" t="s">
        <v>48</v>
      </c>
      <c r="L3851" s="127">
        <v>0.35416666666666669</v>
      </c>
      <c r="M3851" t="s">
        <v>28</v>
      </c>
      <c r="N3851" t="s">
        <v>49</v>
      </c>
      <c r="O3851" t="s">
        <v>30</v>
      </c>
      <c r="P3851" t="s">
        <v>68</v>
      </c>
      <c r="Q3851" t="s">
        <v>41</v>
      </c>
      <c r="R3851" t="s">
        <v>33</v>
      </c>
      <c r="S3851" t="s">
        <v>42</v>
      </c>
      <c r="T3851" t="s">
        <v>35</v>
      </c>
      <c r="U3851" s="1" t="s">
        <v>36</v>
      </c>
      <c r="V3851">
        <v>1</v>
      </c>
      <c r="W3851">
        <v>0</v>
      </c>
      <c r="X3851">
        <v>0</v>
      </c>
      <c r="Y3851">
        <v>0</v>
      </c>
      <c r="Z3851">
        <v>0</v>
      </c>
    </row>
    <row r="3852" spans="1:26" x14ac:dyDescent="0.25">
      <c r="A3852">
        <v>107065279</v>
      </c>
      <c r="B3852" t="s">
        <v>137</v>
      </c>
      <c r="C3852" t="s">
        <v>67</v>
      </c>
      <c r="D3852">
        <v>39000023</v>
      </c>
      <c r="E3852">
        <v>39000023</v>
      </c>
      <c r="F3852">
        <v>999.99900000000002</v>
      </c>
      <c r="G3852">
        <v>50011079</v>
      </c>
      <c r="H3852">
        <v>8.9999999999999993E-3</v>
      </c>
      <c r="I3852">
        <v>2022</v>
      </c>
      <c r="J3852" t="s">
        <v>167</v>
      </c>
      <c r="K3852" t="s">
        <v>48</v>
      </c>
      <c r="L3852" s="127">
        <v>0.70833333333333337</v>
      </c>
      <c r="M3852" t="s">
        <v>28</v>
      </c>
      <c r="N3852" t="s">
        <v>49</v>
      </c>
      <c r="O3852" t="s">
        <v>30</v>
      </c>
      <c r="P3852" t="s">
        <v>31</v>
      </c>
      <c r="Q3852" t="s">
        <v>41</v>
      </c>
      <c r="R3852" t="s">
        <v>33</v>
      </c>
      <c r="S3852" t="s">
        <v>42</v>
      </c>
      <c r="T3852" t="s">
        <v>35</v>
      </c>
      <c r="U3852" s="1" t="s">
        <v>36</v>
      </c>
      <c r="V3852">
        <v>2</v>
      </c>
      <c r="W3852">
        <v>0</v>
      </c>
      <c r="X3852">
        <v>0</v>
      </c>
      <c r="Y3852">
        <v>0</v>
      </c>
      <c r="Z3852">
        <v>0</v>
      </c>
    </row>
    <row r="3853" spans="1:26" x14ac:dyDescent="0.25">
      <c r="A3853">
        <v>107065344</v>
      </c>
      <c r="B3853" t="s">
        <v>117</v>
      </c>
      <c r="C3853" t="s">
        <v>65</v>
      </c>
      <c r="D3853">
        <v>10000077</v>
      </c>
      <c r="E3853">
        <v>10000077</v>
      </c>
      <c r="F3853">
        <v>19.649000000000001</v>
      </c>
      <c r="G3853">
        <v>50003816</v>
      </c>
      <c r="H3853">
        <v>2E-3</v>
      </c>
      <c r="I3853">
        <v>2022</v>
      </c>
      <c r="J3853" t="s">
        <v>118</v>
      </c>
      <c r="K3853" t="s">
        <v>58</v>
      </c>
      <c r="L3853" s="127">
        <v>0.8125</v>
      </c>
      <c r="M3853" t="s">
        <v>28</v>
      </c>
      <c r="N3853" t="s">
        <v>29</v>
      </c>
      <c r="O3853" t="s">
        <v>30</v>
      </c>
      <c r="P3853" t="s">
        <v>31</v>
      </c>
      <c r="Q3853" t="s">
        <v>41</v>
      </c>
      <c r="R3853" t="s">
        <v>76</v>
      </c>
      <c r="S3853" t="s">
        <v>42</v>
      </c>
      <c r="T3853" t="s">
        <v>35</v>
      </c>
      <c r="U3853" s="1" t="s">
        <v>36</v>
      </c>
      <c r="V3853">
        <v>2</v>
      </c>
      <c r="W3853">
        <v>0</v>
      </c>
      <c r="X3853">
        <v>0</v>
      </c>
      <c r="Y3853">
        <v>0</v>
      </c>
      <c r="Z3853">
        <v>0</v>
      </c>
    </row>
    <row r="3854" spans="1:26" x14ac:dyDescent="0.25">
      <c r="A3854">
        <v>107065397</v>
      </c>
      <c r="B3854" t="s">
        <v>91</v>
      </c>
      <c r="C3854" t="s">
        <v>45</v>
      </c>
      <c r="D3854">
        <v>50017028</v>
      </c>
      <c r="E3854">
        <v>40002180</v>
      </c>
      <c r="F3854">
        <v>1.4650000000000001</v>
      </c>
      <c r="G3854">
        <v>50009173</v>
      </c>
      <c r="H3854">
        <v>3.5000000000000003E-2</v>
      </c>
      <c r="I3854">
        <v>2022</v>
      </c>
      <c r="J3854" t="s">
        <v>162</v>
      </c>
      <c r="K3854" t="s">
        <v>58</v>
      </c>
      <c r="L3854" s="127">
        <v>0.85416666666666663</v>
      </c>
      <c r="M3854" t="s">
        <v>28</v>
      </c>
      <c r="N3854" t="s">
        <v>29</v>
      </c>
      <c r="P3854" t="s">
        <v>54</v>
      </c>
      <c r="Q3854" t="s">
        <v>41</v>
      </c>
      <c r="R3854" t="s">
        <v>33</v>
      </c>
      <c r="S3854" t="s">
        <v>102</v>
      </c>
      <c r="T3854" t="s">
        <v>47</v>
      </c>
      <c r="U3854" s="1" t="s">
        <v>116</v>
      </c>
      <c r="V3854">
        <v>1</v>
      </c>
      <c r="W3854">
        <v>0</v>
      </c>
      <c r="X3854">
        <v>0</v>
      </c>
      <c r="Y3854">
        <v>0</v>
      </c>
      <c r="Z3854">
        <v>0</v>
      </c>
    </row>
    <row r="3855" spans="1:26" x14ac:dyDescent="0.25">
      <c r="A3855">
        <v>107065399</v>
      </c>
      <c r="B3855" t="s">
        <v>97</v>
      </c>
      <c r="C3855" t="s">
        <v>38</v>
      </c>
      <c r="D3855">
        <v>20000029</v>
      </c>
      <c r="E3855">
        <v>20000029</v>
      </c>
      <c r="F3855">
        <v>1.909</v>
      </c>
      <c r="G3855">
        <v>50018682</v>
      </c>
      <c r="H3855">
        <v>3.0000000000000001E-3</v>
      </c>
      <c r="I3855">
        <v>2022</v>
      </c>
      <c r="J3855" t="s">
        <v>162</v>
      </c>
      <c r="K3855" t="s">
        <v>53</v>
      </c>
      <c r="L3855" s="127">
        <v>0.33124999999999999</v>
      </c>
      <c r="M3855" t="s">
        <v>28</v>
      </c>
      <c r="N3855" t="s">
        <v>29</v>
      </c>
      <c r="O3855" t="s">
        <v>30</v>
      </c>
      <c r="P3855" t="s">
        <v>31</v>
      </c>
      <c r="Q3855" t="s">
        <v>41</v>
      </c>
      <c r="R3855" t="s">
        <v>76</v>
      </c>
      <c r="S3855" t="s">
        <v>42</v>
      </c>
      <c r="T3855" t="s">
        <v>35</v>
      </c>
      <c r="U3855" s="1" t="s">
        <v>36</v>
      </c>
      <c r="V3855">
        <v>2</v>
      </c>
      <c r="W3855">
        <v>0</v>
      </c>
      <c r="X3855">
        <v>0</v>
      </c>
      <c r="Y3855">
        <v>0</v>
      </c>
      <c r="Z3855">
        <v>0</v>
      </c>
    </row>
    <row r="3856" spans="1:26" x14ac:dyDescent="0.25">
      <c r="A3856">
        <v>107065637</v>
      </c>
      <c r="B3856" t="s">
        <v>107</v>
      </c>
      <c r="C3856" t="s">
        <v>67</v>
      </c>
      <c r="D3856">
        <v>30000279</v>
      </c>
      <c r="E3856">
        <v>30000279</v>
      </c>
      <c r="F3856">
        <v>17.806999999999999</v>
      </c>
      <c r="G3856">
        <v>40001469</v>
      </c>
      <c r="H3856">
        <v>0.2</v>
      </c>
      <c r="I3856">
        <v>2022</v>
      </c>
      <c r="J3856" t="s">
        <v>162</v>
      </c>
      <c r="K3856" t="s">
        <v>53</v>
      </c>
      <c r="L3856" s="127">
        <v>0.74930555555555556</v>
      </c>
      <c r="M3856" t="s">
        <v>28</v>
      </c>
      <c r="N3856" t="s">
        <v>29</v>
      </c>
      <c r="O3856" t="s">
        <v>30</v>
      </c>
      <c r="P3856" t="s">
        <v>31</v>
      </c>
      <c r="Q3856" t="s">
        <v>41</v>
      </c>
      <c r="R3856" t="s">
        <v>50</v>
      </c>
      <c r="S3856" t="s">
        <v>42</v>
      </c>
      <c r="T3856" t="s">
        <v>35</v>
      </c>
      <c r="U3856" s="1" t="s">
        <v>36</v>
      </c>
      <c r="V3856">
        <v>2</v>
      </c>
      <c r="W3856">
        <v>0</v>
      </c>
      <c r="X3856">
        <v>0</v>
      </c>
      <c r="Y3856">
        <v>0</v>
      </c>
      <c r="Z3856">
        <v>0</v>
      </c>
    </row>
    <row r="3857" spans="1:26" x14ac:dyDescent="0.25">
      <c r="A3857">
        <v>107065664</v>
      </c>
      <c r="B3857" t="s">
        <v>81</v>
      </c>
      <c r="C3857" t="s">
        <v>65</v>
      </c>
      <c r="D3857">
        <v>10000485</v>
      </c>
      <c r="E3857">
        <v>10800485</v>
      </c>
      <c r="F3857">
        <v>21.516999999999999</v>
      </c>
      <c r="G3857">
        <v>50015564</v>
      </c>
      <c r="H3857">
        <v>0.2</v>
      </c>
      <c r="I3857">
        <v>2022</v>
      </c>
      <c r="J3857" t="s">
        <v>162</v>
      </c>
      <c r="K3857" t="s">
        <v>58</v>
      </c>
      <c r="L3857" s="127">
        <v>0.7104166666666667</v>
      </c>
      <c r="M3857" t="s">
        <v>28</v>
      </c>
      <c r="N3857" t="s">
        <v>49</v>
      </c>
      <c r="O3857" t="s">
        <v>30</v>
      </c>
      <c r="P3857" t="s">
        <v>31</v>
      </c>
      <c r="Q3857" t="s">
        <v>41</v>
      </c>
      <c r="R3857" t="s">
        <v>33</v>
      </c>
      <c r="S3857" t="s">
        <v>42</v>
      </c>
      <c r="T3857" t="s">
        <v>35</v>
      </c>
      <c r="U3857" s="1" t="s">
        <v>36</v>
      </c>
      <c r="V3857">
        <v>1</v>
      </c>
      <c r="W3857">
        <v>0</v>
      </c>
      <c r="X3857">
        <v>0</v>
      </c>
      <c r="Y3857">
        <v>0</v>
      </c>
      <c r="Z3857">
        <v>0</v>
      </c>
    </row>
    <row r="3858" spans="1:26" x14ac:dyDescent="0.25">
      <c r="A3858">
        <v>107065670</v>
      </c>
      <c r="B3858" t="s">
        <v>25</v>
      </c>
      <c r="C3858" t="s">
        <v>65</v>
      </c>
      <c r="D3858">
        <v>10000040</v>
      </c>
      <c r="E3858">
        <v>10000040</v>
      </c>
      <c r="F3858">
        <v>20.988</v>
      </c>
      <c r="G3858">
        <v>40005220</v>
      </c>
      <c r="H3858">
        <v>7.5999999999999998E-2</v>
      </c>
      <c r="I3858">
        <v>2022</v>
      </c>
      <c r="J3858" t="s">
        <v>162</v>
      </c>
      <c r="K3858" t="s">
        <v>60</v>
      </c>
      <c r="L3858" s="127">
        <v>0.67499999999999993</v>
      </c>
      <c r="M3858" t="s">
        <v>28</v>
      </c>
      <c r="N3858" t="s">
        <v>29</v>
      </c>
      <c r="O3858" t="s">
        <v>30</v>
      </c>
      <c r="P3858" t="s">
        <v>54</v>
      </c>
      <c r="Q3858" t="s">
        <v>41</v>
      </c>
      <c r="R3858" t="s">
        <v>33</v>
      </c>
      <c r="S3858" t="s">
        <v>42</v>
      </c>
      <c r="T3858" t="s">
        <v>35</v>
      </c>
      <c r="U3858" s="1" t="s">
        <v>36</v>
      </c>
      <c r="V3858">
        <v>1</v>
      </c>
      <c r="W3858">
        <v>0</v>
      </c>
      <c r="X3858">
        <v>0</v>
      </c>
      <c r="Y3858">
        <v>0</v>
      </c>
      <c r="Z3858">
        <v>0</v>
      </c>
    </row>
    <row r="3859" spans="1:26" x14ac:dyDescent="0.25">
      <c r="A3859">
        <v>107065682</v>
      </c>
      <c r="B3859" t="s">
        <v>107</v>
      </c>
      <c r="C3859" t="s">
        <v>67</v>
      </c>
      <c r="D3859">
        <v>30000279</v>
      </c>
      <c r="E3859">
        <v>30000279</v>
      </c>
      <c r="F3859">
        <v>17.962</v>
      </c>
      <c r="G3859">
        <v>40001458</v>
      </c>
      <c r="H3859">
        <v>0.25</v>
      </c>
      <c r="I3859">
        <v>2022</v>
      </c>
      <c r="J3859" t="s">
        <v>162</v>
      </c>
      <c r="K3859" t="s">
        <v>53</v>
      </c>
      <c r="L3859" s="127">
        <v>0.3430555555555555</v>
      </c>
      <c r="M3859" t="s">
        <v>28</v>
      </c>
      <c r="N3859" t="s">
        <v>49</v>
      </c>
      <c r="O3859" t="s">
        <v>30</v>
      </c>
      <c r="P3859" t="s">
        <v>68</v>
      </c>
      <c r="Q3859" t="s">
        <v>41</v>
      </c>
      <c r="R3859" t="s">
        <v>33</v>
      </c>
      <c r="S3859" t="s">
        <v>42</v>
      </c>
      <c r="T3859" t="s">
        <v>35</v>
      </c>
      <c r="U3859" s="1" t="s">
        <v>36</v>
      </c>
      <c r="V3859">
        <v>7</v>
      </c>
      <c r="W3859">
        <v>0</v>
      </c>
      <c r="X3859">
        <v>0</v>
      </c>
      <c r="Y3859">
        <v>0</v>
      </c>
      <c r="Z3859">
        <v>0</v>
      </c>
    </row>
    <row r="3860" spans="1:26" x14ac:dyDescent="0.25">
      <c r="A3860">
        <v>107065683</v>
      </c>
      <c r="B3860" t="s">
        <v>104</v>
      </c>
      <c r="C3860" t="s">
        <v>65</v>
      </c>
      <c r="D3860">
        <v>10000026</v>
      </c>
      <c r="E3860">
        <v>10000026</v>
      </c>
      <c r="F3860">
        <v>8.0169999999999995</v>
      </c>
      <c r="G3860">
        <v>20000064</v>
      </c>
      <c r="H3860">
        <v>1</v>
      </c>
      <c r="I3860">
        <v>2022</v>
      </c>
      <c r="J3860" t="s">
        <v>162</v>
      </c>
      <c r="K3860" t="s">
        <v>55</v>
      </c>
      <c r="L3860" s="127">
        <v>0.71250000000000002</v>
      </c>
      <c r="M3860" t="s">
        <v>28</v>
      </c>
      <c r="N3860" t="s">
        <v>49</v>
      </c>
      <c r="O3860" t="s">
        <v>30</v>
      </c>
      <c r="P3860" t="s">
        <v>31</v>
      </c>
      <c r="Q3860" t="s">
        <v>32</v>
      </c>
      <c r="R3860" t="s">
        <v>33</v>
      </c>
      <c r="S3860" t="s">
        <v>34</v>
      </c>
      <c r="T3860" t="s">
        <v>35</v>
      </c>
      <c r="U3860" s="1" t="s">
        <v>36</v>
      </c>
      <c r="V3860">
        <v>1</v>
      </c>
      <c r="W3860">
        <v>0</v>
      </c>
      <c r="X3860">
        <v>0</v>
      </c>
      <c r="Y3860">
        <v>0</v>
      </c>
      <c r="Z3860">
        <v>0</v>
      </c>
    </row>
    <row r="3861" spans="1:26" x14ac:dyDescent="0.25">
      <c r="A3861">
        <v>107065704</v>
      </c>
      <c r="B3861" t="s">
        <v>120</v>
      </c>
      <c r="C3861" t="s">
        <v>38</v>
      </c>
      <c r="D3861">
        <v>20000117</v>
      </c>
      <c r="E3861">
        <v>20000013</v>
      </c>
      <c r="F3861">
        <v>15.893000000000001</v>
      </c>
      <c r="G3861">
        <v>20000013</v>
      </c>
      <c r="H3861">
        <v>3.3000000000000002E-2</v>
      </c>
      <c r="I3861">
        <v>2022</v>
      </c>
      <c r="J3861" t="s">
        <v>167</v>
      </c>
      <c r="K3861" t="s">
        <v>48</v>
      </c>
      <c r="L3861" s="127">
        <v>0.32777777777777778</v>
      </c>
      <c r="M3861" t="s">
        <v>28</v>
      </c>
      <c r="N3861" t="s">
        <v>49</v>
      </c>
      <c r="O3861" t="s">
        <v>30</v>
      </c>
      <c r="P3861" t="s">
        <v>54</v>
      </c>
      <c r="Q3861" t="s">
        <v>41</v>
      </c>
      <c r="R3861" t="s">
        <v>33</v>
      </c>
      <c r="S3861" t="s">
        <v>42</v>
      </c>
      <c r="T3861" t="s">
        <v>35</v>
      </c>
      <c r="U3861" s="1" t="s">
        <v>36</v>
      </c>
      <c r="V3861">
        <v>2</v>
      </c>
      <c r="W3861">
        <v>0</v>
      </c>
      <c r="X3861">
        <v>0</v>
      </c>
      <c r="Y3861">
        <v>0</v>
      </c>
      <c r="Z3861">
        <v>0</v>
      </c>
    </row>
    <row r="3862" spans="1:26" x14ac:dyDescent="0.25">
      <c r="A3862">
        <v>107065713</v>
      </c>
      <c r="B3862" t="s">
        <v>104</v>
      </c>
      <c r="C3862" t="s">
        <v>65</v>
      </c>
      <c r="D3862">
        <v>10000026</v>
      </c>
      <c r="E3862">
        <v>10000026</v>
      </c>
      <c r="F3862">
        <v>8.7170000000000005</v>
      </c>
      <c r="G3862">
        <v>20000064</v>
      </c>
      <c r="H3862">
        <v>0.3</v>
      </c>
      <c r="I3862">
        <v>2022</v>
      </c>
      <c r="J3862" t="s">
        <v>162</v>
      </c>
      <c r="K3862" t="s">
        <v>27</v>
      </c>
      <c r="L3862" s="127">
        <v>0.94930555555555562</v>
      </c>
      <c r="M3862" t="s">
        <v>28</v>
      </c>
      <c r="N3862" t="s">
        <v>49</v>
      </c>
      <c r="O3862" t="s">
        <v>30</v>
      </c>
      <c r="P3862" t="s">
        <v>31</v>
      </c>
      <c r="Q3862" t="s">
        <v>41</v>
      </c>
      <c r="R3862" t="s">
        <v>76</v>
      </c>
      <c r="S3862" t="s">
        <v>42</v>
      </c>
      <c r="T3862" t="s">
        <v>57</v>
      </c>
      <c r="U3862" s="1" t="s">
        <v>85</v>
      </c>
      <c r="V3862">
        <v>2</v>
      </c>
      <c r="W3862">
        <v>0</v>
      </c>
      <c r="X3862">
        <v>1</v>
      </c>
      <c r="Y3862">
        <v>0</v>
      </c>
      <c r="Z3862">
        <v>1</v>
      </c>
    </row>
    <row r="3863" spans="1:26" x14ac:dyDescent="0.25">
      <c r="A3863">
        <v>107065727</v>
      </c>
      <c r="B3863" t="s">
        <v>25</v>
      </c>
      <c r="C3863" t="s">
        <v>122</v>
      </c>
      <c r="D3863">
        <v>40001728</v>
      </c>
      <c r="E3863">
        <v>40001728</v>
      </c>
      <c r="F3863">
        <v>3.36</v>
      </c>
      <c r="G3863">
        <v>40001664</v>
      </c>
      <c r="H3863">
        <v>0.25</v>
      </c>
      <c r="I3863">
        <v>2022</v>
      </c>
      <c r="J3863" t="s">
        <v>162</v>
      </c>
      <c r="K3863" t="s">
        <v>53</v>
      </c>
      <c r="L3863" s="127">
        <v>0.66319444444444442</v>
      </c>
      <c r="M3863" t="s">
        <v>28</v>
      </c>
      <c r="N3863" t="s">
        <v>29</v>
      </c>
      <c r="O3863" t="s">
        <v>30</v>
      </c>
      <c r="P3863" t="s">
        <v>31</v>
      </c>
      <c r="Q3863" t="s">
        <v>41</v>
      </c>
      <c r="R3863" t="s">
        <v>33</v>
      </c>
      <c r="S3863" t="s">
        <v>42</v>
      </c>
      <c r="T3863" t="s">
        <v>35</v>
      </c>
      <c r="U3863" s="1" t="s">
        <v>36</v>
      </c>
      <c r="V3863">
        <v>2</v>
      </c>
      <c r="W3863">
        <v>0</v>
      </c>
      <c r="X3863">
        <v>0</v>
      </c>
      <c r="Y3863">
        <v>0</v>
      </c>
      <c r="Z3863">
        <v>0</v>
      </c>
    </row>
    <row r="3864" spans="1:26" x14ac:dyDescent="0.25">
      <c r="A3864">
        <v>107065790</v>
      </c>
      <c r="B3864" t="s">
        <v>104</v>
      </c>
      <c r="C3864" t="s">
        <v>65</v>
      </c>
      <c r="D3864">
        <v>10000026</v>
      </c>
      <c r="E3864">
        <v>10000026</v>
      </c>
      <c r="F3864">
        <v>6.2169999999999996</v>
      </c>
      <c r="G3864">
        <v>20000064</v>
      </c>
      <c r="H3864">
        <v>2.8</v>
      </c>
      <c r="I3864">
        <v>2022</v>
      </c>
      <c r="J3864" t="s">
        <v>162</v>
      </c>
      <c r="K3864" t="s">
        <v>39</v>
      </c>
      <c r="L3864" s="127">
        <v>0.57777777777777783</v>
      </c>
      <c r="M3864" t="s">
        <v>28</v>
      </c>
      <c r="N3864" t="s">
        <v>49</v>
      </c>
      <c r="O3864" t="s">
        <v>30</v>
      </c>
      <c r="P3864" t="s">
        <v>54</v>
      </c>
      <c r="Q3864" t="s">
        <v>41</v>
      </c>
      <c r="R3864" t="s">
        <v>33</v>
      </c>
      <c r="S3864" t="s">
        <v>42</v>
      </c>
      <c r="T3864" t="s">
        <v>35</v>
      </c>
      <c r="U3864" s="1" t="s">
        <v>64</v>
      </c>
      <c r="V3864">
        <v>16</v>
      </c>
      <c r="W3864">
        <v>0</v>
      </c>
      <c r="X3864">
        <v>0</v>
      </c>
      <c r="Y3864">
        <v>1</v>
      </c>
      <c r="Z3864">
        <v>1</v>
      </c>
    </row>
    <row r="3865" spans="1:26" x14ac:dyDescent="0.25">
      <c r="A3865">
        <v>107065808</v>
      </c>
      <c r="B3865" t="s">
        <v>101</v>
      </c>
      <c r="C3865" t="s">
        <v>67</v>
      </c>
      <c r="D3865">
        <v>30000024</v>
      </c>
      <c r="E3865">
        <v>30000024</v>
      </c>
      <c r="F3865">
        <v>999.99900000000002</v>
      </c>
      <c r="G3865">
        <v>40001721</v>
      </c>
      <c r="H3865">
        <v>0.1</v>
      </c>
      <c r="I3865">
        <v>2022</v>
      </c>
      <c r="J3865" t="s">
        <v>162</v>
      </c>
      <c r="K3865" t="s">
        <v>53</v>
      </c>
      <c r="L3865" s="127">
        <v>0.36458333333333331</v>
      </c>
      <c r="M3865" t="s">
        <v>28</v>
      </c>
      <c r="N3865" t="s">
        <v>29</v>
      </c>
      <c r="O3865" t="s">
        <v>30</v>
      </c>
      <c r="P3865" t="s">
        <v>31</v>
      </c>
      <c r="Q3865" t="s">
        <v>41</v>
      </c>
      <c r="R3865" t="s">
        <v>33</v>
      </c>
      <c r="S3865" t="s">
        <v>42</v>
      </c>
      <c r="T3865" t="s">
        <v>35</v>
      </c>
      <c r="U3865" s="1" t="s">
        <v>36</v>
      </c>
      <c r="V3865">
        <v>1</v>
      </c>
      <c r="W3865">
        <v>0</v>
      </c>
      <c r="X3865">
        <v>0</v>
      </c>
      <c r="Y3865">
        <v>0</v>
      </c>
      <c r="Z3865">
        <v>0</v>
      </c>
    </row>
    <row r="3866" spans="1:26" x14ac:dyDescent="0.25">
      <c r="A3866">
        <v>107065816</v>
      </c>
      <c r="B3866" t="s">
        <v>86</v>
      </c>
      <c r="C3866" t="s">
        <v>67</v>
      </c>
      <c r="D3866">
        <v>30000063</v>
      </c>
      <c r="E3866">
        <v>30000063</v>
      </c>
      <c r="F3866">
        <v>3.9750000000000001</v>
      </c>
      <c r="G3866">
        <v>40001369</v>
      </c>
      <c r="H3866">
        <v>1</v>
      </c>
      <c r="I3866">
        <v>2022</v>
      </c>
      <c r="J3866" t="s">
        <v>162</v>
      </c>
      <c r="K3866" t="s">
        <v>53</v>
      </c>
      <c r="L3866" s="127">
        <v>0.68333333333333324</v>
      </c>
      <c r="M3866" t="s">
        <v>28</v>
      </c>
      <c r="N3866" t="s">
        <v>29</v>
      </c>
      <c r="O3866" t="s">
        <v>30</v>
      </c>
      <c r="P3866" t="s">
        <v>54</v>
      </c>
      <c r="Q3866" t="s">
        <v>41</v>
      </c>
      <c r="R3866" t="s">
        <v>33</v>
      </c>
      <c r="S3866" t="s">
        <v>42</v>
      </c>
      <c r="T3866" t="s">
        <v>35</v>
      </c>
      <c r="U3866" s="1" t="s">
        <v>36</v>
      </c>
      <c r="V3866">
        <v>2</v>
      </c>
      <c r="W3866">
        <v>0</v>
      </c>
      <c r="X3866">
        <v>0</v>
      </c>
      <c r="Y3866">
        <v>0</v>
      </c>
      <c r="Z3866">
        <v>0</v>
      </c>
    </row>
    <row r="3867" spans="1:26" x14ac:dyDescent="0.25">
      <c r="A3867">
        <v>107065829</v>
      </c>
      <c r="B3867" t="s">
        <v>164</v>
      </c>
      <c r="C3867" t="s">
        <v>38</v>
      </c>
      <c r="D3867">
        <v>20000421</v>
      </c>
      <c r="E3867">
        <v>20000421</v>
      </c>
      <c r="F3867">
        <v>22.202000000000002</v>
      </c>
      <c r="G3867">
        <v>40001934</v>
      </c>
      <c r="H3867">
        <v>3.7999999999999999E-2</v>
      </c>
      <c r="I3867">
        <v>2022</v>
      </c>
      <c r="J3867" t="s">
        <v>167</v>
      </c>
      <c r="K3867" t="s">
        <v>48</v>
      </c>
      <c r="L3867" s="127">
        <v>0.26180555555555557</v>
      </c>
      <c r="M3867" t="s">
        <v>28</v>
      </c>
      <c r="N3867" t="s">
        <v>49</v>
      </c>
      <c r="O3867" t="s">
        <v>30</v>
      </c>
      <c r="P3867" t="s">
        <v>31</v>
      </c>
      <c r="Q3867" t="s">
        <v>41</v>
      </c>
      <c r="R3867" t="s">
        <v>95</v>
      </c>
      <c r="S3867" t="s">
        <v>42</v>
      </c>
      <c r="T3867" t="s">
        <v>74</v>
      </c>
      <c r="U3867" s="1" t="s">
        <v>36</v>
      </c>
      <c r="V3867">
        <v>3</v>
      </c>
      <c r="W3867">
        <v>0</v>
      </c>
      <c r="X3867">
        <v>0</v>
      </c>
      <c r="Y3867">
        <v>0</v>
      </c>
      <c r="Z3867">
        <v>0</v>
      </c>
    </row>
    <row r="3868" spans="1:26" x14ac:dyDescent="0.25">
      <c r="A3868">
        <v>107065853</v>
      </c>
      <c r="B3868" t="s">
        <v>117</v>
      </c>
      <c r="C3868" t="s">
        <v>65</v>
      </c>
      <c r="D3868">
        <v>10000040</v>
      </c>
      <c r="E3868">
        <v>10000040</v>
      </c>
      <c r="F3868">
        <v>12.05</v>
      </c>
      <c r="G3868">
        <v>20000021</v>
      </c>
      <c r="H3868">
        <v>0</v>
      </c>
      <c r="I3868">
        <v>2022</v>
      </c>
      <c r="J3868" t="s">
        <v>167</v>
      </c>
      <c r="K3868" t="s">
        <v>48</v>
      </c>
      <c r="L3868" s="127">
        <v>0.62152777777777779</v>
      </c>
      <c r="M3868" t="s">
        <v>28</v>
      </c>
      <c r="N3868" t="s">
        <v>49</v>
      </c>
      <c r="O3868" t="s">
        <v>30</v>
      </c>
      <c r="P3868" t="s">
        <v>31</v>
      </c>
      <c r="Q3868" t="s">
        <v>41</v>
      </c>
      <c r="R3868" t="s">
        <v>75</v>
      </c>
      <c r="S3868" t="s">
        <v>42</v>
      </c>
      <c r="T3868" t="s">
        <v>35</v>
      </c>
      <c r="U3868" s="1" t="s">
        <v>36</v>
      </c>
      <c r="V3868">
        <v>1</v>
      </c>
      <c r="W3868">
        <v>0</v>
      </c>
      <c r="X3868">
        <v>0</v>
      </c>
      <c r="Y3868">
        <v>0</v>
      </c>
      <c r="Z3868">
        <v>0</v>
      </c>
    </row>
    <row r="3869" spans="1:26" x14ac:dyDescent="0.25">
      <c r="A3869">
        <v>107065856</v>
      </c>
      <c r="B3869" t="s">
        <v>107</v>
      </c>
      <c r="C3869" t="s">
        <v>67</v>
      </c>
      <c r="D3869">
        <v>30000274</v>
      </c>
      <c r="E3869">
        <v>30000274</v>
      </c>
      <c r="F3869">
        <v>3.4660000000000002</v>
      </c>
      <c r="G3869">
        <v>40002439</v>
      </c>
      <c r="H3869">
        <v>0.5</v>
      </c>
      <c r="I3869">
        <v>2022</v>
      </c>
      <c r="J3869" t="s">
        <v>162</v>
      </c>
      <c r="K3869" t="s">
        <v>39</v>
      </c>
      <c r="L3869" s="127">
        <v>0.53402777777777777</v>
      </c>
      <c r="M3869" t="s">
        <v>77</v>
      </c>
      <c r="N3869" t="s">
        <v>49</v>
      </c>
      <c r="O3869" t="s">
        <v>30</v>
      </c>
      <c r="P3869" t="s">
        <v>68</v>
      </c>
      <c r="Q3869" t="s">
        <v>41</v>
      </c>
      <c r="R3869" t="s">
        <v>33</v>
      </c>
      <c r="S3869" t="s">
        <v>42</v>
      </c>
      <c r="T3869" t="s">
        <v>35</v>
      </c>
      <c r="U3869" s="1" t="s">
        <v>36</v>
      </c>
      <c r="V3869">
        <v>2</v>
      </c>
      <c r="W3869">
        <v>0</v>
      </c>
      <c r="X3869">
        <v>0</v>
      </c>
      <c r="Y3869">
        <v>0</v>
      </c>
      <c r="Z3869">
        <v>0</v>
      </c>
    </row>
    <row r="3870" spans="1:26" x14ac:dyDescent="0.25">
      <c r="A3870">
        <v>107065872</v>
      </c>
      <c r="B3870" t="s">
        <v>86</v>
      </c>
      <c r="C3870" t="s">
        <v>122</v>
      </c>
      <c r="D3870">
        <v>40001481</v>
      </c>
      <c r="E3870">
        <v>40001481</v>
      </c>
      <c r="F3870">
        <v>999.99900000000002</v>
      </c>
      <c r="G3870">
        <v>40001319</v>
      </c>
      <c r="H3870">
        <v>5.7000000000000002E-2</v>
      </c>
      <c r="I3870">
        <v>2022</v>
      </c>
      <c r="J3870" t="s">
        <v>162</v>
      </c>
      <c r="K3870" t="s">
        <v>27</v>
      </c>
      <c r="L3870" s="127">
        <v>0.48819444444444443</v>
      </c>
      <c r="M3870" t="s">
        <v>40</v>
      </c>
      <c r="N3870" t="s">
        <v>49</v>
      </c>
      <c r="O3870" t="s">
        <v>30</v>
      </c>
      <c r="P3870" t="s">
        <v>31</v>
      </c>
      <c r="Q3870" t="s">
        <v>41</v>
      </c>
      <c r="R3870" t="s">
        <v>33</v>
      </c>
      <c r="S3870" t="s">
        <v>42</v>
      </c>
      <c r="T3870" t="s">
        <v>35</v>
      </c>
      <c r="U3870" s="1" t="s">
        <v>116</v>
      </c>
      <c r="V3870">
        <v>0</v>
      </c>
      <c r="W3870">
        <v>0</v>
      </c>
      <c r="X3870">
        <v>0</v>
      </c>
      <c r="Y3870">
        <v>0</v>
      </c>
      <c r="Z3870">
        <v>0</v>
      </c>
    </row>
    <row r="3871" spans="1:26" x14ac:dyDescent="0.25">
      <c r="A3871">
        <v>107065910</v>
      </c>
      <c r="B3871" t="s">
        <v>112</v>
      </c>
      <c r="C3871" t="s">
        <v>122</v>
      </c>
      <c r="D3871">
        <v>40001835</v>
      </c>
      <c r="E3871">
        <v>40001835</v>
      </c>
      <c r="F3871">
        <v>0.69399999999999995</v>
      </c>
      <c r="G3871">
        <v>40001803</v>
      </c>
      <c r="H3871">
        <v>1</v>
      </c>
      <c r="I3871">
        <v>2022</v>
      </c>
      <c r="J3871" t="s">
        <v>162</v>
      </c>
      <c r="K3871" t="s">
        <v>48</v>
      </c>
      <c r="L3871" s="127">
        <v>0.70347222222222217</v>
      </c>
      <c r="M3871" t="s">
        <v>28</v>
      </c>
      <c r="N3871" t="s">
        <v>49</v>
      </c>
      <c r="O3871" t="s">
        <v>30</v>
      </c>
      <c r="P3871" t="s">
        <v>54</v>
      </c>
      <c r="Q3871" t="s">
        <v>41</v>
      </c>
      <c r="R3871" t="s">
        <v>33</v>
      </c>
      <c r="S3871" t="s">
        <v>42</v>
      </c>
      <c r="T3871" t="s">
        <v>35</v>
      </c>
      <c r="U3871" s="1" t="s">
        <v>36</v>
      </c>
      <c r="V3871">
        <v>1</v>
      </c>
      <c r="W3871">
        <v>0</v>
      </c>
      <c r="X3871">
        <v>0</v>
      </c>
      <c r="Y3871">
        <v>0</v>
      </c>
      <c r="Z3871">
        <v>0</v>
      </c>
    </row>
    <row r="3872" spans="1:26" x14ac:dyDescent="0.25">
      <c r="A3872">
        <v>107066365</v>
      </c>
      <c r="B3872" t="s">
        <v>96</v>
      </c>
      <c r="C3872" t="s">
        <v>45</v>
      </c>
      <c r="D3872">
        <v>50026965</v>
      </c>
      <c r="E3872">
        <v>40002643</v>
      </c>
      <c r="F3872">
        <v>9.1809999999999992</v>
      </c>
      <c r="G3872">
        <v>50010813</v>
      </c>
      <c r="H3872">
        <v>0</v>
      </c>
      <c r="I3872">
        <v>2022</v>
      </c>
      <c r="J3872" t="s">
        <v>167</v>
      </c>
      <c r="K3872" t="s">
        <v>48</v>
      </c>
      <c r="L3872" s="127">
        <v>0.47569444444444442</v>
      </c>
      <c r="M3872" t="s">
        <v>40</v>
      </c>
      <c r="N3872" t="s">
        <v>49</v>
      </c>
      <c r="O3872" t="s">
        <v>30</v>
      </c>
      <c r="P3872" t="s">
        <v>54</v>
      </c>
      <c r="Q3872" t="s">
        <v>41</v>
      </c>
      <c r="R3872" t="s">
        <v>50</v>
      </c>
      <c r="S3872" t="s">
        <v>42</v>
      </c>
      <c r="T3872" t="s">
        <v>35</v>
      </c>
      <c r="U3872" s="1" t="s">
        <v>36</v>
      </c>
      <c r="V3872">
        <v>2</v>
      </c>
      <c r="W3872">
        <v>0</v>
      </c>
      <c r="X3872">
        <v>0</v>
      </c>
      <c r="Y3872">
        <v>0</v>
      </c>
      <c r="Z3872">
        <v>0</v>
      </c>
    </row>
    <row r="3873" spans="1:26" x14ac:dyDescent="0.25">
      <c r="A3873">
        <v>107066435</v>
      </c>
      <c r="B3873" t="s">
        <v>96</v>
      </c>
      <c r="C3873" t="s">
        <v>45</v>
      </c>
      <c r="D3873">
        <v>50010540</v>
      </c>
      <c r="E3873">
        <v>50010540</v>
      </c>
      <c r="F3873">
        <v>1.66</v>
      </c>
      <c r="G3873">
        <v>50005850</v>
      </c>
      <c r="H3873">
        <v>0</v>
      </c>
      <c r="I3873">
        <v>2022</v>
      </c>
      <c r="J3873" t="s">
        <v>162</v>
      </c>
      <c r="K3873" t="s">
        <v>39</v>
      </c>
      <c r="L3873" s="127">
        <v>0.37638888888888888</v>
      </c>
      <c r="M3873" t="s">
        <v>40</v>
      </c>
      <c r="N3873" t="s">
        <v>49</v>
      </c>
      <c r="O3873" t="s">
        <v>30</v>
      </c>
      <c r="P3873" t="s">
        <v>54</v>
      </c>
      <c r="Q3873" t="s">
        <v>41</v>
      </c>
      <c r="R3873" t="s">
        <v>61</v>
      </c>
      <c r="S3873" t="s">
        <v>42</v>
      </c>
      <c r="T3873" t="s">
        <v>35</v>
      </c>
      <c r="U3873" s="1" t="s">
        <v>64</v>
      </c>
      <c r="V3873">
        <v>2</v>
      </c>
      <c r="W3873">
        <v>0</v>
      </c>
      <c r="X3873">
        <v>0</v>
      </c>
      <c r="Y3873">
        <v>1</v>
      </c>
      <c r="Z3873">
        <v>0</v>
      </c>
    </row>
    <row r="3874" spans="1:26" x14ac:dyDescent="0.25">
      <c r="A3874">
        <v>107066505</v>
      </c>
      <c r="B3874" t="s">
        <v>106</v>
      </c>
      <c r="C3874" t="s">
        <v>45</v>
      </c>
      <c r="D3874">
        <v>50017424</v>
      </c>
      <c r="E3874">
        <v>40001132</v>
      </c>
      <c r="F3874">
        <v>2.887</v>
      </c>
      <c r="G3874">
        <v>50024309</v>
      </c>
      <c r="H3874">
        <v>2E-3</v>
      </c>
      <c r="I3874">
        <v>2022</v>
      </c>
      <c r="J3874" t="s">
        <v>162</v>
      </c>
      <c r="K3874" t="s">
        <v>27</v>
      </c>
      <c r="L3874" s="127">
        <v>0.36180555555555555</v>
      </c>
      <c r="M3874" t="s">
        <v>28</v>
      </c>
      <c r="N3874" t="s">
        <v>49</v>
      </c>
      <c r="O3874" t="s">
        <v>30</v>
      </c>
      <c r="P3874" t="s">
        <v>31</v>
      </c>
      <c r="Q3874" t="s">
        <v>41</v>
      </c>
      <c r="R3874" t="s">
        <v>61</v>
      </c>
      <c r="S3874" t="s">
        <v>42</v>
      </c>
      <c r="T3874" t="s">
        <v>35</v>
      </c>
      <c r="U3874" s="1" t="s">
        <v>36</v>
      </c>
      <c r="V3874">
        <v>2</v>
      </c>
      <c r="W3874">
        <v>0</v>
      </c>
      <c r="X3874">
        <v>0</v>
      </c>
      <c r="Y3874">
        <v>0</v>
      </c>
      <c r="Z3874">
        <v>0</v>
      </c>
    </row>
    <row r="3875" spans="1:26" x14ac:dyDescent="0.25">
      <c r="A3875">
        <v>107066576</v>
      </c>
      <c r="B3875" t="s">
        <v>81</v>
      </c>
      <c r="C3875" t="s">
        <v>45</v>
      </c>
      <c r="D3875">
        <v>50006362</v>
      </c>
      <c r="E3875">
        <v>50006362</v>
      </c>
      <c r="F3875">
        <v>999.99900000000002</v>
      </c>
      <c r="G3875">
        <v>50023409</v>
      </c>
      <c r="H3875">
        <v>9.5000000000000001E-2</v>
      </c>
      <c r="I3875">
        <v>2022</v>
      </c>
      <c r="J3875" t="s">
        <v>167</v>
      </c>
      <c r="K3875" t="s">
        <v>55</v>
      </c>
      <c r="L3875" s="127">
        <v>0.4375</v>
      </c>
      <c r="M3875" t="s">
        <v>28</v>
      </c>
      <c r="N3875" t="s">
        <v>49</v>
      </c>
      <c r="O3875" t="s">
        <v>30</v>
      </c>
      <c r="P3875" t="s">
        <v>31</v>
      </c>
      <c r="Q3875" t="s">
        <v>41</v>
      </c>
      <c r="R3875" t="s">
        <v>33</v>
      </c>
      <c r="S3875" t="s">
        <v>42</v>
      </c>
      <c r="T3875" t="s">
        <v>35</v>
      </c>
      <c r="U3875" s="1" t="s">
        <v>36</v>
      </c>
      <c r="V3875">
        <v>3</v>
      </c>
      <c r="W3875">
        <v>0</v>
      </c>
      <c r="X3875">
        <v>0</v>
      </c>
      <c r="Y3875">
        <v>0</v>
      </c>
      <c r="Z3875">
        <v>0</v>
      </c>
    </row>
    <row r="3876" spans="1:26" x14ac:dyDescent="0.25">
      <c r="A3876">
        <v>107066733</v>
      </c>
      <c r="B3876" t="s">
        <v>112</v>
      </c>
      <c r="C3876" t="s">
        <v>67</v>
      </c>
      <c r="D3876">
        <v>30000210</v>
      </c>
      <c r="E3876">
        <v>30000210</v>
      </c>
      <c r="F3876">
        <v>23.577000000000002</v>
      </c>
      <c r="G3876">
        <v>50023409</v>
      </c>
      <c r="H3876">
        <v>0</v>
      </c>
      <c r="I3876">
        <v>2022</v>
      </c>
      <c r="J3876" t="s">
        <v>167</v>
      </c>
      <c r="K3876" t="s">
        <v>48</v>
      </c>
      <c r="L3876" s="127">
        <v>0.32291666666666669</v>
      </c>
      <c r="M3876" t="s">
        <v>28</v>
      </c>
      <c r="N3876" t="s">
        <v>29</v>
      </c>
      <c r="O3876" t="s">
        <v>30</v>
      </c>
      <c r="P3876" t="s">
        <v>31</v>
      </c>
      <c r="Q3876" t="s">
        <v>41</v>
      </c>
      <c r="R3876" t="s">
        <v>61</v>
      </c>
      <c r="S3876" t="s">
        <v>42</v>
      </c>
      <c r="T3876" t="s">
        <v>35</v>
      </c>
      <c r="U3876" s="1" t="s">
        <v>36</v>
      </c>
      <c r="V3876">
        <v>2</v>
      </c>
      <c r="W3876">
        <v>0</v>
      </c>
      <c r="X3876">
        <v>0</v>
      </c>
      <c r="Y3876">
        <v>0</v>
      </c>
      <c r="Z3876">
        <v>0</v>
      </c>
    </row>
    <row r="3877" spans="1:26" x14ac:dyDescent="0.25">
      <c r="A3877">
        <v>107066797</v>
      </c>
      <c r="B3877" t="s">
        <v>142</v>
      </c>
      <c r="C3877" t="s">
        <v>122</v>
      </c>
      <c r="D3877">
        <v>40001308</v>
      </c>
      <c r="E3877">
        <v>40001308</v>
      </c>
      <c r="F3877">
        <v>8.4960000000000004</v>
      </c>
      <c r="G3877">
        <v>40001360</v>
      </c>
      <c r="H3877">
        <v>1.2999999999999999E-2</v>
      </c>
      <c r="I3877">
        <v>2022</v>
      </c>
      <c r="J3877" t="s">
        <v>162</v>
      </c>
      <c r="K3877" t="s">
        <v>53</v>
      </c>
      <c r="L3877" s="127">
        <v>0.90972222222222221</v>
      </c>
      <c r="M3877" t="s">
        <v>28</v>
      </c>
      <c r="N3877" t="s">
        <v>49</v>
      </c>
      <c r="O3877" t="s">
        <v>30</v>
      </c>
      <c r="P3877" t="s">
        <v>68</v>
      </c>
      <c r="Q3877" t="s">
        <v>41</v>
      </c>
      <c r="R3877" t="s">
        <v>33</v>
      </c>
      <c r="S3877" t="s">
        <v>42</v>
      </c>
      <c r="T3877" t="s">
        <v>57</v>
      </c>
      <c r="U3877" s="1" t="s">
        <v>36</v>
      </c>
      <c r="V3877">
        <v>3</v>
      </c>
      <c r="W3877">
        <v>0</v>
      </c>
      <c r="X3877">
        <v>0</v>
      </c>
      <c r="Y3877">
        <v>0</v>
      </c>
      <c r="Z3877">
        <v>0</v>
      </c>
    </row>
    <row r="3878" spans="1:26" x14ac:dyDescent="0.25">
      <c r="A3878">
        <v>107066824</v>
      </c>
      <c r="B3878" t="s">
        <v>108</v>
      </c>
      <c r="C3878" t="s">
        <v>38</v>
      </c>
      <c r="D3878">
        <v>20000017</v>
      </c>
      <c r="E3878">
        <v>20000017</v>
      </c>
      <c r="F3878">
        <v>11.121</v>
      </c>
      <c r="G3878">
        <v>40001409</v>
      </c>
      <c r="H3878">
        <v>0</v>
      </c>
      <c r="I3878">
        <v>2022</v>
      </c>
      <c r="J3878" t="s">
        <v>162</v>
      </c>
      <c r="K3878" t="s">
        <v>53</v>
      </c>
      <c r="L3878" s="127">
        <v>0.96805555555555556</v>
      </c>
      <c r="M3878" t="s">
        <v>28</v>
      </c>
      <c r="N3878" t="s">
        <v>49</v>
      </c>
      <c r="O3878" t="s">
        <v>30</v>
      </c>
      <c r="P3878" t="s">
        <v>54</v>
      </c>
      <c r="Q3878" t="s">
        <v>41</v>
      </c>
      <c r="R3878" t="s">
        <v>50</v>
      </c>
      <c r="S3878" t="s">
        <v>42</v>
      </c>
      <c r="T3878" t="s">
        <v>57</v>
      </c>
      <c r="U3878" s="1" t="s">
        <v>36</v>
      </c>
      <c r="V3878">
        <v>3</v>
      </c>
      <c r="W3878">
        <v>0</v>
      </c>
      <c r="X3878">
        <v>0</v>
      </c>
      <c r="Y3878">
        <v>0</v>
      </c>
      <c r="Z3878">
        <v>0</v>
      </c>
    </row>
    <row r="3879" spans="1:26" x14ac:dyDescent="0.25">
      <c r="A3879">
        <v>107066887</v>
      </c>
      <c r="B3879" t="s">
        <v>119</v>
      </c>
      <c r="C3879" t="s">
        <v>122</v>
      </c>
      <c r="D3879">
        <v>40001541</v>
      </c>
      <c r="E3879">
        <v>40001541</v>
      </c>
      <c r="F3879">
        <v>0.1</v>
      </c>
      <c r="G3879">
        <v>40001532</v>
      </c>
      <c r="H3879">
        <v>0.1</v>
      </c>
      <c r="I3879">
        <v>2022</v>
      </c>
      <c r="J3879" t="s">
        <v>162</v>
      </c>
      <c r="K3879" t="s">
        <v>39</v>
      </c>
      <c r="L3879" s="127">
        <v>0.63680555555555551</v>
      </c>
      <c r="M3879" t="s">
        <v>40</v>
      </c>
      <c r="N3879" t="s">
        <v>49</v>
      </c>
      <c r="O3879" t="s">
        <v>30</v>
      </c>
      <c r="P3879" t="s">
        <v>54</v>
      </c>
      <c r="Q3879" t="s">
        <v>41</v>
      </c>
      <c r="R3879" t="s">
        <v>33</v>
      </c>
      <c r="S3879" t="s">
        <v>42</v>
      </c>
      <c r="T3879" t="s">
        <v>35</v>
      </c>
      <c r="U3879" s="1" t="s">
        <v>36</v>
      </c>
      <c r="V3879">
        <v>2</v>
      </c>
      <c r="W3879">
        <v>0</v>
      </c>
      <c r="X3879">
        <v>0</v>
      </c>
      <c r="Y3879">
        <v>0</v>
      </c>
      <c r="Z3879">
        <v>0</v>
      </c>
    </row>
    <row r="3880" spans="1:26" x14ac:dyDescent="0.25">
      <c r="A3880">
        <v>107066928</v>
      </c>
      <c r="B3880" t="s">
        <v>86</v>
      </c>
      <c r="C3880" t="s">
        <v>65</v>
      </c>
      <c r="D3880">
        <v>10000026</v>
      </c>
      <c r="E3880">
        <v>10000026</v>
      </c>
      <c r="F3880">
        <v>27.666</v>
      </c>
      <c r="G3880">
        <v>200400</v>
      </c>
      <c r="H3880">
        <v>0.1</v>
      </c>
      <c r="I3880">
        <v>2022</v>
      </c>
      <c r="J3880" t="s">
        <v>162</v>
      </c>
      <c r="K3880" t="s">
        <v>53</v>
      </c>
      <c r="L3880" s="127">
        <v>0.85486111111111107</v>
      </c>
      <c r="M3880" t="s">
        <v>28</v>
      </c>
      <c r="N3880" t="s">
        <v>49</v>
      </c>
      <c r="O3880" t="s">
        <v>30</v>
      </c>
      <c r="P3880" t="s">
        <v>31</v>
      </c>
      <c r="Q3880" t="s">
        <v>41</v>
      </c>
      <c r="R3880" t="s">
        <v>33</v>
      </c>
      <c r="S3880" t="s">
        <v>42</v>
      </c>
      <c r="T3880" t="s">
        <v>57</v>
      </c>
      <c r="U3880" s="1" t="s">
        <v>36</v>
      </c>
      <c r="V3880">
        <v>3</v>
      </c>
      <c r="W3880">
        <v>0</v>
      </c>
      <c r="X3880">
        <v>0</v>
      </c>
      <c r="Y3880">
        <v>0</v>
      </c>
      <c r="Z3880">
        <v>0</v>
      </c>
    </row>
    <row r="3881" spans="1:26" x14ac:dyDescent="0.25">
      <c r="A3881">
        <v>107066950</v>
      </c>
      <c r="B3881" t="s">
        <v>106</v>
      </c>
      <c r="C3881" t="s">
        <v>65</v>
      </c>
      <c r="D3881">
        <v>10000095</v>
      </c>
      <c r="E3881">
        <v>10000095</v>
      </c>
      <c r="F3881">
        <v>21.981999999999999</v>
      </c>
      <c r="G3881">
        <v>200610</v>
      </c>
      <c r="H3881">
        <v>0.1</v>
      </c>
      <c r="I3881">
        <v>2022</v>
      </c>
      <c r="J3881" t="s">
        <v>162</v>
      </c>
      <c r="K3881" t="s">
        <v>27</v>
      </c>
      <c r="L3881" s="127">
        <v>0.86875000000000002</v>
      </c>
      <c r="M3881" t="s">
        <v>28</v>
      </c>
      <c r="N3881" t="s">
        <v>49</v>
      </c>
      <c r="O3881" t="s">
        <v>30</v>
      </c>
      <c r="P3881" t="s">
        <v>31</v>
      </c>
      <c r="Q3881" t="s">
        <v>32</v>
      </c>
      <c r="R3881" t="s">
        <v>33</v>
      </c>
      <c r="S3881" t="s">
        <v>34</v>
      </c>
      <c r="T3881" t="s">
        <v>57</v>
      </c>
      <c r="U3881" s="1" t="s">
        <v>64</v>
      </c>
      <c r="V3881">
        <v>3</v>
      </c>
      <c r="W3881">
        <v>0</v>
      </c>
      <c r="X3881">
        <v>0</v>
      </c>
      <c r="Y3881">
        <v>1</v>
      </c>
      <c r="Z3881">
        <v>0</v>
      </c>
    </row>
    <row r="3882" spans="1:26" x14ac:dyDescent="0.25">
      <c r="A3882">
        <v>107066991</v>
      </c>
      <c r="B3882" t="s">
        <v>125</v>
      </c>
      <c r="C3882" t="s">
        <v>38</v>
      </c>
      <c r="D3882">
        <v>20000220</v>
      </c>
      <c r="E3882">
        <v>20000220</v>
      </c>
      <c r="F3882">
        <v>999.99900000000002</v>
      </c>
      <c r="G3882">
        <v>30000073</v>
      </c>
      <c r="H3882">
        <v>0.1</v>
      </c>
      <c r="I3882">
        <v>2022</v>
      </c>
      <c r="J3882" t="s">
        <v>167</v>
      </c>
      <c r="K3882" t="s">
        <v>48</v>
      </c>
      <c r="L3882" s="127">
        <v>0.4680555555555555</v>
      </c>
      <c r="M3882" t="s">
        <v>28</v>
      </c>
      <c r="N3882" t="s">
        <v>49</v>
      </c>
      <c r="O3882" t="s">
        <v>30</v>
      </c>
      <c r="P3882" t="s">
        <v>54</v>
      </c>
      <c r="Q3882" t="s">
        <v>41</v>
      </c>
      <c r="R3882" t="s">
        <v>128</v>
      </c>
      <c r="S3882" t="s">
        <v>42</v>
      </c>
      <c r="T3882" t="s">
        <v>35</v>
      </c>
      <c r="U3882" s="1" t="s">
        <v>36</v>
      </c>
      <c r="V3882">
        <v>2</v>
      </c>
      <c r="W3882">
        <v>0</v>
      </c>
      <c r="X3882">
        <v>0</v>
      </c>
      <c r="Y3882">
        <v>0</v>
      </c>
      <c r="Z3882">
        <v>0</v>
      </c>
    </row>
    <row r="3883" spans="1:26" x14ac:dyDescent="0.25">
      <c r="A3883">
        <v>107067011</v>
      </c>
      <c r="B3883" t="s">
        <v>106</v>
      </c>
      <c r="C3883" t="s">
        <v>65</v>
      </c>
      <c r="D3883">
        <v>10000095</v>
      </c>
      <c r="E3883">
        <v>10000095</v>
      </c>
      <c r="F3883">
        <v>21.981999999999999</v>
      </c>
      <c r="G3883">
        <v>200610</v>
      </c>
      <c r="H3883">
        <v>0.1</v>
      </c>
      <c r="I3883">
        <v>2022</v>
      </c>
      <c r="J3883" t="s">
        <v>162</v>
      </c>
      <c r="K3883" t="s">
        <v>27</v>
      </c>
      <c r="L3883" s="127">
        <v>0.83333333333333337</v>
      </c>
      <c r="M3883" t="s">
        <v>28</v>
      </c>
      <c r="N3883" t="s">
        <v>49</v>
      </c>
      <c r="O3883" t="s">
        <v>30</v>
      </c>
      <c r="P3883" t="s">
        <v>31</v>
      </c>
      <c r="Q3883" t="s">
        <v>32</v>
      </c>
      <c r="R3883" t="s">
        <v>33</v>
      </c>
      <c r="S3883" t="s">
        <v>34</v>
      </c>
      <c r="T3883" t="s">
        <v>57</v>
      </c>
      <c r="U3883" s="1" t="s">
        <v>36</v>
      </c>
      <c r="V3883">
        <v>2</v>
      </c>
      <c r="W3883">
        <v>0</v>
      </c>
      <c r="X3883">
        <v>0</v>
      </c>
      <c r="Y3883">
        <v>0</v>
      </c>
      <c r="Z3883">
        <v>0</v>
      </c>
    </row>
    <row r="3884" spans="1:26" x14ac:dyDescent="0.25">
      <c r="A3884">
        <v>107067020</v>
      </c>
      <c r="B3884" t="s">
        <v>86</v>
      </c>
      <c r="C3884" t="s">
        <v>65</v>
      </c>
      <c r="D3884">
        <v>10000026</v>
      </c>
      <c r="E3884">
        <v>10000026</v>
      </c>
      <c r="F3884">
        <v>24.745999999999999</v>
      </c>
      <c r="G3884">
        <v>200370</v>
      </c>
      <c r="H3884">
        <v>8.9999999999999993E-3</v>
      </c>
      <c r="I3884">
        <v>2022</v>
      </c>
      <c r="J3884" t="s">
        <v>167</v>
      </c>
      <c r="K3884" t="s">
        <v>55</v>
      </c>
      <c r="L3884" s="127">
        <v>0.49305555555555558</v>
      </c>
      <c r="M3884" t="s">
        <v>28</v>
      </c>
      <c r="N3884" t="s">
        <v>49</v>
      </c>
      <c r="O3884" t="s">
        <v>30</v>
      </c>
      <c r="P3884" t="s">
        <v>31</v>
      </c>
      <c r="Q3884" t="s">
        <v>41</v>
      </c>
      <c r="R3884" t="s">
        <v>33</v>
      </c>
      <c r="S3884" t="s">
        <v>42</v>
      </c>
      <c r="T3884" t="s">
        <v>35</v>
      </c>
      <c r="U3884" s="1" t="s">
        <v>36</v>
      </c>
      <c r="V3884">
        <v>4</v>
      </c>
      <c r="W3884">
        <v>0</v>
      </c>
      <c r="X3884">
        <v>0</v>
      </c>
      <c r="Y3884">
        <v>0</v>
      </c>
      <c r="Z3884">
        <v>0</v>
      </c>
    </row>
    <row r="3885" spans="1:26" x14ac:dyDescent="0.25">
      <c r="A3885">
        <v>107067059</v>
      </c>
      <c r="B3885" t="s">
        <v>86</v>
      </c>
      <c r="C3885" t="s">
        <v>65</v>
      </c>
      <c r="D3885">
        <v>10000026</v>
      </c>
      <c r="E3885">
        <v>10000026</v>
      </c>
      <c r="F3885">
        <v>21.962</v>
      </c>
      <c r="G3885">
        <v>200340</v>
      </c>
      <c r="H3885">
        <v>0.2</v>
      </c>
      <c r="I3885">
        <v>2022</v>
      </c>
      <c r="J3885" t="s">
        <v>167</v>
      </c>
      <c r="K3885" t="s">
        <v>55</v>
      </c>
      <c r="L3885" s="127">
        <v>0.70138888888888884</v>
      </c>
      <c r="M3885" t="s">
        <v>28</v>
      </c>
      <c r="N3885" t="s">
        <v>49</v>
      </c>
      <c r="O3885" t="s">
        <v>30</v>
      </c>
      <c r="P3885" t="s">
        <v>31</v>
      </c>
      <c r="Q3885" t="s">
        <v>41</v>
      </c>
      <c r="R3885" t="s">
        <v>33</v>
      </c>
      <c r="S3885" t="s">
        <v>42</v>
      </c>
      <c r="T3885" t="s">
        <v>35</v>
      </c>
      <c r="U3885" s="1" t="s">
        <v>43</v>
      </c>
      <c r="V3885">
        <v>6</v>
      </c>
      <c r="W3885">
        <v>0</v>
      </c>
      <c r="X3885">
        <v>0</v>
      </c>
      <c r="Y3885">
        <v>0</v>
      </c>
      <c r="Z3885">
        <v>3</v>
      </c>
    </row>
    <row r="3886" spans="1:26" x14ac:dyDescent="0.25">
      <c r="A3886">
        <v>107067156</v>
      </c>
      <c r="B3886" t="s">
        <v>86</v>
      </c>
      <c r="C3886" t="s">
        <v>65</v>
      </c>
      <c r="D3886">
        <v>10000026</v>
      </c>
      <c r="E3886">
        <v>10000026</v>
      </c>
      <c r="F3886">
        <v>25.859000000000002</v>
      </c>
      <c r="G3886">
        <v>200380</v>
      </c>
      <c r="H3886">
        <v>0.1</v>
      </c>
      <c r="I3886">
        <v>2022</v>
      </c>
      <c r="J3886" t="s">
        <v>167</v>
      </c>
      <c r="K3886" t="s">
        <v>55</v>
      </c>
      <c r="L3886" s="127">
        <v>0.63888888888888895</v>
      </c>
      <c r="M3886" t="s">
        <v>28</v>
      </c>
      <c r="N3886" t="s">
        <v>49</v>
      </c>
      <c r="O3886" t="s">
        <v>30</v>
      </c>
      <c r="P3886" t="s">
        <v>31</v>
      </c>
      <c r="Q3886" t="s">
        <v>41</v>
      </c>
      <c r="R3886" t="s">
        <v>33</v>
      </c>
      <c r="S3886" t="s">
        <v>42</v>
      </c>
      <c r="T3886" t="s">
        <v>35</v>
      </c>
      <c r="U3886" s="1" t="s">
        <v>36</v>
      </c>
      <c r="V3886">
        <v>2</v>
      </c>
      <c r="W3886">
        <v>0</v>
      </c>
      <c r="X3886">
        <v>0</v>
      </c>
      <c r="Y3886">
        <v>0</v>
      </c>
      <c r="Z3886">
        <v>0</v>
      </c>
    </row>
    <row r="3887" spans="1:26" x14ac:dyDescent="0.25">
      <c r="A3887">
        <v>107067179</v>
      </c>
      <c r="B3887" t="s">
        <v>86</v>
      </c>
      <c r="C3887" t="s">
        <v>65</v>
      </c>
      <c r="D3887">
        <v>10000026</v>
      </c>
      <c r="E3887">
        <v>10000026</v>
      </c>
      <c r="F3887">
        <v>27.765999999999998</v>
      </c>
      <c r="G3887">
        <v>200390</v>
      </c>
      <c r="H3887">
        <v>1</v>
      </c>
      <c r="I3887">
        <v>2022</v>
      </c>
      <c r="J3887" t="s">
        <v>162</v>
      </c>
      <c r="K3887" t="s">
        <v>27</v>
      </c>
      <c r="L3887" s="127">
        <v>2.7083333333333334E-2</v>
      </c>
      <c r="M3887" t="s">
        <v>28</v>
      </c>
      <c r="N3887" t="s">
        <v>29</v>
      </c>
      <c r="O3887" t="s">
        <v>30</v>
      </c>
      <c r="P3887" t="s">
        <v>54</v>
      </c>
      <c r="Q3887" t="s">
        <v>41</v>
      </c>
      <c r="R3887" t="s">
        <v>95</v>
      </c>
      <c r="S3887" t="s">
        <v>42</v>
      </c>
      <c r="T3887" t="s">
        <v>57</v>
      </c>
      <c r="U3887" s="1" t="s">
        <v>64</v>
      </c>
      <c r="V3887">
        <v>1</v>
      </c>
      <c r="W3887">
        <v>0</v>
      </c>
      <c r="X3887">
        <v>0</v>
      </c>
      <c r="Y3887">
        <v>1</v>
      </c>
      <c r="Z3887">
        <v>0</v>
      </c>
    </row>
    <row r="3888" spans="1:26" x14ac:dyDescent="0.25">
      <c r="A3888">
        <v>107067298</v>
      </c>
      <c r="B3888" t="s">
        <v>104</v>
      </c>
      <c r="C3888" t="s">
        <v>65</v>
      </c>
      <c r="D3888">
        <v>10000026</v>
      </c>
      <c r="E3888">
        <v>10000026</v>
      </c>
      <c r="F3888">
        <v>999.99900000000002</v>
      </c>
      <c r="G3888">
        <v>50011065</v>
      </c>
      <c r="H3888">
        <v>0.25</v>
      </c>
      <c r="I3888">
        <v>2022</v>
      </c>
      <c r="J3888" t="s">
        <v>167</v>
      </c>
      <c r="K3888" t="s">
        <v>55</v>
      </c>
      <c r="L3888" s="127">
        <v>0.61805555555555558</v>
      </c>
      <c r="M3888" t="s">
        <v>28</v>
      </c>
      <c r="N3888" t="s">
        <v>29</v>
      </c>
      <c r="P3888" t="s">
        <v>31</v>
      </c>
      <c r="Q3888" t="s">
        <v>41</v>
      </c>
      <c r="R3888" t="s">
        <v>56</v>
      </c>
      <c r="S3888" t="s">
        <v>42</v>
      </c>
      <c r="T3888" t="s">
        <v>35</v>
      </c>
      <c r="U3888" s="1" t="s">
        <v>36</v>
      </c>
      <c r="V3888">
        <v>2</v>
      </c>
      <c r="W3888">
        <v>0</v>
      </c>
      <c r="X3888">
        <v>0</v>
      </c>
      <c r="Y3888">
        <v>0</v>
      </c>
      <c r="Z3888">
        <v>0</v>
      </c>
    </row>
    <row r="3889" spans="1:26" x14ac:dyDescent="0.25">
      <c r="A3889">
        <v>107067499</v>
      </c>
      <c r="B3889" t="s">
        <v>166</v>
      </c>
      <c r="C3889" t="s">
        <v>65</v>
      </c>
      <c r="D3889">
        <v>10000040</v>
      </c>
      <c r="E3889">
        <v>10000040</v>
      </c>
      <c r="F3889">
        <v>11.824</v>
      </c>
      <c r="G3889">
        <v>40001410</v>
      </c>
      <c r="H3889">
        <v>0.3</v>
      </c>
      <c r="I3889">
        <v>2022</v>
      </c>
      <c r="J3889" t="s">
        <v>162</v>
      </c>
      <c r="K3889" t="s">
        <v>53</v>
      </c>
      <c r="L3889" s="127">
        <v>0.77222222222222225</v>
      </c>
      <c r="M3889" t="s">
        <v>28</v>
      </c>
      <c r="N3889" t="s">
        <v>49</v>
      </c>
      <c r="O3889" t="s">
        <v>30</v>
      </c>
      <c r="P3889" t="s">
        <v>68</v>
      </c>
      <c r="Q3889" t="s">
        <v>41</v>
      </c>
      <c r="R3889" t="s">
        <v>33</v>
      </c>
      <c r="S3889" t="s">
        <v>42</v>
      </c>
      <c r="T3889" t="s">
        <v>35</v>
      </c>
      <c r="U3889" s="1" t="s">
        <v>36</v>
      </c>
      <c r="V3889">
        <v>4</v>
      </c>
      <c r="W3889">
        <v>0</v>
      </c>
      <c r="X3889">
        <v>0</v>
      </c>
      <c r="Y3889">
        <v>0</v>
      </c>
      <c r="Z3889">
        <v>0</v>
      </c>
    </row>
    <row r="3890" spans="1:26" x14ac:dyDescent="0.25">
      <c r="A3890">
        <v>107067613</v>
      </c>
      <c r="B3890" t="s">
        <v>143</v>
      </c>
      <c r="C3890" t="s">
        <v>65</v>
      </c>
      <c r="D3890">
        <v>10000040</v>
      </c>
      <c r="E3890">
        <v>10000040</v>
      </c>
      <c r="F3890">
        <v>14.016999999999999</v>
      </c>
      <c r="G3890">
        <v>200810</v>
      </c>
      <c r="H3890">
        <v>0</v>
      </c>
      <c r="I3890">
        <v>2022</v>
      </c>
      <c r="J3890" t="s">
        <v>167</v>
      </c>
      <c r="K3890" t="s">
        <v>55</v>
      </c>
      <c r="L3890" s="127">
        <v>0.9277777777777777</v>
      </c>
      <c r="M3890" t="s">
        <v>28</v>
      </c>
      <c r="N3890" t="s">
        <v>49</v>
      </c>
      <c r="O3890" t="s">
        <v>30</v>
      </c>
      <c r="P3890" t="s">
        <v>68</v>
      </c>
      <c r="Q3890" t="s">
        <v>41</v>
      </c>
      <c r="R3890" t="s">
        <v>33</v>
      </c>
      <c r="S3890" t="s">
        <v>42</v>
      </c>
      <c r="T3890" t="s">
        <v>57</v>
      </c>
      <c r="U3890" s="1" t="s">
        <v>36</v>
      </c>
      <c r="V3890">
        <v>4</v>
      </c>
      <c r="W3890">
        <v>0</v>
      </c>
      <c r="X3890">
        <v>0</v>
      </c>
      <c r="Y3890">
        <v>0</v>
      </c>
      <c r="Z3890">
        <v>0</v>
      </c>
    </row>
    <row r="3891" spans="1:26" x14ac:dyDescent="0.25">
      <c r="A3891">
        <v>107067657</v>
      </c>
      <c r="B3891" t="s">
        <v>240</v>
      </c>
      <c r="C3891" t="s">
        <v>122</v>
      </c>
      <c r="D3891">
        <v>40001710</v>
      </c>
      <c r="E3891">
        <v>40001710</v>
      </c>
      <c r="F3891">
        <v>2.2999999999999998</v>
      </c>
      <c r="G3891">
        <v>40001702</v>
      </c>
      <c r="H3891">
        <v>2.2999999999999998</v>
      </c>
      <c r="I3891">
        <v>2022</v>
      </c>
      <c r="J3891" t="s">
        <v>167</v>
      </c>
      <c r="K3891" t="s">
        <v>55</v>
      </c>
      <c r="L3891" s="127">
        <v>0.96319444444444446</v>
      </c>
      <c r="M3891" t="s">
        <v>40</v>
      </c>
      <c r="N3891" t="s">
        <v>29</v>
      </c>
      <c r="O3891" t="s">
        <v>30</v>
      </c>
      <c r="P3891" t="s">
        <v>54</v>
      </c>
      <c r="Q3891" t="s">
        <v>41</v>
      </c>
      <c r="R3891" t="s">
        <v>33</v>
      </c>
      <c r="S3891" t="s">
        <v>42</v>
      </c>
      <c r="T3891" t="s">
        <v>57</v>
      </c>
      <c r="U3891" s="1" t="s">
        <v>36</v>
      </c>
      <c r="V3891">
        <v>2</v>
      </c>
      <c r="W3891">
        <v>0</v>
      </c>
      <c r="X3891">
        <v>0</v>
      </c>
      <c r="Y3891">
        <v>0</v>
      </c>
      <c r="Z3891">
        <v>0</v>
      </c>
    </row>
    <row r="3892" spans="1:26" x14ac:dyDescent="0.25">
      <c r="A3892">
        <v>107067666</v>
      </c>
      <c r="B3892" t="s">
        <v>104</v>
      </c>
      <c r="C3892" t="s">
        <v>65</v>
      </c>
      <c r="D3892">
        <v>10000026</v>
      </c>
      <c r="E3892">
        <v>10000026</v>
      </c>
      <c r="F3892">
        <v>8.9169999999999998</v>
      </c>
      <c r="G3892">
        <v>20000064</v>
      </c>
      <c r="H3892">
        <v>0.1</v>
      </c>
      <c r="I3892">
        <v>2022</v>
      </c>
      <c r="J3892" t="s">
        <v>162</v>
      </c>
      <c r="K3892" t="s">
        <v>27</v>
      </c>
      <c r="L3892" s="127">
        <v>0.94861111111111107</v>
      </c>
      <c r="M3892" t="s">
        <v>28</v>
      </c>
      <c r="N3892" t="s">
        <v>49</v>
      </c>
      <c r="O3892" t="s">
        <v>30</v>
      </c>
      <c r="P3892" t="s">
        <v>31</v>
      </c>
      <c r="Q3892" t="s">
        <v>41</v>
      </c>
      <c r="R3892" t="s">
        <v>95</v>
      </c>
      <c r="S3892" t="s">
        <v>42</v>
      </c>
      <c r="T3892" t="s">
        <v>57</v>
      </c>
      <c r="U3892" s="1" t="s">
        <v>36</v>
      </c>
      <c r="V3892">
        <v>1</v>
      </c>
      <c r="W3892">
        <v>0</v>
      </c>
      <c r="X3892">
        <v>0</v>
      </c>
      <c r="Y3892">
        <v>0</v>
      </c>
      <c r="Z3892">
        <v>0</v>
      </c>
    </row>
    <row r="3893" spans="1:26" x14ac:dyDescent="0.25">
      <c r="A3893">
        <v>107067677</v>
      </c>
      <c r="B3893" t="s">
        <v>106</v>
      </c>
      <c r="C3893" t="s">
        <v>65</v>
      </c>
      <c r="D3893">
        <v>10000295</v>
      </c>
      <c r="E3893">
        <v>10000295</v>
      </c>
      <c r="F3893">
        <v>22.484999999999999</v>
      </c>
      <c r="G3893">
        <v>10000095</v>
      </c>
      <c r="H3893">
        <v>0</v>
      </c>
      <c r="I3893">
        <v>2022</v>
      </c>
      <c r="J3893" t="s">
        <v>162</v>
      </c>
      <c r="K3893" t="s">
        <v>58</v>
      </c>
      <c r="L3893" s="127">
        <v>0.40763888888888888</v>
      </c>
      <c r="M3893" t="s">
        <v>28</v>
      </c>
      <c r="N3893" t="s">
        <v>49</v>
      </c>
      <c r="O3893" t="s">
        <v>30</v>
      </c>
      <c r="P3893" t="s">
        <v>54</v>
      </c>
      <c r="Q3893" t="s">
        <v>41</v>
      </c>
      <c r="R3893" t="s">
        <v>95</v>
      </c>
      <c r="S3893" t="s">
        <v>42</v>
      </c>
      <c r="T3893" t="s">
        <v>35</v>
      </c>
      <c r="U3893" s="1" t="s">
        <v>85</v>
      </c>
      <c r="V3893">
        <v>1</v>
      </c>
      <c r="W3893">
        <v>0</v>
      </c>
      <c r="X3893">
        <v>1</v>
      </c>
      <c r="Y3893">
        <v>0</v>
      </c>
      <c r="Z3893">
        <v>0</v>
      </c>
    </row>
    <row r="3894" spans="1:26" x14ac:dyDescent="0.25">
      <c r="A3894">
        <v>107067749</v>
      </c>
      <c r="B3894" t="s">
        <v>25</v>
      </c>
      <c r="C3894" t="s">
        <v>65</v>
      </c>
      <c r="D3894">
        <v>10000040</v>
      </c>
      <c r="E3894">
        <v>10000040</v>
      </c>
      <c r="F3894">
        <v>999.99900000000002</v>
      </c>
      <c r="G3894">
        <v>20000070</v>
      </c>
      <c r="H3894">
        <v>1</v>
      </c>
      <c r="I3894">
        <v>2022</v>
      </c>
      <c r="J3894" t="s">
        <v>167</v>
      </c>
      <c r="K3894" t="s">
        <v>55</v>
      </c>
      <c r="L3894" s="127">
        <v>0.62847222222222221</v>
      </c>
      <c r="M3894" t="s">
        <v>28</v>
      </c>
      <c r="N3894" t="s">
        <v>29</v>
      </c>
      <c r="O3894" t="s">
        <v>30</v>
      </c>
      <c r="P3894" t="s">
        <v>31</v>
      </c>
      <c r="Q3894" t="s">
        <v>41</v>
      </c>
      <c r="R3894" t="s">
        <v>33</v>
      </c>
      <c r="S3894" t="s">
        <v>42</v>
      </c>
      <c r="T3894" t="s">
        <v>35</v>
      </c>
      <c r="U3894" s="1" t="s">
        <v>36</v>
      </c>
      <c r="V3894">
        <v>3</v>
      </c>
      <c r="W3894">
        <v>0</v>
      </c>
      <c r="X3894">
        <v>0</v>
      </c>
      <c r="Y3894">
        <v>0</v>
      </c>
      <c r="Z3894">
        <v>0</v>
      </c>
    </row>
    <row r="3895" spans="1:26" x14ac:dyDescent="0.25">
      <c r="A3895">
        <v>107067929</v>
      </c>
      <c r="B3895" t="s">
        <v>81</v>
      </c>
      <c r="C3895" t="s">
        <v>65</v>
      </c>
      <c r="D3895">
        <v>10000485</v>
      </c>
      <c r="E3895">
        <v>10800485</v>
      </c>
      <c r="F3895">
        <v>21.716999999999999</v>
      </c>
      <c r="G3895">
        <v>50015564</v>
      </c>
      <c r="H3895">
        <v>0</v>
      </c>
      <c r="I3895">
        <v>2022</v>
      </c>
      <c r="J3895" t="s">
        <v>167</v>
      </c>
      <c r="K3895" t="s">
        <v>60</v>
      </c>
      <c r="L3895" s="127">
        <v>0.54722222222222217</v>
      </c>
      <c r="M3895" t="s">
        <v>28</v>
      </c>
      <c r="N3895" t="s">
        <v>29</v>
      </c>
      <c r="O3895" t="s">
        <v>30</v>
      </c>
      <c r="P3895" t="s">
        <v>54</v>
      </c>
      <c r="Q3895" t="s">
        <v>41</v>
      </c>
      <c r="R3895" t="s">
        <v>33</v>
      </c>
      <c r="S3895" t="s">
        <v>42</v>
      </c>
      <c r="T3895" t="s">
        <v>35</v>
      </c>
      <c r="U3895" s="1" t="s">
        <v>64</v>
      </c>
      <c r="V3895">
        <v>2</v>
      </c>
      <c r="W3895">
        <v>0</v>
      </c>
      <c r="X3895">
        <v>0</v>
      </c>
      <c r="Y3895">
        <v>1</v>
      </c>
      <c r="Z3895">
        <v>0</v>
      </c>
    </row>
    <row r="3896" spans="1:26" x14ac:dyDescent="0.25">
      <c r="A3896">
        <v>107068194</v>
      </c>
      <c r="B3896" t="s">
        <v>44</v>
      </c>
      <c r="C3896" t="s">
        <v>45</v>
      </c>
      <c r="D3896">
        <v>50000545</v>
      </c>
      <c r="E3896">
        <v>30000055</v>
      </c>
      <c r="F3896">
        <v>8.1259999999999994</v>
      </c>
      <c r="G3896">
        <v>30000147</v>
      </c>
      <c r="H3896">
        <v>0</v>
      </c>
      <c r="I3896">
        <v>2022</v>
      </c>
      <c r="J3896" t="s">
        <v>167</v>
      </c>
      <c r="K3896" t="s">
        <v>27</v>
      </c>
      <c r="L3896" s="127">
        <v>0.65833333333333333</v>
      </c>
      <c r="M3896" t="s">
        <v>28</v>
      </c>
      <c r="N3896" t="s">
        <v>29</v>
      </c>
      <c r="O3896" t="s">
        <v>30</v>
      </c>
      <c r="P3896" t="s">
        <v>31</v>
      </c>
      <c r="Q3896" t="s">
        <v>41</v>
      </c>
      <c r="R3896" t="s">
        <v>75</v>
      </c>
      <c r="S3896" t="s">
        <v>42</v>
      </c>
      <c r="T3896" t="s">
        <v>35</v>
      </c>
      <c r="U3896" s="1" t="s">
        <v>36</v>
      </c>
      <c r="V3896">
        <v>2</v>
      </c>
      <c r="W3896">
        <v>0</v>
      </c>
      <c r="X3896">
        <v>0</v>
      </c>
      <c r="Y3896">
        <v>0</v>
      </c>
      <c r="Z3896">
        <v>0</v>
      </c>
    </row>
    <row r="3897" spans="1:26" x14ac:dyDescent="0.25">
      <c r="A3897">
        <v>107068357</v>
      </c>
      <c r="B3897" t="s">
        <v>81</v>
      </c>
      <c r="C3897" t="s">
        <v>65</v>
      </c>
      <c r="D3897">
        <v>10000485</v>
      </c>
      <c r="E3897">
        <v>10800485</v>
      </c>
      <c r="F3897">
        <v>29.259</v>
      </c>
      <c r="G3897">
        <v>50025426</v>
      </c>
      <c r="H3897">
        <v>0.25</v>
      </c>
      <c r="I3897">
        <v>2022</v>
      </c>
      <c r="J3897" t="s">
        <v>167</v>
      </c>
      <c r="K3897" t="s">
        <v>27</v>
      </c>
      <c r="L3897" s="127">
        <v>0.73958333333333337</v>
      </c>
      <c r="M3897" t="s">
        <v>28</v>
      </c>
      <c r="N3897" t="s">
        <v>29</v>
      </c>
      <c r="O3897" t="s">
        <v>30</v>
      </c>
      <c r="P3897" t="s">
        <v>31</v>
      </c>
      <c r="Q3897" t="s">
        <v>62</v>
      </c>
      <c r="R3897" t="s">
        <v>33</v>
      </c>
      <c r="S3897" t="s">
        <v>34</v>
      </c>
      <c r="T3897" t="s">
        <v>35</v>
      </c>
      <c r="U3897" s="1" t="s">
        <v>36</v>
      </c>
      <c r="V3897">
        <v>2</v>
      </c>
      <c r="W3897">
        <v>0</v>
      </c>
      <c r="X3897">
        <v>0</v>
      </c>
      <c r="Y3897">
        <v>0</v>
      </c>
      <c r="Z3897">
        <v>0</v>
      </c>
    </row>
    <row r="3898" spans="1:26" x14ac:dyDescent="0.25">
      <c r="A3898">
        <v>107068486</v>
      </c>
      <c r="B3898" t="s">
        <v>44</v>
      </c>
      <c r="C3898" t="s">
        <v>45</v>
      </c>
      <c r="D3898">
        <v>50009957</v>
      </c>
      <c r="E3898">
        <v>50009957</v>
      </c>
      <c r="F3898">
        <v>999.99900000000002</v>
      </c>
      <c r="G3898">
        <v>50014801</v>
      </c>
      <c r="H3898">
        <v>1.9E-2</v>
      </c>
      <c r="I3898">
        <v>2022</v>
      </c>
      <c r="J3898" t="s">
        <v>167</v>
      </c>
      <c r="K3898" t="s">
        <v>39</v>
      </c>
      <c r="L3898" s="127">
        <v>0.33958333333333335</v>
      </c>
      <c r="M3898" t="s">
        <v>77</v>
      </c>
      <c r="N3898" t="s">
        <v>49</v>
      </c>
      <c r="O3898" t="s">
        <v>30</v>
      </c>
      <c r="P3898" t="s">
        <v>68</v>
      </c>
      <c r="Q3898" t="s">
        <v>62</v>
      </c>
      <c r="R3898" t="s">
        <v>33</v>
      </c>
      <c r="S3898" t="s">
        <v>34</v>
      </c>
      <c r="T3898" t="s">
        <v>57</v>
      </c>
      <c r="U3898" s="1" t="s">
        <v>116</v>
      </c>
      <c r="V3898">
        <v>0</v>
      </c>
      <c r="W3898">
        <v>0</v>
      </c>
      <c r="X3898">
        <v>0</v>
      </c>
      <c r="Y3898">
        <v>0</v>
      </c>
      <c r="Z3898">
        <v>0</v>
      </c>
    </row>
    <row r="3899" spans="1:26" x14ac:dyDescent="0.25">
      <c r="A3899">
        <v>107068819</v>
      </c>
      <c r="B3899" t="s">
        <v>25</v>
      </c>
      <c r="C3899" t="s">
        <v>65</v>
      </c>
      <c r="D3899">
        <v>10000040</v>
      </c>
      <c r="E3899">
        <v>10000040</v>
      </c>
      <c r="F3899">
        <v>21.111999999999998</v>
      </c>
      <c r="G3899">
        <v>40005220</v>
      </c>
      <c r="H3899">
        <v>0.2</v>
      </c>
      <c r="I3899">
        <v>2022</v>
      </c>
      <c r="J3899" t="s">
        <v>167</v>
      </c>
      <c r="K3899" t="s">
        <v>48</v>
      </c>
      <c r="L3899" s="127">
        <v>0.86944444444444446</v>
      </c>
      <c r="M3899" t="s">
        <v>28</v>
      </c>
      <c r="N3899" t="s">
        <v>29</v>
      </c>
      <c r="O3899" t="s">
        <v>30</v>
      </c>
      <c r="P3899" t="s">
        <v>31</v>
      </c>
      <c r="Q3899" t="s">
        <v>41</v>
      </c>
      <c r="R3899" t="s">
        <v>33</v>
      </c>
      <c r="S3899" t="s">
        <v>42</v>
      </c>
      <c r="T3899" t="s">
        <v>35</v>
      </c>
      <c r="U3899" s="1" t="s">
        <v>43</v>
      </c>
      <c r="V3899">
        <v>2</v>
      </c>
      <c r="W3899">
        <v>0</v>
      </c>
      <c r="X3899">
        <v>0</v>
      </c>
      <c r="Y3899">
        <v>0</v>
      </c>
      <c r="Z3899">
        <v>1</v>
      </c>
    </row>
    <row r="3900" spans="1:26" x14ac:dyDescent="0.25">
      <c r="A3900">
        <v>107068860</v>
      </c>
      <c r="B3900" t="s">
        <v>104</v>
      </c>
      <c r="C3900" t="s">
        <v>65</v>
      </c>
      <c r="D3900">
        <v>10000026</v>
      </c>
      <c r="E3900">
        <v>10000026</v>
      </c>
      <c r="F3900">
        <v>6.5190000000000001</v>
      </c>
      <c r="G3900">
        <v>200470</v>
      </c>
      <c r="H3900">
        <v>0</v>
      </c>
      <c r="I3900">
        <v>2022</v>
      </c>
      <c r="J3900" t="s">
        <v>167</v>
      </c>
      <c r="K3900" t="s">
        <v>55</v>
      </c>
      <c r="L3900" s="127">
        <v>0.58402777777777781</v>
      </c>
      <c r="M3900" t="s">
        <v>28</v>
      </c>
      <c r="N3900" t="s">
        <v>49</v>
      </c>
      <c r="O3900" t="s">
        <v>30</v>
      </c>
      <c r="P3900" t="s">
        <v>31</v>
      </c>
      <c r="Q3900" t="s">
        <v>41</v>
      </c>
      <c r="R3900" t="s">
        <v>33</v>
      </c>
      <c r="S3900" t="s">
        <v>42</v>
      </c>
      <c r="T3900" t="s">
        <v>35</v>
      </c>
      <c r="U3900" s="1" t="s">
        <v>43</v>
      </c>
      <c r="V3900">
        <v>18</v>
      </c>
      <c r="W3900">
        <v>0</v>
      </c>
      <c r="X3900">
        <v>0</v>
      </c>
      <c r="Y3900">
        <v>0</v>
      </c>
      <c r="Z3900">
        <v>4</v>
      </c>
    </row>
    <row r="3901" spans="1:26" x14ac:dyDescent="0.25">
      <c r="A3901">
        <v>107068883</v>
      </c>
      <c r="B3901" t="s">
        <v>100</v>
      </c>
      <c r="C3901" t="s">
        <v>67</v>
      </c>
      <c r="D3901">
        <v>30000016</v>
      </c>
      <c r="E3901">
        <v>30000016</v>
      </c>
      <c r="F3901">
        <v>8.56</v>
      </c>
      <c r="G3901">
        <v>40001804</v>
      </c>
      <c r="H3901">
        <v>0.1</v>
      </c>
      <c r="I3901">
        <v>2022</v>
      </c>
      <c r="J3901" t="s">
        <v>167</v>
      </c>
      <c r="K3901" t="s">
        <v>55</v>
      </c>
      <c r="L3901" s="127">
        <v>0.33402777777777781</v>
      </c>
      <c r="M3901" t="s">
        <v>28</v>
      </c>
      <c r="N3901" t="s">
        <v>49</v>
      </c>
      <c r="O3901" t="s">
        <v>30</v>
      </c>
      <c r="P3901" t="s">
        <v>31</v>
      </c>
      <c r="Q3901" t="s">
        <v>41</v>
      </c>
      <c r="R3901" t="s">
        <v>33</v>
      </c>
      <c r="S3901" t="s">
        <v>42</v>
      </c>
      <c r="T3901" t="s">
        <v>35</v>
      </c>
      <c r="U3901" s="1" t="s">
        <v>43</v>
      </c>
      <c r="V3901">
        <v>3</v>
      </c>
      <c r="W3901">
        <v>0</v>
      </c>
      <c r="X3901">
        <v>0</v>
      </c>
      <c r="Y3901">
        <v>0</v>
      </c>
      <c r="Z3901">
        <v>1</v>
      </c>
    </row>
    <row r="3902" spans="1:26" x14ac:dyDescent="0.25">
      <c r="A3902">
        <v>107068900</v>
      </c>
      <c r="B3902" t="s">
        <v>86</v>
      </c>
      <c r="C3902" t="s">
        <v>65</v>
      </c>
      <c r="D3902">
        <v>10000026</v>
      </c>
      <c r="E3902">
        <v>10000026</v>
      </c>
      <c r="F3902">
        <v>21.457000000000001</v>
      </c>
      <c r="G3902">
        <v>200330</v>
      </c>
      <c r="H3902">
        <v>0.7</v>
      </c>
      <c r="I3902">
        <v>2022</v>
      </c>
      <c r="J3902" t="s">
        <v>167</v>
      </c>
      <c r="K3902" t="s">
        <v>27</v>
      </c>
      <c r="L3902" s="127">
        <v>0.33749999999999997</v>
      </c>
      <c r="M3902" t="s">
        <v>28</v>
      </c>
      <c r="N3902" t="s">
        <v>49</v>
      </c>
      <c r="O3902" t="s">
        <v>30</v>
      </c>
      <c r="P3902" t="s">
        <v>31</v>
      </c>
      <c r="Q3902" t="s">
        <v>62</v>
      </c>
      <c r="R3902" t="s">
        <v>33</v>
      </c>
      <c r="S3902" t="s">
        <v>139</v>
      </c>
      <c r="T3902" t="s">
        <v>35</v>
      </c>
      <c r="U3902" s="1" t="s">
        <v>36</v>
      </c>
      <c r="V3902">
        <v>2</v>
      </c>
      <c r="W3902">
        <v>0</v>
      </c>
      <c r="X3902">
        <v>0</v>
      </c>
      <c r="Y3902">
        <v>0</v>
      </c>
      <c r="Z3902">
        <v>0</v>
      </c>
    </row>
    <row r="3903" spans="1:26" x14ac:dyDescent="0.25">
      <c r="A3903">
        <v>107068939</v>
      </c>
      <c r="B3903" t="s">
        <v>117</v>
      </c>
      <c r="C3903" t="s">
        <v>65</v>
      </c>
      <c r="D3903">
        <v>10000040</v>
      </c>
      <c r="E3903">
        <v>10000040</v>
      </c>
      <c r="F3903">
        <v>999.99900000000002</v>
      </c>
      <c r="G3903">
        <v>10000040</v>
      </c>
      <c r="H3903">
        <v>0.1</v>
      </c>
      <c r="I3903">
        <v>2022</v>
      </c>
      <c r="J3903" t="s">
        <v>167</v>
      </c>
      <c r="K3903" t="s">
        <v>27</v>
      </c>
      <c r="L3903" s="127">
        <v>0.4368055555555555</v>
      </c>
      <c r="M3903" t="s">
        <v>28</v>
      </c>
      <c r="N3903" t="s">
        <v>29</v>
      </c>
      <c r="O3903" t="s">
        <v>30</v>
      </c>
      <c r="P3903" t="s">
        <v>31</v>
      </c>
      <c r="Q3903" t="s">
        <v>62</v>
      </c>
      <c r="R3903" t="s">
        <v>33</v>
      </c>
      <c r="S3903" t="s">
        <v>34</v>
      </c>
      <c r="T3903" t="s">
        <v>35</v>
      </c>
      <c r="U3903" s="1" t="s">
        <v>43</v>
      </c>
      <c r="V3903">
        <v>3</v>
      </c>
      <c r="W3903">
        <v>0</v>
      </c>
      <c r="X3903">
        <v>0</v>
      </c>
      <c r="Y3903">
        <v>0</v>
      </c>
      <c r="Z3903">
        <v>1</v>
      </c>
    </row>
    <row r="3904" spans="1:26" x14ac:dyDescent="0.25">
      <c r="A3904">
        <v>107068988</v>
      </c>
      <c r="B3904" t="s">
        <v>25</v>
      </c>
      <c r="C3904" t="s">
        <v>65</v>
      </c>
      <c r="D3904">
        <v>10000040</v>
      </c>
      <c r="E3904">
        <v>10000040</v>
      </c>
      <c r="F3904">
        <v>1.004</v>
      </c>
      <c r="G3904">
        <v>40003015</v>
      </c>
      <c r="H3904">
        <v>4.0000000000000001E-3</v>
      </c>
      <c r="I3904">
        <v>2022</v>
      </c>
      <c r="J3904" t="s">
        <v>167</v>
      </c>
      <c r="K3904" t="s">
        <v>60</v>
      </c>
      <c r="L3904" s="127">
        <v>0.67013888888888884</v>
      </c>
      <c r="M3904" t="s">
        <v>28</v>
      </c>
      <c r="N3904" t="s">
        <v>29</v>
      </c>
      <c r="O3904" t="s">
        <v>30</v>
      </c>
      <c r="P3904" t="s">
        <v>31</v>
      </c>
      <c r="Q3904" t="s">
        <v>41</v>
      </c>
      <c r="R3904" t="s">
        <v>71</v>
      </c>
      <c r="S3904" t="s">
        <v>42</v>
      </c>
      <c r="T3904" t="s">
        <v>35</v>
      </c>
      <c r="U3904" s="1" t="s">
        <v>36</v>
      </c>
      <c r="V3904">
        <v>2</v>
      </c>
      <c r="W3904">
        <v>0</v>
      </c>
      <c r="X3904">
        <v>0</v>
      </c>
      <c r="Y3904">
        <v>0</v>
      </c>
      <c r="Z3904">
        <v>0</v>
      </c>
    </row>
    <row r="3905" spans="1:26" x14ac:dyDescent="0.25">
      <c r="A3905">
        <v>107069001</v>
      </c>
      <c r="B3905" t="s">
        <v>109</v>
      </c>
      <c r="C3905" t="s">
        <v>65</v>
      </c>
      <c r="D3905">
        <v>10000095</v>
      </c>
      <c r="E3905">
        <v>10000095</v>
      </c>
      <c r="F3905">
        <v>7.9</v>
      </c>
      <c r="G3905">
        <v>200070</v>
      </c>
      <c r="H3905">
        <v>0.9</v>
      </c>
      <c r="I3905">
        <v>2022</v>
      </c>
      <c r="J3905" t="s">
        <v>167</v>
      </c>
      <c r="K3905" t="s">
        <v>48</v>
      </c>
      <c r="L3905" s="127">
        <v>8.5416666666666655E-2</v>
      </c>
      <c r="M3905" t="s">
        <v>28</v>
      </c>
      <c r="N3905" t="s">
        <v>49</v>
      </c>
      <c r="O3905" t="s">
        <v>30</v>
      </c>
      <c r="P3905" t="s">
        <v>31</v>
      </c>
      <c r="Q3905" t="s">
        <v>41</v>
      </c>
      <c r="R3905" t="s">
        <v>128</v>
      </c>
      <c r="S3905" t="s">
        <v>42</v>
      </c>
      <c r="T3905" t="s">
        <v>57</v>
      </c>
      <c r="U3905" s="1" t="s">
        <v>36</v>
      </c>
      <c r="V3905">
        <v>1</v>
      </c>
      <c r="W3905">
        <v>0</v>
      </c>
      <c r="X3905">
        <v>0</v>
      </c>
      <c r="Y3905">
        <v>0</v>
      </c>
      <c r="Z3905">
        <v>0</v>
      </c>
    </row>
    <row r="3906" spans="1:26" x14ac:dyDescent="0.25">
      <c r="A3906">
        <v>107069062</v>
      </c>
      <c r="B3906" t="s">
        <v>86</v>
      </c>
      <c r="C3906" t="s">
        <v>65</v>
      </c>
      <c r="D3906">
        <v>10000026</v>
      </c>
      <c r="E3906">
        <v>10000026</v>
      </c>
      <c r="F3906">
        <v>22.262</v>
      </c>
      <c r="G3906">
        <v>200340</v>
      </c>
      <c r="H3906">
        <v>0.5</v>
      </c>
      <c r="I3906">
        <v>2022</v>
      </c>
      <c r="J3906" t="s">
        <v>167</v>
      </c>
      <c r="K3906" t="s">
        <v>58</v>
      </c>
      <c r="L3906" s="127">
        <v>0.59166666666666667</v>
      </c>
      <c r="M3906" t="s">
        <v>28</v>
      </c>
      <c r="N3906" t="s">
        <v>49</v>
      </c>
      <c r="O3906" t="s">
        <v>30</v>
      </c>
      <c r="P3906" t="s">
        <v>54</v>
      </c>
      <c r="Q3906" t="s">
        <v>41</v>
      </c>
      <c r="R3906" t="s">
        <v>33</v>
      </c>
      <c r="S3906" t="s">
        <v>42</v>
      </c>
      <c r="T3906" t="s">
        <v>35</v>
      </c>
      <c r="U3906" s="1" t="s">
        <v>36</v>
      </c>
      <c r="V3906">
        <v>2</v>
      </c>
      <c r="W3906">
        <v>0</v>
      </c>
      <c r="X3906">
        <v>0</v>
      </c>
      <c r="Y3906">
        <v>0</v>
      </c>
      <c r="Z3906">
        <v>0</v>
      </c>
    </row>
    <row r="3907" spans="1:26" x14ac:dyDescent="0.25">
      <c r="A3907">
        <v>107069118</v>
      </c>
      <c r="B3907" t="s">
        <v>109</v>
      </c>
      <c r="C3907" t="s">
        <v>65</v>
      </c>
      <c r="D3907">
        <v>10000074</v>
      </c>
      <c r="E3907">
        <v>20000074</v>
      </c>
      <c r="F3907">
        <v>32.299999999999997</v>
      </c>
      <c r="G3907">
        <v>30000072</v>
      </c>
      <c r="H3907">
        <v>0</v>
      </c>
      <c r="I3907">
        <v>2022</v>
      </c>
      <c r="J3907" t="s">
        <v>162</v>
      </c>
      <c r="K3907" t="s">
        <v>53</v>
      </c>
      <c r="L3907" s="127">
        <v>0.82430555555555562</v>
      </c>
      <c r="M3907" t="s">
        <v>28</v>
      </c>
      <c r="N3907" t="s">
        <v>29</v>
      </c>
      <c r="O3907" t="s">
        <v>30</v>
      </c>
      <c r="P3907" t="s">
        <v>68</v>
      </c>
      <c r="Q3907" t="s">
        <v>41</v>
      </c>
      <c r="R3907" t="s">
        <v>50</v>
      </c>
      <c r="S3907" t="s">
        <v>42</v>
      </c>
      <c r="T3907" t="s">
        <v>57</v>
      </c>
      <c r="U3907" s="1" t="s">
        <v>36</v>
      </c>
      <c r="V3907">
        <v>3</v>
      </c>
      <c r="W3907">
        <v>0</v>
      </c>
      <c r="X3907">
        <v>0</v>
      </c>
      <c r="Y3907">
        <v>0</v>
      </c>
      <c r="Z3907">
        <v>0</v>
      </c>
    </row>
    <row r="3908" spans="1:26" x14ac:dyDescent="0.25">
      <c r="A3908">
        <v>107069132</v>
      </c>
      <c r="B3908" t="s">
        <v>148</v>
      </c>
      <c r="C3908" t="s">
        <v>65</v>
      </c>
      <c r="D3908">
        <v>10000040</v>
      </c>
      <c r="E3908">
        <v>10000040</v>
      </c>
      <c r="F3908">
        <v>19.399999999999999</v>
      </c>
      <c r="G3908">
        <v>200200</v>
      </c>
      <c r="H3908">
        <v>0.6</v>
      </c>
      <c r="I3908">
        <v>2022</v>
      </c>
      <c r="J3908" t="s">
        <v>167</v>
      </c>
      <c r="K3908" t="s">
        <v>48</v>
      </c>
      <c r="L3908" s="127">
        <v>0.64236111111111105</v>
      </c>
      <c r="M3908" t="s">
        <v>28</v>
      </c>
      <c r="N3908" t="s">
        <v>49</v>
      </c>
      <c r="O3908" t="s">
        <v>30</v>
      </c>
      <c r="P3908" t="s">
        <v>31</v>
      </c>
      <c r="Q3908" t="s">
        <v>41</v>
      </c>
      <c r="R3908" t="s">
        <v>33</v>
      </c>
      <c r="S3908" t="s">
        <v>42</v>
      </c>
      <c r="T3908" t="s">
        <v>35</v>
      </c>
      <c r="U3908" s="1" t="s">
        <v>43</v>
      </c>
      <c r="V3908">
        <v>1</v>
      </c>
      <c r="W3908">
        <v>0</v>
      </c>
      <c r="X3908">
        <v>0</v>
      </c>
      <c r="Y3908">
        <v>0</v>
      </c>
      <c r="Z3908">
        <v>1</v>
      </c>
    </row>
    <row r="3909" spans="1:26" x14ac:dyDescent="0.25">
      <c r="A3909">
        <v>107069151</v>
      </c>
      <c r="B3909" t="s">
        <v>81</v>
      </c>
      <c r="C3909" t="s">
        <v>65</v>
      </c>
      <c r="D3909">
        <v>10000485</v>
      </c>
      <c r="E3909">
        <v>10800485</v>
      </c>
      <c r="F3909">
        <v>30.509</v>
      </c>
      <c r="G3909">
        <v>50025426</v>
      </c>
      <c r="H3909">
        <v>1.5</v>
      </c>
      <c r="I3909">
        <v>2022</v>
      </c>
      <c r="J3909" t="s">
        <v>167</v>
      </c>
      <c r="K3909" t="s">
        <v>27</v>
      </c>
      <c r="L3909" s="127">
        <v>0.43958333333333338</v>
      </c>
      <c r="M3909" t="s">
        <v>28</v>
      </c>
      <c r="N3909" t="s">
        <v>29</v>
      </c>
      <c r="O3909" t="s">
        <v>30</v>
      </c>
      <c r="P3909" t="s">
        <v>31</v>
      </c>
      <c r="Q3909" t="s">
        <v>62</v>
      </c>
      <c r="R3909" t="s">
        <v>33</v>
      </c>
      <c r="S3909" t="s">
        <v>34</v>
      </c>
      <c r="T3909" t="s">
        <v>35</v>
      </c>
      <c r="U3909" s="1" t="s">
        <v>36</v>
      </c>
      <c r="V3909">
        <v>4</v>
      </c>
      <c r="W3909">
        <v>0</v>
      </c>
      <c r="X3909">
        <v>0</v>
      </c>
      <c r="Y3909">
        <v>0</v>
      </c>
      <c r="Z3909">
        <v>0</v>
      </c>
    </row>
    <row r="3910" spans="1:26" x14ac:dyDescent="0.25">
      <c r="A3910">
        <v>107069155</v>
      </c>
      <c r="B3910" t="s">
        <v>25</v>
      </c>
      <c r="C3910" t="s">
        <v>65</v>
      </c>
      <c r="D3910">
        <v>10000040</v>
      </c>
      <c r="E3910">
        <v>10000040</v>
      </c>
      <c r="F3910">
        <v>21.361999999999998</v>
      </c>
      <c r="G3910">
        <v>40005220</v>
      </c>
      <c r="H3910">
        <v>0.45</v>
      </c>
      <c r="I3910">
        <v>2022</v>
      </c>
      <c r="J3910" t="s">
        <v>162</v>
      </c>
      <c r="K3910" t="s">
        <v>53</v>
      </c>
      <c r="L3910" s="127">
        <v>0.56944444444444442</v>
      </c>
      <c r="M3910" t="s">
        <v>28</v>
      </c>
      <c r="N3910" t="s">
        <v>29</v>
      </c>
      <c r="O3910" t="s">
        <v>30</v>
      </c>
      <c r="P3910" t="s">
        <v>31</v>
      </c>
      <c r="Q3910" t="s">
        <v>41</v>
      </c>
      <c r="R3910" t="s">
        <v>33</v>
      </c>
      <c r="S3910" t="s">
        <v>42</v>
      </c>
      <c r="T3910" t="s">
        <v>35</v>
      </c>
      <c r="U3910" s="1" t="s">
        <v>36</v>
      </c>
      <c r="V3910">
        <v>3</v>
      </c>
      <c r="W3910">
        <v>0</v>
      </c>
      <c r="X3910">
        <v>0</v>
      </c>
      <c r="Y3910">
        <v>0</v>
      </c>
      <c r="Z3910">
        <v>0</v>
      </c>
    </row>
    <row r="3911" spans="1:26" x14ac:dyDescent="0.25">
      <c r="A3911">
        <v>107069157</v>
      </c>
      <c r="B3911" t="s">
        <v>117</v>
      </c>
      <c r="C3911" t="s">
        <v>65</v>
      </c>
      <c r="D3911">
        <v>10000077</v>
      </c>
      <c r="E3911">
        <v>10000077</v>
      </c>
      <c r="F3911">
        <v>19.847000000000001</v>
      </c>
      <c r="G3911">
        <v>40002321</v>
      </c>
      <c r="H3911">
        <v>0.2</v>
      </c>
      <c r="I3911">
        <v>2022</v>
      </c>
      <c r="J3911" t="s">
        <v>167</v>
      </c>
      <c r="K3911" t="s">
        <v>58</v>
      </c>
      <c r="L3911" s="127">
        <v>0.46319444444444446</v>
      </c>
      <c r="M3911" t="s">
        <v>28</v>
      </c>
      <c r="N3911" t="s">
        <v>49</v>
      </c>
      <c r="O3911" t="s">
        <v>30</v>
      </c>
      <c r="P3911" t="s">
        <v>31</v>
      </c>
      <c r="Q3911" t="s">
        <v>41</v>
      </c>
      <c r="R3911" t="s">
        <v>33</v>
      </c>
      <c r="S3911" t="s">
        <v>42</v>
      </c>
      <c r="T3911" t="s">
        <v>35</v>
      </c>
      <c r="U3911" s="1" t="s">
        <v>36</v>
      </c>
      <c r="V3911">
        <v>1</v>
      </c>
      <c r="W3911">
        <v>0</v>
      </c>
      <c r="X3911">
        <v>0</v>
      </c>
      <c r="Y3911">
        <v>0</v>
      </c>
      <c r="Z3911">
        <v>0</v>
      </c>
    </row>
    <row r="3912" spans="1:26" x14ac:dyDescent="0.25">
      <c r="A3912">
        <v>107069240</v>
      </c>
      <c r="B3912" t="s">
        <v>117</v>
      </c>
      <c r="C3912" t="s">
        <v>65</v>
      </c>
      <c r="D3912">
        <v>10000077</v>
      </c>
      <c r="E3912">
        <v>10000077</v>
      </c>
      <c r="F3912">
        <v>19.847000000000001</v>
      </c>
      <c r="G3912">
        <v>40002321</v>
      </c>
      <c r="H3912">
        <v>0.2</v>
      </c>
      <c r="I3912">
        <v>2022</v>
      </c>
      <c r="J3912" t="s">
        <v>167</v>
      </c>
      <c r="K3912" t="s">
        <v>27</v>
      </c>
      <c r="L3912" s="127">
        <v>0.47083333333333338</v>
      </c>
      <c r="M3912" t="s">
        <v>28</v>
      </c>
      <c r="N3912" t="s">
        <v>29</v>
      </c>
      <c r="O3912" t="s">
        <v>30</v>
      </c>
      <c r="P3912" t="s">
        <v>31</v>
      </c>
      <c r="Q3912" t="s">
        <v>62</v>
      </c>
      <c r="R3912" t="s">
        <v>33</v>
      </c>
      <c r="S3912" t="s">
        <v>34</v>
      </c>
      <c r="T3912" t="s">
        <v>35</v>
      </c>
      <c r="U3912" s="1" t="s">
        <v>36</v>
      </c>
      <c r="V3912">
        <v>3</v>
      </c>
      <c r="W3912">
        <v>0</v>
      </c>
      <c r="X3912">
        <v>0</v>
      </c>
      <c r="Y3912">
        <v>0</v>
      </c>
      <c r="Z3912">
        <v>0</v>
      </c>
    </row>
    <row r="3913" spans="1:26" x14ac:dyDescent="0.25">
      <c r="A3913">
        <v>107069267</v>
      </c>
      <c r="B3913" t="s">
        <v>104</v>
      </c>
      <c r="C3913" t="s">
        <v>65</v>
      </c>
      <c r="D3913">
        <v>10000026</v>
      </c>
      <c r="E3913">
        <v>10000026</v>
      </c>
      <c r="F3913">
        <v>1.7000000000000001E-2</v>
      </c>
      <c r="G3913">
        <v>200410</v>
      </c>
      <c r="H3913">
        <v>0.5</v>
      </c>
      <c r="I3913">
        <v>2022</v>
      </c>
      <c r="J3913" t="s">
        <v>167</v>
      </c>
      <c r="K3913" t="s">
        <v>60</v>
      </c>
      <c r="L3913" s="127">
        <v>0.59722222222222221</v>
      </c>
      <c r="M3913" t="s">
        <v>28</v>
      </c>
      <c r="N3913" t="s">
        <v>49</v>
      </c>
      <c r="O3913" t="s">
        <v>30</v>
      </c>
      <c r="P3913" t="s">
        <v>31</v>
      </c>
      <c r="Q3913" t="s">
        <v>62</v>
      </c>
      <c r="R3913" t="s">
        <v>33</v>
      </c>
      <c r="S3913" t="s">
        <v>34</v>
      </c>
      <c r="T3913" t="s">
        <v>35</v>
      </c>
      <c r="U3913" s="1" t="s">
        <v>36</v>
      </c>
      <c r="V3913">
        <v>2</v>
      </c>
      <c r="W3913">
        <v>0</v>
      </c>
      <c r="X3913">
        <v>0</v>
      </c>
      <c r="Y3913">
        <v>0</v>
      </c>
      <c r="Z3913">
        <v>0</v>
      </c>
    </row>
    <row r="3914" spans="1:26" x14ac:dyDescent="0.25">
      <c r="A3914">
        <v>107069290</v>
      </c>
      <c r="B3914" t="s">
        <v>81</v>
      </c>
      <c r="C3914" t="s">
        <v>65</v>
      </c>
      <c r="D3914">
        <v>10000485</v>
      </c>
      <c r="E3914">
        <v>10800485</v>
      </c>
      <c r="F3914">
        <v>28.584</v>
      </c>
      <c r="G3914">
        <v>50024887</v>
      </c>
      <c r="H3914">
        <v>2.2000000000000002</v>
      </c>
      <c r="I3914">
        <v>2022</v>
      </c>
      <c r="J3914" t="s">
        <v>167</v>
      </c>
      <c r="K3914" t="s">
        <v>27</v>
      </c>
      <c r="L3914" s="127">
        <v>0.46388888888888885</v>
      </c>
      <c r="M3914" t="s">
        <v>28</v>
      </c>
      <c r="N3914" t="s">
        <v>49</v>
      </c>
      <c r="O3914" t="s">
        <v>30</v>
      </c>
      <c r="P3914" t="s">
        <v>31</v>
      </c>
      <c r="Q3914" t="s">
        <v>62</v>
      </c>
      <c r="R3914" t="s">
        <v>33</v>
      </c>
      <c r="S3914" t="s">
        <v>34</v>
      </c>
      <c r="T3914" t="s">
        <v>35</v>
      </c>
      <c r="U3914" s="1" t="s">
        <v>36</v>
      </c>
      <c r="V3914">
        <v>1</v>
      </c>
      <c r="W3914">
        <v>0</v>
      </c>
      <c r="X3914">
        <v>0</v>
      </c>
      <c r="Y3914">
        <v>0</v>
      </c>
      <c r="Z3914">
        <v>0</v>
      </c>
    </row>
    <row r="3915" spans="1:26" x14ac:dyDescent="0.25">
      <c r="A3915">
        <v>107069296</v>
      </c>
      <c r="B3915" t="s">
        <v>117</v>
      </c>
      <c r="C3915" t="s">
        <v>65</v>
      </c>
      <c r="D3915">
        <v>10000040</v>
      </c>
      <c r="E3915">
        <v>10000040</v>
      </c>
      <c r="F3915">
        <v>13.006</v>
      </c>
      <c r="G3915">
        <v>10000077</v>
      </c>
      <c r="H3915">
        <v>0.1</v>
      </c>
      <c r="I3915">
        <v>2022</v>
      </c>
      <c r="J3915" t="s">
        <v>167</v>
      </c>
      <c r="K3915" t="s">
        <v>55</v>
      </c>
      <c r="L3915" s="127">
        <v>0.74236111111111114</v>
      </c>
      <c r="M3915" t="s">
        <v>28</v>
      </c>
      <c r="N3915" t="s">
        <v>49</v>
      </c>
      <c r="O3915" t="s">
        <v>30</v>
      </c>
      <c r="P3915" t="s">
        <v>31</v>
      </c>
      <c r="Q3915" t="s">
        <v>41</v>
      </c>
      <c r="R3915" t="s">
        <v>33</v>
      </c>
      <c r="S3915" t="s">
        <v>42</v>
      </c>
      <c r="T3915" t="s">
        <v>35</v>
      </c>
      <c r="U3915" s="1" t="s">
        <v>36</v>
      </c>
      <c r="V3915">
        <v>2</v>
      </c>
      <c r="W3915">
        <v>0</v>
      </c>
      <c r="X3915">
        <v>0</v>
      </c>
      <c r="Y3915">
        <v>0</v>
      </c>
      <c r="Z3915">
        <v>0</v>
      </c>
    </row>
    <row r="3916" spans="1:26" x14ac:dyDescent="0.25">
      <c r="A3916">
        <v>107069326</v>
      </c>
      <c r="B3916" t="s">
        <v>146</v>
      </c>
      <c r="C3916" t="s">
        <v>38</v>
      </c>
      <c r="D3916">
        <v>21000264</v>
      </c>
      <c r="E3916">
        <v>21000264</v>
      </c>
      <c r="F3916">
        <v>0.4</v>
      </c>
      <c r="G3916">
        <v>40001138</v>
      </c>
      <c r="H3916">
        <v>0.3</v>
      </c>
      <c r="I3916">
        <v>2022</v>
      </c>
      <c r="J3916" t="s">
        <v>162</v>
      </c>
      <c r="K3916" t="s">
        <v>55</v>
      </c>
      <c r="L3916" s="127">
        <v>0.45416666666666666</v>
      </c>
      <c r="M3916" t="s">
        <v>51</v>
      </c>
      <c r="N3916" t="s">
        <v>49</v>
      </c>
      <c r="O3916" t="s">
        <v>30</v>
      </c>
      <c r="P3916" t="s">
        <v>54</v>
      </c>
      <c r="Q3916" t="s">
        <v>32</v>
      </c>
      <c r="R3916" t="s">
        <v>33</v>
      </c>
      <c r="S3916" t="s">
        <v>34</v>
      </c>
      <c r="T3916" t="s">
        <v>35</v>
      </c>
      <c r="U3916" s="1" t="s">
        <v>105</v>
      </c>
      <c r="V3916">
        <v>1</v>
      </c>
      <c r="W3916">
        <v>1</v>
      </c>
      <c r="X3916">
        <v>0</v>
      </c>
      <c r="Y3916">
        <v>0</v>
      </c>
      <c r="Z3916">
        <v>0</v>
      </c>
    </row>
    <row r="3917" spans="1:26" x14ac:dyDescent="0.25">
      <c r="A3917">
        <v>107069336</v>
      </c>
      <c r="B3917" t="s">
        <v>112</v>
      </c>
      <c r="C3917" t="s">
        <v>65</v>
      </c>
      <c r="D3917">
        <v>10000095</v>
      </c>
      <c r="E3917">
        <v>10000095</v>
      </c>
      <c r="F3917">
        <v>3.8959999999999999</v>
      </c>
      <c r="G3917">
        <v>20000421</v>
      </c>
      <c r="H3917">
        <v>0.1</v>
      </c>
      <c r="I3917">
        <v>2022</v>
      </c>
      <c r="J3917" t="s">
        <v>162</v>
      </c>
      <c r="K3917" t="s">
        <v>48</v>
      </c>
      <c r="L3917" s="127">
        <v>0.67083333333333339</v>
      </c>
      <c r="M3917" t="s">
        <v>28</v>
      </c>
      <c r="N3917" t="s">
        <v>49</v>
      </c>
      <c r="O3917" t="s">
        <v>30</v>
      </c>
      <c r="P3917" t="s">
        <v>54</v>
      </c>
      <c r="Q3917" t="s">
        <v>41</v>
      </c>
      <c r="R3917" t="s">
        <v>33</v>
      </c>
      <c r="S3917" t="s">
        <v>42</v>
      </c>
      <c r="T3917" t="s">
        <v>35</v>
      </c>
      <c r="U3917" s="1" t="s">
        <v>36</v>
      </c>
      <c r="V3917">
        <v>1</v>
      </c>
      <c r="W3917">
        <v>0</v>
      </c>
      <c r="X3917">
        <v>0</v>
      </c>
      <c r="Y3917">
        <v>0</v>
      </c>
      <c r="Z3917">
        <v>0</v>
      </c>
    </row>
    <row r="3918" spans="1:26" x14ac:dyDescent="0.25">
      <c r="A3918">
        <v>107069337</v>
      </c>
      <c r="B3918" t="s">
        <v>25</v>
      </c>
      <c r="C3918" t="s">
        <v>65</v>
      </c>
      <c r="D3918">
        <v>10000040</v>
      </c>
      <c r="E3918">
        <v>10000040</v>
      </c>
      <c r="F3918">
        <v>25.308</v>
      </c>
      <c r="G3918">
        <v>40002700</v>
      </c>
      <c r="H3918">
        <v>0.18</v>
      </c>
      <c r="I3918">
        <v>2022</v>
      </c>
      <c r="J3918" t="s">
        <v>167</v>
      </c>
      <c r="K3918" t="s">
        <v>48</v>
      </c>
      <c r="L3918" s="127">
        <v>0.5708333333333333</v>
      </c>
      <c r="M3918" t="s">
        <v>28</v>
      </c>
      <c r="N3918" t="s">
        <v>29</v>
      </c>
      <c r="O3918" t="s">
        <v>30</v>
      </c>
      <c r="P3918" t="s">
        <v>31</v>
      </c>
      <c r="Q3918" t="s">
        <v>41</v>
      </c>
      <c r="R3918" t="s">
        <v>33</v>
      </c>
      <c r="S3918" t="s">
        <v>42</v>
      </c>
      <c r="T3918" t="s">
        <v>35</v>
      </c>
      <c r="U3918" s="1" t="s">
        <v>36</v>
      </c>
      <c r="V3918">
        <v>2</v>
      </c>
      <c r="W3918">
        <v>0</v>
      </c>
      <c r="X3918">
        <v>0</v>
      </c>
      <c r="Y3918">
        <v>0</v>
      </c>
      <c r="Z3918">
        <v>0</v>
      </c>
    </row>
    <row r="3919" spans="1:26" x14ac:dyDescent="0.25">
      <c r="A3919">
        <v>107069377</v>
      </c>
      <c r="B3919" t="s">
        <v>104</v>
      </c>
      <c r="C3919" t="s">
        <v>65</v>
      </c>
      <c r="D3919">
        <v>10000026</v>
      </c>
      <c r="E3919">
        <v>10000026</v>
      </c>
      <c r="F3919">
        <v>3.391</v>
      </c>
      <c r="G3919">
        <v>20000025</v>
      </c>
      <c r="H3919">
        <v>0.1</v>
      </c>
      <c r="I3919">
        <v>2022</v>
      </c>
      <c r="J3919" t="s">
        <v>167</v>
      </c>
      <c r="K3919" t="s">
        <v>60</v>
      </c>
      <c r="L3919" s="127">
        <v>0.48819444444444443</v>
      </c>
      <c r="M3919" t="s">
        <v>28</v>
      </c>
      <c r="N3919" t="s">
        <v>49</v>
      </c>
      <c r="O3919" t="s">
        <v>30</v>
      </c>
      <c r="P3919" t="s">
        <v>31</v>
      </c>
      <c r="Q3919" t="s">
        <v>62</v>
      </c>
      <c r="R3919" t="s">
        <v>33</v>
      </c>
      <c r="S3919" t="s">
        <v>34</v>
      </c>
      <c r="T3919" t="s">
        <v>35</v>
      </c>
      <c r="U3919" s="1" t="s">
        <v>36</v>
      </c>
      <c r="V3919">
        <v>4</v>
      </c>
      <c r="W3919">
        <v>0</v>
      </c>
      <c r="X3919">
        <v>0</v>
      </c>
      <c r="Y3919">
        <v>0</v>
      </c>
      <c r="Z3919">
        <v>0</v>
      </c>
    </row>
    <row r="3920" spans="1:26" x14ac:dyDescent="0.25">
      <c r="A3920">
        <v>107069379</v>
      </c>
      <c r="B3920" t="s">
        <v>104</v>
      </c>
      <c r="C3920" t="s">
        <v>65</v>
      </c>
      <c r="D3920">
        <v>10000026</v>
      </c>
      <c r="E3920">
        <v>10000026</v>
      </c>
      <c r="F3920">
        <v>7.0190000000000001</v>
      </c>
      <c r="G3920">
        <v>200470</v>
      </c>
      <c r="H3920">
        <v>0.5</v>
      </c>
      <c r="I3920">
        <v>2022</v>
      </c>
      <c r="J3920" t="s">
        <v>167</v>
      </c>
      <c r="K3920" t="s">
        <v>60</v>
      </c>
      <c r="L3920" s="127">
        <v>0.46180555555555558</v>
      </c>
      <c r="M3920" t="s">
        <v>28</v>
      </c>
      <c r="N3920" t="s">
        <v>29</v>
      </c>
      <c r="O3920" t="s">
        <v>30</v>
      </c>
      <c r="P3920" t="s">
        <v>31</v>
      </c>
      <c r="Q3920" t="s">
        <v>62</v>
      </c>
      <c r="R3920" t="s">
        <v>33</v>
      </c>
      <c r="S3920" t="s">
        <v>139</v>
      </c>
      <c r="T3920" t="s">
        <v>35</v>
      </c>
      <c r="U3920" s="1" t="s">
        <v>36</v>
      </c>
      <c r="V3920">
        <v>5</v>
      </c>
      <c r="W3920">
        <v>0</v>
      </c>
      <c r="X3920">
        <v>0</v>
      </c>
      <c r="Y3920">
        <v>0</v>
      </c>
      <c r="Z3920">
        <v>0</v>
      </c>
    </row>
    <row r="3921" spans="1:26" x14ac:dyDescent="0.25">
      <c r="A3921">
        <v>107069418</v>
      </c>
      <c r="B3921" t="s">
        <v>86</v>
      </c>
      <c r="C3921" t="s">
        <v>65</v>
      </c>
      <c r="D3921">
        <v>10000026</v>
      </c>
      <c r="E3921">
        <v>10000026</v>
      </c>
      <c r="F3921">
        <v>24.254999999999999</v>
      </c>
      <c r="G3921">
        <v>200360</v>
      </c>
      <c r="H3921">
        <v>0.5</v>
      </c>
      <c r="I3921">
        <v>2022</v>
      </c>
      <c r="J3921" t="s">
        <v>167</v>
      </c>
      <c r="K3921" t="s">
        <v>60</v>
      </c>
      <c r="L3921" s="127">
        <v>0.4861111111111111</v>
      </c>
      <c r="M3921" t="s">
        <v>28</v>
      </c>
      <c r="N3921" t="s">
        <v>29</v>
      </c>
      <c r="O3921" t="s">
        <v>30</v>
      </c>
      <c r="P3921" t="s">
        <v>31</v>
      </c>
      <c r="Q3921" t="s">
        <v>62</v>
      </c>
      <c r="R3921" t="s">
        <v>33</v>
      </c>
      <c r="S3921" t="s">
        <v>34</v>
      </c>
      <c r="T3921" t="s">
        <v>35</v>
      </c>
      <c r="U3921" s="1" t="s">
        <v>36</v>
      </c>
      <c r="V3921">
        <v>1</v>
      </c>
      <c r="W3921">
        <v>0</v>
      </c>
      <c r="X3921">
        <v>0</v>
      </c>
      <c r="Y3921">
        <v>0</v>
      </c>
      <c r="Z3921">
        <v>0</v>
      </c>
    </row>
    <row r="3922" spans="1:26" x14ac:dyDescent="0.25">
      <c r="A3922">
        <v>107069427</v>
      </c>
      <c r="B3922" t="s">
        <v>25</v>
      </c>
      <c r="C3922" t="s">
        <v>45</v>
      </c>
      <c r="D3922">
        <v>50003469</v>
      </c>
      <c r="E3922">
        <v>50003469</v>
      </c>
      <c r="F3922">
        <v>20.32</v>
      </c>
      <c r="G3922">
        <v>50011494</v>
      </c>
      <c r="H3922">
        <v>0</v>
      </c>
      <c r="I3922">
        <v>2022</v>
      </c>
      <c r="J3922" t="s">
        <v>167</v>
      </c>
      <c r="K3922" t="s">
        <v>60</v>
      </c>
      <c r="L3922" s="127">
        <v>0.70486111111111116</v>
      </c>
      <c r="M3922" t="s">
        <v>28</v>
      </c>
      <c r="N3922" t="s">
        <v>29</v>
      </c>
      <c r="O3922" t="s">
        <v>30</v>
      </c>
      <c r="P3922" t="s">
        <v>31</v>
      </c>
      <c r="Q3922" t="s">
        <v>41</v>
      </c>
      <c r="R3922" t="s">
        <v>61</v>
      </c>
      <c r="S3922" t="s">
        <v>42</v>
      </c>
      <c r="T3922" t="s">
        <v>35</v>
      </c>
      <c r="U3922" s="1" t="s">
        <v>36</v>
      </c>
      <c r="V3922">
        <v>1</v>
      </c>
      <c r="W3922">
        <v>0</v>
      </c>
      <c r="X3922">
        <v>0</v>
      </c>
      <c r="Y3922">
        <v>0</v>
      </c>
      <c r="Z3922">
        <v>0</v>
      </c>
    </row>
    <row r="3923" spans="1:26" x14ac:dyDescent="0.25">
      <c r="A3923">
        <v>107069430</v>
      </c>
      <c r="B3923" t="s">
        <v>25</v>
      </c>
      <c r="C3923" t="s">
        <v>45</v>
      </c>
      <c r="D3923">
        <v>50031853</v>
      </c>
      <c r="E3923">
        <v>40001728</v>
      </c>
      <c r="F3923">
        <v>1.4710000000000001</v>
      </c>
      <c r="G3923">
        <v>50004871</v>
      </c>
      <c r="H3923">
        <v>0</v>
      </c>
      <c r="I3923">
        <v>2022</v>
      </c>
      <c r="J3923" t="s">
        <v>167</v>
      </c>
      <c r="K3923" t="s">
        <v>48</v>
      </c>
      <c r="L3923" s="127">
        <v>0.58333333333333337</v>
      </c>
      <c r="M3923" t="s">
        <v>92</v>
      </c>
      <c r="Q3923" t="s">
        <v>41</v>
      </c>
      <c r="R3923" t="s">
        <v>33</v>
      </c>
      <c r="S3923" t="s">
        <v>42</v>
      </c>
      <c r="T3923" t="s">
        <v>35</v>
      </c>
      <c r="U3923" s="1" t="s">
        <v>43</v>
      </c>
      <c r="V3923">
        <v>2</v>
      </c>
      <c r="W3923">
        <v>0</v>
      </c>
      <c r="X3923">
        <v>0</v>
      </c>
      <c r="Y3923">
        <v>0</v>
      </c>
      <c r="Z3923">
        <v>1</v>
      </c>
    </row>
    <row r="3924" spans="1:26" x14ac:dyDescent="0.25">
      <c r="A3924">
        <v>107069543</v>
      </c>
      <c r="B3924" t="s">
        <v>114</v>
      </c>
      <c r="C3924" t="s">
        <v>38</v>
      </c>
      <c r="D3924">
        <v>20000070</v>
      </c>
      <c r="E3924">
        <v>20000070</v>
      </c>
      <c r="F3924">
        <v>13.247999999999999</v>
      </c>
      <c r="G3924">
        <v>50033208</v>
      </c>
      <c r="H3924">
        <v>0</v>
      </c>
      <c r="I3924">
        <v>2022</v>
      </c>
      <c r="J3924" t="s">
        <v>167</v>
      </c>
      <c r="K3924" t="s">
        <v>58</v>
      </c>
      <c r="L3924" s="127">
        <v>0.35069444444444442</v>
      </c>
      <c r="M3924" t="s">
        <v>28</v>
      </c>
      <c r="N3924" t="s">
        <v>29</v>
      </c>
      <c r="O3924" t="s">
        <v>30</v>
      </c>
      <c r="P3924" t="s">
        <v>54</v>
      </c>
      <c r="Q3924" t="s">
        <v>41</v>
      </c>
      <c r="R3924" t="s">
        <v>61</v>
      </c>
      <c r="S3924" t="s">
        <v>42</v>
      </c>
      <c r="T3924" t="s">
        <v>35</v>
      </c>
      <c r="U3924" s="1" t="s">
        <v>43</v>
      </c>
      <c r="V3924">
        <v>2</v>
      </c>
      <c r="W3924">
        <v>0</v>
      </c>
      <c r="X3924">
        <v>0</v>
      </c>
      <c r="Y3924">
        <v>0</v>
      </c>
      <c r="Z3924">
        <v>1</v>
      </c>
    </row>
    <row r="3925" spans="1:26" x14ac:dyDescent="0.25">
      <c r="A3925">
        <v>107069544</v>
      </c>
      <c r="B3925" t="s">
        <v>114</v>
      </c>
      <c r="C3925" t="s">
        <v>38</v>
      </c>
      <c r="D3925">
        <v>20000070</v>
      </c>
      <c r="E3925">
        <v>20000070</v>
      </c>
      <c r="F3925">
        <v>10.808</v>
      </c>
      <c r="G3925">
        <v>50029436</v>
      </c>
      <c r="H3925">
        <v>0.3</v>
      </c>
      <c r="I3925">
        <v>2022</v>
      </c>
      <c r="J3925" t="s">
        <v>167</v>
      </c>
      <c r="K3925" t="s">
        <v>27</v>
      </c>
      <c r="L3925" s="127">
        <v>0.98749999999999993</v>
      </c>
      <c r="M3925" t="s">
        <v>28</v>
      </c>
      <c r="N3925" t="s">
        <v>29</v>
      </c>
      <c r="O3925" t="s">
        <v>30</v>
      </c>
      <c r="P3925" t="s">
        <v>68</v>
      </c>
      <c r="Q3925" t="s">
        <v>41</v>
      </c>
      <c r="R3925" t="s">
        <v>33</v>
      </c>
      <c r="S3925" t="s">
        <v>42</v>
      </c>
      <c r="T3925" t="s">
        <v>57</v>
      </c>
      <c r="U3925" s="1" t="s">
        <v>85</v>
      </c>
      <c r="V3925">
        <v>1</v>
      </c>
      <c r="W3925">
        <v>0</v>
      </c>
      <c r="X3925">
        <v>1</v>
      </c>
      <c r="Y3925">
        <v>0</v>
      </c>
      <c r="Z3925">
        <v>0</v>
      </c>
    </row>
    <row r="3926" spans="1:26" x14ac:dyDescent="0.25">
      <c r="A3926">
        <v>107069682</v>
      </c>
      <c r="B3926" t="s">
        <v>91</v>
      </c>
      <c r="C3926" t="s">
        <v>45</v>
      </c>
      <c r="D3926">
        <v>50006740</v>
      </c>
      <c r="E3926">
        <v>20000029</v>
      </c>
      <c r="F3926">
        <v>2.0619999999999998</v>
      </c>
      <c r="G3926">
        <v>50005097</v>
      </c>
      <c r="H3926">
        <v>0</v>
      </c>
      <c r="I3926">
        <v>2022</v>
      </c>
      <c r="J3926" t="s">
        <v>162</v>
      </c>
      <c r="K3926" t="s">
        <v>39</v>
      </c>
      <c r="L3926" s="127">
        <v>0.71319444444444446</v>
      </c>
      <c r="M3926" t="s">
        <v>28</v>
      </c>
      <c r="N3926" t="s">
        <v>49</v>
      </c>
      <c r="O3926" t="s">
        <v>30</v>
      </c>
      <c r="P3926" t="s">
        <v>31</v>
      </c>
      <c r="Q3926" t="s">
        <v>41</v>
      </c>
      <c r="R3926" t="s">
        <v>61</v>
      </c>
      <c r="S3926" t="s">
        <v>42</v>
      </c>
      <c r="T3926" t="s">
        <v>35</v>
      </c>
      <c r="U3926" s="1" t="s">
        <v>64</v>
      </c>
      <c r="V3926">
        <v>2</v>
      </c>
      <c r="W3926">
        <v>0</v>
      </c>
      <c r="X3926">
        <v>0</v>
      </c>
      <c r="Y3926">
        <v>1</v>
      </c>
      <c r="Z3926">
        <v>1</v>
      </c>
    </row>
    <row r="3927" spans="1:26" x14ac:dyDescent="0.25">
      <c r="A3927">
        <v>107069713</v>
      </c>
      <c r="B3927" t="s">
        <v>97</v>
      </c>
      <c r="C3927" t="s">
        <v>45</v>
      </c>
      <c r="D3927">
        <v>50032470</v>
      </c>
      <c r="E3927">
        <v>20000070</v>
      </c>
      <c r="F3927">
        <v>10.294</v>
      </c>
      <c r="G3927">
        <v>50036035</v>
      </c>
      <c r="H3927">
        <v>0</v>
      </c>
      <c r="I3927">
        <v>2022</v>
      </c>
      <c r="J3927" t="s">
        <v>167</v>
      </c>
      <c r="K3927" t="s">
        <v>39</v>
      </c>
      <c r="L3927" s="127">
        <v>0.55277777777777781</v>
      </c>
      <c r="M3927" t="s">
        <v>77</v>
      </c>
      <c r="N3927" t="s">
        <v>49</v>
      </c>
      <c r="O3927" t="s">
        <v>30</v>
      </c>
      <c r="P3927" t="s">
        <v>68</v>
      </c>
      <c r="Q3927" t="s">
        <v>41</v>
      </c>
      <c r="S3927" t="s">
        <v>42</v>
      </c>
      <c r="T3927" t="s">
        <v>35</v>
      </c>
      <c r="U3927" s="1" t="s">
        <v>43</v>
      </c>
      <c r="V3927">
        <v>2</v>
      </c>
      <c r="W3927">
        <v>0</v>
      </c>
      <c r="X3927">
        <v>0</v>
      </c>
      <c r="Y3927">
        <v>0</v>
      </c>
      <c r="Z3927">
        <v>2</v>
      </c>
    </row>
    <row r="3928" spans="1:26" x14ac:dyDescent="0.25">
      <c r="A3928">
        <v>107069776</v>
      </c>
      <c r="B3928" t="s">
        <v>137</v>
      </c>
      <c r="C3928" t="s">
        <v>45</v>
      </c>
      <c r="D3928">
        <v>50029860</v>
      </c>
      <c r="E3928">
        <v>20000023</v>
      </c>
      <c r="F3928">
        <v>15.042</v>
      </c>
      <c r="G3928">
        <v>50014796</v>
      </c>
      <c r="H3928">
        <v>0</v>
      </c>
      <c r="I3928">
        <v>2022</v>
      </c>
      <c r="J3928" t="s">
        <v>167</v>
      </c>
      <c r="K3928" t="s">
        <v>39</v>
      </c>
      <c r="L3928" s="127">
        <v>0.71666666666666667</v>
      </c>
      <c r="M3928" t="s">
        <v>28</v>
      </c>
      <c r="N3928" t="s">
        <v>49</v>
      </c>
      <c r="O3928" t="s">
        <v>30</v>
      </c>
      <c r="P3928" t="s">
        <v>54</v>
      </c>
      <c r="Q3928" t="s">
        <v>41</v>
      </c>
      <c r="R3928" t="s">
        <v>33</v>
      </c>
      <c r="S3928" t="s">
        <v>42</v>
      </c>
      <c r="T3928" t="s">
        <v>35</v>
      </c>
      <c r="U3928" s="1" t="s">
        <v>36</v>
      </c>
      <c r="V3928">
        <v>2</v>
      </c>
      <c r="W3928">
        <v>0</v>
      </c>
      <c r="X3928">
        <v>0</v>
      </c>
      <c r="Y3928">
        <v>0</v>
      </c>
      <c r="Z3928">
        <v>0</v>
      </c>
    </row>
    <row r="3929" spans="1:26" x14ac:dyDescent="0.25">
      <c r="A3929">
        <v>107069891</v>
      </c>
      <c r="B3929" t="s">
        <v>96</v>
      </c>
      <c r="C3929" t="s">
        <v>38</v>
      </c>
      <c r="D3929">
        <v>20000052</v>
      </c>
      <c r="E3929">
        <v>20000052</v>
      </c>
      <c r="F3929">
        <v>16.571999999999999</v>
      </c>
      <c r="G3929">
        <v>50002509</v>
      </c>
      <c r="H3929">
        <v>1.0999999999999999E-2</v>
      </c>
      <c r="I3929">
        <v>2022</v>
      </c>
      <c r="J3929" t="s">
        <v>167</v>
      </c>
      <c r="K3929" t="s">
        <v>27</v>
      </c>
      <c r="L3929" s="127">
        <v>0.66666666666666663</v>
      </c>
      <c r="M3929" t="s">
        <v>28</v>
      </c>
      <c r="N3929" t="s">
        <v>29</v>
      </c>
      <c r="O3929" t="s">
        <v>30</v>
      </c>
      <c r="P3929" t="s">
        <v>54</v>
      </c>
      <c r="Q3929" t="s">
        <v>62</v>
      </c>
      <c r="R3929" t="s">
        <v>33</v>
      </c>
      <c r="S3929" t="s">
        <v>34</v>
      </c>
      <c r="T3929" t="s">
        <v>35</v>
      </c>
      <c r="U3929" s="1" t="s">
        <v>36</v>
      </c>
      <c r="V3929">
        <v>1</v>
      </c>
      <c r="W3929">
        <v>0</v>
      </c>
      <c r="X3929">
        <v>0</v>
      </c>
      <c r="Y3929">
        <v>0</v>
      </c>
      <c r="Z3929">
        <v>0</v>
      </c>
    </row>
    <row r="3930" spans="1:26" x14ac:dyDescent="0.25">
      <c r="A3930">
        <v>107069919</v>
      </c>
      <c r="B3930" t="s">
        <v>96</v>
      </c>
      <c r="C3930" t="s">
        <v>38</v>
      </c>
      <c r="D3930">
        <v>20000052</v>
      </c>
      <c r="E3930">
        <v>20000052</v>
      </c>
      <c r="F3930">
        <v>15.246</v>
      </c>
      <c r="G3930">
        <v>50033961</v>
      </c>
      <c r="H3930">
        <v>4.7E-2</v>
      </c>
      <c r="I3930">
        <v>2022</v>
      </c>
      <c r="J3930" t="s">
        <v>167</v>
      </c>
      <c r="K3930" t="s">
        <v>39</v>
      </c>
      <c r="L3930" s="127">
        <v>0.3923611111111111</v>
      </c>
      <c r="M3930" t="s">
        <v>28</v>
      </c>
      <c r="N3930" t="s">
        <v>29</v>
      </c>
      <c r="O3930" t="s">
        <v>30</v>
      </c>
      <c r="P3930" t="s">
        <v>31</v>
      </c>
      <c r="Q3930" t="s">
        <v>41</v>
      </c>
      <c r="R3930" t="s">
        <v>33</v>
      </c>
      <c r="S3930" t="s">
        <v>42</v>
      </c>
      <c r="T3930" t="s">
        <v>35</v>
      </c>
      <c r="U3930" s="1" t="s">
        <v>36</v>
      </c>
      <c r="V3930">
        <v>1</v>
      </c>
      <c r="W3930">
        <v>0</v>
      </c>
      <c r="X3930">
        <v>0</v>
      </c>
      <c r="Y3930">
        <v>0</v>
      </c>
      <c r="Z3930">
        <v>0</v>
      </c>
    </row>
    <row r="3931" spans="1:26" x14ac:dyDescent="0.25">
      <c r="A3931">
        <v>107070006</v>
      </c>
      <c r="B3931" t="s">
        <v>81</v>
      </c>
      <c r="C3931" t="s">
        <v>45</v>
      </c>
      <c r="D3931">
        <v>50011776</v>
      </c>
      <c r="E3931">
        <v>40002136</v>
      </c>
      <c r="F3931">
        <v>1.117</v>
      </c>
      <c r="G3931">
        <v>50025584</v>
      </c>
      <c r="H3931">
        <v>4.7E-2</v>
      </c>
      <c r="I3931">
        <v>2022</v>
      </c>
      <c r="J3931" t="s">
        <v>167</v>
      </c>
      <c r="K3931" t="s">
        <v>39</v>
      </c>
      <c r="L3931" s="127">
        <v>0.67083333333333339</v>
      </c>
      <c r="M3931" t="s">
        <v>28</v>
      </c>
      <c r="N3931" t="s">
        <v>29</v>
      </c>
      <c r="O3931" t="s">
        <v>30</v>
      </c>
      <c r="P3931" t="s">
        <v>31</v>
      </c>
      <c r="Q3931" t="s">
        <v>41</v>
      </c>
      <c r="R3931" t="s">
        <v>33</v>
      </c>
      <c r="S3931" t="s">
        <v>42</v>
      </c>
      <c r="T3931" t="s">
        <v>35</v>
      </c>
      <c r="U3931" s="1" t="s">
        <v>36</v>
      </c>
      <c r="V3931">
        <v>3</v>
      </c>
      <c r="W3931">
        <v>0</v>
      </c>
      <c r="X3931">
        <v>0</v>
      </c>
      <c r="Y3931">
        <v>0</v>
      </c>
      <c r="Z3931">
        <v>0</v>
      </c>
    </row>
    <row r="3932" spans="1:26" x14ac:dyDescent="0.25">
      <c r="A3932">
        <v>107070050</v>
      </c>
      <c r="B3932" t="s">
        <v>97</v>
      </c>
      <c r="C3932" t="s">
        <v>45</v>
      </c>
      <c r="D3932">
        <v>50014623</v>
      </c>
      <c r="E3932">
        <v>40002770</v>
      </c>
      <c r="F3932">
        <v>1.968</v>
      </c>
      <c r="G3932">
        <v>50025353</v>
      </c>
      <c r="H3932">
        <v>0</v>
      </c>
      <c r="I3932">
        <v>2022</v>
      </c>
      <c r="J3932" t="s">
        <v>167</v>
      </c>
      <c r="K3932" t="s">
        <v>27</v>
      </c>
      <c r="L3932" s="127">
        <v>0.98541666666666661</v>
      </c>
      <c r="M3932" t="s">
        <v>28</v>
      </c>
      <c r="N3932" t="s">
        <v>29</v>
      </c>
      <c r="P3932" t="s">
        <v>31</v>
      </c>
      <c r="Q3932" t="s">
        <v>62</v>
      </c>
      <c r="R3932" t="s">
        <v>33</v>
      </c>
      <c r="S3932" t="s">
        <v>34</v>
      </c>
      <c r="T3932" t="s">
        <v>57</v>
      </c>
      <c r="U3932" s="1" t="s">
        <v>43</v>
      </c>
      <c r="V3932">
        <v>1</v>
      </c>
      <c r="W3932">
        <v>0</v>
      </c>
      <c r="X3932">
        <v>0</v>
      </c>
      <c r="Y3932">
        <v>0</v>
      </c>
      <c r="Z3932">
        <v>1</v>
      </c>
    </row>
    <row r="3933" spans="1:26" x14ac:dyDescent="0.25">
      <c r="A3933">
        <v>107070144</v>
      </c>
      <c r="B3933" t="s">
        <v>81</v>
      </c>
      <c r="C3933" t="s">
        <v>45</v>
      </c>
      <c r="D3933">
        <v>50030623</v>
      </c>
      <c r="E3933">
        <v>50030623</v>
      </c>
      <c r="F3933">
        <v>0.56000000000000005</v>
      </c>
      <c r="G3933">
        <v>50020424</v>
      </c>
      <c r="H3933">
        <v>0</v>
      </c>
      <c r="I3933">
        <v>2022</v>
      </c>
      <c r="J3933" t="s">
        <v>167</v>
      </c>
      <c r="K3933" t="s">
        <v>60</v>
      </c>
      <c r="L3933" s="127">
        <v>0.8652777777777777</v>
      </c>
      <c r="M3933" t="s">
        <v>28</v>
      </c>
      <c r="N3933" t="s">
        <v>29</v>
      </c>
      <c r="O3933" t="s">
        <v>30</v>
      </c>
      <c r="P3933" t="s">
        <v>54</v>
      </c>
      <c r="Q3933" t="s">
        <v>41</v>
      </c>
      <c r="R3933" t="s">
        <v>33</v>
      </c>
      <c r="S3933" t="s">
        <v>42</v>
      </c>
      <c r="T3933" t="s">
        <v>47</v>
      </c>
      <c r="U3933" s="1" t="s">
        <v>64</v>
      </c>
      <c r="V3933">
        <v>3</v>
      </c>
      <c r="W3933">
        <v>0</v>
      </c>
      <c r="X3933">
        <v>0</v>
      </c>
      <c r="Y3933">
        <v>1</v>
      </c>
      <c r="Z3933">
        <v>2</v>
      </c>
    </row>
    <row r="3934" spans="1:26" x14ac:dyDescent="0.25">
      <c r="A3934">
        <v>107070213</v>
      </c>
      <c r="B3934" t="s">
        <v>81</v>
      </c>
      <c r="C3934" t="s">
        <v>45</v>
      </c>
      <c r="D3934">
        <v>50015564</v>
      </c>
      <c r="E3934">
        <v>40001010</v>
      </c>
      <c r="F3934">
        <v>1.0900000000000001</v>
      </c>
      <c r="G3934">
        <v>50007063</v>
      </c>
      <c r="H3934">
        <v>0.18</v>
      </c>
      <c r="I3934">
        <v>2022</v>
      </c>
      <c r="J3934" t="s">
        <v>167</v>
      </c>
      <c r="K3934" t="s">
        <v>55</v>
      </c>
      <c r="L3934" s="127">
        <v>0.31041666666666667</v>
      </c>
      <c r="M3934" t="s">
        <v>28</v>
      </c>
      <c r="N3934" t="s">
        <v>29</v>
      </c>
      <c r="O3934" t="s">
        <v>30</v>
      </c>
      <c r="P3934" t="s">
        <v>54</v>
      </c>
      <c r="Q3934" t="s">
        <v>41</v>
      </c>
      <c r="R3934" t="s">
        <v>33</v>
      </c>
      <c r="S3934" t="s">
        <v>42</v>
      </c>
      <c r="T3934" t="s">
        <v>35</v>
      </c>
      <c r="U3934" s="1" t="s">
        <v>36</v>
      </c>
      <c r="V3934">
        <v>4</v>
      </c>
      <c r="W3934">
        <v>0</v>
      </c>
      <c r="X3934">
        <v>0</v>
      </c>
      <c r="Y3934">
        <v>0</v>
      </c>
      <c r="Z3934">
        <v>0</v>
      </c>
    </row>
    <row r="3935" spans="1:26" x14ac:dyDescent="0.25">
      <c r="A3935">
        <v>107070264</v>
      </c>
      <c r="B3935" t="s">
        <v>25</v>
      </c>
      <c r="C3935" t="s">
        <v>65</v>
      </c>
      <c r="D3935">
        <v>10000440</v>
      </c>
      <c r="E3935">
        <v>10000440</v>
      </c>
      <c r="F3935">
        <v>2.7669999999999999</v>
      </c>
      <c r="G3935">
        <v>50032558</v>
      </c>
      <c r="H3935">
        <v>0.39600000000000002</v>
      </c>
      <c r="I3935">
        <v>2022</v>
      </c>
      <c r="J3935" t="s">
        <v>167</v>
      </c>
      <c r="K3935" t="s">
        <v>39</v>
      </c>
      <c r="L3935" s="127">
        <v>0.52083333333333337</v>
      </c>
      <c r="M3935" t="s">
        <v>28</v>
      </c>
      <c r="N3935" t="s">
        <v>49</v>
      </c>
      <c r="O3935" t="s">
        <v>30</v>
      </c>
      <c r="P3935" t="s">
        <v>31</v>
      </c>
      <c r="Q3935" t="s">
        <v>32</v>
      </c>
      <c r="R3935" t="s">
        <v>33</v>
      </c>
      <c r="S3935" t="s">
        <v>42</v>
      </c>
      <c r="T3935" t="s">
        <v>35</v>
      </c>
      <c r="U3935" s="1" t="s">
        <v>36</v>
      </c>
      <c r="V3935">
        <v>7</v>
      </c>
      <c r="W3935">
        <v>0</v>
      </c>
      <c r="X3935">
        <v>0</v>
      </c>
      <c r="Y3935">
        <v>0</v>
      </c>
      <c r="Z3935">
        <v>0</v>
      </c>
    </row>
    <row r="3936" spans="1:26" x14ac:dyDescent="0.25">
      <c r="A3936">
        <v>107070473</v>
      </c>
      <c r="B3936" t="s">
        <v>63</v>
      </c>
      <c r="C3936" t="s">
        <v>45</v>
      </c>
      <c r="D3936">
        <v>50018682</v>
      </c>
      <c r="E3936">
        <v>40002739</v>
      </c>
      <c r="F3936">
        <v>0</v>
      </c>
      <c r="G3936">
        <v>50018180</v>
      </c>
      <c r="H3936">
        <v>0</v>
      </c>
      <c r="I3936">
        <v>2022</v>
      </c>
      <c r="J3936" t="s">
        <v>162</v>
      </c>
      <c r="K3936" t="s">
        <v>58</v>
      </c>
      <c r="L3936" s="127">
        <v>0.4368055555555555</v>
      </c>
      <c r="M3936" t="s">
        <v>28</v>
      </c>
      <c r="N3936" t="s">
        <v>49</v>
      </c>
      <c r="O3936" t="s">
        <v>30</v>
      </c>
      <c r="P3936" t="s">
        <v>68</v>
      </c>
      <c r="Q3936" t="s">
        <v>41</v>
      </c>
      <c r="R3936" t="s">
        <v>33</v>
      </c>
      <c r="S3936" t="s">
        <v>42</v>
      </c>
      <c r="T3936" t="s">
        <v>35</v>
      </c>
      <c r="U3936" s="1" t="s">
        <v>116</v>
      </c>
      <c r="V3936">
        <v>2</v>
      </c>
      <c r="W3936">
        <v>0</v>
      </c>
      <c r="X3936">
        <v>0</v>
      </c>
      <c r="Y3936">
        <v>0</v>
      </c>
      <c r="Z3936">
        <v>0</v>
      </c>
    </row>
    <row r="3937" spans="1:26" x14ac:dyDescent="0.25">
      <c r="A3937">
        <v>107070544</v>
      </c>
      <c r="B3937" t="s">
        <v>81</v>
      </c>
      <c r="C3937" t="s">
        <v>45</v>
      </c>
      <c r="D3937">
        <v>50024887</v>
      </c>
      <c r="E3937">
        <v>30000016</v>
      </c>
      <c r="F3937">
        <v>10.78</v>
      </c>
      <c r="G3937">
        <v>50005271</v>
      </c>
      <c r="H3937">
        <v>0</v>
      </c>
      <c r="I3937">
        <v>2022</v>
      </c>
      <c r="J3937" t="s">
        <v>167</v>
      </c>
      <c r="K3937" t="s">
        <v>39</v>
      </c>
      <c r="L3937" s="127">
        <v>0.47222222222222227</v>
      </c>
      <c r="M3937" t="s">
        <v>40</v>
      </c>
      <c r="N3937" t="s">
        <v>49</v>
      </c>
      <c r="O3937" t="s">
        <v>30</v>
      </c>
      <c r="P3937" t="s">
        <v>68</v>
      </c>
      <c r="Q3937" t="s">
        <v>41</v>
      </c>
      <c r="R3937" t="s">
        <v>33</v>
      </c>
      <c r="S3937" t="s">
        <v>42</v>
      </c>
      <c r="T3937" t="s">
        <v>35</v>
      </c>
      <c r="U3937" s="1" t="s">
        <v>36</v>
      </c>
      <c r="V3937">
        <v>2</v>
      </c>
      <c r="W3937">
        <v>0</v>
      </c>
      <c r="X3937">
        <v>0</v>
      </c>
      <c r="Y3937">
        <v>0</v>
      </c>
      <c r="Z3937">
        <v>0</v>
      </c>
    </row>
    <row r="3938" spans="1:26" x14ac:dyDescent="0.25">
      <c r="A3938">
        <v>107071019</v>
      </c>
      <c r="B3938" t="s">
        <v>25</v>
      </c>
      <c r="C3938" t="s">
        <v>45</v>
      </c>
      <c r="D3938">
        <v>50011977</v>
      </c>
      <c r="E3938">
        <v>20000070</v>
      </c>
      <c r="F3938">
        <v>11.943</v>
      </c>
      <c r="G3938">
        <v>50026927</v>
      </c>
      <c r="H3938">
        <v>5.7000000000000002E-2</v>
      </c>
      <c r="I3938">
        <v>2022</v>
      </c>
      <c r="J3938" t="s">
        <v>167</v>
      </c>
      <c r="K3938" t="s">
        <v>53</v>
      </c>
      <c r="L3938" s="127">
        <v>0.54861111111111105</v>
      </c>
      <c r="M3938" t="s">
        <v>28</v>
      </c>
      <c r="N3938" t="s">
        <v>49</v>
      </c>
      <c r="O3938" t="s">
        <v>30</v>
      </c>
      <c r="P3938" t="s">
        <v>54</v>
      </c>
      <c r="Q3938" t="s">
        <v>41</v>
      </c>
      <c r="R3938" t="s">
        <v>33</v>
      </c>
      <c r="S3938" t="s">
        <v>42</v>
      </c>
      <c r="T3938" t="s">
        <v>35</v>
      </c>
      <c r="U3938" s="1" t="s">
        <v>36</v>
      </c>
      <c r="V3938">
        <v>3</v>
      </c>
      <c r="W3938">
        <v>0</v>
      </c>
      <c r="X3938">
        <v>0</v>
      </c>
      <c r="Y3938">
        <v>0</v>
      </c>
      <c r="Z3938">
        <v>0</v>
      </c>
    </row>
    <row r="3939" spans="1:26" x14ac:dyDescent="0.25">
      <c r="A3939">
        <v>107071034</v>
      </c>
      <c r="B3939" t="s">
        <v>117</v>
      </c>
      <c r="C3939" t="s">
        <v>45</v>
      </c>
      <c r="D3939">
        <v>50003816</v>
      </c>
      <c r="E3939">
        <v>50003816</v>
      </c>
      <c r="F3939">
        <v>999.99900000000002</v>
      </c>
      <c r="H3939">
        <v>0</v>
      </c>
      <c r="I3939">
        <v>2022</v>
      </c>
      <c r="J3939" t="s">
        <v>135</v>
      </c>
      <c r="K3939" t="s">
        <v>58</v>
      </c>
      <c r="L3939" s="127">
        <v>0.27638888888888885</v>
      </c>
      <c r="M3939" t="s">
        <v>28</v>
      </c>
      <c r="N3939" t="s">
        <v>49</v>
      </c>
      <c r="O3939" t="s">
        <v>30</v>
      </c>
      <c r="P3939" t="s">
        <v>54</v>
      </c>
      <c r="Q3939" t="s">
        <v>41</v>
      </c>
      <c r="S3939" t="s">
        <v>42</v>
      </c>
      <c r="T3939" t="s">
        <v>35</v>
      </c>
      <c r="U3939" s="1" t="s">
        <v>64</v>
      </c>
      <c r="V3939">
        <v>1</v>
      </c>
      <c r="W3939">
        <v>0</v>
      </c>
      <c r="X3939">
        <v>0</v>
      </c>
      <c r="Y3939">
        <v>1</v>
      </c>
      <c r="Z3939">
        <v>0</v>
      </c>
    </row>
    <row r="3940" spans="1:26" x14ac:dyDescent="0.25">
      <c r="A3940">
        <v>107071100</v>
      </c>
      <c r="B3940" t="s">
        <v>86</v>
      </c>
      <c r="C3940" t="s">
        <v>65</v>
      </c>
      <c r="D3940">
        <v>10000026</v>
      </c>
      <c r="E3940">
        <v>10000026</v>
      </c>
      <c r="F3940">
        <v>27.238</v>
      </c>
      <c r="G3940">
        <v>30000146</v>
      </c>
      <c r="H3940">
        <v>2.1</v>
      </c>
      <c r="I3940">
        <v>2022</v>
      </c>
      <c r="J3940" t="s">
        <v>162</v>
      </c>
      <c r="K3940" t="s">
        <v>39</v>
      </c>
      <c r="L3940" s="127">
        <v>0.52986111111111112</v>
      </c>
      <c r="M3940" t="s">
        <v>28</v>
      </c>
      <c r="N3940" t="s">
        <v>49</v>
      </c>
      <c r="O3940" t="s">
        <v>30</v>
      </c>
      <c r="P3940" t="s">
        <v>31</v>
      </c>
      <c r="Q3940" t="s">
        <v>41</v>
      </c>
      <c r="R3940" t="s">
        <v>33</v>
      </c>
      <c r="S3940" t="s">
        <v>42</v>
      </c>
      <c r="T3940" t="s">
        <v>35</v>
      </c>
      <c r="U3940" s="1" t="s">
        <v>43</v>
      </c>
      <c r="V3940">
        <v>1</v>
      </c>
      <c r="W3940">
        <v>0</v>
      </c>
      <c r="X3940">
        <v>0</v>
      </c>
      <c r="Y3940">
        <v>0</v>
      </c>
      <c r="Z3940">
        <v>1</v>
      </c>
    </row>
    <row r="3941" spans="1:26" x14ac:dyDescent="0.25">
      <c r="A3941">
        <v>107071232</v>
      </c>
      <c r="B3941" t="s">
        <v>104</v>
      </c>
      <c r="C3941" t="s">
        <v>65</v>
      </c>
      <c r="D3941">
        <v>10000026</v>
      </c>
      <c r="E3941">
        <v>10000026</v>
      </c>
      <c r="F3941">
        <v>16.032</v>
      </c>
      <c r="G3941">
        <v>200560</v>
      </c>
      <c r="H3941">
        <v>0.5</v>
      </c>
      <c r="I3941">
        <v>2022</v>
      </c>
      <c r="J3941" t="s">
        <v>167</v>
      </c>
      <c r="K3941" t="s">
        <v>39</v>
      </c>
      <c r="L3941" s="127">
        <v>0.65416666666666667</v>
      </c>
      <c r="M3941" t="s">
        <v>28</v>
      </c>
      <c r="N3941" t="s">
        <v>49</v>
      </c>
      <c r="O3941" t="s">
        <v>30</v>
      </c>
      <c r="P3941" t="s">
        <v>54</v>
      </c>
      <c r="Q3941" t="s">
        <v>41</v>
      </c>
      <c r="R3941" t="s">
        <v>33</v>
      </c>
      <c r="S3941" t="s">
        <v>42</v>
      </c>
      <c r="T3941" t="s">
        <v>35</v>
      </c>
      <c r="U3941" s="1" t="s">
        <v>36</v>
      </c>
      <c r="V3941">
        <v>1</v>
      </c>
      <c r="W3941">
        <v>0</v>
      </c>
      <c r="X3941">
        <v>0</v>
      </c>
      <c r="Y3941">
        <v>0</v>
      </c>
      <c r="Z3941">
        <v>0</v>
      </c>
    </row>
    <row r="3942" spans="1:26" x14ac:dyDescent="0.25">
      <c r="A3942">
        <v>107071254</v>
      </c>
      <c r="B3942" t="s">
        <v>86</v>
      </c>
      <c r="C3942" t="s">
        <v>65</v>
      </c>
      <c r="D3942">
        <v>10000026</v>
      </c>
      <c r="E3942">
        <v>10000026</v>
      </c>
      <c r="F3942">
        <v>24.954999999999998</v>
      </c>
      <c r="G3942">
        <v>200370</v>
      </c>
      <c r="H3942">
        <v>0.2</v>
      </c>
      <c r="I3942">
        <v>2022</v>
      </c>
      <c r="J3942" t="s">
        <v>167</v>
      </c>
      <c r="K3942" t="s">
        <v>53</v>
      </c>
      <c r="L3942" s="127">
        <v>9.3055555555555558E-2</v>
      </c>
      <c r="M3942" t="s">
        <v>28</v>
      </c>
      <c r="N3942" t="s">
        <v>49</v>
      </c>
      <c r="O3942" t="s">
        <v>30</v>
      </c>
      <c r="P3942" t="s">
        <v>31</v>
      </c>
      <c r="Q3942" t="s">
        <v>41</v>
      </c>
      <c r="R3942" t="s">
        <v>33</v>
      </c>
      <c r="S3942" t="s">
        <v>42</v>
      </c>
      <c r="T3942" t="s">
        <v>35</v>
      </c>
      <c r="U3942" s="1" t="s">
        <v>43</v>
      </c>
      <c r="V3942">
        <v>1</v>
      </c>
      <c r="W3942">
        <v>0</v>
      </c>
      <c r="X3942">
        <v>0</v>
      </c>
      <c r="Y3942">
        <v>0</v>
      </c>
      <c r="Z3942">
        <v>1</v>
      </c>
    </row>
    <row r="3943" spans="1:26" x14ac:dyDescent="0.25">
      <c r="A3943">
        <v>107071256</v>
      </c>
      <c r="B3943" t="s">
        <v>81</v>
      </c>
      <c r="C3943" t="s">
        <v>65</v>
      </c>
      <c r="D3943">
        <v>10000085</v>
      </c>
      <c r="E3943">
        <v>10000085</v>
      </c>
      <c r="F3943">
        <v>11.71</v>
      </c>
      <c r="G3943">
        <v>50029112</v>
      </c>
      <c r="H3943">
        <v>0.5</v>
      </c>
      <c r="I3943">
        <v>2022</v>
      </c>
      <c r="J3943" t="s">
        <v>162</v>
      </c>
      <c r="K3943" t="s">
        <v>53</v>
      </c>
      <c r="L3943" s="127">
        <v>5.2083333333333336E-2</v>
      </c>
      <c r="M3943" t="s">
        <v>28</v>
      </c>
      <c r="N3943" t="s">
        <v>49</v>
      </c>
      <c r="O3943" t="s">
        <v>30</v>
      </c>
      <c r="P3943" t="s">
        <v>54</v>
      </c>
      <c r="Q3943" t="s">
        <v>41</v>
      </c>
      <c r="R3943" t="s">
        <v>33</v>
      </c>
      <c r="S3943" t="s">
        <v>42</v>
      </c>
      <c r="T3943" t="s">
        <v>57</v>
      </c>
      <c r="U3943" s="1" t="s">
        <v>105</v>
      </c>
      <c r="V3943">
        <v>5</v>
      </c>
      <c r="W3943">
        <v>1</v>
      </c>
      <c r="X3943">
        <v>0</v>
      </c>
      <c r="Y3943">
        <v>1</v>
      </c>
      <c r="Z3943">
        <v>1</v>
      </c>
    </row>
    <row r="3944" spans="1:26" x14ac:dyDescent="0.25">
      <c r="A3944">
        <v>107071260</v>
      </c>
      <c r="B3944" t="s">
        <v>114</v>
      </c>
      <c r="C3944" t="s">
        <v>65</v>
      </c>
      <c r="D3944">
        <v>10000040</v>
      </c>
      <c r="E3944">
        <v>10000040</v>
      </c>
      <c r="F3944">
        <v>1.2250000000000001</v>
      </c>
      <c r="G3944">
        <v>30000042</v>
      </c>
      <c r="H3944">
        <v>0.32</v>
      </c>
      <c r="I3944">
        <v>2022</v>
      </c>
      <c r="J3944" t="s">
        <v>167</v>
      </c>
      <c r="K3944" t="s">
        <v>60</v>
      </c>
      <c r="L3944" s="127">
        <v>0.82430555555555562</v>
      </c>
      <c r="M3944" t="s">
        <v>28</v>
      </c>
      <c r="N3944" t="s">
        <v>49</v>
      </c>
      <c r="O3944" t="s">
        <v>30</v>
      </c>
      <c r="P3944" t="s">
        <v>31</v>
      </c>
      <c r="Q3944" t="s">
        <v>41</v>
      </c>
      <c r="R3944" t="s">
        <v>56</v>
      </c>
      <c r="S3944" t="s">
        <v>42</v>
      </c>
      <c r="T3944" t="s">
        <v>57</v>
      </c>
      <c r="U3944" s="1" t="s">
        <v>36</v>
      </c>
      <c r="V3944">
        <v>1</v>
      </c>
      <c r="W3944">
        <v>0</v>
      </c>
      <c r="X3944">
        <v>0</v>
      </c>
      <c r="Y3944">
        <v>0</v>
      </c>
      <c r="Z3944">
        <v>0</v>
      </c>
    </row>
    <row r="3945" spans="1:26" x14ac:dyDescent="0.25">
      <c r="A3945">
        <v>107071280</v>
      </c>
      <c r="B3945" t="s">
        <v>86</v>
      </c>
      <c r="C3945" t="s">
        <v>65</v>
      </c>
      <c r="D3945">
        <v>10000026</v>
      </c>
      <c r="E3945">
        <v>10000026</v>
      </c>
      <c r="F3945">
        <v>26.265999999999998</v>
      </c>
      <c r="G3945">
        <v>200390</v>
      </c>
      <c r="H3945">
        <v>0.5</v>
      </c>
      <c r="I3945">
        <v>2022</v>
      </c>
      <c r="J3945" t="s">
        <v>167</v>
      </c>
      <c r="K3945" t="s">
        <v>27</v>
      </c>
      <c r="L3945" s="127">
        <v>0.3520833333333333</v>
      </c>
      <c r="M3945" t="s">
        <v>28</v>
      </c>
      <c r="N3945" t="s">
        <v>49</v>
      </c>
      <c r="O3945" t="s">
        <v>30</v>
      </c>
      <c r="P3945" t="s">
        <v>54</v>
      </c>
      <c r="Q3945" t="s">
        <v>32</v>
      </c>
      <c r="R3945" t="s">
        <v>33</v>
      </c>
      <c r="S3945" t="s">
        <v>34</v>
      </c>
      <c r="T3945" t="s">
        <v>35</v>
      </c>
      <c r="U3945" s="1" t="s">
        <v>43</v>
      </c>
      <c r="V3945">
        <v>1</v>
      </c>
      <c r="W3945">
        <v>0</v>
      </c>
      <c r="X3945">
        <v>0</v>
      </c>
      <c r="Y3945">
        <v>0</v>
      </c>
      <c r="Z3945">
        <v>1</v>
      </c>
    </row>
    <row r="3946" spans="1:26" x14ac:dyDescent="0.25">
      <c r="A3946">
        <v>107071285</v>
      </c>
      <c r="B3946" t="s">
        <v>117</v>
      </c>
      <c r="C3946" t="s">
        <v>65</v>
      </c>
      <c r="D3946">
        <v>10000077</v>
      </c>
      <c r="E3946">
        <v>10000077</v>
      </c>
      <c r="F3946">
        <v>19.847000000000001</v>
      </c>
      <c r="G3946">
        <v>40002321</v>
      </c>
      <c r="H3946">
        <v>0.2</v>
      </c>
      <c r="I3946">
        <v>2022</v>
      </c>
      <c r="J3946" t="s">
        <v>167</v>
      </c>
      <c r="K3946" t="s">
        <v>27</v>
      </c>
      <c r="L3946" s="127">
        <v>0.4694444444444445</v>
      </c>
      <c r="M3946" t="s">
        <v>28</v>
      </c>
      <c r="N3946" t="s">
        <v>29</v>
      </c>
      <c r="O3946" t="s">
        <v>30</v>
      </c>
      <c r="P3946" t="s">
        <v>31</v>
      </c>
      <c r="Q3946" t="s">
        <v>62</v>
      </c>
      <c r="R3946" t="s">
        <v>33</v>
      </c>
      <c r="S3946" t="s">
        <v>34</v>
      </c>
      <c r="T3946" t="s">
        <v>35</v>
      </c>
      <c r="U3946" s="1" t="s">
        <v>43</v>
      </c>
      <c r="V3946">
        <v>4</v>
      </c>
      <c r="W3946">
        <v>0</v>
      </c>
      <c r="X3946">
        <v>0</v>
      </c>
      <c r="Y3946">
        <v>0</v>
      </c>
      <c r="Z3946">
        <v>1</v>
      </c>
    </row>
    <row r="3947" spans="1:26" x14ac:dyDescent="0.25">
      <c r="A3947">
        <v>107071290</v>
      </c>
      <c r="B3947" t="s">
        <v>112</v>
      </c>
      <c r="C3947" t="s">
        <v>65</v>
      </c>
      <c r="D3947">
        <v>10000095</v>
      </c>
      <c r="E3947">
        <v>10000095</v>
      </c>
      <c r="F3947">
        <v>1.2470000000000001</v>
      </c>
      <c r="G3947">
        <v>40001002</v>
      </c>
      <c r="H3947">
        <v>0.5</v>
      </c>
      <c r="I3947">
        <v>2022</v>
      </c>
      <c r="J3947" t="s">
        <v>167</v>
      </c>
      <c r="K3947" t="s">
        <v>48</v>
      </c>
      <c r="L3947" s="127">
        <v>0.68611111111111101</v>
      </c>
      <c r="M3947" t="s">
        <v>28</v>
      </c>
      <c r="N3947" t="s">
        <v>49</v>
      </c>
      <c r="O3947" t="s">
        <v>30</v>
      </c>
      <c r="P3947" t="s">
        <v>54</v>
      </c>
      <c r="Q3947" t="s">
        <v>41</v>
      </c>
      <c r="R3947" t="s">
        <v>33</v>
      </c>
      <c r="S3947" t="s">
        <v>42</v>
      </c>
      <c r="T3947" t="s">
        <v>35</v>
      </c>
      <c r="U3947" s="1" t="s">
        <v>36</v>
      </c>
      <c r="V3947">
        <v>2</v>
      </c>
      <c r="W3947">
        <v>0</v>
      </c>
      <c r="X3947">
        <v>0</v>
      </c>
      <c r="Y3947">
        <v>0</v>
      </c>
      <c r="Z3947">
        <v>0</v>
      </c>
    </row>
    <row r="3948" spans="1:26" x14ac:dyDescent="0.25">
      <c r="A3948">
        <v>107071298</v>
      </c>
      <c r="B3948" t="s">
        <v>86</v>
      </c>
      <c r="C3948" t="s">
        <v>65</v>
      </c>
      <c r="D3948">
        <v>10000026</v>
      </c>
      <c r="E3948">
        <v>10000026</v>
      </c>
      <c r="F3948">
        <v>24.138000000000002</v>
      </c>
      <c r="G3948">
        <v>30000146</v>
      </c>
      <c r="H3948">
        <v>1</v>
      </c>
      <c r="I3948">
        <v>2022</v>
      </c>
      <c r="J3948" t="s">
        <v>167</v>
      </c>
      <c r="K3948" t="s">
        <v>39</v>
      </c>
      <c r="L3948" s="127">
        <v>0.5</v>
      </c>
      <c r="M3948" t="s">
        <v>28</v>
      </c>
      <c r="N3948" t="s">
        <v>49</v>
      </c>
      <c r="O3948" t="s">
        <v>30</v>
      </c>
      <c r="P3948" t="s">
        <v>31</v>
      </c>
      <c r="Q3948" t="s">
        <v>32</v>
      </c>
      <c r="R3948" t="s">
        <v>33</v>
      </c>
      <c r="S3948" t="s">
        <v>42</v>
      </c>
      <c r="T3948" t="s">
        <v>35</v>
      </c>
      <c r="U3948" s="1" t="s">
        <v>43</v>
      </c>
      <c r="V3948">
        <v>3</v>
      </c>
      <c r="W3948">
        <v>0</v>
      </c>
      <c r="X3948">
        <v>0</v>
      </c>
      <c r="Y3948">
        <v>0</v>
      </c>
      <c r="Z3948">
        <v>1</v>
      </c>
    </row>
    <row r="3949" spans="1:26" x14ac:dyDescent="0.25">
      <c r="A3949">
        <v>107071328</v>
      </c>
      <c r="B3949" t="s">
        <v>104</v>
      </c>
      <c r="C3949" t="s">
        <v>65</v>
      </c>
      <c r="D3949">
        <v>10000026</v>
      </c>
      <c r="E3949">
        <v>10000026</v>
      </c>
      <c r="F3949">
        <v>4.5250000000000004</v>
      </c>
      <c r="G3949">
        <v>200440</v>
      </c>
      <c r="H3949">
        <v>1</v>
      </c>
      <c r="I3949">
        <v>2022</v>
      </c>
      <c r="J3949" t="s">
        <v>167</v>
      </c>
      <c r="K3949" t="s">
        <v>27</v>
      </c>
      <c r="L3949" s="127">
        <v>0.5541666666666667</v>
      </c>
      <c r="M3949" t="s">
        <v>28</v>
      </c>
      <c r="N3949" t="s">
        <v>29</v>
      </c>
      <c r="O3949" t="s">
        <v>30</v>
      </c>
      <c r="P3949" t="s">
        <v>31</v>
      </c>
      <c r="Q3949" t="s">
        <v>62</v>
      </c>
      <c r="R3949" t="s">
        <v>33</v>
      </c>
      <c r="S3949" t="s">
        <v>34</v>
      </c>
      <c r="T3949" t="s">
        <v>35</v>
      </c>
      <c r="U3949" s="1" t="s">
        <v>36</v>
      </c>
      <c r="V3949">
        <v>6</v>
      </c>
      <c r="W3949">
        <v>0</v>
      </c>
      <c r="X3949">
        <v>0</v>
      </c>
      <c r="Y3949">
        <v>0</v>
      </c>
      <c r="Z3949">
        <v>0</v>
      </c>
    </row>
    <row r="3950" spans="1:26" x14ac:dyDescent="0.25">
      <c r="A3950">
        <v>107071352</v>
      </c>
      <c r="B3950" t="s">
        <v>81</v>
      </c>
      <c r="C3950" t="s">
        <v>65</v>
      </c>
      <c r="D3950">
        <v>10000077</v>
      </c>
      <c r="E3950">
        <v>10000077</v>
      </c>
      <c r="F3950">
        <v>22.864000000000001</v>
      </c>
      <c r="G3950">
        <v>50011776</v>
      </c>
      <c r="H3950">
        <v>9.5000000000000001E-2</v>
      </c>
      <c r="I3950">
        <v>2022</v>
      </c>
      <c r="J3950" t="s">
        <v>167</v>
      </c>
      <c r="K3950" t="s">
        <v>53</v>
      </c>
      <c r="L3950" s="127">
        <v>0.32500000000000001</v>
      </c>
      <c r="M3950" t="s">
        <v>28</v>
      </c>
      <c r="N3950" t="s">
        <v>49</v>
      </c>
      <c r="O3950" t="s">
        <v>30</v>
      </c>
      <c r="P3950" t="s">
        <v>31</v>
      </c>
      <c r="Q3950" t="s">
        <v>41</v>
      </c>
      <c r="R3950" t="s">
        <v>66</v>
      </c>
      <c r="S3950" t="s">
        <v>42</v>
      </c>
      <c r="T3950" t="s">
        <v>35</v>
      </c>
      <c r="U3950" s="1" t="s">
        <v>36</v>
      </c>
      <c r="V3950">
        <v>3</v>
      </c>
      <c r="W3950">
        <v>0</v>
      </c>
      <c r="X3950">
        <v>0</v>
      </c>
      <c r="Y3950">
        <v>0</v>
      </c>
      <c r="Z3950">
        <v>0</v>
      </c>
    </row>
    <row r="3951" spans="1:26" x14ac:dyDescent="0.25">
      <c r="A3951">
        <v>107071354</v>
      </c>
      <c r="B3951" t="s">
        <v>90</v>
      </c>
      <c r="C3951" t="s">
        <v>65</v>
      </c>
      <c r="D3951">
        <v>10000040</v>
      </c>
      <c r="E3951">
        <v>10000040</v>
      </c>
      <c r="F3951">
        <v>9.5749999999999993</v>
      </c>
      <c r="G3951">
        <v>20000117</v>
      </c>
      <c r="H3951">
        <v>9.5000000000000001E-2</v>
      </c>
      <c r="I3951">
        <v>2022</v>
      </c>
      <c r="J3951" t="s">
        <v>167</v>
      </c>
      <c r="K3951" t="s">
        <v>53</v>
      </c>
      <c r="L3951" s="127">
        <v>0.69166666666666676</v>
      </c>
      <c r="M3951" t="s">
        <v>28</v>
      </c>
      <c r="N3951" t="s">
        <v>29</v>
      </c>
      <c r="O3951" t="s">
        <v>30</v>
      </c>
      <c r="P3951" t="s">
        <v>54</v>
      </c>
      <c r="Q3951" t="s">
        <v>62</v>
      </c>
      <c r="R3951" t="s">
        <v>33</v>
      </c>
      <c r="S3951" t="s">
        <v>34</v>
      </c>
      <c r="T3951" t="s">
        <v>35</v>
      </c>
      <c r="U3951" s="1" t="s">
        <v>36</v>
      </c>
      <c r="V3951">
        <v>1</v>
      </c>
      <c r="W3951">
        <v>0</v>
      </c>
      <c r="X3951">
        <v>0</v>
      </c>
      <c r="Y3951">
        <v>0</v>
      </c>
      <c r="Z3951">
        <v>0</v>
      </c>
    </row>
    <row r="3952" spans="1:26" x14ac:dyDescent="0.25">
      <c r="A3952">
        <v>107071380</v>
      </c>
      <c r="B3952" t="s">
        <v>114</v>
      </c>
      <c r="C3952" t="s">
        <v>38</v>
      </c>
      <c r="D3952">
        <v>20000070</v>
      </c>
      <c r="E3952">
        <v>20000070</v>
      </c>
      <c r="F3952">
        <v>10.108000000000001</v>
      </c>
      <c r="G3952">
        <v>40002565</v>
      </c>
      <c r="H3952">
        <v>0.5</v>
      </c>
      <c r="I3952">
        <v>2022</v>
      </c>
      <c r="J3952" t="s">
        <v>167</v>
      </c>
      <c r="K3952" t="s">
        <v>27</v>
      </c>
      <c r="L3952" s="127">
        <v>0.80902777777777779</v>
      </c>
      <c r="M3952" t="s">
        <v>28</v>
      </c>
      <c r="N3952" t="s">
        <v>29</v>
      </c>
      <c r="O3952" t="s">
        <v>30</v>
      </c>
      <c r="P3952" t="s">
        <v>31</v>
      </c>
      <c r="Q3952" t="s">
        <v>62</v>
      </c>
      <c r="R3952" t="s">
        <v>33</v>
      </c>
      <c r="S3952" t="s">
        <v>34</v>
      </c>
      <c r="T3952" t="s">
        <v>35</v>
      </c>
      <c r="U3952" s="1" t="s">
        <v>64</v>
      </c>
      <c r="V3952">
        <v>3</v>
      </c>
      <c r="W3952">
        <v>0</v>
      </c>
      <c r="X3952">
        <v>0</v>
      </c>
      <c r="Y3952">
        <v>1</v>
      </c>
      <c r="Z3952">
        <v>0</v>
      </c>
    </row>
    <row r="3953" spans="1:26" x14ac:dyDescent="0.25">
      <c r="A3953">
        <v>107071443</v>
      </c>
      <c r="B3953" t="s">
        <v>81</v>
      </c>
      <c r="C3953" t="s">
        <v>65</v>
      </c>
      <c r="D3953">
        <v>10000077</v>
      </c>
      <c r="E3953">
        <v>10000077</v>
      </c>
      <c r="F3953">
        <v>22.965</v>
      </c>
      <c r="G3953">
        <v>50011776</v>
      </c>
      <c r="H3953">
        <v>6.0000000000000001E-3</v>
      </c>
      <c r="I3953">
        <v>2022</v>
      </c>
      <c r="J3953" t="s">
        <v>167</v>
      </c>
      <c r="K3953" t="s">
        <v>55</v>
      </c>
      <c r="L3953" s="127">
        <v>0.37847222222222227</v>
      </c>
      <c r="M3953" t="s">
        <v>28</v>
      </c>
      <c r="N3953" t="s">
        <v>29</v>
      </c>
      <c r="O3953" t="s">
        <v>30</v>
      </c>
      <c r="P3953" t="s">
        <v>31</v>
      </c>
      <c r="Q3953" t="s">
        <v>41</v>
      </c>
      <c r="R3953" t="s">
        <v>84</v>
      </c>
      <c r="S3953" t="s">
        <v>42</v>
      </c>
      <c r="T3953" t="s">
        <v>35</v>
      </c>
      <c r="U3953" s="1" t="s">
        <v>36</v>
      </c>
      <c r="V3953">
        <v>3</v>
      </c>
      <c r="W3953">
        <v>0</v>
      </c>
      <c r="X3953">
        <v>0</v>
      </c>
      <c r="Y3953">
        <v>0</v>
      </c>
      <c r="Z3953">
        <v>0</v>
      </c>
    </row>
    <row r="3954" spans="1:26" x14ac:dyDescent="0.25">
      <c r="A3954">
        <v>107071478</v>
      </c>
      <c r="B3954" t="s">
        <v>81</v>
      </c>
      <c r="C3954" t="s">
        <v>65</v>
      </c>
      <c r="D3954">
        <v>10000485</v>
      </c>
      <c r="E3954">
        <v>10800485</v>
      </c>
      <c r="F3954">
        <v>30.009</v>
      </c>
      <c r="G3954">
        <v>50025426</v>
      </c>
      <c r="H3954">
        <v>1</v>
      </c>
      <c r="I3954">
        <v>2022</v>
      </c>
      <c r="J3954" t="s">
        <v>162</v>
      </c>
      <c r="K3954" t="s">
        <v>53</v>
      </c>
      <c r="L3954" s="127">
        <v>0.71527777777777779</v>
      </c>
      <c r="M3954" t="s">
        <v>28</v>
      </c>
      <c r="N3954" t="s">
        <v>49</v>
      </c>
      <c r="O3954" t="s">
        <v>30</v>
      </c>
      <c r="P3954" t="s">
        <v>31</v>
      </c>
      <c r="Q3954" t="s">
        <v>41</v>
      </c>
      <c r="R3954" t="s">
        <v>33</v>
      </c>
      <c r="S3954" t="s">
        <v>42</v>
      </c>
      <c r="T3954" t="s">
        <v>35</v>
      </c>
      <c r="U3954" s="1" t="s">
        <v>36</v>
      </c>
      <c r="V3954">
        <v>2</v>
      </c>
      <c r="W3954">
        <v>0</v>
      </c>
      <c r="X3954">
        <v>0</v>
      </c>
      <c r="Y3954">
        <v>0</v>
      </c>
      <c r="Z3954">
        <v>0</v>
      </c>
    </row>
    <row r="3955" spans="1:26" x14ac:dyDescent="0.25">
      <c r="A3955">
        <v>107071499</v>
      </c>
      <c r="B3955" t="s">
        <v>104</v>
      </c>
      <c r="C3955" t="s">
        <v>65</v>
      </c>
      <c r="D3955">
        <v>10000026</v>
      </c>
      <c r="E3955">
        <v>10000026</v>
      </c>
      <c r="F3955">
        <v>3.5409999999999999</v>
      </c>
      <c r="G3955">
        <v>20000025</v>
      </c>
      <c r="H3955">
        <v>0.25</v>
      </c>
      <c r="I3955">
        <v>2022</v>
      </c>
      <c r="J3955" t="s">
        <v>167</v>
      </c>
      <c r="K3955" t="s">
        <v>39</v>
      </c>
      <c r="L3955" s="127">
        <v>0.18194444444444444</v>
      </c>
      <c r="M3955" t="s">
        <v>28</v>
      </c>
      <c r="N3955" t="s">
        <v>49</v>
      </c>
      <c r="O3955" t="s">
        <v>30</v>
      </c>
      <c r="P3955" t="s">
        <v>31</v>
      </c>
      <c r="Q3955" t="s">
        <v>41</v>
      </c>
      <c r="R3955" t="s">
        <v>75</v>
      </c>
      <c r="S3955" t="s">
        <v>42</v>
      </c>
      <c r="T3955" t="s">
        <v>57</v>
      </c>
      <c r="U3955" s="1" t="s">
        <v>36</v>
      </c>
      <c r="V3955">
        <v>1</v>
      </c>
      <c r="W3955">
        <v>0</v>
      </c>
      <c r="X3955">
        <v>0</v>
      </c>
      <c r="Y3955">
        <v>0</v>
      </c>
      <c r="Z3955">
        <v>0</v>
      </c>
    </row>
    <row r="3956" spans="1:26" x14ac:dyDescent="0.25">
      <c r="A3956">
        <v>107071527</v>
      </c>
      <c r="B3956" t="s">
        <v>25</v>
      </c>
      <c r="C3956" t="s">
        <v>65</v>
      </c>
      <c r="D3956">
        <v>10000040</v>
      </c>
      <c r="E3956">
        <v>10000040</v>
      </c>
      <c r="F3956">
        <v>999.99900000000002</v>
      </c>
      <c r="G3956">
        <v>40002047</v>
      </c>
      <c r="H3956">
        <v>1.5</v>
      </c>
      <c r="I3956">
        <v>2022</v>
      </c>
      <c r="J3956" t="s">
        <v>167</v>
      </c>
      <c r="K3956" t="s">
        <v>39</v>
      </c>
      <c r="L3956" s="127">
        <v>0.29375000000000001</v>
      </c>
      <c r="M3956" t="s">
        <v>28</v>
      </c>
      <c r="N3956" t="s">
        <v>49</v>
      </c>
      <c r="O3956" t="s">
        <v>30</v>
      </c>
      <c r="P3956" t="s">
        <v>31</v>
      </c>
      <c r="Q3956" t="s">
        <v>32</v>
      </c>
      <c r="R3956" t="s">
        <v>33</v>
      </c>
      <c r="S3956" t="s">
        <v>34</v>
      </c>
      <c r="T3956" t="s">
        <v>35</v>
      </c>
      <c r="U3956" s="1" t="s">
        <v>36</v>
      </c>
      <c r="V3956">
        <v>2</v>
      </c>
      <c r="W3956">
        <v>0</v>
      </c>
      <c r="X3956">
        <v>0</v>
      </c>
      <c r="Y3956">
        <v>0</v>
      </c>
      <c r="Z3956">
        <v>0</v>
      </c>
    </row>
    <row r="3957" spans="1:26" x14ac:dyDescent="0.25">
      <c r="A3957">
        <v>107071582</v>
      </c>
      <c r="B3957" t="s">
        <v>25</v>
      </c>
      <c r="C3957" t="s">
        <v>65</v>
      </c>
      <c r="D3957">
        <v>10000040</v>
      </c>
      <c r="E3957">
        <v>10000040</v>
      </c>
      <c r="F3957">
        <v>27.161999999999999</v>
      </c>
      <c r="G3957">
        <v>20000070</v>
      </c>
      <c r="H3957">
        <v>2.3E-2</v>
      </c>
      <c r="I3957">
        <v>2022</v>
      </c>
      <c r="J3957" t="s">
        <v>167</v>
      </c>
      <c r="K3957" t="s">
        <v>39</v>
      </c>
      <c r="L3957" s="127">
        <v>0.39861111111111108</v>
      </c>
      <c r="M3957" t="s">
        <v>28</v>
      </c>
      <c r="N3957" t="s">
        <v>29</v>
      </c>
      <c r="O3957" t="s">
        <v>30</v>
      </c>
      <c r="P3957" t="s">
        <v>54</v>
      </c>
      <c r="Q3957" t="s">
        <v>41</v>
      </c>
      <c r="R3957" t="s">
        <v>33</v>
      </c>
      <c r="S3957" t="s">
        <v>42</v>
      </c>
      <c r="T3957" t="s">
        <v>35</v>
      </c>
      <c r="U3957" s="1" t="s">
        <v>43</v>
      </c>
      <c r="V3957">
        <v>2</v>
      </c>
      <c r="W3957">
        <v>0</v>
      </c>
      <c r="X3957">
        <v>0</v>
      </c>
      <c r="Y3957">
        <v>0</v>
      </c>
      <c r="Z3957">
        <v>1</v>
      </c>
    </row>
    <row r="3958" spans="1:26" x14ac:dyDescent="0.25">
      <c r="A3958">
        <v>107071602</v>
      </c>
      <c r="B3958" t="s">
        <v>86</v>
      </c>
      <c r="C3958" t="s">
        <v>65</v>
      </c>
      <c r="D3958">
        <v>10000026</v>
      </c>
      <c r="E3958">
        <v>10000026</v>
      </c>
      <c r="F3958">
        <v>20.957000000000001</v>
      </c>
      <c r="G3958">
        <v>200330</v>
      </c>
      <c r="H3958">
        <v>0.2</v>
      </c>
      <c r="I3958">
        <v>2022</v>
      </c>
      <c r="J3958" t="s">
        <v>167</v>
      </c>
      <c r="K3958" t="s">
        <v>48</v>
      </c>
      <c r="L3958" s="127">
        <v>0.69097222222222221</v>
      </c>
      <c r="M3958" t="s">
        <v>28</v>
      </c>
      <c r="N3958" t="s">
        <v>49</v>
      </c>
      <c r="O3958" t="s">
        <v>30</v>
      </c>
      <c r="P3958" t="s">
        <v>68</v>
      </c>
      <c r="Q3958" t="s">
        <v>41</v>
      </c>
      <c r="R3958" t="s">
        <v>33</v>
      </c>
      <c r="S3958" t="s">
        <v>42</v>
      </c>
      <c r="T3958" t="s">
        <v>35</v>
      </c>
      <c r="U3958" s="1" t="s">
        <v>36</v>
      </c>
      <c r="V3958">
        <v>6</v>
      </c>
      <c r="W3958">
        <v>0</v>
      </c>
      <c r="X3958">
        <v>0</v>
      </c>
      <c r="Y3958">
        <v>0</v>
      </c>
      <c r="Z3958">
        <v>0</v>
      </c>
    </row>
    <row r="3959" spans="1:26" x14ac:dyDescent="0.25">
      <c r="A3959">
        <v>107071645</v>
      </c>
      <c r="B3959" t="s">
        <v>114</v>
      </c>
      <c r="C3959" t="s">
        <v>65</v>
      </c>
      <c r="D3959">
        <v>10000040</v>
      </c>
      <c r="E3959">
        <v>10000040</v>
      </c>
      <c r="F3959">
        <v>5.1079999999999997</v>
      </c>
      <c r="G3959">
        <v>203150</v>
      </c>
      <c r="H3959">
        <v>0.05</v>
      </c>
      <c r="I3959">
        <v>2022</v>
      </c>
      <c r="J3959" t="s">
        <v>167</v>
      </c>
      <c r="K3959" t="s">
        <v>58</v>
      </c>
      <c r="L3959" s="127">
        <v>0.19722222222222222</v>
      </c>
      <c r="M3959" t="s">
        <v>28</v>
      </c>
      <c r="N3959" t="s">
        <v>29</v>
      </c>
      <c r="O3959" t="s">
        <v>30</v>
      </c>
      <c r="P3959" t="s">
        <v>54</v>
      </c>
      <c r="Q3959" t="s">
        <v>41</v>
      </c>
      <c r="R3959" t="s">
        <v>33</v>
      </c>
      <c r="S3959" t="s">
        <v>42</v>
      </c>
      <c r="T3959" t="s">
        <v>57</v>
      </c>
      <c r="U3959" s="1" t="s">
        <v>116</v>
      </c>
      <c r="V3959">
        <v>1</v>
      </c>
      <c r="W3959">
        <v>0</v>
      </c>
      <c r="X3959">
        <v>0</v>
      </c>
      <c r="Y3959">
        <v>0</v>
      </c>
      <c r="Z3959">
        <v>0</v>
      </c>
    </row>
    <row r="3960" spans="1:26" x14ac:dyDescent="0.25">
      <c r="A3960">
        <v>107071652</v>
      </c>
      <c r="B3960" t="s">
        <v>106</v>
      </c>
      <c r="C3960" t="s">
        <v>65</v>
      </c>
      <c r="D3960">
        <v>10000095</v>
      </c>
      <c r="E3960">
        <v>10000095</v>
      </c>
      <c r="F3960">
        <v>25.667999999999999</v>
      </c>
      <c r="G3960">
        <v>30000082</v>
      </c>
      <c r="H3960">
        <v>0.9</v>
      </c>
      <c r="I3960">
        <v>2022</v>
      </c>
      <c r="J3960" t="s">
        <v>167</v>
      </c>
      <c r="K3960" t="s">
        <v>58</v>
      </c>
      <c r="L3960" s="127">
        <v>0.95833333333333337</v>
      </c>
      <c r="M3960" t="s">
        <v>28</v>
      </c>
      <c r="N3960" t="s">
        <v>29</v>
      </c>
      <c r="O3960" t="s">
        <v>30</v>
      </c>
      <c r="P3960" t="s">
        <v>54</v>
      </c>
      <c r="Q3960" t="s">
        <v>32</v>
      </c>
      <c r="R3960" t="s">
        <v>33</v>
      </c>
      <c r="S3960" t="s">
        <v>34</v>
      </c>
      <c r="T3960" t="s">
        <v>57</v>
      </c>
      <c r="U3960" s="1" t="s">
        <v>36</v>
      </c>
      <c r="V3960">
        <v>2</v>
      </c>
      <c r="W3960">
        <v>0</v>
      </c>
      <c r="X3960">
        <v>0</v>
      </c>
      <c r="Y3960">
        <v>0</v>
      </c>
      <c r="Z3960">
        <v>0</v>
      </c>
    </row>
    <row r="3961" spans="1:26" x14ac:dyDescent="0.25">
      <c r="A3961">
        <v>107071694</v>
      </c>
      <c r="B3961" t="s">
        <v>80</v>
      </c>
      <c r="C3961" t="s">
        <v>122</v>
      </c>
      <c r="D3961">
        <v>40001912</v>
      </c>
      <c r="E3961">
        <v>40001912</v>
      </c>
      <c r="F3961">
        <v>2.738</v>
      </c>
      <c r="G3961">
        <v>40001924</v>
      </c>
      <c r="H3961">
        <v>1.1000000000000001</v>
      </c>
      <c r="I3961">
        <v>2022</v>
      </c>
      <c r="J3961" t="s">
        <v>167</v>
      </c>
      <c r="K3961" t="s">
        <v>48</v>
      </c>
      <c r="L3961" s="127">
        <v>0.48888888888888887</v>
      </c>
      <c r="M3961" t="s">
        <v>51</v>
      </c>
      <c r="N3961" t="s">
        <v>49</v>
      </c>
      <c r="O3961" t="s">
        <v>30</v>
      </c>
      <c r="P3961" t="s">
        <v>54</v>
      </c>
      <c r="Q3961" t="s">
        <v>41</v>
      </c>
      <c r="R3961" t="s">
        <v>33</v>
      </c>
      <c r="S3961" t="s">
        <v>42</v>
      </c>
      <c r="T3961" t="s">
        <v>35</v>
      </c>
      <c r="U3961" s="1" t="s">
        <v>36</v>
      </c>
      <c r="V3961">
        <v>2</v>
      </c>
      <c r="W3961">
        <v>0</v>
      </c>
      <c r="X3961">
        <v>0</v>
      </c>
      <c r="Y3961">
        <v>0</v>
      </c>
      <c r="Z3961">
        <v>0</v>
      </c>
    </row>
    <row r="3962" spans="1:26" x14ac:dyDescent="0.25">
      <c r="A3962">
        <v>107071734</v>
      </c>
      <c r="B3962" t="s">
        <v>25</v>
      </c>
      <c r="C3962" t="s">
        <v>65</v>
      </c>
      <c r="D3962">
        <v>10000040</v>
      </c>
      <c r="E3962">
        <v>10000040</v>
      </c>
      <c r="F3962">
        <v>20.934999999999999</v>
      </c>
      <c r="G3962">
        <v>40005220</v>
      </c>
      <c r="H3962">
        <v>2.3E-2</v>
      </c>
      <c r="I3962">
        <v>2022</v>
      </c>
      <c r="J3962" t="s">
        <v>167</v>
      </c>
      <c r="K3962" t="s">
        <v>48</v>
      </c>
      <c r="L3962" s="127">
        <v>0.87152777777777779</v>
      </c>
      <c r="M3962" t="s">
        <v>28</v>
      </c>
      <c r="N3962" t="s">
        <v>29</v>
      </c>
      <c r="O3962" t="s">
        <v>30</v>
      </c>
      <c r="P3962" t="s">
        <v>54</v>
      </c>
      <c r="Q3962" t="s">
        <v>41</v>
      </c>
      <c r="R3962" t="s">
        <v>33</v>
      </c>
      <c r="S3962" t="s">
        <v>42</v>
      </c>
      <c r="T3962" t="s">
        <v>57</v>
      </c>
      <c r="U3962" s="1" t="s">
        <v>36</v>
      </c>
      <c r="V3962">
        <v>2</v>
      </c>
      <c r="W3962">
        <v>0</v>
      </c>
      <c r="X3962">
        <v>0</v>
      </c>
      <c r="Y3962">
        <v>0</v>
      </c>
      <c r="Z3962">
        <v>0</v>
      </c>
    </row>
    <row r="3963" spans="1:26" x14ac:dyDescent="0.25">
      <c r="A3963">
        <v>107071755</v>
      </c>
      <c r="B3963" t="s">
        <v>25</v>
      </c>
      <c r="C3963" t="s">
        <v>65</v>
      </c>
      <c r="D3963">
        <v>10000040</v>
      </c>
      <c r="E3963">
        <v>10000040</v>
      </c>
      <c r="F3963">
        <v>999.99900000000002</v>
      </c>
      <c r="G3963">
        <v>20000070</v>
      </c>
      <c r="H3963">
        <v>2</v>
      </c>
      <c r="I3963">
        <v>2022</v>
      </c>
      <c r="J3963" t="s">
        <v>167</v>
      </c>
      <c r="K3963" t="s">
        <v>53</v>
      </c>
      <c r="L3963" s="127">
        <v>0.26319444444444445</v>
      </c>
      <c r="M3963" t="s">
        <v>28</v>
      </c>
      <c r="N3963" t="s">
        <v>29</v>
      </c>
      <c r="O3963" t="s">
        <v>30</v>
      </c>
      <c r="P3963" t="s">
        <v>31</v>
      </c>
      <c r="Q3963" t="s">
        <v>41</v>
      </c>
      <c r="R3963" t="s">
        <v>33</v>
      </c>
      <c r="S3963" t="s">
        <v>42</v>
      </c>
      <c r="T3963" t="s">
        <v>35</v>
      </c>
      <c r="U3963" s="1" t="s">
        <v>36</v>
      </c>
      <c r="V3963">
        <v>2</v>
      </c>
      <c r="W3963">
        <v>0</v>
      </c>
      <c r="X3963">
        <v>0</v>
      </c>
      <c r="Y3963">
        <v>0</v>
      </c>
      <c r="Z3963">
        <v>0</v>
      </c>
    </row>
    <row r="3964" spans="1:26" x14ac:dyDescent="0.25">
      <c r="A3964">
        <v>107071763</v>
      </c>
      <c r="B3964" t="s">
        <v>117</v>
      </c>
      <c r="C3964" t="s">
        <v>65</v>
      </c>
      <c r="D3964">
        <v>10000077</v>
      </c>
      <c r="E3964">
        <v>10000077</v>
      </c>
      <c r="F3964">
        <v>19.847000000000001</v>
      </c>
      <c r="G3964">
        <v>40002321</v>
      </c>
      <c r="H3964">
        <v>0.2</v>
      </c>
      <c r="I3964">
        <v>2022</v>
      </c>
      <c r="J3964" t="s">
        <v>167</v>
      </c>
      <c r="K3964" t="s">
        <v>27</v>
      </c>
      <c r="L3964" s="127">
        <v>0.47013888888888888</v>
      </c>
      <c r="M3964" t="s">
        <v>28</v>
      </c>
      <c r="N3964" t="s">
        <v>29</v>
      </c>
      <c r="O3964" t="s">
        <v>30</v>
      </c>
      <c r="P3964" t="s">
        <v>31</v>
      </c>
      <c r="Q3964" t="s">
        <v>62</v>
      </c>
      <c r="R3964" t="s">
        <v>33</v>
      </c>
      <c r="S3964" t="s">
        <v>34</v>
      </c>
      <c r="T3964" t="s">
        <v>35</v>
      </c>
      <c r="U3964" s="1" t="s">
        <v>43</v>
      </c>
      <c r="V3964">
        <v>4</v>
      </c>
      <c r="W3964">
        <v>0</v>
      </c>
      <c r="X3964">
        <v>0</v>
      </c>
      <c r="Y3964">
        <v>0</v>
      </c>
      <c r="Z3964">
        <v>2</v>
      </c>
    </row>
    <row r="3965" spans="1:26" x14ac:dyDescent="0.25">
      <c r="A3965">
        <v>107071780</v>
      </c>
      <c r="B3965" t="s">
        <v>114</v>
      </c>
      <c r="C3965" t="s">
        <v>65</v>
      </c>
      <c r="D3965">
        <v>10000040</v>
      </c>
      <c r="E3965">
        <v>10000040</v>
      </c>
      <c r="F3965">
        <v>1.206</v>
      </c>
      <c r="G3965">
        <v>203110</v>
      </c>
      <c r="H3965">
        <v>0.05</v>
      </c>
      <c r="I3965">
        <v>2022</v>
      </c>
      <c r="J3965" t="s">
        <v>162</v>
      </c>
      <c r="K3965" t="s">
        <v>60</v>
      </c>
      <c r="L3965" s="127">
        <v>0.57361111111111118</v>
      </c>
      <c r="M3965" t="s">
        <v>28</v>
      </c>
      <c r="N3965" t="s">
        <v>29</v>
      </c>
      <c r="O3965" t="s">
        <v>30</v>
      </c>
      <c r="P3965" t="s">
        <v>54</v>
      </c>
      <c r="Q3965" t="s">
        <v>41</v>
      </c>
      <c r="R3965" t="s">
        <v>56</v>
      </c>
      <c r="S3965" t="s">
        <v>42</v>
      </c>
      <c r="T3965" t="s">
        <v>35</v>
      </c>
      <c r="U3965" s="1" t="s">
        <v>36</v>
      </c>
      <c r="V3965">
        <v>5</v>
      </c>
      <c r="W3965">
        <v>0</v>
      </c>
      <c r="X3965">
        <v>0</v>
      </c>
      <c r="Y3965">
        <v>0</v>
      </c>
      <c r="Z3965">
        <v>0</v>
      </c>
    </row>
    <row r="3966" spans="1:26" x14ac:dyDescent="0.25">
      <c r="A3966">
        <v>107071793</v>
      </c>
      <c r="B3966" t="s">
        <v>25</v>
      </c>
      <c r="C3966" t="s">
        <v>65</v>
      </c>
      <c r="D3966">
        <v>10000040</v>
      </c>
      <c r="E3966">
        <v>10000040</v>
      </c>
      <c r="F3966">
        <v>999.99900000000002</v>
      </c>
      <c r="G3966">
        <v>20000070</v>
      </c>
      <c r="H3966">
        <v>2</v>
      </c>
      <c r="I3966">
        <v>2022</v>
      </c>
      <c r="J3966" t="s">
        <v>167</v>
      </c>
      <c r="K3966" t="s">
        <v>53</v>
      </c>
      <c r="L3966" s="127">
        <v>0.31180555555555556</v>
      </c>
      <c r="M3966" t="s">
        <v>28</v>
      </c>
      <c r="N3966" t="s">
        <v>29</v>
      </c>
      <c r="O3966" t="s">
        <v>30</v>
      </c>
      <c r="P3966" t="s">
        <v>31</v>
      </c>
      <c r="Q3966" t="s">
        <v>41</v>
      </c>
      <c r="R3966" t="s">
        <v>33</v>
      </c>
      <c r="S3966" t="s">
        <v>42</v>
      </c>
      <c r="T3966" t="s">
        <v>35</v>
      </c>
      <c r="U3966" s="1" t="s">
        <v>36</v>
      </c>
      <c r="V3966">
        <v>2</v>
      </c>
      <c r="W3966">
        <v>0</v>
      </c>
      <c r="X3966">
        <v>0</v>
      </c>
      <c r="Y3966">
        <v>0</v>
      </c>
      <c r="Z3966">
        <v>0</v>
      </c>
    </row>
    <row r="3967" spans="1:26" x14ac:dyDescent="0.25">
      <c r="A3967">
        <v>107071799</v>
      </c>
      <c r="B3967" t="s">
        <v>114</v>
      </c>
      <c r="C3967" t="s">
        <v>67</v>
      </c>
      <c r="D3967">
        <v>30000042</v>
      </c>
      <c r="E3967">
        <v>30000042</v>
      </c>
      <c r="F3967">
        <v>13.321</v>
      </c>
      <c r="G3967">
        <v>40002670</v>
      </c>
      <c r="H3967">
        <v>0.1</v>
      </c>
      <c r="I3967">
        <v>2022</v>
      </c>
      <c r="J3967" t="s">
        <v>167</v>
      </c>
      <c r="K3967" t="s">
        <v>55</v>
      </c>
      <c r="L3967" s="127">
        <v>0.4368055555555555</v>
      </c>
      <c r="M3967" t="s">
        <v>28</v>
      </c>
      <c r="N3967" t="s">
        <v>49</v>
      </c>
      <c r="O3967" t="s">
        <v>30</v>
      </c>
      <c r="P3967" t="s">
        <v>31</v>
      </c>
      <c r="Q3967" t="s">
        <v>41</v>
      </c>
      <c r="R3967" t="s">
        <v>33</v>
      </c>
      <c r="S3967" t="s">
        <v>42</v>
      </c>
      <c r="T3967" t="s">
        <v>35</v>
      </c>
      <c r="U3967" s="1" t="s">
        <v>36</v>
      </c>
      <c r="V3967">
        <v>1</v>
      </c>
      <c r="W3967">
        <v>0</v>
      </c>
      <c r="X3967">
        <v>0</v>
      </c>
      <c r="Y3967">
        <v>0</v>
      </c>
      <c r="Z3967">
        <v>0</v>
      </c>
    </row>
    <row r="3968" spans="1:26" x14ac:dyDescent="0.25">
      <c r="A3968">
        <v>107071837</v>
      </c>
      <c r="B3968" t="s">
        <v>114</v>
      </c>
      <c r="C3968" t="s">
        <v>67</v>
      </c>
      <c r="D3968">
        <v>30000042</v>
      </c>
      <c r="E3968">
        <v>30000042</v>
      </c>
      <c r="F3968">
        <v>13.151999999999999</v>
      </c>
      <c r="G3968">
        <v>40001705</v>
      </c>
      <c r="H3968">
        <v>1.9E-2</v>
      </c>
      <c r="I3968">
        <v>2022</v>
      </c>
      <c r="J3968" t="s">
        <v>162</v>
      </c>
      <c r="K3968" t="s">
        <v>39</v>
      </c>
      <c r="L3968" s="127">
        <v>0.37986111111111115</v>
      </c>
      <c r="M3968" t="s">
        <v>28</v>
      </c>
      <c r="N3968" t="s">
        <v>49</v>
      </c>
      <c r="O3968" t="s">
        <v>30</v>
      </c>
      <c r="P3968" t="s">
        <v>54</v>
      </c>
      <c r="Q3968" t="s">
        <v>41</v>
      </c>
      <c r="R3968" t="s">
        <v>33</v>
      </c>
      <c r="S3968" t="s">
        <v>42</v>
      </c>
      <c r="T3968" t="s">
        <v>35</v>
      </c>
      <c r="U3968" s="1" t="s">
        <v>36</v>
      </c>
      <c r="V3968">
        <v>2</v>
      </c>
      <c r="W3968">
        <v>0</v>
      </c>
      <c r="X3968">
        <v>0</v>
      </c>
      <c r="Y3968">
        <v>0</v>
      </c>
      <c r="Z3968">
        <v>0</v>
      </c>
    </row>
    <row r="3969" spans="1:26" x14ac:dyDescent="0.25">
      <c r="A3969">
        <v>107071925</v>
      </c>
      <c r="B3969" t="s">
        <v>25</v>
      </c>
      <c r="C3969" t="s">
        <v>67</v>
      </c>
      <c r="D3969">
        <v>30000050</v>
      </c>
      <c r="E3969">
        <v>30000050</v>
      </c>
      <c r="F3969">
        <v>1.7130000000000001</v>
      </c>
      <c r="G3969">
        <v>40005354</v>
      </c>
      <c r="H3969">
        <v>7.0000000000000001E-3</v>
      </c>
      <c r="I3969">
        <v>2022</v>
      </c>
      <c r="J3969" t="s">
        <v>167</v>
      </c>
      <c r="K3969" t="s">
        <v>53</v>
      </c>
      <c r="L3969" s="127">
        <v>0.32847222222222222</v>
      </c>
      <c r="M3969" t="s">
        <v>28</v>
      </c>
      <c r="N3969" t="s">
        <v>29</v>
      </c>
      <c r="O3969" t="s">
        <v>30</v>
      </c>
      <c r="P3969" t="s">
        <v>68</v>
      </c>
      <c r="Q3969" t="s">
        <v>41</v>
      </c>
      <c r="R3969" t="s">
        <v>33</v>
      </c>
      <c r="S3969" t="s">
        <v>42</v>
      </c>
      <c r="T3969" t="s">
        <v>35</v>
      </c>
      <c r="U3969" s="1" t="s">
        <v>36</v>
      </c>
      <c r="V3969">
        <v>4</v>
      </c>
      <c r="W3969">
        <v>0</v>
      </c>
      <c r="X3969">
        <v>0</v>
      </c>
      <c r="Y3969">
        <v>0</v>
      </c>
      <c r="Z3969">
        <v>0</v>
      </c>
    </row>
    <row r="3970" spans="1:26" x14ac:dyDescent="0.25">
      <c r="A3970">
        <v>107071959</v>
      </c>
      <c r="B3970" t="s">
        <v>117</v>
      </c>
      <c r="C3970" t="s">
        <v>65</v>
      </c>
      <c r="D3970">
        <v>10000040</v>
      </c>
      <c r="E3970">
        <v>10000040</v>
      </c>
      <c r="F3970">
        <v>12.420999999999999</v>
      </c>
      <c r="G3970">
        <v>201520</v>
      </c>
      <c r="H3970">
        <v>0.1</v>
      </c>
      <c r="I3970">
        <v>2022</v>
      </c>
      <c r="J3970" t="s">
        <v>167</v>
      </c>
      <c r="K3970" t="s">
        <v>60</v>
      </c>
      <c r="L3970" s="127">
        <v>0.84583333333333333</v>
      </c>
      <c r="M3970" t="s">
        <v>28</v>
      </c>
      <c r="N3970" t="s">
        <v>49</v>
      </c>
      <c r="O3970" t="s">
        <v>30</v>
      </c>
      <c r="P3970" t="s">
        <v>31</v>
      </c>
      <c r="Q3970" t="s">
        <v>62</v>
      </c>
      <c r="R3970" t="s">
        <v>66</v>
      </c>
      <c r="S3970" t="s">
        <v>34</v>
      </c>
      <c r="T3970" t="s">
        <v>57</v>
      </c>
      <c r="U3970" s="1" t="s">
        <v>36</v>
      </c>
      <c r="V3970">
        <v>2</v>
      </c>
      <c r="W3970">
        <v>0</v>
      </c>
      <c r="X3970">
        <v>0</v>
      </c>
      <c r="Y3970">
        <v>0</v>
      </c>
      <c r="Z3970">
        <v>0</v>
      </c>
    </row>
    <row r="3971" spans="1:26" x14ac:dyDescent="0.25">
      <c r="A3971">
        <v>107071982</v>
      </c>
      <c r="B3971" t="s">
        <v>25</v>
      </c>
      <c r="C3971" t="s">
        <v>65</v>
      </c>
      <c r="D3971">
        <v>10000040</v>
      </c>
      <c r="E3971">
        <v>10000040</v>
      </c>
      <c r="F3971">
        <v>21.988</v>
      </c>
      <c r="G3971">
        <v>29000070</v>
      </c>
      <c r="H3971">
        <v>1</v>
      </c>
      <c r="I3971">
        <v>2022</v>
      </c>
      <c r="J3971" t="s">
        <v>162</v>
      </c>
      <c r="K3971" t="s">
        <v>58</v>
      </c>
      <c r="L3971" s="127">
        <v>0.49305555555555558</v>
      </c>
      <c r="M3971" t="s">
        <v>28</v>
      </c>
      <c r="N3971" t="s">
        <v>49</v>
      </c>
      <c r="O3971" t="s">
        <v>30</v>
      </c>
      <c r="P3971" t="s">
        <v>31</v>
      </c>
      <c r="Q3971" t="s">
        <v>41</v>
      </c>
      <c r="R3971" t="s">
        <v>33</v>
      </c>
      <c r="S3971" t="s">
        <v>42</v>
      </c>
      <c r="T3971" t="s">
        <v>35</v>
      </c>
      <c r="U3971" s="1" t="s">
        <v>36</v>
      </c>
      <c r="V3971">
        <v>4</v>
      </c>
      <c r="W3971">
        <v>0</v>
      </c>
      <c r="X3971">
        <v>0</v>
      </c>
      <c r="Y3971">
        <v>0</v>
      </c>
      <c r="Z3971">
        <v>0</v>
      </c>
    </row>
    <row r="3972" spans="1:26" x14ac:dyDescent="0.25">
      <c r="A3972">
        <v>107071998</v>
      </c>
      <c r="B3972" t="s">
        <v>86</v>
      </c>
      <c r="C3972" t="s">
        <v>65</v>
      </c>
      <c r="D3972">
        <v>10000026</v>
      </c>
      <c r="E3972">
        <v>10000026</v>
      </c>
      <c r="F3972">
        <v>24.954999999999998</v>
      </c>
      <c r="G3972">
        <v>200370</v>
      </c>
      <c r="H3972">
        <v>0.2</v>
      </c>
      <c r="I3972">
        <v>2022</v>
      </c>
      <c r="J3972" t="s">
        <v>167</v>
      </c>
      <c r="K3972" t="s">
        <v>53</v>
      </c>
      <c r="L3972" s="127">
        <v>0.10555555555555556</v>
      </c>
      <c r="M3972" t="s">
        <v>28</v>
      </c>
      <c r="N3972" t="s">
        <v>49</v>
      </c>
      <c r="O3972" t="s">
        <v>30</v>
      </c>
      <c r="P3972" t="s">
        <v>31</v>
      </c>
      <c r="Q3972" t="s">
        <v>41</v>
      </c>
      <c r="R3972" t="s">
        <v>33</v>
      </c>
      <c r="S3972" t="s">
        <v>42</v>
      </c>
      <c r="T3972" t="s">
        <v>35</v>
      </c>
      <c r="U3972" s="1" t="s">
        <v>36</v>
      </c>
      <c r="V3972">
        <v>1</v>
      </c>
      <c r="W3972">
        <v>0</v>
      </c>
      <c r="X3972">
        <v>0</v>
      </c>
      <c r="Y3972">
        <v>0</v>
      </c>
      <c r="Z3972">
        <v>0</v>
      </c>
    </row>
    <row r="3973" spans="1:26" x14ac:dyDescent="0.25">
      <c r="A3973">
        <v>107072031</v>
      </c>
      <c r="B3973" t="s">
        <v>97</v>
      </c>
      <c r="C3973" t="s">
        <v>45</v>
      </c>
      <c r="D3973">
        <v>50018682</v>
      </c>
      <c r="E3973">
        <v>40001009</v>
      </c>
      <c r="F3973">
        <v>1.3140000000000001</v>
      </c>
      <c r="G3973">
        <v>50020471</v>
      </c>
      <c r="H3973">
        <v>1.4E-2</v>
      </c>
      <c r="I3973">
        <v>2022</v>
      </c>
      <c r="J3973" t="s">
        <v>162</v>
      </c>
      <c r="K3973" t="s">
        <v>48</v>
      </c>
      <c r="L3973" s="127">
        <v>0.60277777777777775</v>
      </c>
      <c r="M3973" t="s">
        <v>28</v>
      </c>
      <c r="N3973" t="s">
        <v>49</v>
      </c>
      <c r="P3973" t="s">
        <v>54</v>
      </c>
      <c r="Q3973" t="s">
        <v>41</v>
      </c>
      <c r="R3973" t="s">
        <v>33</v>
      </c>
      <c r="S3973" t="s">
        <v>42</v>
      </c>
      <c r="T3973" t="s">
        <v>35</v>
      </c>
      <c r="U3973" s="1" t="s">
        <v>36</v>
      </c>
      <c r="V3973">
        <v>1</v>
      </c>
      <c r="W3973">
        <v>0</v>
      </c>
      <c r="X3973">
        <v>0</v>
      </c>
      <c r="Y3973">
        <v>0</v>
      </c>
      <c r="Z3973">
        <v>0</v>
      </c>
    </row>
    <row r="3974" spans="1:26" x14ac:dyDescent="0.25">
      <c r="A3974">
        <v>107072108</v>
      </c>
      <c r="B3974" t="s">
        <v>91</v>
      </c>
      <c r="C3974" t="s">
        <v>45</v>
      </c>
      <c r="D3974">
        <v>50006074</v>
      </c>
      <c r="E3974">
        <v>30000073</v>
      </c>
      <c r="F3974">
        <v>11.404</v>
      </c>
      <c r="G3974">
        <v>50019698</v>
      </c>
      <c r="H3974">
        <v>8.9999999999999993E-3</v>
      </c>
      <c r="I3974">
        <v>2022</v>
      </c>
      <c r="J3974" t="s">
        <v>162</v>
      </c>
      <c r="K3974" t="s">
        <v>53</v>
      </c>
      <c r="L3974" s="127">
        <v>0.70416666666666661</v>
      </c>
      <c r="M3974" t="s">
        <v>28</v>
      </c>
      <c r="N3974" t="s">
        <v>49</v>
      </c>
      <c r="O3974" t="s">
        <v>30</v>
      </c>
      <c r="P3974" t="s">
        <v>68</v>
      </c>
      <c r="Q3974" t="s">
        <v>41</v>
      </c>
      <c r="S3974" t="s">
        <v>42</v>
      </c>
      <c r="T3974" t="s">
        <v>35</v>
      </c>
      <c r="U3974" s="1" t="s">
        <v>43</v>
      </c>
      <c r="V3974">
        <v>2</v>
      </c>
      <c r="W3974">
        <v>0</v>
      </c>
      <c r="X3974">
        <v>0</v>
      </c>
      <c r="Y3974">
        <v>0</v>
      </c>
      <c r="Z3974">
        <v>1</v>
      </c>
    </row>
    <row r="3975" spans="1:26" x14ac:dyDescent="0.25">
      <c r="A3975">
        <v>107072109</v>
      </c>
      <c r="B3975" t="s">
        <v>91</v>
      </c>
      <c r="C3975" t="s">
        <v>45</v>
      </c>
      <c r="D3975">
        <v>50006740</v>
      </c>
      <c r="E3975">
        <v>20000029</v>
      </c>
      <c r="F3975">
        <v>0.498</v>
      </c>
      <c r="G3975">
        <v>50040232</v>
      </c>
      <c r="H3975">
        <v>0</v>
      </c>
      <c r="I3975">
        <v>2022</v>
      </c>
      <c r="J3975" t="s">
        <v>162</v>
      </c>
      <c r="K3975" t="s">
        <v>48</v>
      </c>
      <c r="L3975" s="127">
        <v>9.375E-2</v>
      </c>
      <c r="M3975" t="s">
        <v>28</v>
      </c>
      <c r="N3975" t="s">
        <v>29</v>
      </c>
      <c r="O3975" t="s">
        <v>30</v>
      </c>
      <c r="P3975" t="s">
        <v>54</v>
      </c>
      <c r="Q3975" t="s">
        <v>41</v>
      </c>
      <c r="R3975" t="s">
        <v>33</v>
      </c>
      <c r="S3975" t="s">
        <v>42</v>
      </c>
      <c r="T3975" t="s">
        <v>47</v>
      </c>
      <c r="U3975" s="1" t="s">
        <v>64</v>
      </c>
      <c r="V3975">
        <v>1</v>
      </c>
      <c r="W3975">
        <v>0</v>
      </c>
      <c r="X3975">
        <v>0</v>
      </c>
      <c r="Y3975">
        <v>1</v>
      </c>
      <c r="Z3975">
        <v>0</v>
      </c>
    </row>
    <row r="3976" spans="1:26" x14ac:dyDescent="0.25">
      <c r="A3976">
        <v>107072135</v>
      </c>
      <c r="B3976" t="s">
        <v>81</v>
      </c>
      <c r="C3976" t="s">
        <v>45</v>
      </c>
      <c r="D3976">
        <v>50028612</v>
      </c>
      <c r="E3976">
        <v>50028612</v>
      </c>
      <c r="F3976">
        <v>8.3889999999999993</v>
      </c>
      <c r="G3976">
        <v>50016452</v>
      </c>
      <c r="H3976">
        <v>3.7999999999999999E-2</v>
      </c>
      <c r="I3976">
        <v>2022</v>
      </c>
      <c r="J3976" t="s">
        <v>167</v>
      </c>
      <c r="K3976" t="s">
        <v>53</v>
      </c>
      <c r="L3976" s="127">
        <v>0.64583333333333337</v>
      </c>
      <c r="M3976" t="s">
        <v>28</v>
      </c>
      <c r="N3976" t="s">
        <v>49</v>
      </c>
      <c r="O3976" t="s">
        <v>30</v>
      </c>
      <c r="P3976" t="s">
        <v>68</v>
      </c>
      <c r="Q3976" t="s">
        <v>41</v>
      </c>
      <c r="R3976" t="s">
        <v>33</v>
      </c>
      <c r="S3976" t="s">
        <v>42</v>
      </c>
      <c r="T3976" t="s">
        <v>35</v>
      </c>
      <c r="U3976" s="1" t="s">
        <v>36</v>
      </c>
      <c r="V3976">
        <v>3</v>
      </c>
      <c r="W3976">
        <v>0</v>
      </c>
      <c r="X3976">
        <v>0</v>
      </c>
      <c r="Y3976">
        <v>0</v>
      </c>
      <c r="Z3976">
        <v>0</v>
      </c>
    </row>
    <row r="3977" spans="1:26" x14ac:dyDescent="0.25">
      <c r="A3977">
        <v>107072249</v>
      </c>
      <c r="B3977" t="s">
        <v>81</v>
      </c>
      <c r="C3977" t="s">
        <v>45</v>
      </c>
      <c r="D3977">
        <v>50023470</v>
      </c>
      <c r="E3977">
        <v>50023470</v>
      </c>
      <c r="F3977">
        <v>9.2999999999999999E-2</v>
      </c>
      <c r="G3977">
        <v>50028293</v>
      </c>
      <c r="H3977">
        <v>6.7000000000000004E-2</v>
      </c>
      <c r="I3977">
        <v>2022</v>
      </c>
      <c r="J3977" t="s">
        <v>167</v>
      </c>
      <c r="K3977" t="s">
        <v>53</v>
      </c>
      <c r="L3977" s="127">
        <v>0.2986111111111111</v>
      </c>
      <c r="M3977" t="s">
        <v>28</v>
      </c>
      <c r="N3977" t="s">
        <v>49</v>
      </c>
      <c r="O3977" t="s">
        <v>30</v>
      </c>
      <c r="P3977" t="s">
        <v>54</v>
      </c>
      <c r="Q3977" t="s">
        <v>41</v>
      </c>
      <c r="R3977" t="s">
        <v>33</v>
      </c>
      <c r="S3977" t="s">
        <v>42</v>
      </c>
      <c r="T3977" t="s">
        <v>35</v>
      </c>
      <c r="U3977" s="1" t="s">
        <v>36</v>
      </c>
      <c r="V3977">
        <v>2</v>
      </c>
      <c r="W3977">
        <v>0</v>
      </c>
      <c r="X3977">
        <v>0</v>
      </c>
      <c r="Y3977">
        <v>0</v>
      </c>
      <c r="Z3977">
        <v>0</v>
      </c>
    </row>
    <row r="3978" spans="1:26" x14ac:dyDescent="0.25">
      <c r="A3978">
        <v>107072295</v>
      </c>
      <c r="B3978" t="s">
        <v>96</v>
      </c>
      <c r="C3978" t="s">
        <v>45</v>
      </c>
      <c r="D3978">
        <v>50030308</v>
      </c>
      <c r="E3978">
        <v>50030308</v>
      </c>
      <c r="F3978">
        <v>0.17</v>
      </c>
      <c r="G3978">
        <v>50018682</v>
      </c>
      <c r="H3978">
        <v>0</v>
      </c>
      <c r="I3978">
        <v>2022</v>
      </c>
      <c r="J3978" t="s">
        <v>167</v>
      </c>
      <c r="K3978" t="s">
        <v>53</v>
      </c>
      <c r="L3978" s="127">
        <v>0.4145833333333333</v>
      </c>
      <c r="M3978" t="s">
        <v>28</v>
      </c>
      <c r="N3978" t="s">
        <v>49</v>
      </c>
      <c r="O3978" t="s">
        <v>30</v>
      </c>
      <c r="P3978" t="s">
        <v>68</v>
      </c>
      <c r="Q3978" t="s">
        <v>41</v>
      </c>
      <c r="R3978" t="s">
        <v>61</v>
      </c>
      <c r="S3978" t="s">
        <v>42</v>
      </c>
      <c r="T3978" t="s">
        <v>35</v>
      </c>
      <c r="U3978" s="1" t="s">
        <v>36</v>
      </c>
      <c r="V3978">
        <v>2</v>
      </c>
      <c r="W3978">
        <v>0</v>
      </c>
      <c r="X3978">
        <v>0</v>
      </c>
      <c r="Y3978">
        <v>0</v>
      </c>
      <c r="Z3978">
        <v>0</v>
      </c>
    </row>
    <row r="3979" spans="1:26" x14ac:dyDescent="0.25">
      <c r="A3979">
        <v>107072306</v>
      </c>
      <c r="B3979" t="s">
        <v>96</v>
      </c>
      <c r="C3979" t="s">
        <v>45</v>
      </c>
      <c r="F3979">
        <v>999.99900000000002</v>
      </c>
      <c r="G3979">
        <v>20000421</v>
      </c>
      <c r="H3979">
        <v>0.13</v>
      </c>
      <c r="I3979">
        <v>2022</v>
      </c>
      <c r="J3979" t="s">
        <v>167</v>
      </c>
      <c r="K3979" t="s">
        <v>48</v>
      </c>
      <c r="L3979" s="127">
        <v>0.50416666666666665</v>
      </c>
      <c r="M3979" t="s">
        <v>28</v>
      </c>
      <c r="N3979" t="s">
        <v>49</v>
      </c>
      <c r="O3979" t="s">
        <v>30</v>
      </c>
      <c r="P3979" t="s">
        <v>68</v>
      </c>
      <c r="Q3979" t="s">
        <v>32</v>
      </c>
      <c r="R3979" t="s">
        <v>66</v>
      </c>
      <c r="S3979" t="s">
        <v>42</v>
      </c>
      <c r="T3979" t="s">
        <v>35</v>
      </c>
      <c r="U3979" s="1" t="s">
        <v>36</v>
      </c>
      <c r="V3979">
        <v>1</v>
      </c>
      <c r="W3979">
        <v>0</v>
      </c>
      <c r="X3979">
        <v>0</v>
      </c>
      <c r="Y3979">
        <v>0</v>
      </c>
      <c r="Z3979">
        <v>0</v>
      </c>
    </row>
    <row r="3980" spans="1:26" x14ac:dyDescent="0.25">
      <c r="A3980">
        <v>107072551</v>
      </c>
      <c r="B3980" t="s">
        <v>44</v>
      </c>
      <c r="C3980" t="s">
        <v>45</v>
      </c>
      <c r="D3980">
        <v>50034007</v>
      </c>
      <c r="E3980">
        <v>40001364</v>
      </c>
      <c r="F3980">
        <v>0.27</v>
      </c>
      <c r="G3980">
        <v>50026600</v>
      </c>
      <c r="H3980">
        <v>0</v>
      </c>
      <c r="I3980">
        <v>2022</v>
      </c>
      <c r="J3980" t="s">
        <v>167</v>
      </c>
      <c r="K3980" t="s">
        <v>48</v>
      </c>
      <c r="L3980" s="127">
        <v>0.62708333333333333</v>
      </c>
      <c r="M3980" t="s">
        <v>28</v>
      </c>
      <c r="N3980" t="s">
        <v>49</v>
      </c>
      <c r="O3980" t="s">
        <v>30</v>
      </c>
      <c r="P3980" t="s">
        <v>54</v>
      </c>
      <c r="Q3980" t="s">
        <v>32</v>
      </c>
      <c r="R3980" t="s">
        <v>33</v>
      </c>
      <c r="S3980" t="s">
        <v>42</v>
      </c>
      <c r="T3980" t="s">
        <v>35</v>
      </c>
      <c r="U3980" s="1" t="s">
        <v>36</v>
      </c>
      <c r="V3980">
        <v>2</v>
      </c>
      <c r="W3980">
        <v>0</v>
      </c>
      <c r="X3980">
        <v>0</v>
      </c>
      <c r="Y3980">
        <v>0</v>
      </c>
      <c r="Z3980">
        <v>0</v>
      </c>
    </row>
    <row r="3981" spans="1:26" x14ac:dyDescent="0.25">
      <c r="A3981">
        <v>107072566</v>
      </c>
      <c r="B3981" t="s">
        <v>117</v>
      </c>
      <c r="C3981" t="s">
        <v>45</v>
      </c>
      <c r="D3981">
        <v>50003816</v>
      </c>
      <c r="E3981">
        <v>40002321</v>
      </c>
      <c r="F3981">
        <v>1.546</v>
      </c>
      <c r="G3981">
        <v>50019999</v>
      </c>
      <c r="H3981">
        <v>0</v>
      </c>
      <c r="I3981">
        <v>2022</v>
      </c>
      <c r="J3981" t="s">
        <v>154</v>
      </c>
      <c r="K3981" t="s">
        <v>27</v>
      </c>
      <c r="L3981" s="127">
        <v>0.2388888888888889</v>
      </c>
      <c r="M3981" t="s">
        <v>28</v>
      </c>
      <c r="N3981" t="s">
        <v>29</v>
      </c>
      <c r="O3981" t="s">
        <v>30</v>
      </c>
      <c r="P3981" t="s">
        <v>54</v>
      </c>
      <c r="Q3981" t="s">
        <v>41</v>
      </c>
      <c r="R3981" t="s">
        <v>33</v>
      </c>
      <c r="S3981" t="s">
        <v>42</v>
      </c>
      <c r="T3981" t="s">
        <v>35</v>
      </c>
      <c r="U3981" s="1" t="s">
        <v>36</v>
      </c>
      <c r="V3981">
        <v>5</v>
      </c>
      <c r="W3981">
        <v>0</v>
      </c>
      <c r="X3981">
        <v>0</v>
      </c>
      <c r="Y3981">
        <v>0</v>
      </c>
      <c r="Z3981">
        <v>0</v>
      </c>
    </row>
    <row r="3982" spans="1:26" x14ac:dyDescent="0.25">
      <c r="A3982">
        <v>107072635</v>
      </c>
      <c r="B3982" t="s">
        <v>25</v>
      </c>
      <c r="C3982" t="s">
        <v>45</v>
      </c>
      <c r="D3982">
        <v>50001196</v>
      </c>
      <c r="E3982">
        <v>50001196</v>
      </c>
      <c r="F3982">
        <v>2.69</v>
      </c>
      <c r="G3982">
        <v>50021255</v>
      </c>
      <c r="H3982">
        <v>2.8000000000000001E-2</v>
      </c>
      <c r="I3982">
        <v>2022</v>
      </c>
      <c r="J3982" t="s">
        <v>167</v>
      </c>
      <c r="K3982" t="s">
        <v>48</v>
      </c>
      <c r="L3982" s="127">
        <v>0.65</v>
      </c>
      <c r="M3982" t="s">
        <v>28</v>
      </c>
      <c r="N3982" t="s">
        <v>49</v>
      </c>
      <c r="O3982" t="s">
        <v>30</v>
      </c>
      <c r="P3982" t="s">
        <v>68</v>
      </c>
      <c r="Q3982" t="s">
        <v>41</v>
      </c>
      <c r="R3982" t="s">
        <v>33</v>
      </c>
      <c r="S3982" t="s">
        <v>42</v>
      </c>
      <c r="T3982" t="s">
        <v>35</v>
      </c>
      <c r="U3982" s="1" t="s">
        <v>36</v>
      </c>
      <c r="V3982">
        <v>2</v>
      </c>
      <c r="W3982">
        <v>0</v>
      </c>
      <c r="X3982">
        <v>0</v>
      </c>
      <c r="Y3982">
        <v>0</v>
      </c>
      <c r="Z3982">
        <v>0</v>
      </c>
    </row>
    <row r="3983" spans="1:26" x14ac:dyDescent="0.25">
      <c r="A3983">
        <v>107072760</v>
      </c>
      <c r="B3983" t="s">
        <v>81</v>
      </c>
      <c r="C3983" t="s">
        <v>45</v>
      </c>
      <c r="D3983">
        <v>50031836</v>
      </c>
      <c r="E3983">
        <v>30000024</v>
      </c>
      <c r="F3983">
        <v>6.9889999999999999</v>
      </c>
      <c r="G3983">
        <v>50025711</v>
      </c>
      <c r="H3983">
        <v>0</v>
      </c>
      <c r="I3983">
        <v>2022</v>
      </c>
      <c r="J3983" t="s">
        <v>167</v>
      </c>
      <c r="K3983" t="s">
        <v>55</v>
      </c>
      <c r="L3983" s="127">
        <v>0.28055555555555556</v>
      </c>
      <c r="M3983" t="s">
        <v>92</v>
      </c>
      <c r="Q3983" t="s">
        <v>41</v>
      </c>
      <c r="R3983" t="s">
        <v>61</v>
      </c>
      <c r="S3983" t="s">
        <v>42</v>
      </c>
      <c r="T3983" t="s">
        <v>74</v>
      </c>
      <c r="U3983" s="1" t="s">
        <v>36</v>
      </c>
      <c r="V3983">
        <v>3</v>
      </c>
      <c r="W3983">
        <v>0</v>
      </c>
      <c r="X3983">
        <v>0</v>
      </c>
      <c r="Y3983">
        <v>0</v>
      </c>
      <c r="Z3983">
        <v>0</v>
      </c>
    </row>
    <row r="3984" spans="1:26" x14ac:dyDescent="0.25">
      <c r="A3984">
        <v>107072793</v>
      </c>
      <c r="B3984" t="s">
        <v>86</v>
      </c>
      <c r="C3984" t="s">
        <v>65</v>
      </c>
      <c r="D3984">
        <v>10000026</v>
      </c>
      <c r="E3984">
        <v>10000026</v>
      </c>
      <c r="F3984">
        <v>26.754000000000001</v>
      </c>
      <c r="G3984">
        <v>200395</v>
      </c>
      <c r="H3984">
        <v>0.5</v>
      </c>
      <c r="I3984">
        <v>2022</v>
      </c>
      <c r="J3984" t="s">
        <v>167</v>
      </c>
      <c r="K3984" t="s">
        <v>53</v>
      </c>
      <c r="L3984" s="127">
        <v>0.8256944444444444</v>
      </c>
      <c r="M3984" t="s">
        <v>28</v>
      </c>
      <c r="N3984" t="s">
        <v>29</v>
      </c>
      <c r="O3984" t="s">
        <v>30</v>
      </c>
      <c r="P3984" t="s">
        <v>31</v>
      </c>
      <c r="Q3984" t="s">
        <v>41</v>
      </c>
      <c r="R3984" t="s">
        <v>33</v>
      </c>
      <c r="S3984" t="s">
        <v>42</v>
      </c>
      <c r="T3984" t="s">
        <v>57</v>
      </c>
      <c r="U3984" s="1" t="s">
        <v>36</v>
      </c>
      <c r="V3984">
        <v>1</v>
      </c>
      <c r="W3984">
        <v>0</v>
      </c>
      <c r="X3984">
        <v>0</v>
      </c>
      <c r="Y3984">
        <v>0</v>
      </c>
      <c r="Z3984">
        <v>0</v>
      </c>
    </row>
    <row r="3985" spans="1:26" x14ac:dyDescent="0.25">
      <c r="A3985">
        <v>107072961</v>
      </c>
      <c r="B3985" t="s">
        <v>143</v>
      </c>
      <c r="C3985" t="s">
        <v>122</v>
      </c>
      <c r="D3985">
        <v>40001501</v>
      </c>
      <c r="E3985">
        <v>40001501</v>
      </c>
      <c r="F3985">
        <v>7.0579999999999998</v>
      </c>
      <c r="G3985">
        <v>40001600</v>
      </c>
      <c r="H3985">
        <v>0.2</v>
      </c>
      <c r="I3985">
        <v>2022</v>
      </c>
      <c r="J3985" t="s">
        <v>162</v>
      </c>
      <c r="K3985" t="s">
        <v>53</v>
      </c>
      <c r="L3985" s="127">
        <v>0.74652777777777779</v>
      </c>
      <c r="M3985" t="s">
        <v>77</v>
      </c>
      <c r="N3985" t="s">
        <v>49</v>
      </c>
      <c r="O3985" t="s">
        <v>30</v>
      </c>
      <c r="P3985" t="s">
        <v>54</v>
      </c>
      <c r="Q3985" t="s">
        <v>41</v>
      </c>
      <c r="R3985" t="s">
        <v>33</v>
      </c>
      <c r="S3985" t="s">
        <v>42</v>
      </c>
      <c r="T3985" t="s">
        <v>35</v>
      </c>
      <c r="U3985" s="1" t="s">
        <v>43</v>
      </c>
      <c r="V3985">
        <v>1</v>
      </c>
      <c r="W3985">
        <v>0</v>
      </c>
      <c r="X3985">
        <v>0</v>
      </c>
      <c r="Y3985">
        <v>0</v>
      </c>
      <c r="Z3985">
        <v>1</v>
      </c>
    </row>
    <row r="3986" spans="1:26" x14ac:dyDescent="0.25">
      <c r="A3986">
        <v>107072967</v>
      </c>
      <c r="B3986" t="s">
        <v>96</v>
      </c>
      <c r="C3986" t="s">
        <v>38</v>
      </c>
      <c r="D3986">
        <v>20000052</v>
      </c>
      <c r="E3986">
        <v>20000052</v>
      </c>
      <c r="F3986">
        <v>18.167999999999999</v>
      </c>
      <c r="G3986">
        <v>201200</v>
      </c>
      <c r="H3986">
        <v>0.2</v>
      </c>
      <c r="I3986">
        <v>2022</v>
      </c>
      <c r="J3986" t="s">
        <v>167</v>
      </c>
      <c r="K3986" t="s">
        <v>27</v>
      </c>
      <c r="L3986" s="127">
        <v>0.55347222222222225</v>
      </c>
      <c r="M3986" t="s">
        <v>28</v>
      </c>
      <c r="N3986" t="s">
        <v>49</v>
      </c>
      <c r="O3986" t="s">
        <v>30</v>
      </c>
      <c r="P3986" t="s">
        <v>54</v>
      </c>
      <c r="Q3986" t="s">
        <v>62</v>
      </c>
      <c r="R3986" t="s">
        <v>33</v>
      </c>
      <c r="S3986" t="s">
        <v>34</v>
      </c>
      <c r="T3986" t="s">
        <v>35</v>
      </c>
      <c r="U3986" s="1" t="s">
        <v>43</v>
      </c>
      <c r="V3986">
        <v>5</v>
      </c>
      <c r="W3986">
        <v>0</v>
      </c>
      <c r="X3986">
        <v>0</v>
      </c>
      <c r="Y3986">
        <v>0</v>
      </c>
      <c r="Z3986">
        <v>3</v>
      </c>
    </row>
    <row r="3987" spans="1:26" x14ac:dyDescent="0.25">
      <c r="A3987">
        <v>107073008</v>
      </c>
      <c r="B3987" t="s">
        <v>25</v>
      </c>
      <c r="C3987" t="s">
        <v>65</v>
      </c>
      <c r="D3987">
        <v>10000040</v>
      </c>
      <c r="E3987">
        <v>10000040</v>
      </c>
      <c r="F3987">
        <v>22.388000000000002</v>
      </c>
      <c r="G3987">
        <v>20000070</v>
      </c>
      <c r="H3987">
        <v>0.6</v>
      </c>
      <c r="I3987">
        <v>2022</v>
      </c>
      <c r="J3987" t="s">
        <v>167</v>
      </c>
      <c r="K3987" t="s">
        <v>53</v>
      </c>
      <c r="L3987" s="127">
        <v>0.54722222222222217</v>
      </c>
      <c r="M3987" t="s">
        <v>28</v>
      </c>
      <c r="N3987" t="s">
        <v>49</v>
      </c>
      <c r="O3987" t="s">
        <v>30</v>
      </c>
      <c r="P3987" t="s">
        <v>31</v>
      </c>
      <c r="Q3987" t="s">
        <v>41</v>
      </c>
      <c r="R3987" t="s">
        <v>33</v>
      </c>
      <c r="S3987" t="s">
        <v>42</v>
      </c>
      <c r="T3987" t="s">
        <v>35</v>
      </c>
      <c r="U3987" s="1" t="s">
        <v>36</v>
      </c>
      <c r="V3987">
        <v>1</v>
      </c>
      <c r="W3987">
        <v>0</v>
      </c>
      <c r="X3987">
        <v>0</v>
      </c>
      <c r="Y3987">
        <v>0</v>
      </c>
      <c r="Z3987">
        <v>0</v>
      </c>
    </row>
    <row r="3988" spans="1:26" x14ac:dyDescent="0.25">
      <c r="A3988">
        <v>107073020</v>
      </c>
      <c r="B3988" t="s">
        <v>104</v>
      </c>
      <c r="C3988" t="s">
        <v>65</v>
      </c>
      <c r="D3988">
        <v>10000026</v>
      </c>
      <c r="E3988">
        <v>10000026</v>
      </c>
      <c r="F3988">
        <v>3.585</v>
      </c>
      <c r="G3988">
        <v>200440</v>
      </c>
      <c r="H3988">
        <v>0.06</v>
      </c>
      <c r="I3988">
        <v>2022</v>
      </c>
      <c r="J3988" t="s">
        <v>162</v>
      </c>
      <c r="K3988" t="s">
        <v>53</v>
      </c>
      <c r="L3988" s="127">
        <v>0.32430555555555557</v>
      </c>
      <c r="M3988" t="s">
        <v>28</v>
      </c>
      <c r="N3988" t="s">
        <v>49</v>
      </c>
      <c r="O3988" t="s">
        <v>30</v>
      </c>
      <c r="P3988" t="s">
        <v>54</v>
      </c>
      <c r="Q3988" t="s">
        <v>41</v>
      </c>
      <c r="R3988" t="s">
        <v>33</v>
      </c>
      <c r="S3988" t="s">
        <v>42</v>
      </c>
      <c r="T3988" t="s">
        <v>35</v>
      </c>
      <c r="U3988" s="1" t="s">
        <v>36</v>
      </c>
      <c r="V3988">
        <v>2</v>
      </c>
      <c r="W3988">
        <v>0</v>
      </c>
      <c r="X3988">
        <v>0</v>
      </c>
      <c r="Y3988">
        <v>0</v>
      </c>
      <c r="Z3988">
        <v>0</v>
      </c>
    </row>
    <row r="3989" spans="1:26" x14ac:dyDescent="0.25">
      <c r="A3989">
        <v>107073027</v>
      </c>
      <c r="B3989" t="s">
        <v>238</v>
      </c>
      <c r="C3989" t="s">
        <v>38</v>
      </c>
      <c r="D3989">
        <v>20000052</v>
      </c>
      <c r="E3989">
        <v>20000052</v>
      </c>
      <c r="F3989">
        <v>3.05</v>
      </c>
      <c r="G3989">
        <v>40001112</v>
      </c>
      <c r="H3989">
        <v>3.1</v>
      </c>
      <c r="I3989">
        <v>2022</v>
      </c>
      <c r="J3989" t="s">
        <v>167</v>
      </c>
      <c r="K3989" t="s">
        <v>48</v>
      </c>
      <c r="L3989" s="127">
        <v>0.60138888888888886</v>
      </c>
      <c r="M3989" t="s">
        <v>40</v>
      </c>
      <c r="N3989" t="s">
        <v>49</v>
      </c>
      <c r="O3989" t="s">
        <v>30</v>
      </c>
      <c r="P3989" t="s">
        <v>31</v>
      </c>
      <c r="Q3989" t="s">
        <v>32</v>
      </c>
      <c r="R3989" t="s">
        <v>33</v>
      </c>
      <c r="S3989" t="s">
        <v>42</v>
      </c>
      <c r="T3989" t="s">
        <v>35</v>
      </c>
      <c r="U3989" s="1" t="s">
        <v>43</v>
      </c>
      <c r="V3989">
        <v>2</v>
      </c>
      <c r="W3989">
        <v>0</v>
      </c>
      <c r="X3989">
        <v>0</v>
      </c>
      <c r="Y3989">
        <v>0</v>
      </c>
      <c r="Z3989">
        <v>1</v>
      </c>
    </row>
    <row r="3990" spans="1:26" x14ac:dyDescent="0.25">
      <c r="A3990">
        <v>107073079</v>
      </c>
      <c r="B3990" t="s">
        <v>114</v>
      </c>
      <c r="C3990" t="s">
        <v>65</v>
      </c>
      <c r="D3990">
        <v>10000095</v>
      </c>
      <c r="E3990">
        <v>10000095</v>
      </c>
      <c r="F3990">
        <v>0.56999999999999995</v>
      </c>
      <c r="G3990">
        <v>30000050</v>
      </c>
      <c r="H3990">
        <v>0.99</v>
      </c>
      <c r="I3990">
        <v>2022</v>
      </c>
      <c r="J3990" t="s">
        <v>167</v>
      </c>
      <c r="K3990" t="s">
        <v>39</v>
      </c>
      <c r="L3990" s="127">
        <v>0.48680555555555555</v>
      </c>
      <c r="M3990" t="s">
        <v>28</v>
      </c>
      <c r="N3990" t="s">
        <v>29</v>
      </c>
      <c r="O3990" t="s">
        <v>30</v>
      </c>
      <c r="P3990" t="s">
        <v>31</v>
      </c>
      <c r="Q3990" t="s">
        <v>41</v>
      </c>
      <c r="R3990" t="s">
        <v>33</v>
      </c>
      <c r="S3990" t="s">
        <v>42</v>
      </c>
      <c r="T3990" t="s">
        <v>35</v>
      </c>
      <c r="U3990" s="1" t="s">
        <v>43</v>
      </c>
      <c r="V3990">
        <v>2</v>
      </c>
      <c r="W3990">
        <v>0</v>
      </c>
      <c r="X3990">
        <v>0</v>
      </c>
      <c r="Y3990">
        <v>0</v>
      </c>
      <c r="Z3990">
        <v>1</v>
      </c>
    </row>
    <row r="3991" spans="1:26" x14ac:dyDescent="0.25">
      <c r="A3991">
        <v>107073319</v>
      </c>
      <c r="B3991" t="s">
        <v>81</v>
      </c>
      <c r="C3991" t="s">
        <v>45</v>
      </c>
      <c r="D3991">
        <v>50031062</v>
      </c>
      <c r="E3991">
        <v>30000049</v>
      </c>
      <c r="F3991">
        <v>8.6839999999999993</v>
      </c>
      <c r="G3991">
        <v>50030372</v>
      </c>
      <c r="H3991">
        <v>0</v>
      </c>
      <c r="I3991">
        <v>2022</v>
      </c>
      <c r="J3991" t="s">
        <v>167</v>
      </c>
      <c r="K3991" t="s">
        <v>55</v>
      </c>
      <c r="L3991" s="127">
        <v>0.51527777777777783</v>
      </c>
      <c r="M3991" t="s">
        <v>40</v>
      </c>
      <c r="N3991" t="s">
        <v>49</v>
      </c>
      <c r="O3991" t="s">
        <v>30</v>
      </c>
      <c r="P3991" t="s">
        <v>68</v>
      </c>
      <c r="Q3991" t="s">
        <v>41</v>
      </c>
      <c r="R3991" t="s">
        <v>33</v>
      </c>
      <c r="S3991" t="s">
        <v>42</v>
      </c>
      <c r="T3991" t="s">
        <v>35</v>
      </c>
      <c r="U3991" s="1" t="s">
        <v>36</v>
      </c>
      <c r="V3991">
        <v>3</v>
      </c>
      <c r="W3991">
        <v>0</v>
      </c>
      <c r="X3991">
        <v>0</v>
      </c>
      <c r="Y3991">
        <v>0</v>
      </c>
      <c r="Z3991">
        <v>0</v>
      </c>
    </row>
    <row r="3992" spans="1:26" x14ac:dyDescent="0.25">
      <c r="A3992">
        <v>107073494</v>
      </c>
      <c r="B3992" t="s">
        <v>106</v>
      </c>
      <c r="C3992" t="s">
        <v>38</v>
      </c>
      <c r="D3992">
        <v>20000301</v>
      </c>
      <c r="E3992">
        <v>19000095</v>
      </c>
      <c r="F3992">
        <v>5.0890000000000004</v>
      </c>
      <c r="G3992">
        <v>40004626</v>
      </c>
      <c r="H3992">
        <v>3.7999999999999999E-2</v>
      </c>
      <c r="I3992">
        <v>2022</v>
      </c>
      <c r="J3992" t="s">
        <v>167</v>
      </c>
      <c r="K3992" t="s">
        <v>53</v>
      </c>
      <c r="L3992" s="127">
        <v>0.33124999999999999</v>
      </c>
      <c r="M3992" t="s">
        <v>28</v>
      </c>
      <c r="N3992" t="s">
        <v>49</v>
      </c>
      <c r="O3992" t="s">
        <v>30</v>
      </c>
      <c r="P3992" t="s">
        <v>68</v>
      </c>
      <c r="Q3992" t="s">
        <v>32</v>
      </c>
      <c r="R3992" t="s">
        <v>33</v>
      </c>
      <c r="S3992" t="s">
        <v>42</v>
      </c>
      <c r="T3992" t="s">
        <v>35</v>
      </c>
      <c r="U3992" s="1" t="s">
        <v>36</v>
      </c>
      <c r="V3992">
        <v>2</v>
      </c>
      <c r="W3992">
        <v>0</v>
      </c>
      <c r="X3992">
        <v>0</v>
      </c>
      <c r="Y3992">
        <v>0</v>
      </c>
      <c r="Z3992">
        <v>0</v>
      </c>
    </row>
    <row r="3993" spans="1:26" x14ac:dyDescent="0.25">
      <c r="A3993">
        <v>107073499</v>
      </c>
      <c r="B3993" t="s">
        <v>25</v>
      </c>
      <c r="C3993" t="s">
        <v>65</v>
      </c>
      <c r="D3993">
        <v>10000040</v>
      </c>
      <c r="E3993">
        <v>10000040</v>
      </c>
      <c r="F3993">
        <v>23.488</v>
      </c>
      <c r="G3993">
        <v>20000070</v>
      </c>
      <c r="H3993">
        <v>0.5</v>
      </c>
      <c r="I3993">
        <v>2022</v>
      </c>
      <c r="J3993" t="s">
        <v>167</v>
      </c>
      <c r="K3993" t="s">
        <v>48</v>
      </c>
      <c r="L3993" s="127">
        <v>0.98611111111111116</v>
      </c>
      <c r="M3993" t="s">
        <v>28</v>
      </c>
      <c r="N3993" t="s">
        <v>49</v>
      </c>
      <c r="O3993" t="s">
        <v>30</v>
      </c>
      <c r="P3993" t="s">
        <v>31</v>
      </c>
      <c r="Q3993" t="s">
        <v>41</v>
      </c>
      <c r="R3993" t="s">
        <v>33</v>
      </c>
      <c r="S3993" t="s">
        <v>42</v>
      </c>
      <c r="T3993" t="s">
        <v>57</v>
      </c>
      <c r="U3993" s="1" t="s">
        <v>36</v>
      </c>
      <c r="V3993">
        <v>1</v>
      </c>
      <c r="W3993">
        <v>0</v>
      </c>
      <c r="X3993">
        <v>0</v>
      </c>
      <c r="Y3993">
        <v>0</v>
      </c>
      <c r="Z3993">
        <v>0</v>
      </c>
    </row>
    <row r="3994" spans="1:26" x14ac:dyDescent="0.25">
      <c r="A3994">
        <v>107073526</v>
      </c>
      <c r="B3994" t="s">
        <v>86</v>
      </c>
      <c r="C3994" t="s">
        <v>65</v>
      </c>
      <c r="D3994">
        <v>10000026</v>
      </c>
      <c r="E3994">
        <v>10000026</v>
      </c>
      <c r="F3994">
        <v>24.254999999999999</v>
      </c>
      <c r="G3994">
        <v>200360</v>
      </c>
      <c r="H3994">
        <v>0.5</v>
      </c>
      <c r="I3994">
        <v>2022</v>
      </c>
      <c r="J3994" t="s">
        <v>167</v>
      </c>
      <c r="K3994" t="s">
        <v>55</v>
      </c>
      <c r="L3994" s="127">
        <v>0.61111111111111105</v>
      </c>
      <c r="M3994" t="s">
        <v>28</v>
      </c>
      <c r="N3994" t="s">
        <v>49</v>
      </c>
      <c r="O3994" t="s">
        <v>30</v>
      </c>
      <c r="P3994" t="s">
        <v>31</v>
      </c>
      <c r="Q3994" t="s">
        <v>41</v>
      </c>
      <c r="R3994" t="s">
        <v>33</v>
      </c>
      <c r="S3994" t="s">
        <v>42</v>
      </c>
      <c r="T3994" t="s">
        <v>35</v>
      </c>
      <c r="U3994" s="1" t="s">
        <v>36</v>
      </c>
      <c r="V3994">
        <v>6</v>
      </c>
      <c r="W3994">
        <v>0</v>
      </c>
      <c r="X3994">
        <v>0</v>
      </c>
      <c r="Y3994">
        <v>0</v>
      </c>
      <c r="Z3994">
        <v>0</v>
      </c>
    </row>
    <row r="3995" spans="1:26" x14ac:dyDescent="0.25">
      <c r="A3995">
        <v>107073530</v>
      </c>
      <c r="B3995" t="s">
        <v>234</v>
      </c>
      <c r="C3995" t="s">
        <v>38</v>
      </c>
      <c r="D3995">
        <v>20000015</v>
      </c>
      <c r="E3995">
        <v>20000015</v>
      </c>
      <c r="F3995">
        <v>1.871</v>
      </c>
      <c r="G3995">
        <v>40001225</v>
      </c>
      <c r="H3995">
        <v>0</v>
      </c>
      <c r="I3995">
        <v>2022</v>
      </c>
      <c r="J3995" t="s">
        <v>167</v>
      </c>
      <c r="K3995" t="s">
        <v>48</v>
      </c>
      <c r="L3995" s="127">
        <v>0.52638888888888891</v>
      </c>
      <c r="M3995" t="s">
        <v>28</v>
      </c>
      <c r="N3995" t="s">
        <v>49</v>
      </c>
      <c r="O3995" t="s">
        <v>30</v>
      </c>
      <c r="P3995" t="s">
        <v>31</v>
      </c>
      <c r="Q3995" t="s">
        <v>32</v>
      </c>
      <c r="R3995" t="s">
        <v>61</v>
      </c>
      <c r="S3995" t="s">
        <v>42</v>
      </c>
      <c r="T3995" t="s">
        <v>35</v>
      </c>
      <c r="U3995" s="1" t="s">
        <v>36</v>
      </c>
      <c r="V3995">
        <v>2</v>
      </c>
      <c r="W3995">
        <v>0</v>
      </c>
      <c r="X3995">
        <v>0</v>
      </c>
      <c r="Y3995">
        <v>0</v>
      </c>
      <c r="Z3995">
        <v>0</v>
      </c>
    </row>
    <row r="3996" spans="1:26" x14ac:dyDescent="0.25">
      <c r="A3996">
        <v>107073534</v>
      </c>
      <c r="B3996" t="s">
        <v>25</v>
      </c>
      <c r="C3996" t="s">
        <v>65</v>
      </c>
      <c r="D3996">
        <v>10000040</v>
      </c>
      <c r="E3996">
        <v>10000040</v>
      </c>
      <c r="F3996">
        <v>23.088000000000001</v>
      </c>
      <c r="G3996">
        <v>20000070</v>
      </c>
      <c r="H3996">
        <v>0.1</v>
      </c>
      <c r="I3996">
        <v>2022</v>
      </c>
      <c r="J3996" t="s">
        <v>167</v>
      </c>
      <c r="K3996" t="s">
        <v>55</v>
      </c>
      <c r="L3996" s="127">
        <v>0.64097222222222217</v>
      </c>
      <c r="M3996" t="s">
        <v>28</v>
      </c>
      <c r="N3996" t="s">
        <v>49</v>
      </c>
      <c r="O3996" t="s">
        <v>30</v>
      </c>
      <c r="P3996" t="s">
        <v>31</v>
      </c>
      <c r="Q3996" t="s">
        <v>41</v>
      </c>
      <c r="R3996" t="s">
        <v>84</v>
      </c>
      <c r="S3996" t="s">
        <v>42</v>
      </c>
      <c r="T3996" t="s">
        <v>35</v>
      </c>
      <c r="U3996" s="1" t="s">
        <v>36</v>
      </c>
      <c r="V3996">
        <v>1</v>
      </c>
      <c r="W3996">
        <v>0</v>
      </c>
      <c r="X3996">
        <v>0</v>
      </c>
      <c r="Y3996">
        <v>0</v>
      </c>
      <c r="Z3996">
        <v>0</v>
      </c>
    </row>
    <row r="3997" spans="1:26" x14ac:dyDescent="0.25">
      <c r="A3997">
        <v>107073597</v>
      </c>
      <c r="B3997" t="s">
        <v>107</v>
      </c>
      <c r="C3997" t="s">
        <v>67</v>
      </c>
      <c r="D3997">
        <v>30000279</v>
      </c>
      <c r="E3997">
        <v>30000279</v>
      </c>
      <c r="F3997">
        <v>19.236999999999998</v>
      </c>
      <c r="G3997">
        <v>40001452</v>
      </c>
      <c r="H3997">
        <v>0.1</v>
      </c>
      <c r="I3997">
        <v>2022</v>
      </c>
      <c r="J3997" t="s">
        <v>167</v>
      </c>
      <c r="K3997" t="s">
        <v>55</v>
      </c>
      <c r="L3997" s="127">
        <v>0.49861111111111112</v>
      </c>
      <c r="M3997" t="s">
        <v>28</v>
      </c>
      <c r="N3997" t="s">
        <v>49</v>
      </c>
      <c r="O3997" t="s">
        <v>30</v>
      </c>
      <c r="P3997" t="s">
        <v>54</v>
      </c>
      <c r="Q3997" t="s">
        <v>41</v>
      </c>
      <c r="R3997" t="s">
        <v>33</v>
      </c>
      <c r="S3997" t="s">
        <v>42</v>
      </c>
      <c r="T3997" t="s">
        <v>35</v>
      </c>
      <c r="U3997" s="1" t="s">
        <v>36</v>
      </c>
      <c r="V3997">
        <v>4</v>
      </c>
      <c r="W3997">
        <v>0</v>
      </c>
      <c r="X3997">
        <v>0</v>
      </c>
      <c r="Y3997">
        <v>0</v>
      </c>
      <c r="Z3997">
        <v>0</v>
      </c>
    </row>
    <row r="3998" spans="1:26" x14ac:dyDescent="0.25">
      <c r="A3998">
        <v>107073615</v>
      </c>
      <c r="B3998" t="s">
        <v>25</v>
      </c>
      <c r="C3998" t="s">
        <v>65</v>
      </c>
      <c r="D3998">
        <v>10000040</v>
      </c>
      <c r="E3998">
        <v>10000040</v>
      </c>
      <c r="F3998">
        <v>23.488</v>
      </c>
      <c r="G3998">
        <v>20000070</v>
      </c>
      <c r="H3998">
        <v>0.5</v>
      </c>
      <c r="I3998">
        <v>2022</v>
      </c>
      <c r="J3998" t="s">
        <v>167</v>
      </c>
      <c r="K3998" t="s">
        <v>55</v>
      </c>
      <c r="L3998" s="127">
        <v>4.8611111111111112E-3</v>
      </c>
      <c r="M3998" t="s">
        <v>28</v>
      </c>
      <c r="N3998" t="s">
        <v>49</v>
      </c>
      <c r="O3998" t="s">
        <v>30</v>
      </c>
      <c r="P3998" t="s">
        <v>54</v>
      </c>
      <c r="Q3998" t="s">
        <v>41</v>
      </c>
      <c r="R3998" t="s">
        <v>33</v>
      </c>
      <c r="S3998" t="s">
        <v>42</v>
      </c>
      <c r="T3998" t="s">
        <v>57</v>
      </c>
      <c r="U3998" s="1" t="s">
        <v>36</v>
      </c>
      <c r="V3998">
        <v>1</v>
      </c>
      <c r="W3998">
        <v>0</v>
      </c>
      <c r="X3998">
        <v>0</v>
      </c>
      <c r="Y3998">
        <v>0</v>
      </c>
      <c r="Z3998">
        <v>0</v>
      </c>
    </row>
    <row r="3999" spans="1:26" x14ac:dyDescent="0.25">
      <c r="A3999">
        <v>107073683</v>
      </c>
      <c r="B3999" t="s">
        <v>25</v>
      </c>
      <c r="C3999" t="s">
        <v>65</v>
      </c>
      <c r="D3999">
        <v>10000040</v>
      </c>
      <c r="E3999">
        <v>10000040</v>
      </c>
      <c r="F3999">
        <v>26.260999999999999</v>
      </c>
      <c r="G3999">
        <v>20000070</v>
      </c>
      <c r="H3999">
        <v>0.2</v>
      </c>
      <c r="I3999">
        <v>2022</v>
      </c>
      <c r="J3999" t="s">
        <v>167</v>
      </c>
      <c r="K3999" t="s">
        <v>55</v>
      </c>
      <c r="L3999" s="127">
        <v>0.35347222222222219</v>
      </c>
      <c r="M3999" t="s">
        <v>28</v>
      </c>
      <c r="N3999" t="s">
        <v>29</v>
      </c>
      <c r="O3999" t="s">
        <v>30</v>
      </c>
      <c r="P3999" t="s">
        <v>31</v>
      </c>
      <c r="Q3999" t="s">
        <v>41</v>
      </c>
      <c r="R3999" t="s">
        <v>33</v>
      </c>
      <c r="S3999" t="s">
        <v>42</v>
      </c>
      <c r="T3999" t="s">
        <v>35</v>
      </c>
      <c r="U3999" s="1" t="s">
        <v>36</v>
      </c>
      <c r="V3999">
        <v>2</v>
      </c>
      <c r="W3999">
        <v>0</v>
      </c>
      <c r="X3999">
        <v>0</v>
      </c>
      <c r="Y3999">
        <v>0</v>
      </c>
      <c r="Z3999">
        <v>0</v>
      </c>
    </row>
    <row r="4000" spans="1:26" x14ac:dyDescent="0.25">
      <c r="A4000">
        <v>107073763</v>
      </c>
      <c r="B4000" t="s">
        <v>90</v>
      </c>
      <c r="C4000" t="s">
        <v>67</v>
      </c>
      <c r="D4000">
        <v>30000011</v>
      </c>
      <c r="E4000">
        <v>30000011</v>
      </c>
      <c r="F4000">
        <v>10.968999999999999</v>
      </c>
      <c r="G4000">
        <v>40001918</v>
      </c>
      <c r="H4000">
        <v>0.1</v>
      </c>
      <c r="I4000">
        <v>2022</v>
      </c>
      <c r="J4000" t="s">
        <v>167</v>
      </c>
      <c r="K4000" t="s">
        <v>55</v>
      </c>
      <c r="L4000" s="127">
        <v>0.6020833333333333</v>
      </c>
      <c r="M4000" t="s">
        <v>28</v>
      </c>
      <c r="N4000" t="s">
        <v>49</v>
      </c>
      <c r="O4000" t="s">
        <v>30</v>
      </c>
      <c r="P4000" t="s">
        <v>54</v>
      </c>
      <c r="Q4000" t="s">
        <v>41</v>
      </c>
      <c r="R4000" t="s">
        <v>33</v>
      </c>
      <c r="S4000" t="s">
        <v>42</v>
      </c>
      <c r="T4000" t="s">
        <v>35</v>
      </c>
      <c r="U4000" s="1" t="s">
        <v>36</v>
      </c>
      <c r="V4000">
        <v>2</v>
      </c>
      <c r="W4000">
        <v>0</v>
      </c>
      <c r="X4000">
        <v>0</v>
      </c>
      <c r="Y4000">
        <v>0</v>
      </c>
      <c r="Z4000">
        <v>0</v>
      </c>
    </row>
    <row r="4001" spans="1:26" x14ac:dyDescent="0.25">
      <c r="A4001">
        <v>107073773</v>
      </c>
      <c r="B4001" t="s">
        <v>86</v>
      </c>
      <c r="C4001" t="s">
        <v>65</v>
      </c>
      <c r="D4001">
        <v>10000026</v>
      </c>
      <c r="E4001">
        <v>10000026</v>
      </c>
      <c r="F4001">
        <v>24.254999999999999</v>
      </c>
      <c r="G4001">
        <v>200360</v>
      </c>
      <c r="H4001">
        <v>0.5</v>
      </c>
      <c r="I4001">
        <v>2022</v>
      </c>
      <c r="J4001" t="s">
        <v>167</v>
      </c>
      <c r="K4001" t="s">
        <v>55</v>
      </c>
      <c r="L4001" s="127">
        <v>0.6118055555555556</v>
      </c>
      <c r="M4001" t="s">
        <v>28</v>
      </c>
      <c r="N4001" t="s">
        <v>29</v>
      </c>
      <c r="O4001" t="s">
        <v>30</v>
      </c>
      <c r="P4001" t="s">
        <v>31</v>
      </c>
      <c r="Q4001" t="s">
        <v>41</v>
      </c>
      <c r="R4001" t="s">
        <v>33</v>
      </c>
      <c r="S4001" t="s">
        <v>42</v>
      </c>
      <c r="T4001" t="s">
        <v>35</v>
      </c>
      <c r="U4001" s="1" t="s">
        <v>36</v>
      </c>
      <c r="V4001">
        <v>2</v>
      </c>
      <c r="W4001">
        <v>0</v>
      </c>
      <c r="X4001">
        <v>0</v>
      </c>
      <c r="Y4001">
        <v>0</v>
      </c>
      <c r="Z4001">
        <v>0</v>
      </c>
    </row>
    <row r="4002" spans="1:26" x14ac:dyDescent="0.25">
      <c r="A4002">
        <v>107073964</v>
      </c>
      <c r="B4002" t="s">
        <v>81</v>
      </c>
      <c r="C4002" t="s">
        <v>65</v>
      </c>
      <c r="D4002">
        <v>10000485</v>
      </c>
      <c r="E4002">
        <v>10800485</v>
      </c>
      <c r="F4002">
        <v>23.111000000000001</v>
      </c>
      <c r="G4002">
        <v>50032379</v>
      </c>
      <c r="H4002">
        <v>0.25</v>
      </c>
      <c r="I4002">
        <v>2022</v>
      </c>
      <c r="J4002" t="s">
        <v>167</v>
      </c>
      <c r="K4002" t="s">
        <v>58</v>
      </c>
      <c r="L4002" s="127">
        <v>0.96597222222222223</v>
      </c>
      <c r="M4002" t="s">
        <v>28</v>
      </c>
      <c r="N4002" t="s">
        <v>29</v>
      </c>
      <c r="O4002" t="s">
        <v>30</v>
      </c>
      <c r="P4002" t="s">
        <v>31</v>
      </c>
      <c r="Q4002" t="s">
        <v>62</v>
      </c>
      <c r="R4002" t="s">
        <v>33</v>
      </c>
      <c r="S4002" t="s">
        <v>139</v>
      </c>
      <c r="T4002" t="s">
        <v>57</v>
      </c>
      <c r="U4002" s="1" t="s">
        <v>36</v>
      </c>
      <c r="V4002">
        <v>1</v>
      </c>
      <c r="W4002">
        <v>0</v>
      </c>
      <c r="X4002">
        <v>0</v>
      </c>
      <c r="Y4002">
        <v>0</v>
      </c>
      <c r="Z4002">
        <v>0</v>
      </c>
    </row>
    <row r="4003" spans="1:26" x14ac:dyDescent="0.25">
      <c r="A4003">
        <v>107073979</v>
      </c>
      <c r="B4003" t="s">
        <v>81</v>
      </c>
      <c r="C4003" t="s">
        <v>65</v>
      </c>
      <c r="D4003">
        <v>10000485</v>
      </c>
      <c r="E4003">
        <v>10800485</v>
      </c>
      <c r="F4003">
        <v>30.707999999999998</v>
      </c>
      <c r="G4003">
        <v>50015657</v>
      </c>
      <c r="H4003">
        <v>0</v>
      </c>
      <c r="I4003">
        <v>2022</v>
      </c>
      <c r="J4003" t="s">
        <v>167</v>
      </c>
      <c r="K4003" t="s">
        <v>60</v>
      </c>
      <c r="L4003" s="127">
        <v>4.3055555555555562E-2</v>
      </c>
      <c r="M4003" t="s">
        <v>28</v>
      </c>
      <c r="N4003" t="s">
        <v>49</v>
      </c>
      <c r="O4003" t="s">
        <v>30</v>
      </c>
      <c r="P4003" t="s">
        <v>54</v>
      </c>
      <c r="Q4003" t="s">
        <v>62</v>
      </c>
      <c r="R4003" t="s">
        <v>56</v>
      </c>
      <c r="S4003" t="s">
        <v>34</v>
      </c>
      <c r="T4003" t="s">
        <v>57</v>
      </c>
      <c r="U4003" s="1" t="s">
        <v>36</v>
      </c>
      <c r="V4003">
        <v>1</v>
      </c>
      <c r="W4003">
        <v>0</v>
      </c>
      <c r="X4003">
        <v>0</v>
      </c>
      <c r="Y4003">
        <v>0</v>
      </c>
      <c r="Z4003">
        <v>0</v>
      </c>
    </row>
    <row r="4004" spans="1:26" x14ac:dyDescent="0.25">
      <c r="A4004">
        <v>107073988</v>
      </c>
      <c r="B4004" t="s">
        <v>25</v>
      </c>
      <c r="C4004" t="s">
        <v>45</v>
      </c>
      <c r="D4004">
        <v>50014265</v>
      </c>
      <c r="E4004">
        <v>40001152</v>
      </c>
      <c r="F4004">
        <v>5.9480000000000004</v>
      </c>
      <c r="G4004">
        <v>50016288</v>
      </c>
      <c r="H4004">
        <v>0</v>
      </c>
      <c r="I4004">
        <v>2022</v>
      </c>
      <c r="J4004" t="s">
        <v>167</v>
      </c>
      <c r="K4004" t="s">
        <v>55</v>
      </c>
      <c r="L4004" s="127">
        <v>0.82430555555555562</v>
      </c>
      <c r="M4004" t="s">
        <v>28</v>
      </c>
      <c r="N4004" t="s">
        <v>49</v>
      </c>
      <c r="O4004" t="s">
        <v>30</v>
      </c>
      <c r="P4004" t="s">
        <v>31</v>
      </c>
      <c r="Q4004" t="s">
        <v>41</v>
      </c>
      <c r="R4004" t="s">
        <v>33</v>
      </c>
      <c r="S4004" t="s">
        <v>42</v>
      </c>
      <c r="T4004" t="s">
        <v>35</v>
      </c>
      <c r="U4004" s="1" t="s">
        <v>36</v>
      </c>
      <c r="V4004">
        <v>3</v>
      </c>
      <c r="W4004">
        <v>0</v>
      </c>
      <c r="X4004">
        <v>0</v>
      </c>
      <c r="Y4004">
        <v>0</v>
      </c>
      <c r="Z4004">
        <v>0</v>
      </c>
    </row>
    <row r="4005" spans="1:26" x14ac:dyDescent="0.25">
      <c r="A4005">
        <v>107074195</v>
      </c>
      <c r="B4005" t="s">
        <v>96</v>
      </c>
      <c r="C4005" t="s">
        <v>38</v>
      </c>
      <c r="D4005">
        <v>20000052</v>
      </c>
      <c r="E4005">
        <v>20000052</v>
      </c>
      <c r="F4005">
        <v>16.5</v>
      </c>
      <c r="G4005">
        <v>50002509</v>
      </c>
      <c r="H4005">
        <v>8.3000000000000004E-2</v>
      </c>
      <c r="I4005">
        <v>2022</v>
      </c>
      <c r="J4005" t="s">
        <v>167</v>
      </c>
      <c r="K4005" t="s">
        <v>53</v>
      </c>
      <c r="L4005" s="127">
        <v>0.73888888888888893</v>
      </c>
      <c r="M4005" t="s">
        <v>28</v>
      </c>
      <c r="N4005" t="s">
        <v>29</v>
      </c>
      <c r="O4005" t="s">
        <v>30</v>
      </c>
      <c r="P4005" t="s">
        <v>68</v>
      </c>
      <c r="Q4005" t="s">
        <v>41</v>
      </c>
      <c r="R4005" t="s">
        <v>95</v>
      </c>
      <c r="S4005" t="s">
        <v>42</v>
      </c>
      <c r="T4005" t="s">
        <v>35</v>
      </c>
      <c r="U4005" s="1" t="s">
        <v>36</v>
      </c>
      <c r="V4005">
        <v>1</v>
      </c>
      <c r="W4005">
        <v>0</v>
      </c>
      <c r="X4005">
        <v>0</v>
      </c>
      <c r="Y4005">
        <v>0</v>
      </c>
      <c r="Z4005">
        <v>0</v>
      </c>
    </row>
    <row r="4006" spans="1:26" x14ac:dyDescent="0.25">
      <c r="A4006">
        <v>107074364</v>
      </c>
      <c r="B4006" t="s">
        <v>97</v>
      </c>
      <c r="C4006" t="s">
        <v>45</v>
      </c>
      <c r="D4006">
        <v>50021582</v>
      </c>
      <c r="E4006">
        <v>50021582</v>
      </c>
      <c r="F4006">
        <v>10.14</v>
      </c>
      <c r="G4006">
        <v>50009618</v>
      </c>
      <c r="H4006">
        <v>0</v>
      </c>
      <c r="I4006">
        <v>2022</v>
      </c>
      <c r="J4006" t="s">
        <v>167</v>
      </c>
      <c r="K4006" t="s">
        <v>60</v>
      </c>
      <c r="L4006" s="127">
        <v>0.82777777777777783</v>
      </c>
      <c r="M4006" t="s">
        <v>28</v>
      </c>
      <c r="N4006" t="s">
        <v>29</v>
      </c>
      <c r="O4006" t="s">
        <v>30</v>
      </c>
      <c r="P4006" t="s">
        <v>68</v>
      </c>
      <c r="Q4006" t="s">
        <v>41</v>
      </c>
      <c r="R4006" t="s">
        <v>61</v>
      </c>
      <c r="S4006" t="s">
        <v>42</v>
      </c>
      <c r="T4006" t="s">
        <v>47</v>
      </c>
      <c r="U4006" s="1" t="s">
        <v>43</v>
      </c>
      <c r="V4006">
        <v>2</v>
      </c>
      <c r="W4006">
        <v>0</v>
      </c>
      <c r="X4006">
        <v>0</v>
      </c>
      <c r="Y4006">
        <v>0</v>
      </c>
      <c r="Z4006">
        <v>1</v>
      </c>
    </row>
    <row r="4007" spans="1:26" x14ac:dyDescent="0.25">
      <c r="A4007">
        <v>107074578</v>
      </c>
      <c r="B4007" t="s">
        <v>112</v>
      </c>
      <c r="C4007" t="s">
        <v>45</v>
      </c>
      <c r="D4007">
        <v>50030312</v>
      </c>
      <c r="E4007">
        <v>50030312</v>
      </c>
      <c r="F4007">
        <v>999.99900000000002</v>
      </c>
      <c r="H4007">
        <v>0</v>
      </c>
      <c r="I4007">
        <v>2022</v>
      </c>
      <c r="J4007" t="s">
        <v>162</v>
      </c>
      <c r="K4007" t="s">
        <v>27</v>
      </c>
      <c r="L4007" s="127">
        <v>0.65763888888888888</v>
      </c>
      <c r="M4007" t="s">
        <v>28</v>
      </c>
      <c r="N4007" t="s">
        <v>49</v>
      </c>
      <c r="O4007" t="s">
        <v>30</v>
      </c>
      <c r="P4007" t="s">
        <v>54</v>
      </c>
      <c r="Q4007" t="s">
        <v>32</v>
      </c>
      <c r="R4007" t="s">
        <v>33</v>
      </c>
      <c r="S4007" t="s">
        <v>34</v>
      </c>
      <c r="T4007" t="s">
        <v>35</v>
      </c>
      <c r="U4007" s="1" t="s">
        <v>36</v>
      </c>
      <c r="V4007">
        <v>2</v>
      </c>
      <c r="W4007">
        <v>0</v>
      </c>
      <c r="X4007">
        <v>0</v>
      </c>
      <c r="Y4007">
        <v>0</v>
      </c>
      <c r="Z4007">
        <v>0</v>
      </c>
    </row>
    <row r="4008" spans="1:26" x14ac:dyDescent="0.25">
      <c r="A4008">
        <v>107074685</v>
      </c>
      <c r="B4008" t="s">
        <v>25</v>
      </c>
      <c r="C4008" t="s">
        <v>65</v>
      </c>
      <c r="D4008">
        <v>10000440</v>
      </c>
      <c r="E4008">
        <v>10000440</v>
      </c>
      <c r="F4008">
        <v>2.302</v>
      </c>
      <c r="G4008">
        <v>50032558</v>
      </c>
      <c r="H4008">
        <v>6.9000000000000006E-2</v>
      </c>
      <c r="I4008">
        <v>2022</v>
      </c>
      <c r="J4008" t="s">
        <v>167</v>
      </c>
      <c r="K4008" t="s">
        <v>60</v>
      </c>
      <c r="L4008" s="127">
        <v>0.70416666666666661</v>
      </c>
      <c r="M4008" t="s">
        <v>28</v>
      </c>
      <c r="N4008" t="s">
        <v>49</v>
      </c>
      <c r="O4008" t="s">
        <v>30</v>
      </c>
      <c r="P4008" t="s">
        <v>31</v>
      </c>
      <c r="Q4008" t="s">
        <v>32</v>
      </c>
      <c r="R4008" t="s">
        <v>75</v>
      </c>
      <c r="S4008" t="s">
        <v>34</v>
      </c>
      <c r="T4008" t="s">
        <v>35</v>
      </c>
      <c r="U4008" s="1" t="s">
        <v>43</v>
      </c>
      <c r="V4008">
        <v>2</v>
      </c>
      <c r="W4008">
        <v>0</v>
      </c>
      <c r="X4008">
        <v>0</v>
      </c>
      <c r="Y4008">
        <v>0</v>
      </c>
      <c r="Z4008">
        <v>2</v>
      </c>
    </row>
    <row r="4009" spans="1:26" x14ac:dyDescent="0.25">
      <c r="A4009">
        <v>107074686</v>
      </c>
      <c r="B4009" t="s">
        <v>25</v>
      </c>
      <c r="C4009" t="s">
        <v>45</v>
      </c>
      <c r="D4009">
        <v>50031853</v>
      </c>
      <c r="E4009">
        <v>40001728</v>
      </c>
      <c r="F4009">
        <v>3.34</v>
      </c>
      <c r="G4009">
        <v>50002997</v>
      </c>
      <c r="H4009">
        <v>0.28999999999999998</v>
      </c>
      <c r="I4009">
        <v>2022</v>
      </c>
      <c r="J4009" t="s">
        <v>167</v>
      </c>
      <c r="K4009" t="s">
        <v>60</v>
      </c>
      <c r="L4009" s="127">
        <v>0.19166666666666665</v>
      </c>
      <c r="M4009" t="s">
        <v>28</v>
      </c>
      <c r="N4009" t="s">
        <v>49</v>
      </c>
      <c r="O4009" t="s">
        <v>30</v>
      </c>
      <c r="P4009" t="s">
        <v>54</v>
      </c>
      <c r="Q4009" t="s">
        <v>32</v>
      </c>
      <c r="R4009" t="s">
        <v>33</v>
      </c>
      <c r="S4009" t="s">
        <v>34</v>
      </c>
      <c r="T4009" t="s">
        <v>35</v>
      </c>
      <c r="U4009" s="1" t="s">
        <v>36</v>
      </c>
      <c r="V4009">
        <v>1</v>
      </c>
      <c r="W4009">
        <v>0</v>
      </c>
      <c r="X4009">
        <v>0</v>
      </c>
      <c r="Y4009">
        <v>0</v>
      </c>
      <c r="Z4009">
        <v>0</v>
      </c>
    </row>
    <row r="4010" spans="1:26" x14ac:dyDescent="0.25">
      <c r="A4010">
        <v>107074701</v>
      </c>
      <c r="B4010" t="s">
        <v>25</v>
      </c>
      <c r="C4010" t="s">
        <v>65</v>
      </c>
      <c r="D4010">
        <v>10000440</v>
      </c>
      <c r="E4010">
        <v>10000440</v>
      </c>
      <c r="F4010">
        <v>999.99900000000002</v>
      </c>
      <c r="G4010">
        <v>10000040</v>
      </c>
      <c r="H4010">
        <v>0.71799999999999997</v>
      </c>
      <c r="I4010">
        <v>2022</v>
      </c>
      <c r="J4010" t="s">
        <v>167</v>
      </c>
      <c r="K4010" t="s">
        <v>60</v>
      </c>
      <c r="L4010" s="127">
        <v>0.6875</v>
      </c>
      <c r="M4010" t="s">
        <v>28</v>
      </c>
      <c r="N4010" t="s">
        <v>49</v>
      </c>
      <c r="O4010" t="s">
        <v>30</v>
      </c>
      <c r="P4010" t="s">
        <v>31</v>
      </c>
      <c r="Q4010" t="s">
        <v>62</v>
      </c>
      <c r="R4010" t="s">
        <v>33</v>
      </c>
      <c r="S4010" t="s">
        <v>34</v>
      </c>
      <c r="T4010" t="s">
        <v>35</v>
      </c>
      <c r="U4010" s="1" t="s">
        <v>36</v>
      </c>
      <c r="V4010">
        <v>2</v>
      </c>
      <c r="W4010">
        <v>0</v>
      </c>
      <c r="X4010">
        <v>0</v>
      </c>
      <c r="Y4010">
        <v>0</v>
      </c>
      <c r="Z4010">
        <v>0</v>
      </c>
    </row>
    <row r="4011" spans="1:26" x14ac:dyDescent="0.25">
      <c r="A4011">
        <v>107074715</v>
      </c>
      <c r="B4011" t="s">
        <v>106</v>
      </c>
      <c r="C4011" t="s">
        <v>65</v>
      </c>
      <c r="D4011">
        <v>10000095</v>
      </c>
      <c r="E4011">
        <v>10000095</v>
      </c>
      <c r="F4011">
        <v>19.018999999999998</v>
      </c>
      <c r="G4011">
        <v>200580</v>
      </c>
      <c r="H4011">
        <v>0</v>
      </c>
      <c r="I4011">
        <v>2022</v>
      </c>
      <c r="J4011" t="s">
        <v>167</v>
      </c>
      <c r="K4011" t="s">
        <v>48</v>
      </c>
      <c r="L4011" s="127">
        <v>0.35000000000000003</v>
      </c>
      <c r="M4011" t="s">
        <v>28</v>
      </c>
      <c r="N4011" t="s">
        <v>49</v>
      </c>
      <c r="O4011" t="s">
        <v>30</v>
      </c>
      <c r="P4011" t="s">
        <v>54</v>
      </c>
      <c r="Q4011" t="s">
        <v>41</v>
      </c>
      <c r="R4011" t="s">
        <v>33</v>
      </c>
      <c r="S4011" t="s">
        <v>42</v>
      </c>
      <c r="T4011" t="s">
        <v>35</v>
      </c>
      <c r="U4011" s="1" t="s">
        <v>36</v>
      </c>
      <c r="V4011">
        <v>1</v>
      </c>
      <c r="W4011">
        <v>0</v>
      </c>
      <c r="X4011">
        <v>0</v>
      </c>
      <c r="Y4011">
        <v>0</v>
      </c>
      <c r="Z4011">
        <v>0</v>
      </c>
    </row>
    <row r="4012" spans="1:26" x14ac:dyDescent="0.25">
      <c r="A4012">
        <v>107074758</v>
      </c>
      <c r="B4012" t="s">
        <v>25</v>
      </c>
      <c r="C4012" t="s">
        <v>65</v>
      </c>
      <c r="D4012">
        <v>10000040</v>
      </c>
      <c r="E4012">
        <v>10000040</v>
      </c>
      <c r="F4012">
        <v>999.99900000000002</v>
      </c>
      <c r="G4012">
        <v>20000070</v>
      </c>
      <c r="H4012">
        <v>2</v>
      </c>
      <c r="I4012">
        <v>2022</v>
      </c>
      <c r="J4012" t="s">
        <v>167</v>
      </c>
      <c r="K4012" t="s">
        <v>53</v>
      </c>
      <c r="L4012" s="127">
        <v>0.31041666666666667</v>
      </c>
      <c r="M4012" t="s">
        <v>28</v>
      </c>
      <c r="N4012" t="s">
        <v>29</v>
      </c>
      <c r="O4012" t="s">
        <v>30</v>
      </c>
      <c r="P4012" t="s">
        <v>31</v>
      </c>
      <c r="Q4012" t="s">
        <v>41</v>
      </c>
      <c r="R4012" t="s">
        <v>33</v>
      </c>
      <c r="S4012" t="s">
        <v>42</v>
      </c>
      <c r="T4012" t="s">
        <v>35</v>
      </c>
      <c r="U4012" s="1" t="s">
        <v>36</v>
      </c>
      <c r="V4012">
        <v>3</v>
      </c>
      <c r="W4012">
        <v>0</v>
      </c>
      <c r="X4012">
        <v>0</v>
      </c>
      <c r="Y4012">
        <v>0</v>
      </c>
      <c r="Z4012">
        <v>0</v>
      </c>
    </row>
    <row r="4013" spans="1:26" x14ac:dyDescent="0.25">
      <c r="A4013">
        <v>107074766</v>
      </c>
      <c r="B4013" t="s">
        <v>114</v>
      </c>
      <c r="C4013" t="s">
        <v>65</v>
      </c>
      <c r="D4013">
        <v>10000040</v>
      </c>
      <c r="E4013">
        <v>10000040</v>
      </c>
      <c r="F4013">
        <v>1.915</v>
      </c>
      <c r="G4013">
        <v>203120</v>
      </c>
      <c r="H4013">
        <v>0.24</v>
      </c>
      <c r="I4013">
        <v>2022</v>
      </c>
      <c r="J4013" t="s">
        <v>167</v>
      </c>
      <c r="K4013" t="s">
        <v>39</v>
      </c>
      <c r="L4013" s="127">
        <v>0.67847222222222225</v>
      </c>
      <c r="M4013" t="s">
        <v>28</v>
      </c>
      <c r="N4013" t="s">
        <v>49</v>
      </c>
      <c r="O4013" t="s">
        <v>30</v>
      </c>
      <c r="P4013" t="s">
        <v>31</v>
      </c>
      <c r="Q4013" t="s">
        <v>41</v>
      </c>
      <c r="R4013" t="s">
        <v>66</v>
      </c>
      <c r="S4013" t="s">
        <v>42</v>
      </c>
      <c r="T4013" t="s">
        <v>35</v>
      </c>
      <c r="U4013" s="1" t="s">
        <v>36</v>
      </c>
      <c r="V4013">
        <v>1</v>
      </c>
      <c r="W4013">
        <v>0</v>
      </c>
      <c r="X4013">
        <v>0</v>
      </c>
      <c r="Y4013">
        <v>0</v>
      </c>
      <c r="Z4013">
        <v>0</v>
      </c>
    </row>
    <row r="4014" spans="1:26" x14ac:dyDescent="0.25">
      <c r="A4014">
        <v>107074783</v>
      </c>
      <c r="B4014" t="s">
        <v>117</v>
      </c>
      <c r="C4014" t="s">
        <v>65</v>
      </c>
      <c r="D4014">
        <v>10000040</v>
      </c>
      <c r="E4014">
        <v>10000040</v>
      </c>
      <c r="F4014">
        <v>11.55</v>
      </c>
      <c r="G4014">
        <v>20000021</v>
      </c>
      <c r="H4014">
        <v>0.5</v>
      </c>
      <c r="I4014">
        <v>2022</v>
      </c>
      <c r="J4014" t="s">
        <v>167</v>
      </c>
      <c r="K4014" t="s">
        <v>58</v>
      </c>
      <c r="L4014" s="127">
        <v>0.42708333333333331</v>
      </c>
      <c r="M4014" t="s">
        <v>28</v>
      </c>
      <c r="N4014" t="s">
        <v>49</v>
      </c>
      <c r="O4014" t="s">
        <v>30</v>
      </c>
      <c r="P4014" t="s">
        <v>31</v>
      </c>
      <c r="Q4014" t="s">
        <v>62</v>
      </c>
      <c r="R4014" t="s">
        <v>33</v>
      </c>
      <c r="S4014" t="s">
        <v>34</v>
      </c>
      <c r="T4014" t="s">
        <v>35</v>
      </c>
      <c r="U4014" s="1" t="s">
        <v>64</v>
      </c>
      <c r="V4014">
        <v>1</v>
      </c>
      <c r="W4014">
        <v>0</v>
      </c>
      <c r="X4014">
        <v>0</v>
      </c>
      <c r="Y4014">
        <v>1</v>
      </c>
      <c r="Z4014">
        <v>0</v>
      </c>
    </row>
    <row r="4015" spans="1:26" x14ac:dyDescent="0.25">
      <c r="A4015">
        <v>107074834</v>
      </c>
      <c r="B4015" t="s">
        <v>81</v>
      </c>
      <c r="C4015" t="s">
        <v>65</v>
      </c>
      <c r="D4015">
        <v>10000485</v>
      </c>
      <c r="E4015">
        <v>10800485</v>
      </c>
      <c r="F4015">
        <v>20.65</v>
      </c>
      <c r="G4015">
        <v>20000074</v>
      </c>
      <c r="H4015">
        <v>0.2</v>
      </c>
      <c r="I4015">
        <v>2022</v>
      </c>
      <c r="J4015" t="s">
        <v>167</v>
      </c>
      <c r="K4015" t="s">
        <v>58</v>
      </c>
      <c r="L4015" s="127">
        <v>0.60972222222222217</v>
      </c>
      <c r="M4015" t="s">
        <v>28</v>
      </c>
      <c r="N4015" t="s">
        <v>49</v>
      </c>
      <c r="O4015" t="s">
        <v>30</v>
      </c>
      <c r="P4015" t="s">
        <v>31</v>
      </c>
      <c r="Q4015" t="s">
        <v>32</v>
      </c>
      <c r="R4015" t="s">
        <v>33</v>
      </c>
      <c r="S4015" t="s">
        <v>34</v>
      </c>
      <c r="T4015" t="s">
        <v>35</v>
      </c>
      <c r="U4015" s="1" t="s">
        <v>43</v>
      </c>
      <c r="V4015">
        <v>3</v>
      </c>
      <c r="W4015">
        <v>0</v>
      </c>
      <c r="X4015">
        <v>0</v>
      </c>
      <c r="Y4015">
        <v>0</v>
      </c>
      <c r="Z4015">
        <v>1</v>
      </c>
    </row>
    <row r="4016" spans="1:26" x14ac:dyDescent="0.25">
      <c r="A4016">
        <v>107074845</v>
      </c>
      <c r="B4016" t="s">
        <v>114</v>
      </c>
      <c r="C4016" t="s">
        <v>65</v>
      </c>
      <c r="D4016">
        <v>10000095</v>
      </c>
      <c r="E4016">
        <v>10000095</v>
      </c>
      <c r="F4016">
        <v>0.80700000000000005</v>
      </c>
      <c r="G4016">
        <v>200800</v>
      </c>
      <c r="H4016">
        <v>1</v>
      </c>
      <c r="I4016">
        <v>2022</v>
      </c>
      <c r="J4016" t="s">
        <v>167</v>
      </c>
      <c r="K4016" t="s">
        <v>39</v>
      </c>
      <c r="L4016" s="127">
        <v>0.4770833333333333</v>
      </c>
      <c r="M4016" t="s">
        <v>28</v>
      </c>
      <c r="N4016" t="s">
        <v>49</v>
      </c>
      <c r="O4016" t="s">
        <v>30</v>
      </c>
      <c r="P4016" t="s">
        <v>54</v>
      </c>
      <c r="Q4016" t="s">
        <v>41</v>
      </c>
      <c r="R4016" t="s">
        <v>95</v>
      </c>
      <c r="S4016" t="s">
        <v>42</v>
      </c>
      <c r="T4016" t="s">
        <v>35</v>
      </c>
      <c r="U4016" s="1" t="s">
        <v>36</v>
      </c>
      <c r="V4016">
        <v>2</v>
      </c>
      <c r="W4016">
        <v>0</v>
      </c>
      <c r="X4016">
        <v>0</v>
      </c>
      <c r="Y4016">
        <v>0</v>
      </c>
      <c r="Z4016">
        <v>0</v>
      </c>
    </row>
    <row r="4017" spans="1:26" x14ac:dyDescent="0.25">
      <c r="A4017">
        <v>107074862</v>
      </c>
      <c r="B4017" t="s">
        <v>81</v>
      </c>
      <c r="C4017" t="s">
        <v>65</v>
      </c>
      <c r="D4017">
        <v>10000485</v>
      </c>
      <c r="E4017">
        <v>10800485</v>
      </c>
      <c r="F4017">
        <v>36.289000000000001</v>
      </c>
      <c r="G4017">
        <v>10000077</v>
      </c>
      <c r="H4017">
        <v>0.8</v>
      </c>
      <c r="I4017">
        <v>2022</v>
      </c>
      <c r="J4017" t="s">
        <v>167</v>
      </c>
      <c r="K4017" t="s">
        <v>60</v>
      </c>
      <c r="L4017" s="127">
        <v>0.14930555555555555</v>
      </c>
      <c r="M4017" t="s">
        <v>28</v>
      </c>
      <c r="N4017" t="s">
        <v>29</v>
      </c>
      <c r="O4017" t="s">
        <v>30</v>
      </c>
      <c r="P4017" t="s">
        <v>54</v>
      </c>
      <c r="Q4017" t="s">
        <v>32</v>
      </c>
      <c r="R4017" t="s">
        <v>33</v>
      </c>
      <c r="S4017" t="s">
        <v>34</v>
      </c>
      <c r="T4017" t="s">
        <v>57</v>
      </c>
      <c r="U4017" s="1" t="s">
        <v>116</v>
      </c>
      <c r="V4017">
        <v>0</v>
      </c>
      <c r="W4017">
        <v>0</v>
      </c>
      <c r="X4017">
        <v>0</v>
      </c>
      <c r="Y4017">
        <v>0</v>
      </c>
      <c r="Z4017">
        <v>0</v>
      </c>
    </row>
    <row r="4018" spans="1:26" x14ac:dyDescent="0.25">
      <c r="A4018">
        <v>107074914</v>
      </c>
      <c r="B4018" t="s">
        <v>81</v>
      </c>
      <c r="C4018" t="s">
        <v>65</v>
      </c>
      <c r="D4018">
        <v>10000485</v>
      </c>
      <c r="E4018">
        <v>10800485</v>
      </c>
      <c r="F4018">
        <v>29.609000000000002</v>
      </c>
      <c r="G4018">
        <v>50025426</v>
      </c>
      <c r="H4018">
        <v>0.6</v>
      </c>
      <c r="I4018">
        <v>2022</v>
      </c>
      <c r="J4018" t="s">
        <v>167</v>
      </c>
      <c r="K4018" t="s">
        <v>55</v>
      </c>
      <c r="L4018" s="127">
        <v>0.7368055555555556</v>
      </c>
      <c r="M4018" t="s">
        <v>28</v>
      </c>
      <c r="N4018" t="s">
        <v>49</v>
      </c>
      <c r="O4018" t="s">
        <v>30</v>
      </c>
      <c r="P4018" t="s">
        <v>31</v>
      </c>
      <c r="Q4018" t="s">
        <v>41</v>
      </c>
      <c r="R4018" t="s">
        <v>33</v>
      </c>
      <c r="S4018" t="s">
        <v>42</v>
      </c>
      <c r="T4018" t="s">
        <v>35</v>
      </c>
      <c r="U4018" s="1" t="s">
        <v>36</v>
      </c>
      <c r="V4018">
        <v>2</v>
      </c>
      <c r="W4018">
        <v>0</v>
      </c>
      <c r="X4018">
        <v>0</v>
      </c>
      <c r="Y4018">
        <v>0</v>
      </c>
      <c r="Z4018">
        <v>0</v>
      </c>
    </row>
    <row r="4019" spans="1:26" x14ac:dyDescent="0.25">
      <c r="A4019">
        <v>107074924</v>
      </c>
      <c r="B4019" t="s">
        <v>79</v>
      </c>
      <c r="C4019" t="s">
        <v>65</v>
      </c>
      <c r="D4019">
        <v>10000077</v>
      </c>
      <c r="E4019">
        <v>10000077</v>
      </c>
      <c r="F4019">
        <v>10.395</v>
      </c>
      <c r="G4019">
        <v>40001001</v>
      </c>
      <c r="H4019">
        <v>0.1</v>
      </c>
      <c r="I4019">
        <v>2022</v>
      </c>
      <c r="J4019" t="s">
        <v>162</v>
      </c>
      <c r="K4019" t="s">
        <v>53</v>
      </c>
      <c r="L4019" s="127">
        <v>0.65902777777777777</v>
      </c>
      <c r="M4019" t="s">
        <v>40</v>
      </c>
      <c r="N4019" t="s">
        <v>49</v>
      </c>
      <c r="O4019" t="s">
        <v>30</v>
      </c>
      <c r="P4019" t="s">
        <v>54</v>
      </c>
      <c r="Q4019" t="s">
        <v>41</v>
      </c>
      <c r="R4019" t="s">
        <v>33</v>
      </c>
      <c r="S4019" t="s">
        <v>42</v>
      </c>
      <c r="T4019" t="s">
        <v>35</v>
      </c>
      <c r="U4019" s="1" t="s">
        <v>36</v>
      </c>
      <c r="V4019">
        <v>2</v>
      </c>
      <c r="W4019">
        <v>0</v>
      </c>
      <c r="X4019">
        <v>0</v>
      </c>
      <c r="Y4019">
        <v>0</v>
      </c>
      <c r="Z4019">
        <v>0</v>
      </c>
    </row>
    <row r="4020" spans="1:26" x14ac:dyDescent="0.25">
      <c r="A4020">
        <v>107074931</v>
      </c>
      <c r="B4020" t="s">
        <v>25</v>
      </c>
      <c r="C4020" t="s">
        <v>45</v>
      </c>
      <c r="D4020">
        <v>50014201</v>
      </c>
      <c r="E4020">
        <v>50014201</v>
      </c>
      <c r="F4020">
        <v>999.99900000000002</v>
      </c>
      <c r="G4020">
        <v>40002726</v>
      </c>
      <c r="H4020">
        <v>0.5</v>
      </c>
      <c r="I4020">
        <v>2022</v>
      </c>
      <c r="J4020" t="s">
        <v>167</v>
      </c>
      <c r="K4020" t="s">
        <v>39</v>
      </c>
      <c r="L4020" s="127">
        <v>0.70138888888888884</v>
      </c>
      <c r="M4020" t="s">
        <v>28</v>
      </c>
      <c r="N4020" t="s">
        <v>49</v>
      </c>
      <c r="O4020" t="s">
        <v>30</v>
      </c>
      <c r="P4020" t="s">
        <v>54</v>
      </c>
      <c r="Q4020" t="s">
        <v>41</v>
      </c>
      <c r="R4020" t="s">
        <v>33</v>
      </c>
      <c r="S4020" t="s">
        <v>42</v>
      </c>
      <c r="T4020" t="s">
        <v>35</v>
      </c>
      <c r="U4020" s="1" t="s">
        <v>43</v>
      </c>
      <c r="V4020">
        <v>1</v>
      </c>
      <c r="W4020">
        <v>0</v>
      </c>
      <c r="X4020">
        <v>0</v>
      </c>
      <c r="Y4020">
        <v>0</v>
      </c>
      <c r="Z4020">
        <v>1</v>
      </c>
    </row>
    <row r="4021" spans="1:26" x14ac:dyDescent="0.25">
      <c r="A4021">
        <v>107074977</v>
      </c>
      <c r="B4021" t="s">
        <v>114</v>
      </c>
      <c r="C4021" t="s">
        <v>67</v>
      </c>
      <c r="D4021">
        <v>30000042</v>
      </c>
      <c r="E4021">
        <v>30000042</v>
      </c>
      <c r="F4021">
        <v>13.561</v>
      </c>
      <c r="G4021">
        <v>40001703</v>
      </c>
      <c r="H4021">
        <v>0.1</v>
      </c>
      <c r="I4021">
        <v>2022</v>
      </c>
      <c r="J4021" t="s">
        <v>167</v>
      </c>
      <c r="K4021" t="s">
        <v>39</v>
      </c>
      <c r="L4021" s="127">
        <v>0.44097222222222227</v>
      </c>
      <c r="M4021" t="s">
        <v>28</v>
      </c>
      <c r="N4021" t="s">
        <v>49</v>
      </c>
      <c r="O4021" t="s">
        <v>30</v>
      </c>
      <c r="P4021" t="s">
        <v>31</v>
      </c>
      <c r="Q4021" t="s">
        <v>41</v>
      </c>
      <c r="R4021" t="s">
        <v>33</v>
      </c>
      <c r="S4021" t="s">
        <v>42</v>
      </c>
      <c r="T4021" t="s">
        <v>35</v>
      </c>
      <c r="U4021" s="1" t="s">
        <v>43</v>
      </c>
      <c r="V4021">
        <v>2</v>
      </c>
      <c r="W4021">
        <v>0</v>
      </c>
      <c r="X4021">
        <v>0</v>
      </c>
      <c r="Y4021">
        <v>0</v>
      </c>
      <c r="Z4021">
        <v>1</v>
      </c>
    </row>
    <row r="4022" spans="1:26" x14ac:dyDescent="0.25">
      <c r="A4022">
        <v>107075002</v>
      </c>
      <c r="B4022" t="s">
        <v>86</v>
      </c>
      <c r="C4022" t="s">
        <v>65</v>
      </c>
      <c r="D4022">
        <v>10000026</v>
      </c>
      <c r="E4022">
        <v>10000026</v>
      </c>
      <c r="F4022">
        <v>23.754999999999999</v>
      </c>
      <c r="G4022">
        <v>200370</v>
      </c>
      <c r="H4022">
        <v>1</v>
      </c>
      <c r="I4022">
        <v>2022</v>
      </c>
      <c r="J4022" t="s">
        <v>167</v>
      </c>
      <c r="K4022" t="s">
        <v>58</v>
      </c>
      <c r="L4022" s="127">
        <v>0.40486111111111112</v>
      </c>
      <c r="M4022" t="s">
        <v>28</v>
      </c>
      <c r="N4022" t="s">
        <v>49</v>
      </c>
      <c r="O4022" t="s">
        <v>30</v>
      </c>
      <c r="P4022" t="s">
        <v>31</v>
      </c>
      <c r="Q4022" t="s">
        <v>62</v>
      </c>
      <c r="R4022" t="s">
        <v>33</v>
      </c>
      <c r="S4022" t="s">
        <v>34</v>
      </c>
      <c r="T4022" t="s">
        <v>35</v>
      </c>
      <c r="U4022" s="1" t="s">
        <v>36</v>
      </c>
      <c r="V4022">
        <v>3</v>
      </c>
      <c r="W4022">
        <v>0</v>
      </c>
      <c r="X4022">
        <v>0</v>
      </c>
      <c r="Y4022">
        <v>0</v>
      </c>
      <c r="Z4022">
        <v>0</v>
      </c>
    </row>
    <row r="4023" spans="1:26" x14ac:dyDescent="0.25">
      <c r="A4023">
        <v>107075005</v>
      </c>
      <c r="B4023" t="s">
        <v>117</v>
      </c>
      <c r="C4023" t="s">
        <v>65</v>
      </c>
      <c r="D4023">
        <v>10000077</v>
      </c>
      <c r="E4023">
        <v>10000077</v>
      </c>
      <c r="F4023">
        <v>20.428999999999998</v>
      </c>
      <c r="G4023">
        <v>10000040</v>
      </c>
      <c r="H4023">
        <v>0.5</v>
      </c>
      <c r="I4023">
        <v>2022</v>
      </c>
      <c r="J4023" t="s">
        <v>167</v>
      </c>
      <c r="K4023" t="s">
        <v>58</v>
      </c>
      <c r="L4023" s="127">
        <v>0.4236111111111111</v>
      </c>
      <c r="M4023" t="s">
        <v>28</v>
      </c>
      <c r="N4023" t="s">
        <v>29</v>
      </c>
      <c r="O4023" t="s">
        <v>30</v>
      </c>
      <c r="P4023" t="s">
        <v>31</v>
      </c>
      <c r="Q4023" t="s">
        <v>62</v>
      </c>
      <c r="R4023" t="s">
        <v>33</v>
      </c>
      <c r="S4023" t="s">
        <v>34</v>
      </c>
      <c r="T4023" t="s">
        <v>35</v>
      </c>
      <c r="U4023" s="1" t="s">
        <v>36</v>
      </c>
      <c r="V4023">
        <v>1</v>
      </c>
      <c r="W4023">
        <v>0</v>
      </c>
      <c r="X4023">
        <v>0</v>
      </c>
      <c r="Y4023">
        <v>0</v>
      </c>
      <c r="Z4023">
        <v>0</v>
      </c>
    </row>
    <row r="4024" spans="1:26" x14ac:dyDescent="0.25">
      <c r="A4024">
        <v>107075048</v>
      </c>
      <c r="B4024" t="s">
        <v>104</v>
      </c>
      <c r="C4024" t="s">
        <v>65</v>
      </c>
      <c r="D4024">
        <v>10000026</v>
      </c>
      <c r="E4024">
        <v>10000026</v>
      </c>
      <c r="F4024">
        <v>1.514</v>
      </c>
      <c r="G4024">
        <v>200420</v>
      </c>
      <c r="H4024">
        <v>0</v>
      </c>
      <c r="I4024">
        <v>2022</v>
      </c>
      <c r="J4024" t="s">
        <v>167</v>
      </c>
      <c r="K4024" t="s">
        <v>55</v>
      </c>
      <c r="L4024" s="127">
        <v>0.62361111111111112</v>
      </c>
      <c r="M4024" t="s">
        <v>28</v>
      </c>
      <c r="N4024" t="s">
        <v>49</v>
      </c>
      <c r="O4024" t="s">
        <v>30</v>
      </c>
      <c r="P4024" t="s">
        <v>31</v>
      </c>
      <c r="Q4024" t="s">
        <v>41</v>
      </c>
      <c r="R4024" t="s">
        <v>33</v>
      </c>
      <c r="S4024" t="s">
        <v>42</v>
      </c>
      <c r="T4024" t="s">
        <v>35</v>
      </c>
      <c r="U4024" s="1" t="s">
        <v>36</v>
      </c>
      <c r="V4024">
        <v>3</v>
      </c>
      <c r="W4024">
        <v>0</v>
      </c>
      <c r="X4024">
        <v>0</v>
      </c>
      <c r="Y4024">
        <v>0</v>
      </c>
      <c r="Z4024">
        <v>0</v>
      </c>
    </row>
    <row r="4025" spans="1:26" x14ac:dyDescent="0.25">
      <c r="A4025">
        <v>107075081</v>
      </c>
      <c r="B4025" t="s">
        <v>81</v>
      </c>
      <c r="C4025" t="s">
        <v>65</v>
      </c>
      <c r="D4025">
        <v>10000485</v>
      </c>
      <c r="E4025">
        <v>10800485</v>
      </c>
      <c r="F4025">
        <v>23.716999999999999</v>
      </c>
      <c r="G4025">
        <v>50015564</v>
      </c>
      <c r="H4025">
        <v>2</v>
      </c>
      <c r="I4025">
        <v>2022</v>
      </c>
      <c r="J4025" t="s">
        <v>167</v>
      </c>
      <c r="K4025" t="s">
        <v>58</v>
      </c>
      <c r="L4025" s="127">
        <v>0.89374999999999993</v>
      </c>
      <c r="M4025" t="s">
        <v>28</v>
      </c>
      <c r="N4025" t="s">
        <v>29</v>
      </c>
      <c r="O4025" t="s">
        <v>30</v>
      </c>
      <c r="P4025" t="s">
        <v>31</v>
      </c>
      <c r="Q4025" t="s">
        <v>62</v>
      </c>
      <c r="R4025" t="s">
        <v>33</v>
      </c>
      <c r="S4025" t="s">
        <v>34</v>
      </c>
      <c r="T4025" t="s">
        <v>57</v>
      </c>
      <c r="U4025" s="1" t="s">
        <v>36</v>
      </c>
      <c r="V4025">
        <v>2</v>
      </c>
      <c r="W4025">
        <v>0</v>
      </c>
      <c r="X4025">
        <v>0</v>
      </c>
      <c r="Y4025">
        <v>0</v>
      </c>
      <c r="Z4025">
        <v>0</v>
      </c>
    </row>
    <row r="4026" spans="1:26" x14ac:dyDescent="0.25">
      <c r="A4026">
        <v>107075178</v>
      </c>
      <c r="B4026" t="s">
        <v>81</v>
      </c>
      <c r="C4026" t="s">
        <v>65</v>
      </c>
      <c r="D4026">
        <v>10000485</v>
      </c>
      <c r="E4026">
        <v>10800485</v>
      </c>
      <c r="F4026">
        <v>23.917000000000002</v>
      </c>
      <c r="G4026">
        <v>50015564</v>
      </c>
      <c r="H4026">
        <v>2.2000000000000002</v>
      </c>
      <c r="I4026">
        <v>2022</v>
      </c>
      <c r="J4026" t="s">
        <v>167</v>
      </c>
      <c r="K4026" t="s">
        <v>58</v>
      </c>
      <c r="L4026" s="127">
        <v>0.59930555555555554</v>
      </c>
      <c r="M4026" t="s">
        <v>28</v>
      </c>
      <c r="N4026" t="s">
        <v>49</v>
      </c>
      <c r="O4026" t="s">
        <v>30</v>
      </c>
      <c r="P4026" t="s">
        <v>31</v>
      </c>
      <c r="Q4026" t="s">
        <v>32</v>
      </c>
      <c r="R4026" t="s">
        <v>33</v>
      </c>
      <c r="S4026" t="s">
        <v>34</v>
      </c>
      <c r="T4026" t="s">
        <v>35</v>
      </c>
      <c r="U4026" s="1" t="s">
        <v>36</v>
      </c>
      <c r="V4026">
        <v>1</v>
      </c>
      <c r="W4026">
        <v>0</v>
      </c>
      <c r="X4026">
        <v>0</v>
      </c>
      <c r="Y4026">
        <v>0</v>
      </c>
      <c r="Z4026">
        <v>0</v>
      </c>
    </row>
    <row r="4027" spans="1:26" x14ac:dyDescent="0.25">
      <c r="A4027">
        <v>107075188</v>
      </c>
      <c r="B4027" t="s">
        <v>104</v>
      </c>
      <c r="C4027" t="s">
        <v>65</v>
      </c>
      <c r="D4027">
        <v>10000026</v>
      </c>
      <c r="E4027">
        <v>10000026</v>
      </c>
      <c r="F4027">
        <v>6.2910000000000004</v>
      </c>
      <c r="G4027">
        <v>20000025</v>
      </c>
      <c r="H4027">
        <v>3</v>
      </c>
      <c r="I4027">
        <v>2022</v>
      </c>
      <c r="J4027" t="s">
        <v>167</v>
      </c>
      <c r="K4027" t="s">
        <v>48</v>
      </c>
      <c r="L4027" s="127">
        <v>0.64374999999999993</v>
      </c>
      <c r="M4027" t="s">
        <v>28</v>
      </c>
      <c r="N4027" t="s">
        <v>49</v>
      </c>
      <c r="O4027" t="s">
        <v>30</v>
      </c>
      <c r="P4027" t="s">
        <v>31</v>
      </c>
      <c r="Q4027" t="s">
        <v>41</v>
      </c>
      <c r="R4027" t="s">
        <v>33</v>
      </c>
      <c r="S4027" t="s">
        <v>42</v>
      </c>
      <c r="T4027" t="s">
        <v>35</v>
      </c>
      <c r="U4027" s="1" t="s">
        <v>36</v>
      </c>
      <c r="V4027">
        <v>2</v>
      </c>
      <c r="W4027">
        <v>0</v>
      </c>
      <c r="X4027">
        <v>0</v>
      </c>
      <c r="Y4027">
        <v>0</v>
      </c>
      <c r="Z4027">
        <v>0</v>
      </c>
    </row>
    <row r="4028" spans="1:26" x14ac:dyDescent="0.25">
      <c r="A4028">
        <v>107075211</v>
      </c>
      <c r="B4028" t="s">
        <v>94</v>
      </c>
      <c r="C4028" t="s">
        <v>38</v>
      </c>
      <c r="D4028">
        <v>20000029</v>
      </c>
      <c r="E4028">
        <v>20000029</v>
      </c>
      <c r="F4028">
        <v>999.99900000000002</v>
      </c>
      <c r="G4028">
        <v>40001929</v>
      </c>
      <c r="H4028">
        <v>0</v>
      </c>
      <c r="I4028">
        <v>2022</v>
      </c>
      <c r="J4028" t="s">
        <v>167</v>
      </c>
      <c r="K4028" t="s">
        <v>60</v>
      </c>
      <c r="L4028" s="127">
        <v>0.23194444444444443</v>
      </c>
      <c r="M4028" t="s">
        <v>28</v>
      </c>
      <c r="N4028" t="s">
        <v>29</v>
      </c>
      <c r="O4028" t="s">
        <v>30</v>
      </c>
      <c r="P4028" t="s">
        <v>54</v>
      </c>
      <c r="Q4028" t="s">
        <v>41</v>
      </c>
      <c r="R4028" t="s">
        <v>50</v>
      </c>
      <c r="S4028" t="s">
        <v>42</v>
      </c>
      <c r="T4028" t="s">
        <v>57</v>
      </c>
      <c r="U4028" s="1" t="s">
        <v>64</v>
      </c>
      <c r="V4028">
        <v>1</v>
      </c>
      <c r="W4028">
        <v>0</v>
      </c>
      <c r="X4028">
        <v>0</v>
      </c>
      <c r="Y4028">
        <v>1</v>
      </c>
      <c r="Z4028">
        <v>0</v>
      </c>
    </row>
    <row r="4029" spans="1:26" x14ac:dyDescent="0.25">
      <c r="A4029">
        <v>107075247</v>
      </c>
      <c r="B4029" t="s">
        <v>120</v>
      </c>
      <c r="C4029" t="s">
        <v>38</v>
      </c>
      <c r="D4029">
        <v>20000117</v>
      </c>
      <c r="E4029">
        <v>20000013</v>
      </c>
      <c r="F4029">
        <v>17.265000000000001</v>
      </c>
      <c r="G4029">
        <v>40001926</v>
      </c>
      <c r="H4029">
        <v>0.4</v>
      </c>
      <c r="I4029">
        <v>2022</v>
      </c>
      <c r="J4029" t="s">
        <v>167</v>
      </c>
      <c r="K4029" t="s">
        <v>48</v>
      </c>
      <c r="L4029" s="127">
        <v>0.6020833333333333</v>
      </c>
      <c r="M4029" t="s">
        <v>28</v>
      </c>
      <c r="N4029" t="s">
        <v>49</v>
      </c>
      <c r="O4029" t="s">
        <v>30</v>
      </c>
      <c r="P4029" t="s">
        <v>54</v>
      </c>
      <c r="Q4029" t="s">
        <v>41</v>
      </c>
      <c r="R4029" t="s">
        <v>33</v>
      </c>
      <c r="S4029" t="s">
        <v>42</v>
      </c>
      <c r="T4029" t="s">
        <v>35</v>
      </c>
      <c r="U4029" s="1" t="s">
        <v>36</v>
      </c>
      <c r="V4029">
        <v>2</v>
      </c>
      <c r="W4029">
        <v>0</v>
      </c>
      <c r="X4029">
        <v>0</v>
      </c>
      <c r="Y4029">
        <v>0</v>
      </c>
      <c r="Z4029">
        <v>0</v>
      </c>
    </row>
    <row r="4030" spans="1:26" x14ac:dyDescent="0.25">
      <c r="A4030">
        <v>107075267</v>
      </c>
      <c r="B4030" t="s">
        <v>25</v>
      </c>
      <c r="C4030" t="s">
        <v>65</v>
      </c>
      <c r="D4030">
        <v>10000040</v>
      </c>
      <c r="E4030">
        <v>10000040</v>
      </c>
      <c r="F4030">
        <v>20.712</v>
      </c>
      <c r="G4030">
        <v>40005220</v>
      </c>
      <c r="H4030">
        <v>0.2</v>
      </c>
      <c r="I4030">
        <v>2022</v>
      </c>
      <c r="J4030" t="s">
        <v>167</v>
      </c>
      <c r="K4030" t="s">
        <v>58</v>
      </c>
      <c r="L4030" s="127">
        <v>0.73819444444444438</v>
      </c>
      <c r="M4030" t="s">
        <v>28</v>
      </c>
      <c r="N4030" t="s">
        <v>29</v>
      </c>
      <c r="O4030" t="s">
        <v>30</v>
      </c>
      <c r="P4030" t="s">
        <v>31</v>
      </c>
      <c r="Q4030" t="s">
        <v>62</v>
      </c>
      <c r="R4030" t="s">
        <v>33</v>
      </c>
      <c r="S4030" t="s">
        <v>34</v>
      </c>
      <c r="T4030" t="s">
        <v>35</v>
      </c>
      <c r="U4030" s="1" t="s">
        <v>43</v>
      </c>
      <c r="V4030">
        <v>2</v>
      </c>
      <c r="W4030">
        <v>0</v>
      </c>
      <c r="X4030">
        <v>0</v>
      </c>
      <c r="Y4030">
        <v>0</v>
      </c>
      <c r="Z4030">
        <v>1</v>
      </c>
    </row>
    <row r="4031" spans="1:26" x14ac:dyDescent="0.25">
      <c r="A4031">
        <v>107075339</v>
      </c>
      <c r="B4031" t="s">
        <v>104</v>
      </c>
      <c r="C4031" t="s">
        <v>65</v>
      </c>
      <c r="D4031">
        <v>10000026</v>
      </c>
      <c r="E4031">
        <v>10000026</v>
      </c>
      <c r="F4031">
        <v>1.5109999999999999</v>
      </c>
      <c r="G4031">
        <v>200430</v>
      </c>
      <c r="H4031">
        <v>1</v>
      </c>
      <c r="I4031">
        <v>2022</v>
      </c>
      <c r="J4031" t="s">
        <v>167</v>
      </c>
      <c r="K4031" t="s">
        <v>58</v>
      </c>
      <c r="L4031" s="127">
        <v>0.46249999999999997</v>
      </c>
      <c r="M4031" t="s">
        <v>28</v>
      </c>
      <c r="N4031" t="s">
        <v>29</v>
      </c>
      <c r="O4031" t="s">
        <v>30</v>
      </c>
      <c r="P4031" t="s">
        <v>54</v>
      </c>
      <c r="Q4031" t="s">
        <v>62</v>
      </c>
      <c r="R4031" t="s">
        <v>33</v>
      </c>
      <c r="S4031" t="s">
        <v>139</v>
      </c>
      <c r="T4031" t="s">
        <v>35</v>
      </c>
      <c r="U4031" s="1" t="s">
        <v>36</v>
      </c>
      <c r="V4031">
        <v>3</v>
      </c>
      <c r="W4031">
        <v>0</v>
      </c>
      <c r="X4031">
        <v>0</v>
      </c>
      <c r="Y4031">
        <v>0</v>
      </c>
      <c r="Z4031">
        <v>0</v>
      </c>
    </row>
    <row r="4032" spans="1:26" x14ac:dyDescent="0.25">
      <c r="A4032">
        <v>107075376</v>
      </c>
      <c r="B4032" t="s">
        <v>114</v>
      </c>
      <c r="C4032" t="s">
        <v>65</v>
      </c>
      <c r="D4032">
        <v>10000040</v>
      </c>
      <c r="E4032">
        <v>10000040</v>
      </c>
      <c r="F4032">
        <v>2.2450000000000001</v>
      </c>
      <c r="G4032">
        <v>30000042</v>
      </c>
      <c r="H4032">
        <v>0.7</v>
      </c>
      <c r="I4032">
        <v>2022</v>
      </c>
      <c r="J4032" t="s">
        <v>167</v>
      </c>
      <c r="K4032" t="s">
        <v>58</v>
      </c>
      <c r="L4032" s="127">
        <v>0.75208333333333333</v>
      </c>
      <c r="M4032" t="s">
        <v>28</v>
      </c>
      <c r="N4032" t="s">
        <v>29</v>
      </c>
      <c r="O4032" t="s">
        <v>30</v>
      </c>
      <c r="P4032" t="s">
        <v>31</v>
      </c>
      <c r="Q4032" t="s">
        <v>62</v>
      </c>
      <c r="R4032" t="s">
        <v>33</v>
      </c>
      <c r="S4032" t="s">
        <v>139</v>
      </c>
      <c r="T4032" t="s">
        <v>35</v>
      </c>
      <c r="U4032" s="1" t="s">
        <v>36</v>
      </c>
      <c r="V4032">
        <v>1</v>
      </c>
      <c r="W4032">
        <v>0</v>
      </c>
      <c r="X4032">
        <v>0</v>
      </c>
      <c r="Y4032">
        <v>0</v>
      </c>
      <c r="Z4032">
        <v>0</v>
      </c>
    </row>
    <row r="4033" spans="1:26" x14ac:dyDescent="0.25">
      <c r="A4033">
        <v>107075391</v>
      </c>
      <c r="B4033" t="s">
        <v>104</v>
      </c>
      <c r="C4033" t="s">
        <v>65</v>
      </c>
      <c r="D4033">
        <v>10000026</v>
      </c>
      <c r="E4033">
        <v>10000026</v>
      </c>
      <c r="F4033">
        <v>3.391</v>
      </c>
      <c r="G4033">
        <v>20000025</v>
      </c>
      <c r="H4033">
        <v>0.1</v>
      </c>
      <c r="I4033">
        <v>2022</v>
      </c>
      <c r="J4033" t="s">
        <v>167</v>
      </c>
      <c r="K4033" t="s">
        <v>58</v>
      </c>
      <c r="L4033" s="127">
        <v>0.39027777777777778</v>
      </c>
      <c r="M4033" t="s">
        <v>28</v>
      </c>
      <c r="N4033" t="s">
        <v>49</v>
      </c>
      <c r="O4033" t="s">
        <v>30</v>
      </c>
      <c r="P4033" t="s">
        <v>31</v>
      </c>
      <c r="Q4033" t="s">
        <v>62</v>
      </c>
      <c r="R4033" t="s">
        <v>33</v>
      </c>
      <c r="S4033" t="s">
        <v>139</v>
      </c>
      <c r="T4033" t="s">
        <v>35</v>
      </c>
      <c r="U4033" s="1" t="s">
        <v>36</v>
      </c>
      <c r="V4033">
        <v>2</v>
      </c>
      <c r="W4033">
        <v>0</v>
      </c>
      <c r="X4033">
        <v>0</v>
      </c>
      <c r="Y4033">
        <v>0</v>
      </c>
      <c r="Z4033">
        <v>0</v>
      </c>
    </row>
    <row r="4034" spans="1:26" x14ac:dyDescent="0.25">
      <c r="A4034">
        <v>107075400</v>
      </c>
      <c r="B4034" t="s">
        <v>104</v>
      </c>
      <c r="C4034" t="s">
        <v>65</v>
      </c>
      <c r="D4034">
        <v>10000026</v>
      </c>
      <c r="E4034">
        <v>10000026</v>
      </c>
      <c r="F4034">
        <v>2.5409999999999999</v>
      </c>
      <c r="G4034">
        <v>20000025</v>
      </c>
      <c r="H4034">
        <v>0.75</v>
      </c>
      <c r="I4034">
        <v>2022</v>
      </c>
      <c r="J4034" t="s">
        <v>167</v>
      </c>
      <c r="K4034" t="s">
        <v>48</v>
      </c>
      <c r="L4034" s="127">
        <v>0.64027777777777783</v>
      </c>
      <c r="M4034" t="s">
        <v>28</v>
      </c>
      <c r="N4034" t="s">
        <v>49</v>
      </c>
      <c r="O4034" t="s">
        <v>30</v>
      </c>
      <c r="P4034" t="s">
        <v>31</v>
      </c>
      <c r="Q4034" t="s">
        <v>41</v>
      </c>
      <c r="R4034" t="s">
        <v>33</v>
      </c>
      <c r="S4034" t="s">
        <v>42</v>
      </c>
      <c r="T4034" t="s">
        <v>35</v>
      </c>
      <c r="U4034" s="1" t="s">
        <v>36</v>
      </c>
      <c r="V4034">
        <v>2</v>
      </c>
      <c r="W4034">
        <v>0</v>
      </c>
      <c r="X4034">
        <v>0</v>
      </c>
      <c r="Y4034">
        <v>0</v>
      </c>
      <c r="Z4034">
        <v>0</v>
      </c>
    </row>
    <row r="4035" spans="1:26" x14ac:dyDescent="0.25">
      <c r="A4035">
        <v>107075414</v>
      </c>
      <c r="B4035" t="s">
        <v>117</v>
      </c>
      <c r="C4035" t="s">
        <v>65</v>
      </c>
      <c r="D4035">
        <v>10000040</v>
      </c>
      <c r="E4035">
        <v>10000040</v>
      </c>
      <c r="F4035">
        <v>14.5</v>
      </c>
      <c r="G4035">
        <v>40002158</v>
      </c>
      <c r="H4035">
        <v>0.1</v>
      </c>
      <c r="I4035">
        <v>2022</v>
      </c>
      <c r="J4035" t="s">
        <v>162</v>
      </c>
      <c r="K4035" t="s">
        <v>27</v>
      </c>
      <c r="L4035" s="127">
        <v>0.4770833333333333</v>
      </c>
      <c r="M4035" t="s">
        <v>28</v>
      </c>
      <c r="N4035" t="s">
        <v>49</v>
      </c>
      <c r="O4035" t="s">
        <v>30</v>
      </c>
      <c r="P4035" t="s">
        <v>31</v>
      </c>
      <c r="Q4035" t="s">
        <v>41</v>
      </c>
      <c r="R4035" t="s">
        <v>33</v>
      </c>
      <c r="S4035" t="s">
        <v>42</v>
      </c>
      <c r="T4035" t="s">
        <v>35</v>
      </c>
      <c r="U4035" s="1" t="s">
        <v>64</v>
      </c>
      <c r="V4035">
        <v>1</v>
      </c>
      <c r="W4035">
        <v>0</v>
      </c>
      <c r="X4035">
        <v>0</v>
      </c>
      <c r="Y4035">
        <v>1</v>
      </c>
      <c r="Z4035">
        <v>0</v>
      </c>
    </row>
    <row r="4036" spans="1:26" x14ac:dyDescent="0.25">
      <c r="A4036">
        <v>107075440</v>
      </c>
      <c r="B4036" t="s">
        <v>104</v>
      </c>
      <c r="C4036" t="s">
        <v>65</v>
      </c>
      <c r="D4036">
        <v>10000026</v>
      </c>
      <c r="E4036">
        <v>10000026</v>
      </c>
      <c r="F4036">
        <v>7.5190000000000001</v>
      </c>
      <c r="G4036">
        <v>200470</v>
      </c>
      <c r="H4036">
        <v>1</v>
      </c>
      <c r="I4036">
        <v>2022</v>
      </c>
      <c r="J4036" t="s">
        <v>167</v>
      </c>
      <c r="K4036" t="s">
        <v>58</v>
      </c>
      <c r="L4036" s="127">
        <v>0.49374999999999997</v>
      </c>
      <c r="M4036" t="s">
        <v>28</v>
      </c>
      <c r="N4036" t="s">
        <v>29</v>
      </c>
      <c r="O4036" t="s">
        <v>30</v>
      </c>
      <c r="P4036" t="s">
        <v>54</v>
      </c>
      <c r="Q4036" t="s">
        <v>62</v>
      </c>
      <c r="R4036" t="s">
        <v>33</v>
      </c>
      <c r="S4036" t="s">
        <v>139</v>
      </c>
      <c r="T4036" t="s">
        <v>35</v>
      </c>
      <c r="U4036" s="1" t="s">
        <v>43</v>
      </c>
      <c r="V4036">
        <v>1</v>
      </c>
      <c r="W4036">
        <v>0</v>
      </c>
      <c r="X4036">
        <v>0</v>
      </c>
      <c r="Y4036">
        <v>0</v>
      </c>
      <c r="Z4036">
        <v>1</v>
      </c>
    </row>
    <row r="4037" spans="1:26" x14ac:dyDescent="0.25">
      <c r="A4037">
        <v>107075495</v>
      </c>
      <c r="B4037" t="s">
        <v>114</v>
      </c>
      <c r="C4037" t="s">
        <v>38</v>
      </c>
      <c r="D4037">
        <v>20000070</v>
      </c>
      <c r="E4037">
        <v>20000070</v>
      </c>
      <c r="F4037">
        <v>999.99900000000002</v>
      </c>
      <c r="H4037">
        <v>0</v>
      </c>
      <c r="I4037">
        <v>2022</v>
      </c>
      <c r="J4037" t="s">
        <v>167</v>
      </c>
      <c r="K4037" t="s">
        <v>55</v>
      </c>
      <c r="L4037" s="127">
        <v>0.68680555555555556</v>
      </c>
      <c r="M4037" t="s">
        <v>28</v>
      </c>
      <c r="N4037" t="s">
        <v>49</v>
      </c>
      <c r="O4037" t="s">
        <v>30</v>
      </c>
      <c r="P4037" t="s">
        <v>31</v>
      </c>
      <c r="Q4037" t="s">
        <v>41</v>
      </c>
      <c r="R4037" t="s">
        <v>33</v>
      </c>
      <c r="S4037" t="s">
        <v>42</v>
      </c>
      <c r="T4037" t="s">
        <v>35</v>
      </c>
      <c r="U4037" s="1" t="s">
        <v>36</v>
      </c>
      <c r="V4037">
        <v>3</v>
      </c>
      <c r="W4037">
        <v>0</v>
      </c>
      <c r="X4037">
        <v>0</v>
      </c>
      <c r="Y4037">
        <v>0</v>
      </c>
      <c r="Z4037">
        <v>0</v>
      </c>
    </row>
    <row r="4038" spans="1:26" x14ac:dyDescent="0.25">
      <c r="A4038">
        <v>107075496</v>
      </c>
      <c r="B4038" t="s">
        <v>114</v>
      </c>
      <c r="C4038" t="s">
        <v>38</v>
      </c>
      <c r="D4038">
        <v>21000070</v>
      </c>
      <c r="E4038">
        <v>21000070</v>
      </c>
      <c r="F4038">
        <v>999.99900000000002</v>
      </c>
      <c r="G4038">
        <v>50029436</v>
      </c>
      <c r="H4038">
        <v>0</v>
      </c>
      <c r="I4038">
        <v>2022</v>
      </c>
      <c r="J4038" t="s">
        <v>167</v>
      </c>
      <c r="K4038" t="s">
        <v>58</v>
      </c>
      <c r="L4038" s="127">
        <v>0.94236111111111109</v>
      </c>
      <c r="M4038" t="s">
        <v>28</v>
      </c>
      <c r="N4038" t="s">
        <v>29</v>
      </c>
      <c r="O4038" t="s">
        <v>30</v>
      </c>
      <c r="P4038" t="s">
        <v>54</v>
      </c>
      <c r="Q4038" t="s">
        <v>41</v>
      </c>
      <c r="R4038" t="s">
        <v>33</v>
      </c>
      <c r="S4038" t="s">
        <v>34</v>
      </c>
      <c r="T4038" t="s">
        <v>57</v>
      </c>
      <c r="U4038" s="1" t="s">
        <v>36</v>
      </c>
      <c r="V4038">
        <v>5</v>
      </c>
      <c r="W4038">
        <v>0</v>
      </c>
      <c r="X4038">
        <v>0</v>
      </c>
      <c r="Y4038">
        <v>0</v>
      </c>
      <c r="Z4038">
        <v>0</v>
      </c>
    </row>
    <row r="4039" spans="1:26" x14ac:dyDescent="0.25">
      <c r="A4039">
        <v>107075718</v>
      </c>
      <c r="B4039" t="s">
        <v>81</v>
      </c>
      <c r="C4039" t="s">
        <v>122</v>
      </c>
      <c r="D4039">
        <v>40003156</v>
      </c>
      <c r="E4039">
        <v>40003156</v>
      </c>
      <c r="F4039">
        <v>0.58699999999999997</v>
      </c>
      <c r="G4039">
        <v>50015778</v>
      </c>
      <c r="H4039">
        <v>2.8000000000000001E-2</v>
      </c>
      <c r="I4039">
        <v>2022</v>
      </c>
      <c r="J4039" t="s">
        <v>167</v>
      </c>
      <c r="K4039" t="s">
        <v>27</v>
      </c>
      <c r="L4039" s="127">
        <v>0.4861111111111111</v>
      </c>
      <c r="M4039" t="s">
        <v>40</v>
      </c>
      <c r="N4039" t="s">
        <v>49</v>
      </c>
      <c r="O4039" t="s">
        <v>30</v>
      </c>
      <c r="P4039" t="s">
        <v>68</v>
      </c>
      <c r="Q4039" t="s">
        <v>41</v>
      </c>
      <c r="R4039" t="s">
        <v>33</v>
      </c>
      <c r="S4039" t="s">
        <v>42</v>
      </c>
      <c r="T4039" t="s">
        <v>35</v>
      </c>
      <c r="U4039" s="1" t="s">
        <v>36</v>
      </c>
      <c r="V4039">
        <v>4</v>
      </c>
      <c r="W4039">
        <v>0</v>
      </c>
      <c r="X4039">
        <v>0</v>
      </c>
      <c r="Y4039">
        <v>0</v>
      </c>
      <c r="Z4039">
        <v>0</v>
      </c>
    </row>
    <row r="4040" spans="1:26" x14ac:dyDescent="0.25">
      <c r="A4040">
        <v>107075749</v>
      </c>
      <c r="B4040" t="s">
        <v>81</v>
      </c>
      <c r="C4040" t="s">
        <v>45</v>
      </c>
      <c r="D4040">
        <v>50000328</v>
      </c>
      <c r="E4040">
        <v>30000024</v>
      </c>
      <c r="F4040">
        <v>19.356999999999999</v>
      </c>
      <c r="G4040">
        <v>50016845</v>
      </c>
      <c r="H4040">
        <v>0.05</v>
      </c>
      <c r="I4040">
        <v>2022</v>
      </c>
      <c r="J4040" t="s">
        <v>167</v>
      </c>
      <c r="K4040" t="s">
        <v>27</v>
      </c>
      <c r="L4040" s="127">
        <v>0.45624999999999999</v>
      </c>
      <c r="M4040" t="s">
        <v>28</v>
      </c>
      <c r="N4040" t="s">
        <v>49</v>
      </c>
      <c r="O4040" t="s">
        <v>30</v>
      </c>
      <c r="P4040" t="s">
        <v>54</v>
      </c>
      <c r="Q4040" t="s">
        <v>32</v>
      </c>
      <c r="R4040" t="s">
        <v>33</v>
      </c>
      <c r="S4040" t="s">
        <v>42</v>
      </c>
      <c r="T4040" t="s">
        <v>35</v>
      </c>
      <c r="U4040" s="1" t="s">
        <v>36</v>
      </c>
      <c r="V4040">
        <v>2</v>
      </c>
      <c r="W4040">
        <v>0</v>
      </c>
      <c r="X4040">
        <v>0</v>
      </c>
      <c r="Y4040">
        <v>0</v>
      </c>
      <c r="Z4040">
        <v>0</v>
      </c>
    </row>
    <row r="4041" spans="1:26" x14ac:dyDescent="0.25">
      <c r="A4041">
        <v>107075797</v>
      </c>
      <c r="B4041" t="s">
        <v>25</v>
      </c>
      <c r="C4041" t="s">
        <v>65</v>
      </c>
      <c r="D4041">
        <v>10000440</v>
      </c>
      <c r="E4041">
        <v>10000440</v>
      </c>
      <c r="F4041">
        <v>2.641</v>
      </c>
      <c r="G4041">
        <v>50017644</v>
      </c>
      <c r="H4041">
        <v>0.15</v>
      </c>
      <c r="I4041">
        <v>2022</v>
      </c>
      <c r="J4041" t="s">
        <v>167</v>
      </c>
      <c r="K4041" t="s">
        <v>58</v>
      </c>
      <c r="L4041" s="127">
        <v>0.58819444444444446</v>
      </c>
      <c r="M4041" t="s">
        <v>28</v>
      </c>
      <c r="N4041" t="s">
        <v>29</v>
      </c>
      <c r="O4041" t="s">
        <v>30</v>
      </c>
      <c r="P4041" t="s">
        <v>54</v>
      </c>
      <c r="Q4041" t="s">
        <v>41</v>
      </c>
      <c r="R4041" t="s">
        <v>33</v>
      </c>
      <c r="S4041" t="s">
        <v>42</v>
      </c>
      <c r="T4041" t="s">
        <v>35</v>
      </c>
      <c r="U4041" s="1" t="s">
        <v>36</v>
      </c>
      <c r="V4041">
        <v>3</v>
      </c>
      <c r="W4041">
        <v>0</v>
      </c>
      <c r="X4041">
        <v>0</v>
      </c>
      <c r="Y4041">
        <v>0</v>
      </c>
      <c r="Z4041">
        <v>0</v>
      </c>
    </row>
    <row r="4042" spans="1:26" x14ac:dyDescent="0.25">
      <c r="A4042">
        <v>107075834</v>
      </c>
      <c r="B4042" t="s">
        <v>25</v>
      </c>
      <c r="C4042" t="s">
        <v>65</v>
      </c>
      <c r="D4042">
        <v>10000440</v>
      </c>
      <c r="E4042">
        <v>10000440</v>
      </c>
      <c r="F4042">
        <v>3.9129999999999998</v>
      </c>
      <c r="G4042">
        <v>50031853</v>
      </c>
      <c r="H4042">
        <v>0.1</v>
      </c>
      <c r="I4042">
        <v>2022</v>
      </c>
      <c r="J4042" t="s">
        <v>167</v>
      </c>
      <c r="K4042" t="s">
        <v>58</v>
      </c>
      <c r="L4042" s="127">
        <v>6.9444444444444441E-3</v>
      </c>
      <c r="M4042" t="s">
        <v>28</v>
      </c>
      <c r="N4042" t="s">
        <v>49</v>
      </c>
      <c r="O4042" t="s">
        <v>30</v>
      </c>
      <c r="P4042" t="s">
        <v>54</v>
      </c>
      <c r="Q4042" t="s">
        <v>41</v>
      </c>
      <c r="R4042" t="s">
        <v>33</v>
      </c>
      <c r="S4042" t="s">
        <v>42</v>
      </c>
      <c r="T4042" t="s">
        <v>57</v>
      </c>
      <c r="U4042" s="1" t="s">
        <v>36</v>
      </c>
      <c r="V4042">
        <v>2</v>
      </c>
      <c r="W4042">
        <v>0</v>
      </c>
      <c r="X4042">
        <v>0</v>
      </c>
      <c r="Y4042">
        <v>0</v>
      </c>
      <c r="Z4042">
        <v>0</v>
      </c>
    </row>
    <row r="4043" spans="1:26" x14ac:dyDescent="0.25">
      <c r="A4043">
        <v>107076095</v>
      </c>
      <c r="B4043" t="s">
        <v>81</v>
      </c>
      <c r="C4043" t="s">
        <v>45</v>
      </c>
      <c r="D4043">
        <v>50027764</v>
      </c>
      <c r="E4043">
        <v>50027764</v>
      </c>
      <c r="F4043">
        <v>2.2679999999999998</v>
      </c>
      <c r="G4043">
        <v>50001130</v>
      </c>
      <c r="H4043">
        <v>0</v>
      </c>
      <c r="I4043">
        <v>2022</v>
      </c>
      <c r="J4043" t="s">
        <v>167</v>
      </c>
      <c r="K4043" t="s">
        <v>27</v>
      </c>
      <c r="L4043" s="127">
        <v>0.71250000000000002</v>
      </c>
      <c r="M4043" t="s">
        <v>77</v>
      </c>
      <c r="N4043" t="s">
        <v>49</v>
      </c>
      <c r="O4043" t="s">
        <v>30</v>
      </c>
      <c r="P4043" t="s">
        <v>54</v>
      </c>
      <c r="Q4043" t="s">
        <v>41</v>
      </c>
      <c r="R4043" t="s">
        <v>61</v>
      </c>
      <c r="S4043" t="s">
        <v>42</v>
      </c>
      <c r="T4043" t="s">
        <v>35</v>
      </c>
      <c r="U4043" s="1" t="s">
        <v>43</v>
      </c>
      <c r="V4043">
        <v>2</v>
      </c>
      <c r="W4043">
        <v>0</v>
      </c>
      <c r="X4043">
        <v>0</v>
      </c>
      <c r="Y4043">
        <v>0</v>
      </c>
      <c r="Z4043">
        <v>2</v>
      </c>
    </row>
    <row r="4044" spans="1:26" x14ac:dyDescent="0.25">
      <c r="A4044">
        <v>107076127</v>
      </c>
      <c r="B4044" t="s">
        <v>94</v>
      </c>
      <c r="C4044" t="s">
        <v>38</v>
      </c>
      <c r="D4044">
        <v>20000029</v>
      </c>
      <c r="E4044">
        <v>20000029</v>
      </c>
      <c r="F4044">
        <v>15.715999999999999</v>
      </c>
      <c r="G4044">
        <v>40001798</v>
      </c>
      <c r="H4044">
        <v>0.1</v>
      </c>
      <c r="I4044">
        <v>2022</v>
      </c>
      <c r="J4044" t="s">
        <v>162</v>
      </c>
      <c r="K4044" t="s">
        <v>39</v>
      </c>
      <c r="L4044" s="127">
        <v>0.26944444444444443</v>
      </c>
      <c r="M4044" t="s">
        <v>28</v>
      </c>
      <c r="N4044" t="s">
        <v>29</v>
      </c>
      <c r="O4044" t="s">
        <v>30</v>
      </c>
      <c r="P4044" t="s">
        <v>31</v>
      </c>
      <c r="Q4044" t="s">
        <v>41</v>
      </c>
      <c r="S4044" t="s">
        <v>42</v>
      </c>
      <c r="T4044" t="s">
        <v>57</v>
      </c>
      <c r="U4044" s="1" t="s">
        <v>116</v>
      </c>
      <c r="V4044">
        <v>0</v>
      </c>
      <c r="W4044">
        <v>0</v>
      </c>
      <c r="X4044">
        <v>0</v>
      </c>
      <c r="Y4044">
        <v>0</v>
      </c>
      <c r="Z4044">
        <v>0</v>
      </c>
    </row>
    <row r="4045" spans="1:26" x14ac:dyDescent="0.25">
      <c r="A4045">
        <v>107076231</v>
      </c>
      <c r="B4045" t="s">
        <v>86</v>
      </c>
      <c r="C4045" t="s">
        <v>65</v>
      </c>
      <c r="D4045">
        <v>10000026</v>
      </c>
      <c r="E4045">
        <v>10000026</v>
      </c>
      <c r="F4045">
        <v>24.792999999999999</v>
      </c>
      <c r="G4045">
        <v>200370</v>
      </c>
      <c r="H4045">
        <v>3.7999999999999999E-2</v>
      </c>
      <c r="I4045">
        <v>2022</v>
      </c>
      <c r="J4045" t="s">
        <v>162</v>
      </c>
      <c r="K4045" t="s">
        <v>39</v>
      </c>
      <c r="L4045" s="127">
        <v>0.60972222222222217</v>
      </c>
      <c r="M4045" t="s">
        <v>28</v>
      </c>
      <c r="N4045" t="s">
        <v>49</v>
      </c>
      <c r="O4045" t="s">
        <v>30</v>
      </c>
      <c r="P4045" t="s">
        <v>31</v>
      </c>
      <c r="Q4045" t="s">
        <v>41</v>
      </c>
      <c r="R4045" t="s">
        <v>33</v>
      </c>
      <c r="S4045" t="s">
        <v>42</v>
      </c>
      <c r="T4045" t="s">
        <v>35</v>
      </c>
      <c r="U4045" s="1" t="s">
        <v>36</v>
      </c>
      <c r="V4045">
        <v>2</v>
      </c>
      <c r="W4045">
        <v>0</v>
      </c>
      <c r="X4045">
        <v>0</v>
      </c>
      <c r="Y4045">
        <v>0</v>
      </c>
      <c r="Z4045">
        <v>0</v>
      </c>
    </row>
    <row r="4046" spans="1:26" x14ac:dyDescent="0.25">
      <c r="A4046">
        <v>107076301</v>
      </c>
      <c r="B4046" t="s">
        <v>25</v>
      </c>
      <c r="C4046" t="s">
        <v>65</v>
      </c>
      <c r="D4046">
        <v>10000440</v>
      </c>
      <c r="E4046">
        <v>10000440</v>
      </c>
      <c r="F4046">
        <v>3.927</v>
      </c>
      <c r="G4046">
        <v>50031853</v>
      </c>
      <c r="H4046">
        <v>0.114</v>
      </c>
      <c r="I4046">
        <v>2022</v>
      </c>
      <c r="J4046" t="s">
        <v>167</v>
      </c>
      <c r="K4046" t="s">
        <v>39</v>
      </c>
      <c r="L4046" s="127">
        <v>0.36388888888888887</v>
      </c>
      <c r="M4046" t="s">
        <v>28</v>
      </c>
      <c r="N4046" t="s">
        <v>29</v>
      </c>
      <c r="O4046" t="s">
        <v>30</v>
      </c>
      <c r="P4046" t="s">
        <v>31</v>
      </c>
      <c r="Q4046" t="s">
        <v>41</v>
      </c>
      <c r="R4046" t="s">
        <v>33</v>
      </c>
      <c r="S4046" t="s">
        <v>42</v>
      </c>
      <c r="T4046" t="s">
        <v>35</v>
      </c>
      <c r="U4046" s="1" t="s">
        <v>43</v>
      </c>
      <c r="V4046">
        <v>1</v>
      </c>
      <c r="W4046">
        <v>0</v>
      </c>
      <c r="X4046">
        <v>0</v>
      </c>
      <c r="Y4046">
        <v>0</v>
      </c>
      <c r="Z4046">
        <v>1</v>
      </c>
    </row>
    <row r="4047" spans="1:26" x14ac:dyDescent="0.25">
      <c r="A4047">
        <v>107076458</v>
      </c>
      <c r="B4047" t="s">
        <v>97</v>
      </c>
      <c r="C4047" t="s">
        <v>45</v>
      </c>
      <c r="D4047">
        <v>50009618</v>
      </c>
      <c r="E4047">
        <v>50009618</v>
      </c>
      <c r="F4047">
        <v>14.58</v>
      </c>
      <c r="G4047">
        <v>50021582</v>
      </c>
      <c r="H4047">
        <v>0</v>
      </c>
      <c r="I4047">
        <v>2022</v>
      </c>
      <c r="J4047" t="s">
        <v>167</v>
      </c>
      <c r="K4047" t="s">
        <v>27</v>
      </c>
      <c r="L4047" s="127">
        <v>0.45208333333333334</v>
      </c>
      <c r="M4047" t="s">
        <v>28</v>
      </c>
      <c r="N4047" t="s">
        <v>49</v>
      </c>
      <c r="O4047" t="s">
        <v>30</v>
      </c>
      <c r="P4047" t="s">
        <v>31</v>
      </c>
      <c r="Q4047" t="s">
        <v>41</v>
      </c>
      <c r="R4047" t="s">
        <v>61</v>
      </c>
      <c r="S4047" t="s">
        <v>42</v>
      </c>
      <c r="T4047" t="s">
        <v>35</v>
      </c>
      <c r="U4047" s="1" t="s">
        <v>43</v>
      </c>
      <c r="V4047">
        <v>2</v>
      </c>
      <c r="W4047">
        <v>0</v>
      </c>
      <c r="X4047">
        <v>0</v>
      </c>
      <c r="Y4047">
        <v>0</v>
      </c>
      <c r="Z4047">
        <v>1</v>
      </c>
    </row>
    <row r="4048" spans="1:26" x14ac:dyDescent="0.25">
      <c r="A4048">
        <v>107076639</v>
      </c>
      <c r="B4048" t="s">
        <v>81</v>
      </c>
      <c r="C4048" t="s">
        <v>65</v>
      </c>
      <c r="D4048">
        <v>10000485</v>
      </c>
      <c r="E4048">
        <v>10800485</v>
      </c>
      <c r="F4048">
        <v>20.75</v>
      </c>
      <c r="G4048">
        <v>20000074</v>
      </c>
      <c r="H4048">
        <v>0.3</v>
      </c>
      <c r="I4048">
        <v>2022</v>
      </c>
      <c r="J4048" t="s">
        <v>167</v>
      </c>
      <c r="K4048" t="s">
        <v>27</v>
      </c>
      <c r="L4048" s="127">
        <v>0.74722222222222223</v>
      </c>
      <c r="M4048" t="s">
        <v>28</v>
      </c>
      <c r="N4048" t="s">
        <v>49</v>
      </c>
      <c r="O4048" t="s">
        <v>30</v>
      </c>
      <c r="P4048" t="s">
        <v>31</v>
      </c>
      <c r="Q4048" t="s">
        <v>41</v>
      </c>
      <c r="R4048" t="s">
        <v>33</v>
      </c>
      <c r="S4048" t="s">
        <v>34</v>
      </c>
      <c r="T4048" t="s">
        <v>35</v>
      </c>
      <c r="U4048" s="1" t="s">
        <v>36</v>
      </c>
      <c r="V4048">
        <v>1</v>
      </c>
      <c r="W4048">
        <v>0</v>
      </c>
      <c r="X4048">
        <v>0</v>
      </c>
      <c r="Y4048">
        <v>0</v>
      </c>
      <c r="Z4048">
        <v>0</v>
      </c>
    </row>
    <row r="4049" spans="1:26" x14ac:dyDescent="0.25">
      <c r="A4049">
        <v>107076710</v>
      </c>
      <c r="B4049" t="s">
        <v>25</v>
      </c>
      <c r="C4049" t="s">
        <v>65</v>
      </c>
      <c r="D4049">
        <v>10000040</v>
      </c>
      <c r="E4049">
        <v>10000040</v>
      </c>
      <c r="F4049">
        <v>21.111999999999998</v>
      </c>
      <c r="G4049">
        <v>40002547</v>
      </c>
      <c r="H4049">
        <v>0.2</v>
      </c>
      <c r="I4049">
        <v>2022</v>
      </c>
      <c r="J4049" t="s">
        <v>167</v>
      </c>
      <c r="K4049" t="s">
        <v>27</v>
      </c>
      <c r="L4049" s="127">
        <v>0.33194444444444443</v>
      </c>
      <c r="M4049" t="s">
        <v>28</v>
      </c>
      <c r="N4049" t="s">
        <v>49</v>
      </c>
      <c r="O4049" t="s">
        <v>30</v>
      </c>
      <c r="P4049" t="s">
        <v>31</v>
      </c>
      <c r="Q4049" t="s">
        <v>41</v>
      </c>
      <c r="R4049" t="s">
        <v>33</v>
      </c>
      <c r="S4049" t="s">
        <v>42</v>
      </c>
      <c r="T4049" t="s">
        <v>35</v>
      </c>
      <c r="U4049" s="1" t="s">
        <v>36</v>
      </c>
      <c r="V4049">
        <v>2</v>
      </c>
      <c r="W4049">
        <v>0</v>
      </c>
      <c r="X4049">
        <v>0</v>
      </c>
      <c r="Y4049">
        <v>0</v>
      </c>
      <c r="Z4049">
        <v>0</v>
      </c>
    </row>
    <row r="4050" spans="1:26" x14ac:dyDescent="0.25">
      <c r="A4050">
        <v>107076724</v>
      </c>
      <c r="B4050" t="s">
        <v>97</v>
      </c>
      <c r="C4050" t="s">
        <v>122</v>
      </c>
      <c r="D4050">
        <v>40001355</v>
      </c>
      <c r="E4050">
        <v>40001355</v>
      </c>
      <c r="F4050">
        <v>0.57999999999999996</v>
      </c>
      <c r="G4050">
        <v>40001445</v>
      </c>
      <c r="H4050">
        <v>0.2</v>
      </c>
      <c r="I4050">
        <v>2022</v>
      </c>
      <c r="J4050" t="s">
        <v>167</v>
      </c>
      <c r="K4050" t="s">
        <v>39</v>
      </c>
      <c r="L4050" s="127">
        <v>0.46527777777777773</v>
      </c>
      <c r="M4050" t="s">
        <v>28</v>
      </c>
      <c r="N4050" t="s">
        <v>29</v>
      </c>
      <c r="O4050" t="s">
        <v>30</v>
      </c>
      <c r="P4050" t="s">
        <v>31</v>
      </c>
      <c r="Q4050" t="s">
        <v>32</v>
      </c>
      <c r="R4050" t="s">
        <v>46</v>
      </c>
      <c r="S4050" t="s">
        <v>34</v>
      </c>
      <c r="T4050" t="s">
        <v>35</v>
      </c>
      <c r="U4050" s="1" t="s">
        <v>36</v>
      </c>
      <c r="V4050">
        <v>2</v>
      </c>
      <c r="W4050">
        <v>0</v>
      </c>
      <c r="X4050">
        <v>0</v>
      </c>
      <c r="Y4050">
        <v>0</v>
      </c>
      <c r="Z4050">
        <v>0</v>
      </c>
    </row>
    <row r="4051" spans="1:26" x14ac:dyDescent="0.25">
      <c r="A4051">
        <v>107076758</v>
      </c>
      <c r="B4051" t="s">
        <v>25</v>
      </c>
      <c r="C4051" t="s">
        <v>65</v>
      </c>
      <c r="D4051">
        <v>10000040</v>
      </c>
      <c r="E4051">
        <v>10000040</v>
      </c>
      <c r="F4051">
        <v>20.812000000000001</v>
      </c>
      <c r="G4051">
        <v>40005220</v>
      </c>
      <c r="H4051">
        <v>0.1</v>
      </c>
      <c r="I4051">
        <v>2022</v>
      </c>
      <c r="J4051" t="s">
        <v>167</v>
      </c>
      <c r="K4051" t="s">
        <v>58</v>
      </c>
      <c r="L4051" s="127">
        <v>0.8965277777777777</v>
      </c>
      <c r="M4051" t="s">
        <v>28</v>
      </c>
      <c r="N4051" t="s">
        <v>49</v>
      </c>
      <c r="O4051" t="s">
        <v>30</v>
      </c>
      <c r="P4051" t="s">
        <v>54</v>
      </c>
      <c r="Q4051" t="s">
        <v>62</v>
      </c>
      <c r="R4051" t="s">
        <v>33</v>
      </c>
      <c r="S4051" t="s">
        <v>34</v>
      </c>
      <c r="T4051" t="s">
        <v>57</v>
      </c>
      <c r="U4051" s="1" t="s">
        <v>36</v>
      </c>
      <c r="V4051">
        <v>2</v>
      </c>
      <c r="W4051">
        <v>0</v>
      </c>
      <c r="X4051">
        <v>0</v>
      </c>
      <c r="Y4051">
        <v>0</v>
      </c>
      <c r="Z4051">
        <v>0</v>
      </c>
    </row>
    <row r="4052" spans="1:26" x14ac:dyDescent="0.25">
      <c r="A4052">
        <v>107076784</v>
      </c>
      <c r="B4052" t="s">
        <v>108</v>
      </c>
      <c r="C4052" t="s">
        <v>65</v>
      </c>
      <c r="D4052">
        <v>10000140</v>
      </c>
      <c r="E4052">
        <v>30000140</v>
      </c>
      <c r="F4052">
        <v>2.7650000000000001</v>
      </c>
      <c r="G4052">
        <v>20000017</v>
      </c>
      <c r="H4052">
        <v>2.5</v>
      </c>
      <c r="I4052">
        <v>2022</v>
      </c>
      <c r="J4052" t="s">
        <v>167</v>
      </c>
      <c r="K4052" t="s">
        <v>58</v>
      </c>
      <c r="L4052" s="127">
        <v>0.61527777777777781</v>
      </c>
      <c r="M4052" t="s">
        <v>28</v>
      </c>
      <c r="N4052" t="s">
        <v>49</v>
      </c>
      <c r="O4052" t="s">
        <v>30</v>
      </c>
      <c r="P4052" t="s">
        <v>31</v>
      </c>
      <c r="Q4052" t="s">
        <v>62</v>
      </c>
      <c r="R4052" t="s">
        <v>33</v>
      </c>
      <c r="S4052" t="s">
        <v>34</v>
      </c>
      <c r="T4052" t="s">
        <v>35</v>
      </c>
      <c r="U4052" s="1" t="s">
        <v>43</v>
      </c>
      <c r="V4052">
        <v>1</v>
      </c>
      <c r="W4052">
        <v>0</v>
      </c>
      <c r="X4052">
        <v>0</v>
      </c>
      <c r="Y4052">
        <v>0</v>
      </c>
      <c r="Z4052">
        <v>1</v>
      </c>
    </row>
    <row r="4053" spans="1:26" x14ac:dyDescent="0.25">
      <c r="A4053">
        <v>107076807</v>
      </c>
      <c r="B4053" t="s">
        <v>81</v>
      </c>
      <c r="C4053" t="s">
        <v>65</v>
      </c>
      <c r="D4053">
        <v>10000485</v>
      </c>
      <c r="E4053">
        <v>10800485</v>
      </c>
      <c r="F4053">
        <v>30.009</v>
      </c>
      <c r="G4053">
        <v>50025426</v>
      </c>
      <c r="H4053">
        <v>1</v>
      </c>
      <c r="I4053">
        <v>2022</v>
      </c>
      <c r="J4053" t="s">
        <v>167</v>
      </c>
      <c r="K4053" t="s">
        <v>55</v>
      </c>
      <c r="L4053" s="127">
        <v>0.75069444444444444</v>
      </c>
      <c r="M4053" t="s">
        <v>28</v>
      </c>
      <c r="N4053" t="s">
        <v>49</v>
      </c>
      <c r="O4053" t="s">
        <v>30</v>
      </c>
      <c r="P4053" t="s">
        <v>31</v>
      </c>
      <c r="Q4053" t="s">
        <v>41</v>
      </c>
      <c r="R4053" t="s">
        <v>33</v>
      </c>
      <c r="S4053" t="s">
        <v>42</v>
      </c>
      <c r="T4053" t="s">
        <v>35</v>
      </c>
      <c r="U4053" s="1" t="s">
        <v>36</v>
      </c>
      <c r="V4053">
        <v>4</v>
      </c>
      <c r="W4053">
        <v>0</v>
      </c>
      <c r="X4053">
        <v>0</v>
      </c>
      <c r="Y4053">
        <v>0</v>
      </c>
      <c r="Z4053">
        <v>0</v>
      </c>
    </row>
    <row r="4054" spans="1:26" x14ac:dyDescent="0.25">
      <c r="A4054">
        <v>107076815</v>
      </c>
      <c r="B4054" t="s">
        <v>25</v>
      </c>
      <c r="C4054" t="s">
        <v>65</v>
      </c>
      <c r="D4054">
        <v>10000040</v>
      </c>
      <c r="E4054">
        <v>10000040</v>
      </c>
      <c r="F4054">
        <v>18.928000000000001</v>
      </c>
      <c r="G4054">
        <v>10000440</v>
      </c>
      <c r="H4054">
        <v>0.45</v>
      </c>
      <c r="I4054">
        <v>2022</v>
      </c>
      <c r="J4054" t="s">
        <v>167</v>
      </c>
      <c r="K4054" t="s">
        <v>27</v>
      </c>
      <c r="L4054" s="127">
        <v>0.3215277777777778</v>
      </c>
      <c r="M4054" t="s">
        <v>28</v>
      </c>
      <c r="N4054" t="s">
        <v>29</v>
      </c>
      <c r="O4054" t="s">
        <v>30</v>
      </c>
      <c r="P4054" t="s">
        <v>31</v>
      </c>
      <c r="Q4054" t="s">
        <v>41</v>
      </c>
      <c r="R4054" t="s">
        <v>33</v>
      </c>
      <c r="S4054" t="s">
        <v>42</v>
      </c>
      <c r="T4054" t="s">
        <v>35</v>
      </c>
      <c r="U4054" s="1" t="s">
        <v>36</v>
      </c>
      <c r="V4054">
        <v>3</v>
      </c>
      <c r="W4054">
        <v>0</v>
      </c>
      <c r="X4054">
        <v>0</v>
      </c>
      <c r="Y4054">
        <v>0</v>
      </c>
      <c r="Z4054">
        <v>0</v>
      </c>
    </row>
    <row r="4055" spans="1:26" x14ac:dyDescent="0.25">
      <c r="A4055">
        <v>107076857</v>
      </c>
      <c r="B4055" t="s">
        <v>114</v>
      </c>
      <c r="C4055" t="s">
        <v>67</v>
      </c>
      <c r="D4055">
        <v>30000042</v>
      </c>
      <c r="E4055">
        <v>30000042</v>
      </c>
      <c r="F4055">
        <v>13.661</v>
      </c>
      <c r="G4055">
        <v>40001703</v>
      </c>
      <c r="H4055">
        <v>0</v>
      </c>
      <c r="I4055">
        <v>2022</v>
      </c>
      <c r="J4055" t="s">
        <v>167</v>
      </c>
      <c r="K4055" t="s">
        <v>39</v>
      </c>
      <c r="L4055" s="127">
        <v>0.34583333333333338</v>
      </c>
      <c r="M4055" t="s">
        <v>28</v>
      </c>
      <c r="N4055" t="s">
        <v>49</v>
      </c>
      <c r="O4055" t="s">
        <v>30</v>
      </c>
      <c r="P4055" t="s">
        <v>31</v>
      </c>
      <c r="Q4055" t="s">
        <v>41</v>
      </c>
      <c r="R4055" t="s">
        <v>61</v>
      </c>
      <c r="S4055" t="s">
        <v>42</v>
      </c>
      <c r="T4055" t="s">
        <v>35</v>
      </c>
      <c r="U4055" s="1" t="s">
        <v>36</v>
      </c>
      <c r="V4055">
        <v>2</v>
      </c>
      <c r="W4055">
        <v>0</v>
      </c>
      <c r="X4055">
        <v>0</v>
      </c>
      <c r="Y4055">
        <v>0</v>
      </c>
      <c r="Z4055">
        <v>0</v>
      </c>
    </row>
    <row r="4056" spans="1:26" x14ac:dyDescent="0.25">
      <c r="A4056">
        <v>107076893</v>
      </c>
      <c r="B4056" t="s">
        <v>117</v>
      </c>
      <c r="C4056" t="s">
        <v>65</v>
      </c>
      <c r="D4056">
        <v>10000077</v>
      </c>
      <c r="E4056">
        <v>10000077</v>
      </c>
      <c r="F4056">
        <v>19.946999999999999</v>
      </c>
      <c r="G4056">
        <v>40002321</v>
      </c>
      <c r="H4056">
        <v>0.3</v>
      </c>
      <c r="I4056">
        <v>2022</v>
      </c>
      <c r="J4056" t="s">
        <v>167</v>
      </c>
      <c r="K4056" t="s">
        <v>55</v>
      </c>
      <c r="L4056" s="127">
        <v>0.32916666666666666</v>
      </c>
      <c r="M4056" t="s">
        <v>28</v>
      </c>
      <c r="N4056" t="s">
        <v>49</v>
      </c>
      <c r="O4056" t="s">
        <v>30</v>
      </c>
      <c r="P4056" t="s">
        <v>54</v>
      </c>
      <c r="Q4056" t="s">
        <v>41</v>
      </c>
      <c r="R4056" t="s">
        <v>33</v>
      </c>
      <c r="S4056" t="s">
        <v>42</v>
      </c>
      <c r="T4056" t="s">
        <v>35</v>
      </c>
      <c r="U4056" s="1" t="s">
        <v>64</v>
      </c>
      <c r="V4056">
        <v>5</v>
      </c>
      <c r="W4056">
        <v>0</v>
      </c>
      <c r="X4056">
        <v>0</v>
      </c>
      <c r="Y4056">
        <v>1</v>
      </c>
      <c r="Z4056">
        <v>0</v>
      </c>
    </row>
    <row r="4057" spans="1:26" x14ac:dyDescent="0.25">
      <c r="A4057">
        <v>107076940</v>
      </c>
      <c r="B4057" t="s">
        <v>148</v>
      </c>
      <c r="C4057" t="s">
        <v>65</v>
      </c>
      <c r="D4057">
        <v>10000040</v>
      </c>
      <c r="E4057">
        <v>10000040</v>
      </c>
      <c r="F4057">
        <v>28.5</v>
      </c>
      <c r="G4057">
        <v>200290</v>
      </c>
      <c r="H4057">
        <v>0.5</v>
      </c>
      <c r="I4057">
        <v>2022</v>
      </c>
      <c r="J4057" t="s">
        <v>167</v>
      </c>
      <c r="K4057" t="s">
        <v>60</v>
      </c>
      <c r="L4057" s="127">
        <v>0.8340277777777777</v>
      </c>
      <c r="M4057" t="s">
        <v>28</v>
      </c>
      <c r="N4057" t="s">
        <v>49</v>
      </c>
      <c r="O4057" t="s">
        <v>30</v>
      </c>
      <c r="P4057" t="s">
        <v>68</v>
      </c>
      <c r="Q4057" t="s">
        <v>32</v>
      </c>
      <c r="R4057" t="s">
        <v>33</v>
      </c>
      <c r="S4057" t="s">
        <v>42</v>
      </c>
      <c r="T4057" t="s">
        <v>57</v>
      </c>
      <c r="U4057" s="1" t="s">
        <v>36</v>
      </c>
      <c r="V4057">
        <v>1</v>
      </c>
      <c r="W4057">
        <v>0</v>
      </c>
      <c r="X4057">
        <v>0</v>
      </c>
      <c r="Y4057">
        <v>0</v>
      </c>
      <c r="Z4057">
        <v>0</v>
      </c>
    </row>
    <row r="4058" spans="1:26" x14ac:dyDescent="0.25">
      <c r="A4058">
        <v>107076982</v>
      </c>
      <c r="B4058" t="s">
        <v>86</v>
      </c>
      <c r="C4058" t="s">
        <v>65</v>
      </c>
      <c r="D4058">
        <v>10000026</v>
      </c>
      <c r="E4058">
        <v>10000026</v>
      </c>
      <c r="F4058">
        <v>21.754000000000001</v>
      </c>
      <c r="G4058">
        <v>200335</v>
      </c>
      <c r="H4058">
        <v>0.5</v>
      </c>
      <c r="I4058">
        <v>2022</v>
      </c>
      <c r="J4058" t="s">
        <v>167</v>
      </c>
      <c r="K4058" t="s">
        <v>60</v>
      </c>
      <c r="L4058" s="127">
        <v>0.6166666666666667</v>
      </c>
      <c r="M4058" t="s">
        <v>28</v>
      </c>
      <c r="N4058" t="s">
        <v>29</v>
      </c>
      <c r="O4058" t="s">
        <v>30</v>
      </c>
      <c r="P4058" t="s">
        <v>31</v>
      </c>
      <c r="Q4058" t="s">
        <v>41</v>
      </c>
      <c r="R4058" t="s">
        <v>33</v>
      </c>
      <c r="S4058" t="s">
        <v>42</v>
      </c>
      <c r="T4058" t="s">
        <v>35</v>
      </c>
      <c r="U4058" s="1" t="s">
        <v>36</v>
      </c>
      <c r="V4058">
        <v>4</v>
      </c>
      <c r="W4058">
        <v>0</v>
      </c>
      <c r="X4058">
        <v>0</v>
      </c>
      <c r="Y4058">
        <v>0</v>
      </c>
      <c r="Z4058">
        <v>0</v>
      </c>
    </row>
    <row r="4059" spans="1:26" x14ac:dyDescent="0.25">
      <c r="A4059">
        <v>107077002</v>
      </c>
      <c r="B4059" t="s">
        <v>86</v>
      </c>
      <c r="C4059" t="s">
        <v>65</v>
      </c>
      <c r="D4059">
        <v>10000026</v>
      </c>
      <c r="E4059">
        <v>10000026</v>
      </c>
      <c r="F4059">
        <v>27.666</v>
      </c>
      <c r="G4059">
        <v>200400</v>
      </c>
      <c r="H4059">
        <v>0.1</v>
      </c>
      <c r="I4059">
        <v>2022</v>
      </c>
      <c r="J4059" t="s">
        <v>167</v>
      </c>
      <c r="K4059" t="s">
        <v>58</v>
      </c>
      <c r="L4059" s="127">
        <v>0.44930555555555557</v>
      </c>
      <c r="M4059" t="s">
        <v>28</v>
      </c>
      <c r="N4059" t="s">
        <v>29</v>
      </c>
      <c r="O4059" t="s">
        <v>30</v>
      </c>
      <c r="P4059" t="s">
        <v>31</v>
      </c>
      <c r="Q4059" t="s">
        <v>32</v>
      </c>
      <c r="R4059" t="s">
        <v>66</v>
      </c>
      <c r="S4059" t="s">
        <v>34</v>
      </c>
      <c r="T4059" t="s">
        <v>57</v>
      </c>
      <c r="U4059" s="1" t="s">
        <v>36</v>
      </c>
      <c r="V4059">
        <v>1</v>
      </c>
      <c r="W4059">
        <v>0</v>
      </c>
      <c r="X4059">
        <v>0</v>
      </c>
      <c r="Y4059">
        <v>0</v>
      </c>
      <c r="Z4059">
        <v>0</v>
      </c>
    </row>
    <row r="4060" spans="1:26" x14ac:dyDescent="0.25">
      <c r="A4060">
        <v>107077105</v>
      </c>
      <c r="B4060" t="s">
        <v>106</v>
      </c>
      <c r="C4060" t="s">
        <v>65</v>
      </c>
      <c r="D4060">
        <v>10000095</v>
      </c>
      <c r="E4060">
        <v>10000095</v>
      </c>
      <c r="F4060">
        <v>999.99900000000002</v>
      </c>
      <c r="H4060">
        <v>0.2</v>
      </c>
      <c r="I4060">
        <v>2022</v>
      </c>
      <c r="J4060" t="s">
        <v>167</v>
      </c>
      <c r="K4060" t="s">
        <v>27</v>
      </c>
      <c r="L4060" s="127">
        <v>0.15625</v>
      </c>
      <c r="M4060" t="s">
        <v>28</v>
      </c>
      <c r="N4060" t="s">
        <v>29</v>
      </c>
      <c r="O4060" t="s">
        <v>30</v>
      </c>
      <c r="P4060" t="s">
        <v>54</v>
      </c>
      <c r="Q4060" t="s">
        <v>41</v>
      </c>
      <c r="R4060" t="s">
        <v>33</v>
      </c>
      <c r="S4060" t="s">
        <v>42</v>
      </c>
      <c r="T4060" t="s">
        <v>57</v>
      </c>
      <c r="U4060" s="1" t="s">
        <v>36</v>
      </c>
      <c r="V4060">
        <v>2</v>
      </c>
      <c r="W4060">
        <v>0</v>
      </c>
      <c r="X4060">
        <v>0</v>
      </c>
      <c r="Y4060">
        <v>0</v>
      </c>
      <c r="Z4060">
        <v>0</v>
      </c>
    </row>
    <row r="4061" spans="1:26" x14ac:dyDescent="0.25">
      <c r="A4061">
        <v>107077112</v>
      </c>
      <c r="B4061" t="s">
        <v>108</v>
      </c>
      <c r="C4061" t="s">
        <v>65</v>
      </c>
      <c r="D4061">
        <v>10000140</v>
      </c>
      <c r="E4061">
        <v>30000140</v>
      </c>
      <c r="F4061">
        <v>2.665</v>
      </c>
      <c r="G4061">
        <v>20000017</v>
      </c>
      <c r="H4061">
        <v>2.6</v>
      </c>
      <c r="I4061">
        <v>2022</v>
      </c>
      <c r="J4061" t="s">
        <v>167</v>
      </c>
      <c r="K4061" t="s">
        <v>60</v>
      </c>
      <c r="L4061" s="127">
        <v>0.50208333333333333</v>
      </c>
      <c r="M4061" t="s">
        <v>28</v>
      </c>
      <c r="N4061" t="s">
        <v>49</v>
      </c>
      <c r="O4061" t="s">
        <v>30</v>
      </c>
      <c r="P4061" t="s">
        <v>31</v>
      </c>
      <c r="Q4061" t="s">
        <v>62</v>
      </c>
      <c r="R4061" t="s">
        <v>33</v>
      </c>
      <c r="S4061" t="s">
        <v>34</v>
      </c>
      <c r="T4061" t="s">
        <v>35</v>
      </c>
      <c r="U4061" s="1" t="s">
        <v>36</v>
      </c>
      <c r="V4061">
        <v>1</v>
      </c>
      <c r="W4061">
        <v>0</v>
      </c>
      <c r="X4061">
        <v>0</v>
      </c>
      <c r="Y4061">
        <v>0</v>
      </c>
      <c r="Z4061">
        <v>0</v>
      </c>
    </row>
    <row r="4062" spans="1:26" x14ac:dyDescent="0.25">
      <c r="A4062">
        <v>107077117</v>
      </c>
      <c r="B4062" t="s">
        <v>81</v>
      </c>
      <c r="C4062" t="s">
        <v>65</v>
      </c>
      <c r="D4062">
        <v>10000485</v>
      </c>
      <c r="E4062">
        <v>10800485</v>
      </c>
      <c r="F4062">
        <v>23.417000000000002</v>
      </c>
      <c r="G4062">
        <v>50020385</v>
      </c>
      <c r="H4062">
        <v>1.7</v>
      </c>
      <c r="I4062">
        <v>2022</v>
      </c>
      <c r="J4062" t="s">
        <v>167</v>
      </c>
      <c r="K4062" t="s">
        <v>27</v>
      </c>
      <c r="L4062" s="127">
        <v>0.37777777777777777</v>
      </c>
      <c r="M4062" t="s">
        <v>28</v>
      </c>
      <c r="N4062" t="s">
        <v>49</v>
      </c>
      <c r="O4062" t="s">
        <v>30</v>
      </c>
      <c r="P4062" t="s">
        <v>31</v>
      </c>
      <c r="Q4062" t="s">
        <v>41</v>
      </c>
      <c r="R4062" t="s">
        <v>33</v>
      </c>
      <c r="S4062" t="s">
        <v>42</v>
      </c>
      <c r="T4062" t="s">
        <v>35</v>
      </c>
      <c r="U4062" s="1" t="s">
        <v>64</v>
      </c>
      <c r="V4062">
        <v>1</v>
      </c>
      <c r="W4062">
        <v>0</v>
      </c>
      <c r="X4062">
        <v>0</v>
      </c>
      <c r="Y4062">
        <v>1</v>
      </c>
      <c r="Z4062">
        <v>0</v>
      </c>
    </row>
    <row r="4063" spans="1:26" x14ac:dyDescent="0.25">
      <c r="A4063">
        <v>107077202</v>
      </c>
      <c r="B4063" t="s">
        <v>104</v>
      </c>
      <c r="C4063" t="s">
        <v>38</v>
      </c>
      <c r="D4063">
        <v>20000025</v>
      </c>
      <c r="E4063">
        <v>20000025</v>
      </c>
      <c r="F4063">
        <v>22.734000000000002</v>
      </c>
      <c r="G4063">
        <v>50014034</v>
      </c>
      <c r="H4063">
        <v>0</v>
      </c>
      <c r="I4063">
        <v>2022</v>
      </c>
      <c r="J4063" t="s">
        <v>167</v>
      </c>
      <c r="K4063" t="s">
        <v>48</v>
      </c>
      <c r="L4063" s="127">
        <v>0.53680555555555554</v>
      </c>
      <c r="M4063" t="s">
        <v>40</v>
      </c>
      <c r="N4063" t="s">
        <v>49</v>
      </c>
      <c r="O4063" t="s">
        <v>30</v>
      </c>
      <c r="P4063" t="s">
        <v>54</v>
      </c>
      <c r="Q4063" t="s">
        <v>41</v>
      </c>
      <c r="R4063" t="s">
        <v>33</v>
      </c>
      <c r="S4063" t="s">
        <v>42</v>
      </c>
      <c r="T4063" t="s">
        <v>35</v>
      </c>
      <c r="U4063" s="1" t="s">
        <v>43</v>
      </c>
      <c r="V4063">
        <v>3</v>
      </c>
      <c r="W4063">
        <v>0</v>
      </c>
      <c r="X4063">
        <v>0</v>
      </c>
      <c r="Y4063">
        <v>0</v>
      </c>
      <c r="Z4063">
        <v>1</v>
      </c>
    </row>
    <row r="4064" spans="1:26" x14ac:dyDescent="0.25">
      <c r="A4064">
        <v>107077334</v>
      </c>
      <c r="B4064" t="s">
        <v>81</v>
      </c>
      <c r="C4064" t="s">
        <v>65</v>
      </c>
      <c r="D4064">
        <v>10000485</v>
      </c>
      <c r="E4064">
        <v>10800485</v>
      </c>
      <c r="F4064">
        <v>29.622</v>
      </c>
      <c r="G4064">
        <v>50009618</v>
      </c>
      <c r="H4064">
        <v>0.3</v>
      </c>
      <c r="I4064">
        <v>2022</v>
      </c>
      <c r="J4064" t="s">
        <v>167</v>
      </c>
      <c r="K4064" t="s">
        <v>39</v>
      </c>
      <c r="L4064" s="127">
        <v>0.4375</v>
      </c>
      <c r="M4064" t="s">
        <v>28</v>
      </c>
      <c r="N4064" t="s">
        <v>29</v>
      </c>
      <c r="O4064" t="s">
        <v>30</v>
      </c>
      <c r="P4064" t="s">
        <v>31</v>
      </c>
      <c r="Q4064" t="s">
        <v>41</v>
      </c>
      <c r="R4064" t="s">
        <v>33</v>
      </c>
      <c r="S4064" t="s">
        <v>42</v>
      </c>
      <c r="T4064" t="s">
        <v>35</v>
      </c>
      <c r="U4064" s="1" t="s">
        <v>36</v>
      </c>
      <c r="V4064">
        <v>5</v>
      </c>
      <c r="W4064">
        <v>0</v>
      </c>
      <c r="X4064">
        <v>0</v>
      </c>
      <c r="Y4064">
        <v>0</v>
      </c>
      <c r="Z4064">
        <v>0</v>
      </c>
    </row>
    <row r="4065" spans="1:26" x14ac:dyDescent="0.25">
      <c r="A4065">
        <v>107077575</v>
      </c>
      <c r="B4065" t="s">
        <v>133</v>
      </c>
      <c r="C4065" t="s">
        <v>45</v>
      </c>
      <c r="D4065">
        <v>50018682</v>
      </c>
      <c r="E4065">
        <v>40001716</v>
      </c>
      <c r="F4065">
        <v>3.2130000000000001</v>
      </c>
      <c r="G4065">
        <v>50023420</v>
      </c>
      <c r="H4065">
        <v>0</v>
      </c>
      <c r="I4065">
        <v>2022</v>
      </c>
      <c r="J4065" t="s">
        <v>167</v>
      </c>
      <c r="K4065" t="s">
        <v>39</v>
      </c>
      <c r="L4065" s="127">
        <v>0.8569444444444444</v>
      </c>
      <c r="M4065" t="s">
        <v>28</v>
      </c>
      <c r="N4065" t="s">
        <v>49</v>
      </c>
      <c r="O4065" t="s">
        <v>30</v>
      </c>
      <c r="P4065" t="s">
        <v>31</v>
      </c>
      <c r="Q4065" t="s">
        <v>41</v>
      </c>
      <c r="R4065" t="s">
        <v>61</v>
      </c>
      <c r="S4065" t="s">
        <v>42</v>
      </c>
      <c r="T4065" t="s">
        <v>47</v>
      </c>
      <c r="U4065" s="1" t="s">
        <v>36</v>
      </c>
      <c r="V4065">
        <v>1</v>
      </c>
      <c r="W4065">
        <v>0</v>
      </c>
      <c r="X4065">
        <v>0</v>
      </c>
      <c r="Y4065">
        <v>0</v>
      </c>
      <c r="Z4065">
        <v>0</v>
      </c>
    </row>
    <row r="4066" spans="1:26" x14ac:dyDescent="0.25">
      <c r="A4066">
        <v>107077599</v>
      </c>
      <c r="B4066" t="s">
        <v>81</v>
      </c>
      <c r="C4066" t="s">
        <v>45</v>
      </c>
      <c r="D4066">
        <v>50003933</v>
      </c>
      <c r="E4066">
        <v>10000277</v>
      </c>
      <c r="F4066">
        <v>4.4509999999999996</v>
      </c>
      <c r="G4066">
        <v>10000077</v>
      </c>
      <c r="H4066">
        <v>0</v>
      </c>
      <c r="I4066">
        <v>2022</v>
      </c>
      <c r="J4066" t="s">
        <v>167</v>
      </c>
      <c r="K4066" t="s">
        <v>27</v>
      </c>
      <c r="L4066" s="127">
        <v>0.96388888888888891</v>
      </c>
      <c r="M4066" t="s">
        <v>28</v>
      </c>
      <c r="N4066" t="s">
        <v>49</v>
      </c>
      <c r="O4066" t="s">
        <v>30</v>
      </c>
      <c r="P4066" t="s">
        <v>31</v>
      </c>
      <c r="Q4066" t="s">
        <v>41</v>
      </c>
      <c r="R4066" t="s">
        <v>33</v>
      </c>
      <c r="S4066" t="s">
        <v>42</v>
      </c>
      <c r="T4066" t="s">
        <v>47</v>
      </c>
      <c r="U4066" s="1" t="s">
        <v>36</v>
      </c>
      <c r="V4066">
        <v>2</v>
      </c>
      <c r="W4066">
        <v>0</v>
      </c>
      <c r="X4066">
        <v>0</v>
      </c>
      <c r="Y4066">
        <v>0</v>
      </c>
      <c r="Z4066">
        <v>0</v>
      </c>
    </row>
    <row r="4067" spans="1:26" x14ac:dyDescent="0.25">
      <c r="A4067">
        <v>107077654</v>
      </c>
      <c r="B4067" t="s">
        <v>155</v>
      </c>
      <c r="C4067" t="s">
        <v>45</v>
      </c>
      <c r="D4067">
        <v>50025238</v>
      </c>
      <c r="E4067">
        <v>30000097</v>
      </c>
      <c r="F4067">
        <v>27.187999999999999</v>
      </c>
      <c r="G4067">
        <v>50016452</v>
      </c>
      <c r="H4067">
        <v>0</v>
      </c>
      <c r="I4067">
        <v>2022</v>
      </c>
      <c r="J4067" t="s">
        <v>167</v>
      </c>
      <c r="K4067" t="s">
        <v>27</v>
      </c>
      <c r="L4067" s="127">
        <v>0.91736111111111107</v>
      </c>
      <c r="M4067" t="s">
        <v>28</v>
      </c>
      <c r="N4067" t="s">
        <v>29</v>
      </c>
      <c r="O4067" t="s">
        <v>30</v>
      </c>
      <c r="P4067" t="s">
        <v>54</v>
      </c>
      <c r="Q4067" t="s">
        <v>32</v>
      </c>
      <c r="R4067" t="s">
        <v>33</v>
      </c>
      <c r="S4067" t="s">
        <v>34</v>
      </c>
      <c r="T4067" t="s">
        <v>47</v>
      </c>
      <c r="U4067" s="1" t="s">
        <v>36</v>
      </c>
      <c r="V4067">
        <v>1</v>
      </c>
      <c r="W4067">
        <v>0</v>
      </c>
      <c r="X4067">
        <v>0</v>
      </c>
      <c r="Y4067">
        <v>0</v>
      </c>
      <c r="Z4067">
        <v>0</v>
      </c>
    </row>
    <row r="4068" spans="1:26" x14ac:dyDescent="0.25">
      <c r="A4068">
        <v>107077700</v>
      </c>
      <c r="B4068" t="s">
        <v>248</v>
      </c>
      <c r="C4068" t="s">
        <v>38</v>
      </c>
      <c r="D4068">
        <v>20000064</v>
      </c>
      <c r="E4068">
        <v>20000019</v>
      </c>
      <c r="F4068">
        <v>7.4260000000000002</v>
      </c>
      <c r="G4068">
        <v>50022573</v>
      </c>
      <c r="H4068">
        <v>1.9E-2</v>
      </c>
      <c r="I4068">
        <v>2022</v>
      </c>
      <c r="J4068" t="s">
        <v>167</v>
      </c>
      <c r="K4068" t="s">
        <v>39</v>
      </c>
      <c r="L4068" s="127">
        <v>0.44791666666666669</v>
      </c>
      <c r="M4068" t="s">
        <v>28</v>
      </c>
      <c r="N4068" t="s">
        <v>49</v>
      </c>
      <c r="O4068" t="s">
        <v>30</v>
      </c>
      <c r="P4068" t="s">
        <v>31</v>
      </c>
      <c r="Q4068" t="s">
        <v>41</v>
      </c>
      <c r="R4068" t="s">
        <v>33</v>
      </c>
      <c r="S4068" t="s">
        <v>42</v>
      </c>
      <c r="T4068" t="s">
        <v>35</v>
      </c>
      <c r="U4068" s="1" t="s">
        <v>36</v>
      </c>
      <c r="V4068">
        <v>2</v>
      </c>
      <c r="W4068">
        <v>0</v>
      </c>
      <c r="X4068">
        <v>0</v>
      </c>
      <c r="Y4068">
        <v>0</v>
      </c>
      <c r="Z4068">
        <v>0</v>
      </c>
    </row>
    <row r="4069" spans="1:26" x14ac:dyDescent="0.25">
      <c r="A4069">
        <v>107077710</v>
      </c>
      <c r="B4069" t="s">
        <v>25</v>
      </c>
      <c r="C4069" t="s">
        <v>45</v>
      </c>
      <c r="D4069">
        <v>50037169</v>
      </c>
      <c r="E4069">
        <v>50037169</v>
      </c>
      <c r="F4069">
        <v>999.99900000000002</v>
      </c>
      <c r="G4069">
        <v>10000540</v>
      </c>
      <c r="H4069">
        <v>0.32</v>
      </c>
      <c r="I4069">
        <v>2022</v>
      </c>
      <c r="J4069" t="s">
        <v>167</v>
      </c>
      <c r="K4069" t="s">
        <v>39</v>
      </c>
      <c r="L4069" s="127">
        <v>0.41180555555555554</v>
      </c>
      <c r="M4069" t="s">
        <v>28</v>
      </c>
      <c r="N4069" t="s">
        <v>49</v>
      </c>
      <c r="O4069" t="s">
        <v>30</v>
      </c>
      <c r="P4069" t="s">
        <v>54</v>
      </c>
      <c r="Q4069" t="s">
        <v>41</v>
      </c>
      <c r="R4069" t="s">
        <v>33</v>
      </c>
      <c r="S4069" t="s">
        <v>42</v>
      </c>
      <c r="T4069" t="s">
        <v>35</v>
      </c>
      <c r="U4069" s="1" t="s">
        <v>36</v>
      </c>
      <c r="V4069">
        <v>2</v>
      </c>
      <c r="W4069">
        <v>0</v>
      </c>
      <c r="X4069">
        <v>0</v>
      </c>
      <c r="Y4069">
        <v>0</v>
      </c>
      <c r="Z4069">
        <v>0</v>
      </c>
    </row>
    <row r="4070" spans="1:26" x14ac:dyDescent="0.25">
      <c r="A4070">
        <v>107077782</v>
      </c>
      <c r="B4070" t="s">
        <v>25</v>
      </c>
      <c r="C4070" t="s">
        <v>45</v>
      </c>
      <c r="D4070">
        <v>50015732</v>
      </c>
      <c r="E4070">
        <v>40001319</v>
      </c>
      <c r="F4070">
        <v>2.399</v>
      </c>
      <c r="G4070">
        <v>50032207</v>
      </c>
      <c r="H4070">
        <v>8.9999999999999993E-3</v>
      </c>
      <c r="I4070">
        <v>2022</v>
      </c>
      <c r="J4070" t="s">
        <v>167</v>
      </c>
      <c r="K4070" t="s">
        <v>39</v>
      </c>
      <c r="L4070" s="127">
        <v>0.375</v>
      </c>
      <c r="M4070" t="s">
        <v>28</v>
      </c>
      <c r="N4070" t="s">
        <v>49</v>
      </c>
      <c r="O4070" t="s">
        <v>30</v>
      </c>
      <c r="P4070" t="s">
        <v>31</v>
      </c>
      <c r="Q4070" t="s">
        <v>41</v>
      </c>
      <c r="R4070" t="s">
        <v>33</v>
      </c>
      <c r="S4070" t="s">
        <v>42</v>
      </c>
      <c r="T4070" t="s">
        <v>35</v>
      </c>
      <c r="U4070" s="1" t="s">
        <v>64</v>
      </c>
      <c r="V4070">
        <v>1</v>
      </c>
      <c r="W4070">
        <v>0</v>
      </c>
      <c r="X4070">
        <v>0</v>
      </c>
      <c r="Y4070">
        <v>1</v>
      </c>
      <c r="Z4070">
        <v>0</v>
      </c>
    </row>
    <row r="4071" spans="1:26" x14ac:dyDescent="0.25">
      <c r="A4071">
        <v>107077789</v>
      </c>
      <c r="B4071" t="s">
        <v>87</v>
      </c>
      <c r="C4071" t="s">
        <v>45</v>
      </c>
      <c r="D4071">
        <v>50009826</v>
      </c>
      <c r="E4071">
        <v>40001742</v>
      </c>
      <c r="F4071">
        <v>0.10299999999999999</v>
      </c>
      <c r="G4071">
        <v>50017424</v>
      </c>
      <c r="H4071">
        <v>1.9E-2</v>
      </c>
      <c r="I4071">
        <v>2022</v>
      </c>
      <c r="J4071" t="s">
        <v>162</v>
      </c>
      <c r="K4071" t="s">
        <v>53</v>
      </c>
      <c r="L4071" s="127">
        <v>0.5541666666666667</v>
      </c>
      <c r="M4071" t="s">
        <v>28</v>
      </c>
      <c r="N4071" t="s">
        <v>49</v>
      </c>
      <c r="P4071" t="s">
        <v>68</v>
      </c>
      <c r="Q4071" t="s">
        <v>32</v>
      </c>
      <c r="R4071" t="s">
        <v>72</v>
      </c>
      <c r="S4071" t="s">
        <v>42</v>
      </c>
      <c r="T4071" t="s">
        <v>35</v>
      </c>
      <c r="U4071" s="1" t="s">
        <v>36</v>
      </c>
      <c r="V4071">
        <v>3</v>
      </c>
      <c r="W4071">
        <v>0</v>
      </c>
      <c r="X4071">
        <v>0</v>
      </c>
      <c r="Y4071">
        <v>0</v>
      </c>
      <c r="Z4071">
        <v>0</v>
      </c>
    </row>
    <row r="4072" spans="1:26" x14ac:dyDescent="0.25">
      <c r="A4072">
        <v>107077849</v>
      </c>
      <c r="B4072" t="s">
        <v>146</v>
      </c>
      <c r="C4072" t="s">
        <v>45</v>
      </c>
      <c r="F4072">
        <v>999.99900000000002</v>
      </c>
      <c r="G4072">
        <v>50023832</v>
      </c>
      <c r="H4072">
        <v>0.8</v>
      </c>
      <c r="I4072">
        <v>2022</v>
      </c>
      <c r="J4072" t="s">
        <v>162</v>
      </c>
      <c r="K4072" t="s">
        <v>39</v>
      </c>
      <c r="L4072" s="127">
        <v>0.31111111111111112</v>
      </c>
      <c r="M4072" t="s">
        <v>28</v>
      </c>
      <c r="N4072" t="s">
        <v>49</v>
      </c>
      <c r="O4072" t="s">
        <v>30</v>
      </c>
      <c r="P4072" t="s">
        <v>31</v>
      </c>
      <c r="Q4072" t="s">
        <v>41</v>
      </c>
      <c r="R4072" t="s">
        <v>33</v>
      </c>
      <c r="S4072" t="s">
        <v>42</v>
      </c>
      <c r="T4072" t="s">
        <v>35</v>
      </c>
      <c r="U4072" s="1" t="s">
        <v>36</v>
      </c>
      <c r="V4072">
        <v>1</v>
      </c>
      <c r="W4072">
        <v>0</v>
      </c>
      <c r="X4072">
        <v>0</v>
      </c>
      <c r="Y4072">
        <v>0</v>
      </c>
      <c r="Z4072">
        <v>0</v>
      </c>
    </row>
    <row r="4073" spans="1:26" x14ac:dyDescent="0.25">
      <c r="A4073">
        <v>107078003</v>
      </c>
      <c r="B4073" t="s">
        <v>143</v>
      </c>
      <c r="C4073" t="s">
        <v>38</v>
      </c>
      <c r="D4073">
        <v>20000221</v>
      </c>
      <c r="E4073">
        <v>20000221</v>
      </c>
      <c r="F4073">
        <v>4.2539999999999996</v>
      </c>
      <c r="G4073">
        <v>40001150</v>
      </c>
      <c r="H4073">
        <v>0.2</v>
      </c>
      <c r="I4073">
        <v>2022</v>
      </c>
      <c r="J4073" t="s">
        <v>167</v>
      </c>
      <c r="K4073" t="s">
        <v>27</v>
      </c>
      <c r="L4073" s="127">
        <v>0.61944444444444446</v>
      </c>
      <c r="M4073" t="s">
        <v>51</v>
      </c>
      <c r="N4073" t="s">
        <v>49</v>
      </c>
      <c r="O4073" t="s">
        <v>30</v>
      </c>
      <c r="P4073" t="s">
        <v>54</v>
      </c>
      <c r="Q4073" t="s">
        <v>41</v>
      </c>
      <c r="R4073" t="s">
        <v>33</v>
      </c>
      <c r="S4073" t="s">
        <v>42</v>
      </c>
      <c r="T4073" t="s">
        <v>35</v>
      </c>
      <c r="U4073" s="1" t="s">
        <v>36</v>
      </c>
      <c r="V4073">
        <v>1</v>
      </c>
      <c r="W4073">
        <v>0</v>
      </c>
      <c r="X4073">
        <v>0</v>
      </c>
      <c r="Y4073">
        <v>0</v>
      </c>
      <c r="Z4073">
        <v>0</v>
      </c>
    </row>
    <row r="4074" spans="1:26" x14ac:dyDescent="0.25">
      <c r="A4074">
        <v>107078021</v>
      </c>
      <c r="B4074" t="s">
        <v>100</v>
      </c>
      <c r="C4074" t="s">
        <v>67</v>
      </c>
      <c r="D4074">
        <v>30000016</v>
      </c>
      <c r="E4074">
        <v>30000016</v>
      </c>
      <c r="F4074">
        <v>3.39</v>
      </c>
      <c r="G4074">
        <v>40001857</v>
      </c>
      <c r="H4074">
        <v>0.2</v>
      </c>
      <c r="I4074">
        <v>2022</v>
      </c>
      <c r="J4074" t="s">
        <v>167</v>
      </c>
      <c r="K4074" t="s">
        <v>39</v>
      </c>
      <c r="L4074" s="127">
        <v>0.62222222222222223</v>
      </c>
      <c r="M4074" t="s">
        <v>28</v>
      </c>
      <c r="N4074" t="s">
        <v>49</v>
      </c>
      <c r="O4074" t="s">
        <v>30</v>
      </c>
      <c r="P4074" t="s">
        <v>31</v>
      </c>
      <c r="Q4074" t="s">
        <v>41</v>
      </c>
      <c r="R4074" t="s">
        <v>33</v>
      </c>
      <c r="S4074" t="s">
        <v>42</v>
      </c>
      <c r="T4074" t="s">
        <v>35</v>
      </c>
      <c r="U4074" s="1" t="s">
        <v>64</v>
      </c>
      <c r="V4074">
        <v>6</v>
      </c>
      <c r="W4074">
        <v>0</v>
      </c>
      <c r="X4074">
        <v>0</v>
      </c>
      <c r="Y4074">
        <v>5</v>
      </c>
      <c r="Z4074">
        <v>0</v>
      </c>
    </row>
    <row r="4075" spans="1:26" x14ac:dyDescent="0.25">
      <c r="A4075">
        <v>107078035</v>
      </c>
      <c r="B4075" t="s">
        <v>25</v>
      </c>
      <c r="C4075" t="s">
        <v>38</v>
      </c>
      <c r="D4075">
        <v>20000401</v>
      </c>
      <c r="E4075">
        <v>20000401</v>
      </c>
      <c r="F4075">
        <v>10.054</v>
      </c>
      <c r="G4075">
        <v>40001010</v>
      </c>
      <c r="H4075">
        <v>1.1000000000000001</v>
      </c>
      <c r="I4075">
        <v>2022</v>
      </c>
      <c r="J4075" t="s">
        <v>167</v>
      </c>
      <c r="K4075" t="s">
        <v>53</v>
      </c>
      <c r="L4075" s="127">
        <v>0.43194444444444446</v>
      </c>
      <c r="M4075" t="s">
        <v>28</v>
      </c>
      <c r="N4075" t="s">
        <v>49</v>
      </c>
      <c r="O4075" t="s">
        <v>30</v>
      </c>
      <c r="P4075" t="s">
        <v>31</v>
      </c>
      <c r="Q4075" t="s">
        <v>41</v>
      </c>
      <c r="R4075" t="s">
        <v>72</v>
      </c>
      <c r="S4075" t="s">
        <v>42</v>
      </c>
      <c r="T4075" t="s">
        <v>35</v>
      </c>
      <c r="U4075" s="1" t="s">
        <v>36</v>
      </c>
      <c r="V4075">
        <v>2</v>
      </c>
      <c r="W4075">
        <v>0</v>
      </c>
      <c r="X4075">
        <v>0</v>
      </c>
      <c r="Y4075">
        <v>0</v>
      </c>
      <c r="Z4075">
        <v>0</v>
      </c>
    </row>
    <row r="4076" spans="1:26" x14ac:dyDescent="0.25">
      <c r="A4076">
        <v>107078044</v>
      </c>
      <c r="B4076" t="s">
        <v>25</v>
      </c>
      <c r="C4076" t="s">
        <v>65</v>
      </c>
      <c r="D4076">
        <v>10000040</v>
      </c>
      <c r="E4076">
        <v>10000040</v>
      </c>
      <c r="F4076">
        <v>999.99900000000002</v>
      </c>
      <c r="G4076">
        <v>20000070</v>
      </c>
      <c r="H4076">
        <v>1.5</v>
      </c>
      <c r="I4076">
        <v>2022</v>
      </c>
      <c r="J4076" t="s">
        <v>167</v>
      </c>
      <c r="K4076" t="s">
        <v>39</v>
      </c>
      <c r="L4076" s="127">
        <v>0.5854166666666667</v>
      </c>
      <c r="M4076" t="s">
        <v>28</v>
      </c>
      <c r="N4076" t="s">
        <v>29</v>
      </c>
      <c r="O4076" t="s">
        <v>30</v>
      </c>
      <c r="P4076" t="s">
        <v>31</v>
      </c>
      <c r="Q4076" t="s">
        <v>41</v>
      </c>
      <c r="R4076" t="s">
        <v>33</v>
      </c>
      <c r="S4076" t="s">
        <v>42</v>
      </c>
      <c r="T4076" t="s">
        <v>35</v>
      </c>
      <c r="U4076" s="1" t="s">
        <v>36</v>
      </c>
      <c r="V4076">
        <v>4</v>
      </c>
      <c r="W4076">
        <v>0</v>
      </c>
      <c r="X4076">
        <v>0</v>
      </c>
      <c r="Y4076">
        <v>0</v>
      </c>
      <c r="Z4076">
        <v>0</v>
      </c>
    </row>
    <row r="4077" spans="1:26" x14ac:dyDescent="0.25">
      <c r="A4077">
        <v>107078074</v>
      </c>
      <c r="B4077" t="s">
        <v>25</v>
      </c>
      <c r="C4077" t="s">
        <v>65</v>
      </c>
      <c r="D4077">
        <v>10000040</v>
      </c>
      <c r="E4077">
        <v>10000040</v>
      </c>
      <c r="F4077">
        <v>22.888000000000002</v>
      </c>
      <c r="G4077">
        <v>20000070</v>
      </c>
      <c r="H4077">
        <v>0.1</v>
      </c>
      <c r="I4077">
        <v>2022</v>
      </c>
      <c r="J4077" t="s">
        <v>167</v>
      </c>
      <c r="K4077" t="s">
        <v>39</v>
      </c>
      <c r="L4077" s="127">
        <v>0.55763888888888891</v>
      </c>
      <c r="M4077" t="s">
        <v>28</v>
      </c>
      <c r="N4077" t="s">
        <v>49</v>
      </c>
      <c r="O4077" t="s">
        <v>30</v>
      </c>
      <c r="P4077" t="s">
        <v>31</v>
      </c>
      <c r="Q4077" t="s">
        <v>41</v>
      </c>
      <c r="R4077" t="s">
        <v>33</v>
      </c>
      <c r="S4077" t="s">
        <v>42</v>
      </c>
      <c r="T4077" t="s">
        <v>35</v>
      </c>
      <c r="U4077" s="1" t="s">
        <v>64</v>
      </c>
      <c r="V4077">
        <v>1</v>
      </c>
      <c r="W4077">
        <v>0</v>
      </c>
      <c r="X4077">
        <v>0</v>
      </c>
      <c r="Y4077">
        <v>1</v>
      </c>
      <c r="Z4077">
        <v>0</v>
      </c>
    </row>
    <row r="4078" spans="1:26" x14ac:dyDescent="0.25">
      <c r="A4078">
        <v>107078080</v>
      </c>
      <c r="B4078" t="s">
        <v>164</v>
      </c>
      <c r="C4078" t="s">
        <v>38</v>
      </c>
      <c r="D4078">
        <v>20000421</v>
      </c>
      <c r="E4078">
        <v>20000421</v>
      </c>
      <c r="F4078">
        <v>21.823</v>
      </c>
      <c r="G4078">
        <v>40001116</v>
      </c>
      <c r="H4078">
        <v>0.1</v>
      </c>
      <c r="I4078">
        <v>2022</v>
      </c>
      <c r="J4078" t="s">
        <v>167</v>
      </c>
      <c r="K4078" t="s">
        <v>48</v>
      </c>
      <c r="L4078" s="127">
        <v>0.43263888888888885</v>
      </c>
      <c r="M4078" t="s">
        <v>28</v>
      </c>
      <c r="N4078" t="s">
        <v>49</v>
      </c>
      <c r="O4078" t="s">
        <v>30</v>
      </c>
      <c r="P4078" t="s">
        <v>68</v>
      </c>
      <c r="Q4078" t="s">
        <v>32</v>
      </c>
      <c r="S4078" t="s">
        <v>42</v>
      </c>
      <c r="T4078" t="s">
        <v>35</v>
      </c>
      <c r="U4078" s="1" t="s">
        <v>36</v>
      </c>
      <c r="V4078">
        <v>2</v>
      </c>
      <c r="W4078">
        <v>0</v>
      </c>
      <c r="X4078">
        <v>0</v>
      </c>
      <c r="Y4078">
        <v>0</v>
      </c>
      <c r="Z4078">
        <v>0</v>
      </c>
    </row>
    <row r="4079" spans="1:26" x14ac:dyDescent="0.25">
      <c r="A4079">
        <v>107078091</v>
      </c>
      <c r="B4079" t="s">
        <v>136</v>
      </c>
      <c r="C4079" t="s">
        <v>122</v>
      </c>
      <c r="D4079">
        <v>40001005</v>
      </c>
      <c r="E4079">
        <v>40001005</v>
      </c>
      <c r="F4079">
        <v>18.757999999999999</v>
      </c>
      <c r="G4079">
        <v>30000055</v>
      </c>
      <c r="H4079">
        <v>3.3000000000000002E-2</v>
      </c>
      <c r="I4079">
        <v>2022</v>
      </c>
      <c r="J4079" t="s">
        <v>167</v>
      </c>
      <c r="K4079" t="s">
        <v>55</v>
      </c>
      <c r="L4079" s="127">
        <v>0.4055555555555555</v>
      </c>
      <c r="M4079" t="s">
        <v>28</v>
      </c>
      <c r="N4079" t="s">
        <v>49</v>
      </c>
      <c r="O4079" t="s">
        <v>30</v>
      </c>
      <c r="P4079" t="s">
        <v>54</v>
      </c>
      <c r="Q4079" t="s">
        <v>41</v>
      </c>
      <c r="R4079" t="s">
        <v>99</v>
      </c>
      <c r="S4079" t="s">
        <v>42</v>
      </c>
      <c r="T4079" t="s">
        <v>35</v>
      </c>
      <c r="U4079" s="1" t="s">
        <v>36</v>
      </c>
      <c r="V4079">
        <v>2</v>
      </c>
      <c r="W4079">
        <v>0</v>
      </c>
      <c r="X4079">
        <v>0</v>
      </c>
      <c r="Y4079">
        <v>0</v>
      </c>
      <c r="Z4079">
        <v>0</v>
      </c>
    </row>
    <row r="4080" spans="1:26" x14ac:dyDescent="0.25">
      <c r="A4080">
        <v>107078120</v>
      </c>
      <c r="B4080" t="s">
        <v>155</v>
      </c>
      <c r="C4080" t="s">
        <v>122</v>
      </c>
      <c r="D4080">
        <v>40001603</v>
      </c>
      <c r="E4080">
        <v>40001603</v>
      </c>
      <c r="F4080">
        <v>3.94</v>
      </c>
      <c r="G4080">
        <v>20000064</v>
      </c>
      <c r="H4080">
        <v>0</v>
      </c>
      <c r="I4080">
        <v>2022</v>
      </c>
      <c r="J4080" t="s">
        <v>167</v>
      </c>
      <c r="K4080" t="s">
        <v>55</v>
      </c>
      <c r="L4080" s="127">
        <v>0.56388888888888888</v>
      </c>
      <c r="M4080" t="s">
        <v>28</v>
      </c>
      <c r="N4080" t="s">
        <v>29</v>
      </c>
      <c r="O4080" t="s">
        <v>30</v>
      </c>
      <c r="P4080" t="s">
        <v>31</v>
      </c>
      <c r="Q4080" t="s">
        <v>41</v>
      </c>
      <c r="R4080" t="s">
        <v>56</v>
      </c>
      <c r="S4080" t="s">
        <v>42</v>
      </c>
      <c r="T4080" t="s">
        <v>35</v>
      </c>
      <c r="U4080" s="1" t="s">
        <v>64</v>
      </c>
      <c r="V4080">
        <v>2</v>
      </c>
      <c r="W4080">
        <v>0</v>
      </c>
      <c r="X4080">
        <v>0</v>
      </c>
      <c r="Y4080">
        <v>1</v>
      </c>
      <c r="Z4080">
        <v>0</v>
      </c>
    </row>
    <row r="4081" spans="1:26" x14ac:dyDescent="0.25">
      <c r="A4081">
        <v>107078346</v>
      </c>
      <c r="B4081" t="s">
        <v>25</v>
      </c>
      <c r="C4081" t="s">
        <v>38</v>
      </c>
      <c r="D4081">
        <v>20000001</v>
      </c>
      <c r="E4081">
        <v>20000001</v>
      </c>
      <c r="F4081">
        <v>36.465000000000003</v>
      </c>
      <c r="G4081">
        <v>50010182</v>
      </c>
      <c r="H4081">
        <v>1</v>
      </c>
      <c r="I4081">
        <v>2022</v>
      </c>
      <c r="J4081" t="s">
        <v>162</v>
      </c>
      <c r="K4081" t="s">
        <v>27</v>
      </c>
      <c r="L4081" s="127">
        <v>0.71319444444444446</v>
      </c>
      <c r="M4081" t="s">
        <v>28</v>
      </c>
      <c r="N4081" t="s">
        <v>29</v>
      </c>
      <c r="O4081" t="s">
        <v>30</v>
      </c>
      <c r="P4081" t="s">
        <v>68</v>
      </c>
      <c r="Q4081" t="s">
        <v>41</v>
      </c>
      <c r="S4081" t="s">
        <v>42</v>
      </c>
      <c r="T4081" t="s">
        <v>35</v>
      </c>
      <c r="U4081" s="1" t="s">
        <v>36</v>
      </c>
      <c r="V4081">
        <v>4</v>
      </c>
      <c r="W4081">
        <v>0</v>
      </c>
      <c r="X4081">
        <v>0</v>
      </c>
      <c r="Y4081">
        <v>0</v>
      </c>
      <c r="Z4081">
        <v>0</v>
      </c>
    </row>
    <row r="4082" spans="1:26" x14ac:dyDescent="0.25">
      <c r="A4082">
        <v>107078400</v>
      </c>
      <c r="B4082" t="s">
        <v>81</v>
      </c>
      <c r="C4082" t="s">
        <v>45</v>
      </c>
      <c r="D4082">
        <v>50031062</v>
      </c>
      <c r="E4082">
        <v>50031062</v>
      </c>
      <c r="F4082">
        <v>999.99900000000002</v>
      </c>
      <c r="G4082">
        <v>50031062</v>
      </c>
      <c r="H4082">
        <v>0</v>
      </c>
      <c r="I4082">
        <v>2022</v>
      </c>
      <c r="J4082" t="s">
        <v>167</v>
      </c>
      <c r="K4082" t="s">
        <v>27</v>
      </c>
      <c r="L4082" s="127">
        <v>0.76111111111111107</v>
      </c>
      <c r="M4082" t="s">
        <v>28</v>
      </c>
      <c r="N4082" t="s">
        <v>29</v>
      </c>
      <c r="O4082" t="s">
        <v>30</v>
      </c>
      <c r="P4082" t="s">
        <v>31</v>
      </c>
      <c r="Q4082" t="s">
        <v>41</v>
      </c>
      <c r="R4082" t="s">
        <v>33</v>
      </c>
      <c r="S4082" t="s">
        <v>42</v>
      </c>
      <c r="T4082" t="s">
        <v>35</v>
      </c>
      <c r="U4082" s="1" t="s">
        <v>36</v>
      </c>
      <c r="V4082">
        <v>2</v>
      </c>
      <c r="W4082">
        <v>0</v>
      </c>
      <c r="X4082">
        <v>0</v>
      </c>
      <c r="Y4082">
        <v>0</v>
      </c>
      <c r="Z4082">
        <v>0</v>
      </c>
    </row>
    <row r="4083" spans="1:26" x14ac:dyDescent="0.25">
      <c r="A4083">
        <v>107078698</v>
      </c>
      <c r="B4083" t="s">
        <v>97</v>
      </c>
      <c r="C4083" t="s">
        <v>45</v>
      </c>
      <c r="D4083">
        <v>50032470</v>
      </c>
      <c r="E4083">
        <v>20000070</v>
      </c>
      <c r="F4083">
        <v>10.962</v>
      </c>
      <c r="G4083">
        <v>50030042</v>
      </c>
      <c r="H4083">
        <v>0</v>
      </c>
      <c r="I4083">
        <v>2022</v>
      </c>
      <c r="J4083" t="s">
        <v>167</v>
      </c>
      <c r="K4083" t="s">
        <v>53</v>
      </c>
      <c r="L4083" s="127">
        <v>0.4152777777777778</v>
      </c>
      <c r="M4083" t="s">
        <v>92</v>
      </c>
      <c r="Q4083" t="s">
        <v>41</v>
      </c>
      <c r="R4083" t="s">
        <v>33</v>
      </c>
      <c r="S4083" t="s">
        <v>42</v>
      </c>
      <c r="T4083" t="s">
        <v>35</v>
      </c>
      <c r="U4083" s="1" t="s">
        <v>43</v>
      </c>
      <c r="V4083">
        <v>3</v>
      </c>
      <c r="W4083">
        <v>0</v>
      </c>
      <c r="X4083">
        <v>0</v>
      </c>
      <c r="Y4083">
        <v>0</v>
      </c>
      <c r="Z4083">
        <v>2</v>
      </c>
    </row>
    <row r="4084" spans="1:26" x14ac:dyDescent="0.25">
      <c r="A4084">
        <v>107078801</v>
      </c>
      <c r="B4084" t="s">
        <v>25</v>
      </c>
      <c r="C4084" t="s">
        <v>65</v>
      </c>
      <c r="D4084">
        <v>10000440</v>
      </c>
      <c r="E4084">
        <v>10000440</v>
      </c>
      <c r="F4084">
        <v>2.1150000000000002</v>
      </c>
      <c r="G4084">
        <v>50019763</v>
      </c>
      <c r="H4084">
        <v>0.45</v>
      </c>
      <c r="I4084">
        <v>2022</v>
      </c>
      <c r="J4084" t="s">
        <v>167</v>
      </c>
      <c r="K4084" t="s">
        <v>53</v>
      </c>
      <c r="L4084" s="127">
        <v>0.36388888888888887</v>
      </c>
      <c r="M4084" t="s">
        <v>28</v>
      </c>
      <c r="N4084" t="s">
        <v>49</v>
      </c>
      <c r="O4084" t="s">
        <v>30</v>
      </c>
      <c r="P4084" t="s">
        <v>54</v>
      </c>
      <c r="Q4084" t="s">
        <v>41</v>
      </c>
      <c r="R4084" t="s">
        <v>33</v>
      </c>
      <c r="S4084" t="s">
        <v>42</v>
      </c>
      <c r="T4084" t="s">
        <v>35</v>
      </c>
      <c r="U4084" s="1" t="s">
        <v>36</v>
      </c>
      <c r="V4084">
        <v>2</v>
      </c>
      <c r="W4084">
        <v>0</v>
      </c>
      <c r="X4084">
        <v>0</v>
      </c>
      <c r="Y4084">
        <v>0</v>
      </c>
      <c r="Z4084">
        <v>0</v>
      </c>
    </row>
    <row r="4085" spans="1:26" x14ac:dyDescent="0.25">
      <c r="A4085">
        <v>107078924</v>
      </c>
      <c r="B4085" t="s">
        <v>81</v>
      </c>
      <c r="C4085" t="s">
        <v>38</v>
      </c>
      <c r="D4085">
        <v>20000021</v>
      </c>
      <c r="E4085">
        <v>20000021</v>
      </c>
      <c r="F4085">
        <v>23.402999999999999</v>
      </c>
      <c r="G4085">
        <v>50011776</v>
      </c>
      <c r="H4085">
        <v>1.4E-2</v>
      </c>
      <c r="I4085">
        <v>2022</v>
      </c>
      <c r="J4085" t="s">
        <v>167</v>
      </c>
      <c r="K4085" t="s">
        <v>39</v>
      </c>
      <c r="L4085" s="127">
        <v>0.43472222222222223</v>
      </c>
      <c r="M4085" t="s">
        <v>92</v>
      </c>
      <c r="Q4085" t="s">
        <v>41</v>
      </c>
      <c r="R4085" t="s">
        <v>33</v>
      </c>
      <c r="S4085" t="s">
        <v>42</v>
      </c>
      <c r="T4085" t="s">
        <v>35</v>
      </c>
      <c r="U4085" s="1" t="s">
        <v>36</v>
      </c>
      <c r="V4085">
        <v>2</v>
      </c>
      <c r="W4085">
        <v>0</v>
      </c>
      <c r="X4085">
        <v>0</v>
      </c>
      <c r="Y4085">
        <v>0</v>
      </c>
      <c r="Z4085">
        <v>0</v>
      </c>
    </row>
    <row r="4086" spans="1:26" x14ac:dyDescent="0.25">
      <c r="A4086">
        <v>107079009</v>
      </c>
      <c r="B4086" t="s">
        <v>86</v>
      </c>
      <c r="C4086" t="s">
        <v>65</v>
      </c>
      <c r="D4086">
        <v>10000026</v>
      </c>
      <c r="E4086">
        <v>10000026</v>
      </c>
      <c r="F4086">
        <v>22.262</v>
      </c>
      <c r="G4086">
        <v>200340</v>
      </c>
      <c r="H4086">
        <v>0.5</v>
      </c>
      <c r="I4086">
        <v>2022</v>
      </c>
      <c r="J4086" t="s">
        <v>167</v>
      </c>
      <c r="K4086" t="s">
        <v>53</v>
      </c>
      <c r="L4086" s="127">
        <v>0.7270833333333333</v>
      </c>
      <c r="M4086" t="s">
        <v>28</v>
      </c>
      <c r="N4086" t="s">
        <v>49</v>
      </c>
      <c r="O4086" t="s">
        <v>30</v>
      </c>
      <c r="P4086" t="s">
        <v>31</v>
      </c>
      <c r="Q4086" t="s">
        <v>41</v>
      </c>
      <c r="R4086" t="s">
        <v>33</v>
      </c>
      <c r="S4086" t="s">
        <v>42</v>
      </c>
      <c r="T4086" t="s">
        <v>35</v>
      </c>
      <c r="U4086" s="1" t="s">
        <v>36</v>
      </c>
      <c r="V4086">
        <v>2</v>
      </c>
      <c r="W4086">
        <v>0</v>
      </c>
      <c r="X4086">
        <v>0</v>
      </c>
      <c r="Y4086">
        <v>0</v>
      </c>
      <c r="Z4086">
        <v>0</v>
      </c>
    </row>
    <row r="4087" spans="1:26" x14ac:dyDescent="0.25">
      <c r="A4087">
        <v>107079020</v>
      </c>
      <c r="B4087" t="s">
        <v>81</v>
      </c>
      <c r="C4087" t="s">
        <v>65</v>
      </c>
      <c r="D4087">
        <v>10000485</v>
      </c>
      <c r="E4087">
        <v>10800485</v>
      </c>
      <c r="F4087">
        <v>30.957999999999998</v>
      </c>
      <c r="G4087">
        <v>50015657</v>
      </c>
      <c r="H4087">
        <v>0.25</v>
      </c>
      <c r="I4087">
        <v>2022</v>
      </c>
      <c r="J4087" t="s">
        <v>167</v>
      </c>
      <c r="K4087" t="s">
        <v>53</v>
      </c>
      <c r="L4087" s="127">
        <v>0.3215277777777778</v>
      </c>
      <c r="M4087" t="s">
        <v>28</v>
      </c>
      <c r="N4087" t="s">
        <v>49</v>
      </c>
      <c r="O4087" t="s">
        <v>30</v>
      </c>
      <c r="P4087" t="s">
        <v>31</v>
      </c>
      <c r="Q4087" t="s">
        <v>41</v>
      </c>
      <c r="R4087" t="s">
        <v>33</v>
      </c>
      <c r="S4087" t="s">
        <v>42</v>
      </c>
      <c r="T4087" t="s">
        <v>35</v>
      </c>
      <c r="U4087" s="1" t="s">
        <v>43</v>
      </c>
      <c r="V4087">
        <v>3</v>
      </c>
      <c r="W4087">
        <v>0</v>
      </c>
      <c r="X4087">
        <v>0</v>
      </c>
      <c r="Y4087">
        <v>0</v>
      </c>
      <c r="Z4087">
        <v>1</v>
      </c>
    </row>
    <row r="4088" spans="1:26" x14ac:dyDescent="0.25">
      <c r="A4088">
        <v>107079033</v>
      </c>
      <c r="B4088" t="s">
        <v>86</v>
      </c>
      <c r="C4088" t="s">
        <v>65</v>
      </c>
      <c r="D4088">
        <v>10000026</v>
      </c>
      <c r="E4088">
        <v>10000026</v>
      </c>
      <c r="F4088">
        <v>26.765999999999998</v>
      </c>
      <c r="G4088">
        <v>200400</v>
      </c>
      <c r="H4088">
        <v>1</v>
      </c>
      <c r="I4088">
        <v>2022</v>
      </c>
      <c r="J4088" t="s">
        <v>167</v>
      </c>
      <c r="K4088" t="s">
        <v>39</v>
      </c>
      <c r="L4088" s="127">
        <v>0.3125</v>
      </c>
      <c r="M4088" t="s">
        <v>28</v>
      </c>
      <c r="N4088" t="s">
        <v>29</v>
      </c>
      <c r="O4088" t="s">
        <v>30</v>
      </c>
      <c r="P4088" t="s">
        <v>31</v>
      </c>
      <c r="Q4088" t="s">
        <v>41</v>
      </c>
      <c r="R4088" t="s">
        <v>33</v>
      </c>
      <c r="S4088" t="s">
        <v>42</v>
      </c>
      <c r="T4088" t="s">
        <v>35</v>
      </c>
      <c r="U4088" s="1" t="s">
        <v>36</v>
      </c>
      <c r="V4088">
        <v>4</v>
      </c>
      <c r="W4088">
        <v>0</v>
      </c>
      <c r="X4088">
        <v>0</v>
      </c>
      <c r="Y4088">
        <v>0</v>
      </c>
      <c r="Z4088">
        <v>0</v>
      </c>
    </row>
    <row r="4089" spans="1:26" x14ac:dyDescent="0.25">
      <c r="A4089">
        <v>107079076</v>
      </c>
      <c r="B4089" t="s">
        <v>81</v>
      </c>
      <c r="C4089" t="s">
        <v>65</v>
      </c>
      <c r="D4089">
        <v>10000485</v>
      </c>
      <c r="E4089">
        <v>10800485</v>
      </c>
      <c r="F4089">
        <v>21.817</v>
      </c>
      <c r="G4089">
        <v>50015564</v>
      </c>
      <c r="H4089">
        <v>0.1</v>
      </c>
      <c r="I4089">
        <v>2022</v>
      </c>
      <c r="J4089" t="s">
        <v>167</v>
      </c>
      <c r="K4089" t="s">
        <v>48</v>
      </c>
      <c r="L4089" s="127">
        <v>0.93333333333333324</v>
      </c>
      <c r="M4089" t="s">
        <v>28</v>
      </c>
      <c r="N4089" t="s">
        <v>49</v>
      </c>
      <c r="O4089" t="s">
        <v>30</v>
      </c>
      <c r="P4089" t="s">
        <v>31</v>
      </c>
      <c r="Q4089" t="s">
        <v>41</v>
      </c>
      <c r="R4089" t="s">
        <v>33</v>
      </c>
      <c r="S4089" t="s">
        <v>42</v>
      </c>
      <c r="T4089" t="s">
        <v>57</v>
      </c>
      <c r="U4089" s="1" t="s">
        <v>64</v>
      </c>
      <c r="V4089">
        <v>1</v>
      </c>
      <c r="W4089">
        <v>0</v>
      </c>
      <c r="X4089">
        <v>0</v>
      </c>
      <c r="Y4089">
        <v>1</v>
      </c>
      <c r="Z4089">
        <v>0</v>
      </c>
    </row>
    <row r="4090" spans="1:26" x14ac:dyDescent="0.25">
      <c r="A4090">
        <v>107079082</v>
      </c>
      <c r="B4090" t="s">
        <v>86</v>
      </c>
      <c r="C4090" t="s">
        <v>65</v>
      </c>
      <c r="D4090">
        <v>10000026</v>
      </c>
      <c r="E4090">
        <v>10000026</v>
      </c>
      <c r="F4090">
        <v>26.765999999999998</v>
      </c>
      <c r="G4090">
        <v>200400</v>
      </c>
      <c r="H4090">
        <v>1</v>
      </c>
      <c r="I4090">
        <v>2022</v>
      </c>
      <c r="J4090" t="s">
        <v>167</v>
      </c>
      <c r="K4090" t="s">
        <v>39</v>
      </c>
      <c r="L4090" s="127">
        <v>0.31319444444444444</v>
      </c>
      <c r="M4090" t="s">
        <v>28</v>
      </c>
      <c r="N4090" t="s">
        <v>29</v>
      </c>
      <c r="O4090" t="s">
        <v>30</v>
      </c>
      <c r="P4090" t="s">
        <v>31</v>
      </c>
      <c r="Q4090" t="s">
        <v>41</v>
      </c>
      <c r="R4090" t="s">
        <v>33</v>
      </c>
      <c r="S4090" t="s">
        <v>42</v>
      </c>
      <c r="T4090" t="s">
        <v>35</v>
      </c>
      <c r="U4090" s="1" t="s">
        <v>36</v>
      </c>
      <c r="V4090">
        <v>6</v>
      </c>
      <c r="W4090">
        <v>0</v>
      </c>
      <c r="X4090">
        <v>0</v>
      </c>
      <c r="Y4090">
        <v>0</v>
      </c>
      <c r="Z4090">
        <v>0</v>
      </c>
    </row>
    <row r="4091" spans="1:26" x14ac:dyDescent="0.25">
      <c r="A4091">
        <v>107079114</v>
      </c>
      <c r="B4091" t="s">
        <v>81</v>
      </c>
      <c r="C4091" t="s">
        <v>65</v>
      </c>
      <c r="D4091">
        <v>10000485</v>
      </c>
      <c r="E4091">
        <v>10800485</v>
      </c>
      <c r="F4091">
        <v>29.259</v>
      </c>
      <c r="G4091">
        <v>50025426</v>
      </c>
      <c r="H4091">
        <v>0.25</v>
      </c>
      <c r="I4091">
        <v>2022</v>
      </c>
      <c r="J4091" t="s">
        <v>167</v>
      </c>
      <c r="K4091" t="s">
        <v>53</v>
      </c>
      <c r="L4091" s="127">
        <v>0.32708333333333334</v>
      </c>
      <c r="M4091" t="s">
        <v>28</v>
      </c>
      <c r="N4091" t="s">
        <v>49</v>
      </c>
      <c r="O4091" t="s">
        <v>30</v>
      </c>
      <c r="P4091" t="s">
        <v>31</v>
      </c>
      <c r="Q4091" t="s">
        <v>41</v>
      </c>
      <c r="R4091" t="s">
        <v>33</v>
      </c>
      <c r="S4091" t="s">
        <v>42</v>
      </c>
      <c r="T4091" t="s">
        <v>35</v>
      </c>
      <c r="U4091" s="1" t="s">
        <v>36</v>
      </c>
      <c r="V4091">
        <v>1</v>
      </c>
      <c r="W4091">
        <v>0</v>
      </c>
      <c r="X4091">
        <v>0</v>
      </c>
      <c r="Y4091">
        <v>0</v>
      </c>
      <c r="Z4091">
        <v>0</v>
      </c>
    </row>
    <row r="4092" spans="1:26" x14ac:dyDescent="0.25">
      <c r="A4092">
        <v>107079126</v>
      </c>
      <c r="B4092" t="s">
        <v>106</v>
      </c>
      <c r="C4092" t="s">
        <v>65</v>
      </c>
      <c r="D4092">
        <v>10000095</v>
      </c>
      <c r="E4092">
        <v>10000095</v>
      </c>
      <c r="F4092">
        <v>27.568000000000001</v>
      </c>
      <c r="G4092">
        <v>30000082</v>
      </c>
      <c r="H4092">
        <v>1</v>
      </c>
      <c r="I4092">
        <v>2022</v>
      </c>
      <c r="J4092" t="s">
        <v>167</v>
      </c>
      <c r="K4092" t="s">
        <v>53</v>
      </c>
      <c r="L4092" s="127">
        <v>0.20486111111111113</v>
      </c>
      <c r="M4092" t="s">
        <v>28</v>
      </c>
      <c r="N4092" t="s">
        <v>49</v>
      </c>
      <c r="O4092" t="s">
        <v>30</v>
      </c>
      <c r="P4092" t="s">
        <v>31</v>
      </c>
      <c r="Q4092" t="s">
        <v>41</v>
      </c>
      <c r="R4092" t="s">
        <v>33</v>
      </c>
      <c r="S4092" t="s">
        <v>42</v>
      </c>
      <c r="T4092" t="s">
        <v>57</v>
      </c>
      <c r="U4092" s="1" t="s">
        <v>36</v>
      </c>
      <c r="V4092">
        <v>1</v>
      </c>
      <c r="W4092">
        <v>0</v>
      </c>
      <c r="X4092">
        <v>0</v>
      </c>
      <c r="Y4092">
        <v>0</v>
      </c>
      <c r="Z4092">
        <v>0</v>
      </c>
    </row>
    <row r="4093" spans="1:26" x14ac:dyDescent="0.25">
      <c r="A4093">
        <v>107079150</v>
      </c>
      <c r="B4093" t="s">
        <v>104</v>
      </c>
      <c r="C4093" t="s">
        <v>65</v>
      </c>
      <c r="D4093">
        <v>10000026</v>
      </c>
      <c r="E4093">
        <v>10000026</v>
      </c>
      <c r="F4093">
        <v>0</v>
      </c>
      <c r="G4093">
        <v>200400</v>
      </c>
      <c r="H4093">
        <v>0</v>
      </c>
      <c r="I4093">
        <v>2022</v>
      </c>
      <c r="J4093" t="s">
        <v>167</v>
      </c>
      <c r="K4093" t="s">
        <v>39</v>
      </c>
      <c r="L4093" s="127">
        <v>0.52847222222222223</v>
      </c>
      <c r="M4093" t="s">
        <v>28</v>
      </c>
      <c r="N4093" t="s">
        <v>49</v>
      </c>
      <c r="O4093" t="s">
        <v>30</v>
      </c>
      <c r="P4093" t="s">
        <v>31</v>
      </c>
      <c r="Q4093" t="s">
        <v>41</v>
      </c>
      <c r="R4093" t="s">
        <v>84</v>
      </c>
      <c r="S4093" t="s">
        <v>42</v>
      </c>
      <c r="T4093" t="s">
        <v>35</v>
      </c>
      <c r="U4093" s="1" t="s">
        <v>36</v>
      </c>
      <c r="V4093">
        <v>2</v>
      </c>
      <c r="W4093">
        <v>0</v>
      </c>
      <c r="X4093">
        <v>0</v>
      </c>
      <c r="Y4093">
        <v>0</v>
      </c>
      <c r="Z4093">
        <v>0</v>
      </c>
    </row>
    <row r="4094" spans="1:26" x14ac:dyDescent="0.25">
      <c r="A4094">
        <v>107079202</v>
      </c>
      <c r="B4094" t="s">
        <v>137</v>
      </c>
      <c r="C4094" t="s">
        <v>38</v>
      </c>
      <c r="D4094">
        <v>20000023</v>
      </c>
      <c r="E4094">
        <v>20000023</v>
      </c>
      <c r="F4094">
        <v>4.49</v>
      </c>
      <c r="G4094">
        <v>40001636</v>
      </c>
      <c r="H4094">
        <v>0</v>
      </c>
      <c r="I4094">
        <v>2022</v>
      </c>
      <c r="J4094" t="s">
        <v>167</v>
      </c>
      <c r="K4094" t="s">
        <v>53</v>
      </c>
      <c r="L4094" s="127">
        <v>0.33124999999999999</v>
      </c>
      <c r="M4094" t="s">
        <v>28</v>
      </c>
      <c r="N4094" t="s">
        <v>49</v>
      </c>
      <c r="O4094" t="s">
        <v>30</v>
      </c>
      <c r="P4094" t="s">
        <v>31</v>
      </c>
      <c r="Q4094" t="s">
        <v>121</v>
      </c>
      <c r="R4094" t="s">
        <v>61</v>
      </c>
      <c r="S4094" t="s">
        <v>42</v>
      </c>
      <c r="T4094" t="s">
        <v>35</v>
      </c>
      <c r="U4094" s="1" t="s">
        <v>36</v>
      </c>
      <c r="V4094">
        <v>2</v>
      </c>
      <c r="W4094">
        <v>0</v>
      </c>
      <c r="X4094">
        <v>0</v>
      </c>
      <c r="Y4094">
        <v>0</v>
      </c>
      <c r="Z4094">
        <v>0</v>
      </c>
    </row>
    <row r="4095" spans="1:26" x14ac:dyDescent="0.25">
      <c r="A4095">
        <v>107079221</v>
      </c>
      <c r="B4095" t="s">
        <v>86</v>
      </c>
      <c r="C4095" t="s">
        <v>65</v>
      </c>
      <c r="D4095">
        <v>10000026</v>
      </c>
      <c r="E4095">
        <v>10000026</v>
      </c>
      <c r="F4095">
        <v>22.262</v>
      </c>
      <c r="G4095">
        <v>200340</v>
      </c>
      <c r="H4095">
        <v>0.5</v>
      </c>
      <c r="I4095">
        <v>2022</v>
      </c>
      <c r="J4095" t="s">
        <v>167</v>
      </c>
      <c r="K4095" t="s">
        <v>53</v>
      </c>
      <c r="L4095" s="127">
        <v>0.72638888888888886</v>
      </c>
      <c r="M4095" t="s">
        <v>28</v>
      </c>
      <c r="N4095" t="s">
        <v>49</v>
      </c>
      <c r="O4095" t="s">
        <v>30</v>
      </c>
      <c r="P4095" t="s">
        <v>31</v>
      </c>
      <c r="Q4095" t="s">
        <v>41</v>
      </c>
      <c r="R4095" t="s">
        <v>33</v>
      </c>
      <c r="S4095" t="s">
        <v>42</v>
      </c>
      <c r="T4095" t="s">
        <v>35</v>
      </c>
      <c r="U4095" s="1" t="s">
        <v>36</v>
      </c>
      <c r="V4095">
        <v>8</v>
      </c>
      <c r="W4095">
        <v>0</v>
      </c>
      <c r="X4095">
        <v>0</v>
      </c>
      <c r="Y4095">
        <v>0</v>
      </c>
      <c r="Z4095">
        <v>0</v>
      </c>
    </row>
    <row r="4096" spans="1:26" x14ac:dyDescent="0.25">
      <c r="A4096">
        <v>107079246</v>
      </c>
      <c r="B4096" t="s">
        <v>106</v>
      </c>
      <c r="C4096" t="s">
        <v>65</v>
      </c>
      <c r="D4096">
        <v>10000095</v>
      </c>
      <c r="E4096">
        <v>10000095</v>
      </c>
      <c r="F4096">
        <v>27.515000000000001</v>
      </c>
      <c r="G4096">
        <v>40001815</v>
      </c>
      <c r="H4096">
        <v>5</v>
      </c>
      <c r="I4096">
        <v>2022</v>
      </c>
      <c r="J4096" t="s">
        <v>167</v>
      </c>
      <c r="K4096" t="s">
        <v>53</v>
      </c>
      <c r="L4096" s="127">
        <v>0.26319444444444445</v>
      </c>
      <c r="M4096" t="s">
        <v>28</v>
      </c>
      <c r="N4096" t="s">
        <v>49</v>
      </c>
      <c r="O4096" t="s">
        <v>30</v>
      </c>
      <c r="P4096" t="s">
        <v>31</v>
      </c>
      <c r="Q4096" t="s">
        <v>41</v>
      </c>
      <c r="R4096" t="s">
        <v>33</v>
      </c>
      <c r="S4096" t="s">
        <v>42</v>
      </c>
      <c r="T4096" t="s">
        <v>74</v>
      </c>
      <c r="U4096" s="1" t="s">
        <v>36</v>
      </c>
      <c r="V4096">
        <v>2</v>
      </c>
      <c r="W4096">
        <v>0</v>
      </c>
      <c r="X4096">
        <v>0</v>
      </c>
      <c r="Y4096">
        <v>0</v>
      </c>
      <c r="Z4096">
        <v>0</v>
      </c>
    </row>
    <row r="4097" spans="1:26" x14ac:dyDescent="0.25">
      <c r="A4097">
        <v>107079249</v>
      </c>
      <c r="B4097" t="s">
        <v>86</v>
      </c>
      <c r="C4097" t="s">
        <v>65</v>
      </c>
      <c r="D4097">
        <v>10000026</v>
      </c>
      <c r="E4097">
        <v>10000026</v>
      </c>
      <c r="F4097">
        <v>26.666</v>
      </c>
      <c r="G4097">
        <v>200400</v>
      </c>
      <c r="H4097">
        <v>1.1000000000000001</v>
      </c>
      <c r="I4097">
        <v>2022</v>
      </c>
      <c r="J4097" t="s">
        <v>167</v>
      </c>
      <c r="K4097" t="s">
        <v>39</v>
      </c>
      <c r="L4097" s="127">
        <v>0.31388888888888888</v>
      </c>
      <c r="M4097" t="s">
        <v>28</v>
      </c>
      <c r="N4097" t="s">
        <v>49</v>
      </c>
      <c r="O4097" t="s">
        <v>30</v>
      </c>
      <c r="P4097" t="s">
        <v>54</v>
      </c>
      <c r="Q4097" t="s">
        <v>41</v>
      </c>
      <c r="R4097" t="s">
        <v>33</v>
      </c>
      <c r="S4097" t="s">
        <v>42</v>
      </c>
      <c r="T4097" t="s">
        <v>35</v>
      </c>
      <c r="U4097" s="1" t="s">
        <v>36</v>
      </c>
      <c r="V4097">
        <v>2</v>
      </c>
      <c r="W4097">
        <v>0</v>
      </c>
      <c r="X4097">
        <v>0</v>
      </c>
      <c r="Y4097">
        <v>0</v>
      </c>
      <c r="Z4097">
        <v>0</v>
      </c>
    </row>
    <row r="4098" spans="1:26" x14ac:dyDescent="0.25">
      <c r="A4098">
        <v>107079545</v>
      </c>
      <c r="B4098" t="s">
        <v>114</v>
      </c>
      <c r="C4098" t="s">
        <v>38</v>
      </c>
      <c r="D4098">
        <v>22000070</v>
      </c>
      <c r="E4098">
        <v>22000070</v>
      </c>
      <c r="F4098">
        <v>999.99900000000002</v>
      </c>
      <c r="H4098">
        <v>0</v>
      </c>
      <c r="I4098">
        <v>2022</v>
      </c>
      <c r="J4098" t="s">
        <v>167</v>
      </c>
      <c r="K4098" t="s">
        <v>53</v>
      </c>
      <c r="L4098" s="127">
        <v>0.73333333333333339</v>
      </c>
      <c r="M4098" t="s">
        <v>28</v>
      </c>
      <c r="N4098" t="s">
        <v>49</v>
      </c>
      <c r="O4098" t="s">
        <v>30</v>
      </c>
      <c r="P4098" t="s">
        <v>31</v>
      </c>
      <c r="Q4098" t="s">
        <v>41</v>
      </c>
      <c r="R4098" t="s">
        <v>113</v>
      </c>
      <c r="S4098" t="s">
        <v>42</v>
      </c>
      <c r="T4098" t="s">
        <v>35</v>
      </c>
      <c r="U4098" s="1" t="s">
        <v>36</v>
      </c>
      <c r="V4098">
        <v>2</v>
      </c>
      <c r="W4098">
        <v>0</v>
      </c>
      <c r="X4098">
        <v>0</v>
      </c>
      <c r="Y4098">
        <v>0</v>
      </c>
      <c r="Z4098">
        <v>0</v>
      </c>
    </row>
    <row r="4099" spans="1:26" x14ac:dyDescent="0.25">
      <c r="A4099">
        <v>107079738</v>
      </c>
      <c r="B4099" t="s">
        <v>96</v>
      </c>
      <c r="C4099" t="s">
        <v>45</v>
      </c>
      <c r="D4099">
        <v>50017606</v>
      </c>
      <c r="E4099">
        <v>50017606</v>
      </c>
      <c r="F4099">
        <v>999.99900000000002</v>
      </c>
      <c r="G4099">
        <v>50010540</v>
      </c>
      <c r="H4099">
        <v>0</v>
      </c>
      <c r="I4099">
        <v>2022</v>
      </c>
      <c r="J4099" t="s">
        <v>167</v>
      </c>
      <c r="K4099" t="s">
        <v>48</v>
      </c>
      <c r="L4099" s="127">
        <v>0.45</v>
      </c>
      <c r="M4099" t="s">
        <v>40</v>
      </c>
      <c r="N4099" t="s">
        <v>49</v>
      </c>
      <c r="O4099" t="s">
        <v>30</v>
      </c>
      <c r="P4099" t="s">
        <v>54</v>
      </c>
      <c r="Q4099" t="s">
        <v>41</v>
      </c>
      <c r="R4099" t="s">
        <v>61</v>
      </c>
      <c r="S4099" t="s">
        <v>42</v>
      </c>
      <c r="T4099" t="s">
        <v>35</v>
      </c>
      <c r="U4099" s="1" t="s">
        <v>36</v>
      </c>
      <c r="V4099">
        <v>3</v>
      </c>
      <c r="W4099">
        <v>0</v>
      </c>
      <c r="X4099">
        <v>0</v>
      </c>
      <c r="Y4099">
        <v>0</v>
      </c>
      <c r="Z4099">
        <v>0</v>
      </c>
    </row>
    <row r="4100" spans="1:26" x14ac:dyDescent="0.25">
      <c r="A4100">
        <v>107080170</v>
      </c>
      <c r="B4100" t="s">
        <v>91</v>
      </c>
      <c r="C4100" t="s">
        <v>45</v>
      </c>
      <c r="D4100">
        <v>50026311</v>
      </c>
      <c r="E4100">
        <v>40001139</v>
      </c>
      <c r="F4100">
        <v>0.106</v>
      </c>
      <c r="G4100">
        <v>50024398</v>
      </c>
      <c r="H4100">
        <v>0</v>
      </c>
      <c r="I4100">
        <v>2022</v>
      </c>
      <c r="J4100" t="s">
        <v>162</v>
      </c>
      <c r="K4100" t="s">
        <v>55</v>
      </c>
      <c r="L4100" s="127">
        <v>0.64652777777777781</v>
      </c>
      <c r="M4100" t="s">
        <v>28</v>
      </c>
      <c r="N4100" t="s">
        <v>49</v>
      </c>
      <c r="O4100" t="s">
        <v>30</v>
      </c>
      <c r="P4100" t="s">
        <v>31</v>
      </c>
      <c r="Q4100" t="s">
        <v>32</v>
      </c>
      <c r="R4100" t="s">
        <v>61</v>
      </c>
      <c r="S4100" t="s">
        <v>42</v>
      </c>
      <c r="T4100" t="s">
        <v>35</v>
      </c>
      <c r="U4100" s="1" t="s">
        <v>36</v>
      </c>
      <c r="V4100">
        <v>3</v>
      </c>
      <c r="W4100">
        <v>0</v>
      </c>
      <c r="X4100">
        <v>0</v>
      </c>
      <c r="Y4100">
        <v>0</v>
      </c>
      <c r="Z4100">
        <v>0</v>
      </c>
    </row>
    <row r="4101" spans="1:26" x14ac:dyDescent="0.25">
      <c r="A4101">
        <v>107080201</v>
      </c>
      <c r="B4101" t="s">
        <v>101</v>
      </c>
      <c r="C4101" t="s">
        <v>45</v>
      </c>
      <c r="D4101">
        <v>50018682</v>
      </c>
      <c r="E4101">
        <v>50018682</v>
      </c>
      <c r="F4101">
        <v>999.99900000000002</v>
      </c>
      <c r="G4101">
        <v>50014004</v>
      </c>
      <c r="H4101">
        <v>2.8000000000000001E-2</v>
      </c>
      <c r="I4101">
        <v>2022</v>
      </c>
      <c r="J4101" t="s">
        <v>167</v>
      </c>
      <c r="K4101" t="s">
        <v>58</v>
      </c>
      <c r="L4101" s="127">
        <v>0.48055555555555557</v>
      </c>
      <c r="M4101" t="s">
        <v>28</v>
      </c>
      <c r="N4101" t="s">
        <v>29</v>
      </c>
      <c r="O4101" t="s">
        <v>30</v>
      </c>
      <c r="P4101" t="s">
        <v>31</v>
      </c>
      <c r="Q4101" t="s">
        <v>41</v>
      </c>
      <c r="S4101" t="s">
        <v>42</v>
      </c>
      <c r="T4101" t="s">
        <v>35</v>
      </c>
      <c r="U4101" s="1" t="s">
        <v>36</v>
      </c>
      <c r="V4101">
        <v>4</v>
      </c>
      <c r="W4101">
        <v>0</v>
      </c>
      <c r="X4101">
        <v>0</v>
      </c>
      <c r="Y4101">
        <v>0</v>
      </c>
      <c r="Z4101">
        <v>0</v>
      </c>
    </row>
    <row r="4102" spans="1:26" x14ac:dyDescent="0.25">
      <c r="A4102">
        <v>107080361</v>
      </c>
      <c r="B4102" t="s">
        <v>112</v>
      </c>
      <c r="C4102" t="s">
        <v>65</v>
      </c>
      <c r="D4102">
        <v>10000095</v>
      </c>
      <c r="E4102">
        <v>10000095</v>
      </c>
      <c r="F4102">
        <v>5.8520000000000003</v>
      </c>
      <c r="G4102">
        <v>200750</v>
      </c>
      <c r="H4102">
        <v>0.2</v>
      </c>
      <c r="I4102">
        <v>2022</v>
      </c>
      <c r="J4102" t="s">
        <v>167</v>
      </c>
      <c r="K4102" t="s">
        <v>60</v>
      </c>
      <c r="L4102" s="127">
        <v>0.3611111111111111</v>
      </c>
      <c r="M4102" t="s">
        <v>28</v>
      </c>
      <c r="N4102" t="s">
        <v>49</v>
      </c>
      <c r="O4102" t="s">
        <v>30</v>
      </c>
      <c r="P4102" t="s">
        <v>31</v>
      </c>
      <c r="Q4102" t="s">
        <v>41</v>
      </c>
      <c r="R4102" t="s">
        <v>33</v>
      </c>
      <c r="S4102" t="s">
        <v>42</v>
      </c>
      <c r="T4102" t="s">
        <v>35</v>
      </c>
      <c r="U4102" s="1" t="s">
        <v>64</v>
      </c>
      <c r="V4102">
        <v>1</v>
      </c>
      <c r="W4102">
        <v>0</v>
      </c>
      <c r="X4102">
        <v>0</v>
      </c>
      <c r="Y4102">
        <v>1</v>
      </c>
      <c r="Z4102">
        <v>0</v>
      </c>
    </row>
    <row r="4103" spans="1:26" x14ac:dyDescent="0.25">
      <c r="A4103">
        <v>107080373</v>
      </c>
      <c r="B4103" t="s">
        <v>114</v>
      </c>
      <c r="C4103" t="s">
        <v>65</v>
      </c>
      <c r="D4103">
        <v>10000095</v>
      </c>
      <c r="E4103">
        <v>10000095</v>
      </c>
      <c r="F4103">
        <v>3.09</v>
      </c>
      <c r="G4103">
        <v>10000040</v>
      </c>
      <c r="H4103">
        <v>0</v>
      </c>
      <c r="I4103">
        <v>2022</v>
      </c>
      <c r="J4103" t="s">
        <v>167</v>
      </c>
      <c r="K4103" t="s">
        <v>27</v>
      </c>
      <c r="L4103" s="127">
        <v>0.17986111111111111</v>
      </c>
      <c r="M4103" t="s">
        <v>28</v>
      </c>
      <c r="N4103" t="s">
        <v>49</v>
      </c>
      <c r="O4103" t="s">
        <v>30</v>
      </c>
      <c r="P4103" t="s">
        <v>31</v>
      </c>
      <c r="Q4103" t="s">
        <v>41</v>
      </c>
      <c r="R4103" t="s">
        <v>56</v>
      </c>
      <c r="S4103" t="s">
        <v>42</v>
      </c>
      <c r="T4103" t="s">
        <v>35</v>
      </c>
      <c r="U4103" s="1" t="s">
        <v>36</v>
      </c>
      <c r="V4103">
        <v>3</v>
      </c>
      <c r="W4103">
        <v>0</v>
      </c>
      <c r="X4103">
        <v>0</v>
      </c>
      <c r="Y4103">
        <v>0</v>
      </c>
      <c r="Z4103">
        <v>0</v>
      </c>
    </row>
    <row r="4104" spans="1:26" x14ac:dyDescent="0.25">
      <c r="A4104">
        <v>107080389</v>
      </c>
      <c r="B4104" t="s">
        <v>106</v>
      </c>
      <c r="C4104" t="s">
        <v>65</v>
      </c>
      <c r="D4104">
        <v>10000095</v>
      </c>
      <c r="E4104">
        <v>10000095</v>
      </c>
      <c r="F4104">
        <v>19.018999999999998</v>
      </c>
      <c r="G4104">
        <v>200580</v>
      </c>
      <c r="H4104">
        <v>0</v>
      </c>
      <c r="I4104">
        <v>2022</v>
      </c>
      <c r="J4104" t="s">
        <v>167</v>
      </c>
      <c r="K4104" t="s">
        <v>48</v>
      </c>
      <c r="L4104" s="127">
        <v>0.62986111111111109</v>
      </c>
      <c r="M4104" t="s">
        <v>28</v>
      </c>
      <c r="N4104" t="s">
        <v>49</v>
      </c>
      <c r="O4104" t="s">
        <v>30</v>
      </c>
      <c r="P4104" t="s">
        <v>31</v>
      </c>
      <c r="Q4104" t="s">
        <v>41</v>
      </c>
      <c r="R4104" t="s">
        <v>33</v>
      </c>
      <c r="S4104" t="s">
        <v>42</v>
      </c>
      <c r="T4104" t="s">
        <v>35</v>
      </c>
      <c r="U4104" s="1" t="s">
        <v>36</v>
      </c>
      <c r="V4104">
        <v>3</v>
      </c>
      <c r="W4104">
        <v>0</v>
      </c>
      <c r="X4104">
        <v>0</v>
      </c>
      <c r="Y4104">
        <v>0</v>
      </c>
      <c r="Z4104">
        <v>0</v>
      </c>
    </row>
    <row r="4105" spans="1:26" x14ac:dyDescent="0.25">
      <c r="A4105">
        <v>107080401</v>
      </c>
      <c r="B4105" t="s">
        <v>112</v>
      </c>
      <c r="C4105" t="s">
        <v>65</v>
      </c>
      <c r="D4105">
        <v>10000095</v>
      </c>
      <c r="E4105">
        <v>10000095</v>
      </c>
      <c r="F4105">
        <v>5.7869999999999999</v>
      </c>
      <c r="G4105">
        <v>40001808</v>
      </c>
      <c r="H4105">
        <v>9.5000000000000001E-2</v>
      </c>
      <c r="I4105">
        <v>2022</v>
      </c>
      <c r="J4105" t="s">
        <v>167</v>
      </c>
      <c r="K4105" t="s">
        <v>53</v>
      </c>
      <c r="L4105" s="127">
        <v>0.71944444444444444</v>
      </c>
      <c r="M4105" t="s">
        <v>28</v>
      </c>
      <c r="N4105" t="s">
        <v>29</v>
      </c>
      <c r="O4105" t="s">
        <v>30</v>
      </c>
      <c r="P4105" t="s">
        <v>31</v>
      </c>
      <c r="Q4105" t="s">
        <v>41</v>
      </c>
      <c r="R4105" t="s">
        <v>66</v>
      </c>
      <c r="S4105" t="s">
        <v>42</v>
      </c>
      <c r="T4105" t="s">
        <v>35</v>
      </c>
      <c r="U4105" s="1" t="s">
        <v>43</v>
      </c>
      <c r="V4105">
        <v>2</v>
      </c>
      <c r="W4105">
        <v>0</v>
      </c>
      <c r="X4105">
        <v>0</v>
      </c>
      <c r="Y4105">
        <v>0</v>
      </c>
      <c r="Z4105">
        <v>1</v>
      </c>
    </row>
    <row r="4106" spans="1:26" x14ac:dyDescent="0.25">
      <c r="A4106">
        <v>107080413</v>
      </c>
      <c r="B4106" t="s">
        <v>25</v>
      </c>
      <c r="C4106" t="s">
        <v>65</v>
      </c>
      <c r="D4106">
        <v>10000040</v>
      </c>
      <c r="E4106">
        <v>10000040</v>
      </c>
      <c r="F4106">
        <v>999.99900000000002</v>
      </c>
      <c r="G4106">
        <v>20000070</v>
      </c>
      <c r="H4106">
        <v>0.25</v>
      </c>
      <c r="I4106">
        <v>2022</v>
      </c>
      <c r="J4106" t="s">
        <v>167</v>
      </c>
      <c r="K4106" t="s">
        <v>39</v>
      </c>
      <c r="L4106" s="127">
        <v>0.61736111111111114</v>
      </c>
      <c r="M4106" t="s">
        <v>28</v>
      </c>
      <c r="N4106" t="s">
        <v>49</v>
      </c>
      <c r="O4106" t="s">
        <v>30</v>
      </c>
      <c r="P4106" t="s">
        <v>31</v>
      </c>
      <c r="Q4106" t="s">
        <v>41</v>
      </c>
      <c r="R4106" t="s">
        <v>33</v>
      </c>
      <c r="S4106" t="s">
        <v>42</v>
      </c>
      <c r="T4106" t="s">
        <v>35</v>
      </c>
      <c r="U4106" s="1" t="s">
        <v>36</v>
      </c>
      <c r="V4106">
        <v>5</v>
      </c>
      <c r="W4106">
        <v>0</v>
      </c>
      <c r="X4106">
        <v>0</v>
      </c>
      <c r="Y4106">
        <v>0</v>
      </c>
      <c r="Z4106">
        <v>0</v>
      </c>
    </row>
    <row r="4107" spans="1:26" x14ac:dyDescent="0.25">
      <c r="A4107">
        <v>107080429</v>
      </c>
      <c r="B4107" t="s">
        <v>86</v>
      </c>
      <c r="C4107" t="s">
        <v>65</v>
      </c>
      <c r="D4107">
        <v>10000026</v>
      </c>
      <c r="E4107">
        <v>10000026</v>
      </c>
      <c r="F4107">
        <v>24.759</v>
      </c>
      <c r="G4107">
        <v>200380</v>
      </c>
      <c r="H4107">
        <v>1</v>
      </c>
      <c r="I4107">
        <v>2022</v>
      </c>
      <c r="J4107" t="s">
        <v>167</v>
      </c>
      <c r="K4107" t="s">
        <v>48</v>
      </c>
      <c r="L4107" s="127">
        <v>0.33263888888888887</v>
      </c>
      <c r="M4107" t="s">
        <v>28</v>
      </c>
      <c r="N4107" t="s">
        <v>49</v>
      </c>
      <c r="O4107" t="s">
        <v>30</v>
      </c>
      <c r="P4107" t="s">
        <v>31</v>
      </c>
      <c r="Q4107" t="s">
        <v>41</v>
      </c>
      <c r="R4107" t="s">
        <v>33</v>
      </c>
      <c r="S4107" t="s">
        <v>42</v>
      </c>
      <c r="T4107" t="s">
        <v>35</v>
      </c>
      <c r="U4107" s="1" t="s">
        <v>36</v>
      </c>
      <c r="V4107">
        <v>4</v>
      </c>
      <c r="W4107">
        <v>0</v>
      </c>
      <c r="X4107">
        <v>0</v>
      </c>
      <c r="Y4107">
        <v>0</v>
      </c>
      <c r="Z4107">
        <v>0</v>
      </c>
    </row>
    <row r="4108" spans="1:26" x14ac:dyDescent="0.25">
      <c r="A4108">
        <v>107080441</v>
      </c>
      <c r="B4108" t="s">
        <v>114</v>
      </c>
      <c r="C4108" t="s">
        <v>65</v>
      </c>
      <c r="D4108">
        <v>10000040</v>
      </c>
      <c r="E4108">
        <v>10000040</v>
      </c>
      <c r="F4108">
        <v>1.2450000000000001</v>
      </c>
      <c r="G4108">
        <v>30000042</v>
      </c>
      <c r="H4108">
        <v>0.3</v>
      </c>
      <c r="I4108">
        <v>2022</v>
      </c>
      <c r="J4108" t="s">
        <v>167</v>
      </c>
      <c r="K4108" t="s">
        <v>53</v>
      </c>
      <c r="L4108" s="127">
        <v>0.35069444444444442</v>
      </c>
      <c r="M4108" t="s">
        <v>28</v>
      </c>
      <c r="N4108" t="s">
        <v>49</v>
      </c>
      <c r="O4108" t="s">
        <v>30</v>
      </c>
      <c r="P4108" t="s">
        <v>31</v>
      </c>
      <c r="Q4108" t="s">
        <v>41</v>
      </c>
      <c r="R4108" t="s">
        <v>33</v>
      </c>
      <c r="S4108" t="s">
        <v>42</v>
      </c>
      <c r="T4108" t="s">
        <v>35</v>
      </c>
      <c r="U4108" s="1" t="s">
        <v>36</v>
      </c>
      <c r="V4108">
        <v>3</v>
      </c>
      <c r="W4108">
        <v>0</v>
      </c>
      <c r="X4108">
        <v>0</v>
      </c>
      <c r="Y4108">
        <v>0</v>
      </c>
      <c r="Z4108">
        <v>0</v>
      </c>
    </row>
    <row r="4109" spans="1:26" x14ac:dyDescent="0.25">
      <c r="A4109">
        <v>107080447</v>
      </c>
      <c r="B4109" t="s">
        <v>86</v>
      </c>
      <c r="C4109" t="s">
        <v>65</v>
      </c>
      <c r="D4109">
        <v>10000026</v>
      </c>
      <c r="E4109">
        <v>10000026</v>
      </c>
      <c r="F4109">
        <v>22.262</v>
      </c>
      <c r="G4109">
        <v>200340</v>
      </c>
      <c r="H4109">
        <v>0.5</v>
      </c>
      <c r="I4109">
        <v>2022</v>
      </c>
      <c r="J4109" t="s">
        <v>167</v>
      </c>
      <c r="K4109" t="s">
        <v>48</v>
      </c>
      <c r="L4109" s="127">
        <v>1.3194444444444444E-2</v>
      </c>
      <c r="M4109" t="s">
        <v>28</v>
      </c>
      <c r="N4109" t="s">
        <v>29</v>
      </c>
      <c r="O4109" t="s">
        <v>30</v>
      </c>
      <c r="P4109" t="s">
        <v>54</v>
      </c>
      <c r="Q4109" t="s">
        <v>41</v>
      </c>
      <c r="R4109" t="s">
        <v>33</v>
      </c>
      <c r="S4109" t="s">
        <v>42</v>
      </c>
      <c r="T4109" t="s">
        <v>47</v>
      </c>
      <c r="U4109" s="1" t="s">
        <v>36</v>
      </c>
      <c r="V4109">
        <v>1</v>
      </c>
      <c r="W4109">
        <v>0</v>
      </c>
      <c r="X4109">
        <v>0</v>
      </c>
      <c r="Y4109">
        <v>0</v>
      </c>
      <c r="Z4109">
        <v>0</v>
      </c>
    </row>
    <row r="4110" spans="1:26" x14ac:dyDescent="0.25">
      <c r="A4110">
        <v>107080452</v>
      </c>
      <c r="B4110" t="s">
        <v>86</v>
      </c>
      <c r="C4110" t="s">
        <v>65</v>
      </c>
      <c r="D4110">
        <v>10000026</v>
      </c>
      <c r="E4110">
        <v>10000026</v>
      </c>
      <c r="F4110">
        <v>22.754999999999999</v>
      </c>
      <c r="G4110">
        <v>200360</v>
      </c>
      <c r="H4110">
        <v>1</v>
      </c>
      <c r="I4110">
        <v>2022</v>
      </c>
      <c r="J4110" t="s">
        <v>167</v>
      </c>
      <c r="K4110" t="s">
        <v>48</v>
      </c>
      <c r="L4110" s="127">
        <v>0.37847222222222227</v>
      </c>
      <c r="M4110" t="s">
        <v>28</v>
      </c>
      <c r="N4110" t="s">
        <v>49</v>
      </c>
      <c r="O4110" t="s">
        <v>30</v>
      </c>
      <c r="P4110" t="s">
        <v>31</v>
      </c>
      <c r="Q4110" t="s">
        <v>41</v>
      </c>
      <c r="R4110" t="s">
        <v>33</v>
      </c>
      <c r="S4110" t="s">
        <v>42</v>
      </c>
      <c r="T4110" t="s">
        <v>35</v>
      </c>
      <c r="U4110" s="1" t="s">
        <v>36</v>
      </c>
      <c r="V4110">
        <v>4</v>
      </c>
      <c r="W4110">
        <v>0</v>
      </c>
      <c r="X4110">
        <v>0</v>
      </c>
      <c r="Y4110">
        <v>0</v>
      </c>
      <c r="Z4110">
        <v>0</v>
      </c>
    </row>
    <row r="4111" spans="1:26" x14ac:dyDescent="0.25">
      <c r="A4111">
        <v>107080457</v>
      </c>
      <c r="B4111" t="s">
        <v>114</v>
      </c>
      <c r="C4111" t="s">
        <v>65</v>
      </c>
      <c r="D4111">
        <v>10000040</v>
      </c>
      <c r="E4111">
        <v>10000040</v>
      </c>
      <c r="F4111">
        <v>1.206</v>
      </c>
      <c r="G4111">
        <v>203110</v>
      </c>
      <c r="H4111">
        <v>0.05</v>
      </c>
      <c r="I4111">
        <v>2022</v>
      </c>
      <c r="J4111" t="s">
        <v>167</v>
      </c>
      <c r="K4111" t="s">
        <v>48</v>
      </c>
      <c r="L4111" s="127">
        <v>0.33402777777777781</v>
      </c>
      <c r="M4111" t="s">
        <v>28</v>
      </c>
      <c r="N4111" t="s">
        <v>49</v>
      </c>
      <c r="O4111" t="s">
        <v>30</v>
      </c>
      <c r="P4111" t="s">
        <v>54</v>
      </c>
      <c r="Q4111" t="s">
        <v>41</v>
      </c>
      <c r="R4111" t="s">
        <v>33</v>
      </c>
      <c r="S4111" t="s">
        <v>42</v>
      </c>
      <c r="T4111" t="s">
        <v>35</v>
      </c>
      <c r="U4111" s="1" t="s">
        <v>64</v>
      </c>
      <c r="V4111">
        <v>3</v>
      </c>
      <c r="W4111">
        <v>0</v>
      </c>
      <c r="X4111">
        <v>0</v>
      </c>
      <c r="Y4111">
        <v>2</v>
      </c>
      <c r="Z4111">
        <v>0</v>
      </c>
    </row>
    <row r="4112" spans="1:26" x14ac:dyDescent="0.25">
      <c r="A4112">
        <v>107080558</v>
      </c>
      <c r="B4112" t="s">
        <v>114</v>
      </c>
      <c r="C4112" t="s">
        <v>65</v>
      </c>
      <c r="D4112">
        <v>10000040</v>
      </c>
      <c r="E4112">
        <v>10000040</v>
      </c>
      <c r="F4112">
        <v>1.206</v>
      </c>
      <c r="G4112">
        <v>203110</v>
      </c>
      <c r="H4112">
        <v>0.05</v>
      </c>
      <c r="I4112">
        <v>2022</v>
      </c>
      <c r="J4112" t="s">
        <v>167</v>
      </c>
      <c r="K4112" t="s">
        <v>53</v>
      </c>
      <c r="L4112" s="127">
        <v>0.25972222222222224</v>
      </c>
      <c r="M4112" t="s">
        <v>28</v>
      </c>
      <c r="N4112" t="s">
        <v>49</v>
      </c>
      <c r="O4112" t="s">
        <v>30</v>
      </c>
      <c r="P4112" t="s">
        <v>31</v>
      </c>
      <c r="Q4112" t="s">
        <v>41</v>
      </c>
      <c r="R4112" t="s">
        <v>33</v>
      </c>
      <c r="S4112" t="s">
        <v>42</v>
      </c>
      <c r="T4112" t="s">
        <v>35</v>
      </c>
      <c r="U4112" s="1" t="s">
        <v>36</v>
      </c>
      <c r="V4112">
        <v>2</v>
      </c>
      <c r="W4112">
        <v>0</v>
      </c>
      <c r="X4112">
        <v>0</v>
      </c>
      <c r="Y4112">
        <v>0</v>
      </c>
      <c r="Z4112">
        <v>0</v>
      </c>
    </row>
    <row r="4113" spans="1:26" x14ac:dyDescent="0.25">
      <c r="A4113">
        <v>107080595</v>
      </c>
      <c r="B4113" t="s">
        <v>86</v>
      </c>
      <c r="C4113" t="s">
        <v>65</v>
      </c>
      <c r="D4113">
        <v>10000026</v>
      </c>
      <c r="E4113">
        <v>10000026</v>
      </c>
      <c r="F4113">
        <v>23.754999999999999</v>
      </c>
      <c r="G4113">
        <v>200370</v>
      </c>
      <c r="H4113">
        <v>1</v>
      </c>
      <c r="I4113">
        <v>2022</v>
      </c>
      <c r="J4113" t="s">
        <v>167</v>
      </c>
      <c r="K4113" t="s">
        <v>48</v>
      </c>
      <c r="L4113" s="127">
        <v>0.47083333333333338</v>
      </c>
      <c r="M4113" t="s">
        <v>28</v>
      </c>
      <c r="N4113" t="s">
        <v>49</v>
      </c>
      <c r="O4113" t="s">
        <v>30</v>
      </c>
      <c r="P4113" t="s">
        <v>31</v>
      </c>
      <c r="Q4113" t="s">
        <v>41</v>
      </c>
      <c r="R4113" t="s">
        <v>33</v>
      </c>
      <c r="S4113" t="s">
        <v>42</v>
      </c>
      <c r="T4113" t="s">
        <v>35</v>
      </c>
      <c r="U4113" s="1" t="s">
        <v>36</v>
      </c>
      <c r="V4113">
        <v>3</v>
      </c>
      <c r="W4113">
        <v>0</v>
      </c>
      <c r="X4113">
        <v>0</v>
      </c>
      <c r="Y4113">
        <v>0</v>
      </c>
      <c r="Z4113">
        <v>0</v>
      </c>
    </row>
    <row r="4114" spans="1:26" x14ac:dyDescent="0.25">
      <c r="A4114">
        <v>107080596</v>
      </c>
      <c r="B4114" t="s">
        <v>81</v>
      </c>
      <c r="C4114" t="s">
        <v>65</v>
      </c>
      <c r="D4114">
        <v>10000485</v>
      </c>
      <c r="E4114">
        <v>10800485</v>
      </c>
      <c r="F4114">
        <v>47.877000000000002</v>
      </c>
      <c r="G4114">
        <v>50020488</v>
      </c>
      <c r="H4114">
        <v>0.8</v>
      </c>
      <c r="I4114">
        <v>2022</v>
      </c>
      <c r="J4114" t="s">
        <v>167</v>
      </c>
      <c r="K4114" t="s">
        <v>39</v>
      </c>
      <c r="L4114" s="127">
        <v>0.97222222222222221</v>
      </c>
      <c r="M4114" t="s">
        <v>40</v>
      </c>
      <c r="N4114" t="s">
        <v>49</v>
      </c>
      <c r="O4114" t="s">
        <v>30</v>
      </c>
      <c r="P4114" t="s">
        <v>68</v>
      </c>
      <c r="Q4114" t="s">
        <v>41</v>
      </c>
      <c r="R4114" t="s">
        <v>33</v>
      </c>
      <c r="S4114" t="s">
        <v>42</v>
      </c>
      <c r="T4114" t="s">
        <v>57</v>
      </c>
      <c r="U4114" s="1" t="s">
        <v>36</v>
      </c>
      <c r="V4114">
        <v>1</v>
      </c>
      <c r="W4114">
        <v>0</v>
      </c>
      <c r="X4114">
        <v>0</v>
      </c>
      <c r="Y4114">
        <v>0</v>
      </c>
      <c r="Z4114">
        <v>0</v>
      </c>
    </row>
    <row r="4115" spans="1:26" x14ac:dyDescent="0.25">
      <c r="A4115">
        <v>107080598</v>
      </c>
      <c r="B4115" t="s">
        <v>114</v>
      </c>
      <c r="C4115" t="s">
        <v>67</v>
      </c>
      <c r="D4115">
        <v>30000042</v>
      </c>
      <c r="E4115">
        <v>30000042</v>
      </c>
      <c r="F4115">
        <v>3.0990000000000002</v>
      </c>
      <c r="G4115">
        <v>10000040</v>
      </c>
      <c r="H4115">
        <v>0</v>
      </c>
      <c r="I4115">
        <v>2022</v>
      </c>
      <c r="J4115" t="s">
        <v>167</v>
      </c>
      <c r="K4115" t="s">
        <v>53</v>
      </c>
      <c r="L4115" s="127">
        <v>0.58124999999999993</v>
      </c>
      <c r="M4115" t="s">
        <v>28</v>
      </c>
      <c r="N4115" t="s">
        <v>49</v>
      </c>
      <c r="O4115" t="s">
        <v>30</v>
      </c>
      <c r="P4115" t="s">
        <v>54</v>
      </c>
      <c r="Q4115" t="s">
        <v>32</v>
      </c>
      <c r="R4115" t="s">
        <v>75</v>
      </c>
      <c r="S4115" t="s">
        <v>42</v>
      </c>
      <c r="T4115" t="s">
        <v>35</v>
      </c>
      <c r="U4115" s="1" t="s">
        <v>36</v>
      </c>
      <c r="V4115">
        <v>5</v>
      </c>
      <c r="W4115">
        <v>0</v>
      </c>
      <c r="X4115">
        <v>0</v>
      </c>
      <c r="Y4115">
        <v>0</v>
      </c>
      <c r="Z4115">
        <v>0</v>
      </c>
    </row>
    <row r="4116" spans="1:26" x14ac:dyDescent="0.25">
      <c r="A4116">
        <v>107080603</v>
      </c>
      <c r="B4116" t="s">
        <v>134</v>
      </c>
      <c r="C4116" t="s">
        <v>65</v>
      </c>
      <c r="D4116">
        <v>10000040</v>
      </c>
      <c r="E4116">
        <v>10000040</v>
      </c>
      <c r="F4116">
        <v>17.766999999999999</v>
      </c>
      <c r="G4116">
        <v>40001734</v>
      </c>
      <c r="H4116">
        <v>0.1</v>
      </c>
      <c r="I4116">
        <v>2022</v>
      </c>
      <c r="J4116" t="s">
        <v>167</v>
      </c>
      <c r="K4116" t="s">
        <v>53</v>
      </c>
      <c r="L4116" s="127">
        <v>0.8520833333333333</v>
      </c>
      <c r="M4116" t="s">
        <v>28</v>
      </c>
      <c r="N4116" t="s">
        <v>49</v>
      </c>
      <c r="O4116" t="s">
        <v>30</v>
      </c>
      <c r="P4116" t="s">
        <v>54</v>
      </c>
      <c r="Q4116" t="s">
        <v>41</v>
      </c>
      <c r="R4116" t="s">
        <v>33</v>
      </c>
      <c r="S4116" t="s">
        <v>42</v>
      </c>
      <c r="T4116" t="s">
        <v>57</v>
      </c>
      <c r="U4116" s="1" t="s">
        <v>36</v>
      </c>
      <c r="V4116">
        <v>2</v>
      </c>
      <c r="W4116">
        <v>0</v>
      </c>
      <c r="X4116">
        <v>0</v>
      </c>
      <c r="Y4116">
        <v>0</v>
      </c>
      <c r="Z4116">
        <v>0</v>
      </c>
    </row>
    <row r="4117" spans="1:26" x14ac:dyDescent="0.25">
      <c r="A4117">
        <v>107080645</v>
      </c>
      <c r="B4117" t="s">
        <v>114</v>
      </c>
      <c r="C4117" t="s">
        <v>67</v>
      </c>
      <c r="D4117">
        <v>30000042</v>
      </c>
      <c r="E4117">
        <v>30000042</v>
      </c>
      <c r="F4117">
        <v>16.545000000000002</v>
      </c>
      <c r="G4117">
        <v>40001003</v>
      </c>
      <c r="H4117">
        <v>0</v>
      </c>
      <c r="I4117">
        <v>2022</v>
      </c>
      <c r="J4117" t="s">
        <v>167</v>
      </c>
      <c r="K4117" t="s">
        <v>27</v>
      </c>
      <c r="L4117" s="127">
        <v>0.69513888888888886</v>
      </c>
      <c r="M4117" t="s">
        <v>28</v>
      </c>
      <c r="N4117" t="s">
        <v>29</v>
      </c>
      <c r="O4117" t="s">
        <v>30</v>
      </c>
      <c r="P4117" t="s">
        <v>31</v>
      </c>
      <c r="Q4117" t="s">
        <v>41</v>
      </c>
      <c r="R4117" t="s">
        <v>61</v>
      </c>
      <c r="S4117" t="s">
        <v>42</v>
      </c>
      <c r="T4117" t="s">
        <v>35</v>
      </c>
      <c r="U4117" s="1" t="s">
        <v>36</v>
      </c>
      <c r="V4117">
        <v>2</v>
      </c>
      <c r="W4117">
        <v>0</v>
      </c>
      <c r="X4117">
        <v>0</v>
      </c>
      <c r="Y4117">
        <v>0</v>
      </c>
      <c r="Z4117">
        <v>0</v>
      </c>
    </row>
    <row r="4118" spans="1:26" x14ac:dyDescent="0.25">
      <c r="A4118">
        <v>107080701</v>
      </c>
      <c r="B4118" t="s">
        <v>80</v>
      </c>
      <c r="C4118" t="s">
        <v>38</v>
      </c>
      <c r="D4118">
        <v>20000064</v>
      </c>
      <c r="E4118">
        <v>20000064</v>
      </c>
      <c r="F4118">
        <v>35.25</v>
      </c>
      <c r="G4118">
        <v>30000751</v>
      </c>
      <c r="H4118">
        <v>1.9E-2</v>
      </c>
      <c r="I4118">
        <v>2022</v>
      </c>
      <c r="J4118" t="s">
        <v>167</v>
      </c>
      <c r="K4118" t="s">
        <v>48</v>
      </c>
      <c r="L4118" s="127">
        <v>0.60625000000000007</v>
      </c>
      <c r="M4118" t="s">
        <v>40</v>
      </c>
      <c r="N4118" t="s">
        <v>49</v>
      </c>
      <c r="O4118" t="s">
        <v>30</v>
      </c>
      <c r="P4118" t="s">
        <v>54</v>
      </c>
      <c r="Q4118" t="s">
        <v>41</v>
      </c>
      <c r="R4118" t="s">
        <v>33</v>
      </c>
      <c r="S4118" t="s">
        <v>42</v>
      </c>
      <c r="T4118" t="s">
        <v>35</v>
      </c>
      <c r="U4118" s="1" t="s">
        <v>36</v>
      </c>
      <c r="V4118">
        <v>2</v>
      </c>
      <c r="W4118">
        <v>0</v>
      </c>
      <c r="X4118">
        <v>0</v>
      </c>
      <c r="Y4118">
        <v>0</v>
      </c>
      <c r="Z4118">
        <v>0</v>
      </c>
    </row>
    <row r="4119" spans="1:26" x14ac:dyDescent="0.25">
      <c r="A4119">
        <v>107080720</v>
      </c>
      <c r="B4119" t="s">
        <v>114</v>
      </c>
      <c r="C4119" t="s">
        <v>67</v>
      </c>
      <c r="D4119">
        <v>30000042</v>
      </c>
      <c r="E4119">
        <v>30000042</v>
      </c>
      <c r="F4119">
        <v>14.061</v>
      </c>
      <c r="G4119">
        <v>40003215</v>
      </c>
      <c r="H4119">
        <v>0.4</v>
      </c>
      <c r="I4119">
        <v>2022</v>
      </c>
      <c r="J4119" t="s">
        <v>167</v>
      </c>
      <c r="K4119" t="s">
        <v>39</v>
      </c>
      <c r="L4119" s="127">
        <v>0.16250000000000001</v>
      </c>
      <c r="M4119" t="s">
        <v>28</v>
      </c>
      <c r="N4119" t="s">
        <v>29</v>
      </c>
      <c r="O4119" t="s">
        <v>30</v>
      </c>
      <c r="P4119" t="s">
        <v>31</v>
      </c>
      <c r="Q4119" t="s">
        <v>41</v>
      </c>
      <c r="R4119" t="s">
        <v>33</v>
      </c>
      <c r="S4119" t="s">
        <v>42</v>
      </c>
      <c r="T4119" t="s">
        <v>57</v>
      </c>
      <c r="U4119" s="1" t="s">
        <v>36</v>
      </c>
      <c r="V4119">
        <v>1</v>
      </c>
      <c r="W4119">
        <v>0</v>
      </c>
      <c r="X4119">
        <v>0</v>
      </c>
      <c r="Y4119">
        <v>0</v>
      </c>
      <c r="Z4119">
        <v>0</v>
      </c>
    </row>
    <row r="4120" spans="1:26" x14ac:dyDescent="0.25">
      <c r="A4120">
        <v>107080721</v>
      </c>
      <c r="B4120" t="s">
        <v>25</v>
      </c>
      <c r="C4120" t="s">
        <v>67</v>
      </c>
      <c r="D4120">
        <v>30000098</v>
      </c>
      <c r="E4120">
        <v>30000098</v>
      </c>
      <c r="F4120">
        <v>7.085</v>
      </c>
      <c r="G4120">
        <v>50004751</v>
      </c>
      <c r="H4120">
        <v>0.5</v>
      </c>
      <c r="I4120">
        <v>2022</v>
      </c>
      <c r="J4120" t="s">
        <v>167</v>
      </c>
      <c r="K4120" t="s">
        <v>39</v>
      </c>
      <c r="L4120" s="127">
        <v>0.4993055555555555</v>
      </c>
      <c r="M4120" t="s">
        <v>28</v>
      </c>
      <c r="N4120" t="s">
        <v>49</v>
      </c>
      <c r="O4120" t="s">
        <v>30</v>
      </c>
      <c r="P4120" t="s">
        <v>54</v>
      </c>
      <c r="Q4120" t="s">
        <v>41</v>
      </c>
      <c r="R4120" t="s">
        <v>33</v>
      </c>
      <c r="S4120" t="s">
        <v>42</v>
      </c>
      <c r="T4120" t="s">
        <v>35</v>
      </c>
      <c r="U4120" s="1" t="s">
        <v>43</v>
      </c>
      <c r="V4120">
        <v>3</v>
      </c>
      <c r="W4120">
        <v>0</v>
      </c>
      <c r="X4120">
        <v>0</v>
      </c>
      <c r="Y4120">
        <v>0</v>
      </c>
      <c r="Z4120">
        <v>1</v>
      </c>
    </row>
    <row r="4121" spans="1:26" x14ac:dyDescent="0.25">
      <c r="A4121">
        <v>107080729</v>
      </c>
      <c r="B4121" t="s">
        <v>86</v>
      </c>
      <c r="C4121" t="s">
        <v>65</v>
      </c>
      <c r="D4121">
        <v>10000026</v>
      </c>
      <c r="E4121">
        <v>10000026</v>
      </c>
      <c r="F4121">
        <v>27.751000000000001</v>
      </c>
      <c r="G4121">
        <v>200400</v>
      </c>
      <c r="H4121">
        <v>1.4999999999999999E-2</v>
      </c>
      <c r="I4121">
        <v>2022</v>
      </c>
      <c r="J4121" t="s">
        <v>167</v>
      </c>
      <c r="K4121" t="s">
        <v>39</v>
      </c>
      <c r="L4121" s="127">
        <v>0.32361111111111113</v>
      </c>
      <c r="M4121" t="s">
        <v>28</v>
      </c>
      <c r="N4121" t="s">
        <v>49</v>
      </c>
      <c r="O4121" t="s">
        <v>30</v>
      </c>
      <c r="P4121" t="s">
        <v>31</v>
      </c>
      <c r="Q4121" t="s">
        <v>41</v>
      </c>
      <c r="R4121" t="s">
        <v>66</v>
      </c>
      <c r="S4121" t="s">
        <v>42</v>
      </c>
      <c r="T4121" t="s">
        <v>35</v>
      </c>
      <c r="U4121" s="1" t="s">
        <v>36</v>
      </c>
      <c r="V4121">
        <v>2</v>
      </c>
      <c r="W4121">
        <v>0</v>
      </c>
      <c r="X4121">
        <v>0</v>
      </c>
      <c r="Y4121">
        <v>0</v>
      </c>
      <c r="Z4121">
        <v>0</v>
      </c>
    </row>
    <row r="4122" spans="1:26" x14ac:dyDescent="0.25">
      <c r="A4122">
        <v>107080734</v>
      </c>
      <c r="B4122" t="s">
        <v>86</v>
      </c>
      <c r="C4122" t="s">
        <v>65</v>
      </c>
      <c r="D4122">
        <v>10000026</v>
      </c>
      <c r="E4122">
        <v>10000026</v>
      </c>
      <c r="F4122">
        <v>25.859000000000002</v>
      </c>
      <c r="G4122">
        <v>200380</v>
      </c>
      <c r="H4122">
        <v>0.1</v>
      </c>
      <c r="I4122">
        <v>2022</v>
      </c>
      <c r="J4122" t="s">
        <v>167</v>
      </c>
      <c r="K4122" t="s">
        <v>48</v>
      </c>
      <c r="L4122" s="127">
        <v>0.50486111111111109</v>
      </c>
      <c r="M4122" t="s">
        <v>28</v>
      </c>
      <c r="N4122" t="s">
        <v>49</v>
      </c>
      <c r="O4122" t="s">
        <v>30</v>
      </c>
      <c r="P4122" t="s">
        <v>31</v>
      </c>
      <c r="Q4122" t="s">
        <v>41</v>
      </c>
      <c r="R4122" t="s">
        <v>33</v>
      </c>
      <c r="S4122" t="s">
        <v>42</v>
      </c>
      <c r="T4122" t="s">
        <v>35</v>
      </c>
      <c r="U4122" s="1" t="s">
        <v>36</v>
      </c>
      <c r="V4122">
        <v>3</v>
      </c>
      <c r="W4122">
        <v>0</v>
      </c>
      <c r="X4122">
        <v>0</v>
      </c>
      <c r="Y4122">
        <v>0</v>
      </c>
      <c r="Z4122">
        <v>0</v>
      </c>
    </row>
    <row r="4123" spans="1:26" x14ac:dyDescent="0.25">
      <c r="A4123">
        <v>107080786</v>
      </c>
      <c r="B4123" t="s">
        <v>88</v>
      </c>
      <c r="C4123" t="s">
        <v>67</v>
      </c>
      <c r="D4123">
        <v>30000084</v>
      </c>
      <c r="E4123">
        <v>30000084</v>
      </c>
      <c r="F4123">
        <v>999.99900000000002</v>
      </c>
      <c r="H4123">
        <v>0.1</v>
      </c>
      <c r="I4123">
        <v>2022</v>
      </c>
      <c r="J4123" t="s">
        <v>167</v>
      </c>
      <c r="K4123" t="s">
        <v>53</v>
      </c>
      <c r="L4123" s="127">
        <v>0.88750000000000007</v>
      </c>
      <c r="M4123" t="s">
        <v>28</v>
      </c>
      <c r="N4123" t="s">
        <v>49</v>
      </c>
      <c r="O4123" t="s">
        <v>30</v>
      </c>
      <c r="P4123" t="s">
        <v>68</v>
      </c>
      <c r="Q4123" t="s">
        <v>41</v>
      </c>
      <c r="R4123" t="s">
        <v>33</v>
      </c>
      <c r="S4123" t="s">
        <v>42</v>
      </c>
      <c r="T4123" t="s">
        <v>57</v>
      </c>
      <c r="U4123" s="1" t="s">
        <v>36</v>
      </c>
      <c r="V4123">
        <v>4</v>
      </c>
      <c r="W4123">
        <v>0</v>
      </c>
      <c r="X4123">
        <v>0</v>
      </c>
      <c r="Y4123">
        <v>0</v>
      </c>
      <c r="Z4123">
        <v>0</v>
      </c>
    </row>
    <row r="4124" spans="1:26" x14ac:dyDescent="0.25">
      <c r="A4124">
        <v>107080976</v>
      </c>
      <c r="B4124" t="s">
        <v>81</v>
      </c>
      <c r="C4124" t="s">
        <v>45</v>
      </c>
      <c r="D4124">
        <v>50031836</v>
      </c>
      <c r="E4124">
        <v>30000024</v>
      </c>
      <c r="F4124">
        <v>1.486</v>
      </c>
      <c r="G4124">
        <v>50029112</v>
      </c>
      <c r="H4124">
        <v>0</v>
      </c>
      <c r="I4124">
        <v>2022</v>
      </c>
      <c r="J4124" t="s">
        <v>167</v>
      </c>
      <c r="K4124" t="s">
        <v>55</v>
      </c>
      <c r="L4124" s="127">
        <v>0.61805555555555558</v>
      </c>
      <c r="M4124" t="s">
        <v>77</v>
      </c>
      <c r="N4124" t="s">
        <v>49</v>
      </c>
      <c r="O4124" t="s">
        <v>30</v>
      </c>
      <c r="P4124" t="s">
        <v>68</v>
      </c>
      <c r="Q4124" t="s">
        <v>41</v>
      </c>
      <c r="R4124" t="s">
        <v>61</v>
      </c>
      <c r="S4124" t="s">
        <v>42</v>
      </c>
      <c r="T4124" t="s">
        <v>35</v>
      </c>
      <c r="U4124" s="1" t="s">
        <v>36</v>
      </c>
      <c r="V4124">
        <v>2</v>
      </c>
      <c r="W4124">
        <v>0</v>
      </c>
      <c r="X4124">
        <v>0</v>
      </c>
      <c r="Y4124">
        <v>0</v>
      </c>
      <c r="Z4124">
        <v>0</v>
      </c>
    </row>
    <row r="4125" spans="1:26" x14ac:dyDescent="0.25">
      <c r="A4125">
        <v>107081111</v>
      </c>
      <c r="B4125" t="s">
        <v>110</v>
      </c>
      <c r="C4125" t="s">
        <v>45</v>
      </c>
      <c r="D4125">
        <v>50019807</v>
      </c>
      <c r="E4125">
        <v>50019807</v>
      </c>
      <c r="F4125">
        <v>999.99900000000002</v>
      </c>
      <c r="G4125">
        <v>40001325</v>
      </c>
      <c r="H4125">
        <v>9.5000000000000001E-2</v>
      </c>
      <c r="I4125">
        <v>2022</v>
      </c>
      <c r="J4125" t="s">
        <v>167</v>
      </c>
      <c r="K4125" t="s">
        <v>39</v>
      </c>
      <c r="L4125" s="127">
        <v>0.76388888888888884</v>
      </c>
      <c r="M4125" t="s">
        <v>28</v>
      </c>
      <c r="N4125" t="s">
        <v>49</v>
      </c>
      <c r="P4125" t="s">
        <v>31</v>
      </c>
      <c r="Q4125" t="s">
        <v>41</v>
      </c>
      <c r="R4125" t="s">
        <v>33</v>
      </c>
      <c r="S4125" t="s">
        <v>42</v>
      </c>
      <c r="T4125" t="s">
        <v>35</v>
      </c>
      <c r="U4125" s="1" t="s">
        <v>36</v>
      </c>
      <c r="V4125">
        <v>2</v>
      </c>
      <c r="W4125">
        <v>0</v>
      </c>
      <c r="X4125">
        <v>0</v>
      </c>
      <c r="Y4125">
        <v>0</v>
      </c>
      <c r="Z4125">
        <v>0</v>
      </c>
    </row>
    <row r="4126" spans="1:26" x14ac:dyDescent="0.25">
      <c r="A4126">
        <v>107081229</v>
      </c>
      <c r="B4126" t="s">
        <v>104</v>
      </c>
      <c r="C4126" t="s">
        <v>65</v>
      </c>
      <c r="D4126">
        <v>10000026</v>
      </c>
      <c r="E4126">
        <v>10000026</v>
      </c>
      <c r="F4126">
        <v>1.6140000000000001</v>
      </c>
      <c r="G4126">
        <v>200420</v>
      </c>
      <c r="H4126">
        <v>0.1</v>
      </c>
      <c r="I4126">
        <v>2022</v>
      </c>
      <c r="J4126" t="s">
        <v>167</v>
      </c>
      <c r="K4126" t="s">
        <v>55</v>
      </c>
      <c r="L4126" s="127">
        <v>0.55833333333333335</v>
      </c>
      <c r="M4126" t="s">
        <v>28</v>
      </c>
      <c r="N4126" t="s">
        <v>49</v>
      </c>
      <c r="O4126" t="s">
        <v>30</v>
      </c>
      <c r="P4126" t="s">
        <v>31</v>
      </c>
      <c r="Q4126" t="s">
        <v>41</v>
      </c>
      <c r="R4126" t="s">
        <v>33</v>
      </c>
      <c r="S4126" t="s">
        <v>42</v>
      </c>
      <c r="T4126" t="s">
        <v>35</v>
      </c>
      <c r="U4126" s="1" t="s">
        <v>43</v>
      </c>
      <c r="V4126">
        <v>7</v>
      </c>
      <c r="W4126">
        <v>0</v>
      </c>
      <c r="X4126">
        <v>0</v>
      </c>
      <c r="Y4126">
        <v>0</v>
      </c>
      <c r="Z4126">
        <v>1</v>
      </c>
    </row>
    <row r="4127" spans="1:26" x14ac:dyDescent="0.25">
      <c r="A4127">
        <v>107081319</v>
      </c>
      <c r="B4127" t="s">
        <v>86</v>
      </c>
      <c r="C4127" t="s">
        <v>65</v>
      </c>
      <c r="D4127">
        <v>10000026</v>
      </c>
      <c r="E4127">
        <v>10000026</v>
      </c>
      <c r="F4127">
        <v>23.655000000000001</v>
      </c>
      <c r="G4127">
        <v>200360</v>
      </c>
      <c r="H4127">
        <v>0.1</v>
      </c>
      <c r="I4127">
        <v>2022</v>
      </c>
      <c r="J4127" t="s">
        <v>167</v>
      </c>
      <c r="K4127" t="s">
        <v>48</v>
      </c>
      <c r="L4127" s="127">
        <v>0.29097222222222224</v>
      </c>
      <c r="M4127" t="s">
        <v>28</v>
      </c>
      <c r="N4127" t="s">
        <v>49</v>
      </c>
      <c r="O4127" t="s">
        <v>30</v>
      </c>
      <c r="P4127" t="s">
        <v>31</v>
      </c>
      <c r="Q4127" t="s">
        <v>41</v>
      </c>
      <c r="R4127" t="s">
        <v>33</v>
      </c>
      <c r="S4127" t="s">
        <v>42</v>
      </c>
      <c r="T4127" t="s">
        <v>35</v>
      </c>
      <c r="U4127" s="1" t="s">
        <v>36</v>
      </c>
      <c r="V4127">
        <v>2</v>
      </c>
      <c r="W4127">
        <v>0</v>
      </c>
      <c r="X4127">
        <v>0</v>
      </c>
      <c r="Y4127">
        <v>0</v>
      </c>
      <c r="Z4127">
        <v>0</v>
      </c>
    </row>
    <row r="4128" spans="1:26" x14ac:dyDescent="0.25">
      <c r="A4128">
        <v>107081385</v>
      </c>
      <c r="B4128" t="s">
        <v>86</v>
      </c>
      <c r="C4128" t="s">
        <v>65</v>
      </c>
      <c r="D4128">
        <v>10000026</v>
      </c>
      <c r="E4128">
        <v>10000026</v>
      </c>
      <c r="F4128">
        <v>24.254999999999999</v>
      </c>
      <c r="G4128">
        <v>200360</v>
      </c>
      <c r="H4128">
        <v>0.5</v>
      </c>
      <c r="I4128">
        <v>2022</v>
      </c>
      <c r="J4128" t="s">
        <v>167</v>
      </c>
      <c r="K4128" t="s">
        <v>48</v>
      </c>
      <c r="L4128" s="127">
        <v>6.9444444444444447E-4</v>
      </c>
      <c r="M4128" t="s">
        <v>28</v>
      </c>
      <c r="N4128" t="s">
        <v>29</v>
      </c>
      <c r="O4128" t="s">
        <v>30</v>
      </c>
      <c r="P4128" t="s">
        <v>54</v>
      </c>
      <c r="Q4128" t="s">
        <v>41</v>
      </c>
      <c r="R4128" t="s">
        <v>33</v>
      </c>
      <c r="S4128" t="s">
        <v>42</v>
      </c>
      <c r="T4128" t="s">
        <v>57</v>
      </c>
      <c r="U4128" s="1" t="s">
        <v>43</v>
      </c>
      <c r="V4128">
        <v>1</v>
      </c>
      <c r="W4128">
        <v>0</v>
      </c>
      <c r="X4128">
        <v>0</v>
      </c>
      <c r="Y4128">
        <v>0</v>
      </c>
      <c r="Z4128">
        <v>1</v>
      </c>
    </row>
    <row r="4129" spans="1:26" x14ac:dyDescent="0.25">
      <c r="A4129">
        <v>107081448</v>
      </c>
      <c r="B4129" t="s">
        <v>25</v>
      </c>
      <c r="C4129" t="s">
        <v>122</v>
      </c>
      <c r="D4129">
        <v>40003014</v>
      </c>
      <c r="E4129">
        <v>40003014</v>
      </c>
      <c r="F4129">
        <v>0.48699999999999999</v>
      </c>
      <c r="G4129">
        <v>50034975</v>
      </c>
      <c r="H4129">
        <v>8.9999999999999993E-3</v>
      </c>
      <c r="I4129">
        <v>2022</v>
      </c>
      <c r="J4129" t="s">
        <v>167</v>
      </c>
      <c r="K4129" t="s">
        <v>58</v>
      </c>
      <c r="L4129" s="127">
        <v>0.55347222222222225</v>
      </c>
      <c r="M4129" t="s">
        <v>28</v>
      </c>
      <c r="N4129" t="s">
        <v>49</v>
      </c>
      <c r="O4129" t="s">
        <v>30</v>
      </c>
      <c r="P4129" t="s">
        <v>54</v>
      </c>
      <c r="Q4129" t="s">
        <v>41</v>
      </c>
      <c r="R4129" t="s">
        <v>33</v>
      </c>
      <c r="S4129" t="s">
        <v>42</v>
      </c>
      <c r="T4129" t="s">
        <v>35</v>
      </c>
      <c r="U4129" s="1" t="s">
        <v>36</v>
      </c>
      <c r="V4129">
        <v>4</v>
      </c>
      <c r="W4129">
        <v>0</v>
      </c>
      <c r="X4129">
        <v>0</v>
      </c>
      <c r="Y4129">
        <v>0</v>
      </c>
      <c r="Z4129">
        <v>0</v>
      </c>
    </row>
    <row r="4130" spans="1:26" x14ac:dyDescent="0.25">
      <c r="A4130">
        <v>107081535</v>
      </c>
      <c r="B4130" t="s">
        <v>25</v>
      </c>
      <c r="C4130" t="s">
        <v>45</v>
      </c>
      <c r="D4130">
        <v>50037252</v>
      </c>
      <c r="E4130">
        <v>40001152</v>
      </c>
      <c r="F4130">
        <v>10.936</v>
      </c>
      <c r="G4130">
        <v>50012479</v>
      </c>
      <c r="H4130">
        <v>6.0000000000000001E-3</v>
      </c>
      <c r="I4130">
        <v>2022</v>
      </c>
      <c r="J4130" t="s">
        <v>167</v>
      </c>
      <c r="K4130" t="s">
        <v>58</v>
      </c>
      <c r="L4130" s="127">
        <v>0.61319444444444449</v>
      </c>
      <c r="M4130" t="s">
        <v>28</v>
      </c>
      <c r="N4130" t="s">
        <v>49</v>
      </c>
      <c r="O4130" t="s">
        <v>30</v>
      </c>
      <c r="P4130" t="s">
        <v>54</v>
      </c>
      <c r="Q4130" t="s">
        <v>41</v>
      </c>
      <c r="R4130" t="s">
        <v>33</v>
      </c>
      <c r="S4130" t="s">
        <v>42</v>
      </c>
      <c r="T4130" t="s">
        <v>35</v>
      </c>
      <c r="U4130" s="1" t="s">
        <v>43</v>
      </c>
      <c r="V4130">
        <v>1</v>
      </c>
      <c r="W4130">
        <v>0</v>
      </c>
      <c r="X4130">
        <v>0</v>
      </c>
      <c r="Y4130">
        <v>0</v>
      </c>
      <c r="Z4130">
        <v>1</v>
      </c>
    </row>
    <row r="4131" spans="1:26" x14ac:dyDescent="0.25">
      <c r="A4131">
        <v>107081632</v>
      </c>
      <c r="B4131" t="s">
        <v>81</v>
      </c>
      <c r="C4131" t="s">
        <v>45</v>
      </c>
      <c r="D4131">
        <v>50028612</v>
      </c>
      <c r="E4131">
        <v>50028612</v>
      </c>
      <c r="F4131">
        <v>8.0850000000000009</v>
      </c>
      <c r="G4131">
        <v>50006297</v>
      </c>
      <c r="H4131">
        <v>3.7999999999999999E-2</v>
      </c>
      <c r="I4131">
        <v>2022</v>
      </c>
      <c r="J4131" t="s">
        <v>167</v>
      </c>
      <c r="K4131" t="s">
        <v>55</v>
      </c>
      <c r="L4131" s="127">
        <v>0.86041666666666661</v>
      </c>
      <c r="M4131" t="s">
        <v>28</v>
      </c>
      <c r="N4131" t="s">
        <v>49</v>
      </c>
      <c r="O4131" t="s">
        <v>30</v>
      </c>
      <c r="P4131" t="s">
        <v>31</v>
      </c>
      <c r="Q4131" t="s">
        <v>41</v>
      </c>
      <c r="R4131" t="s">
        <v>33</v>
      </c>
      <c r="S4131" t="s">
        <v>42</v>
      </c>
      <c r="T4131" t="s">
        <v>47</v>
      </c>
      <c r="U4131" s="1" t="s">
        <v>36</v>
      </c>
      <c r="V4131">
        <v>2</v>
      </c>
      <c r="W4131">
        <v>0</v>
      </c>
      <c r="X4131">
        <v>0</v>
      </c>
      <c r="Y4131">
        <v>0</v>
      </c>
      <c r="Z4131">
        <v>0</v>
      </c>
    </row>
    <row r="4132" spans="1:26" x14ac:dyDescent="0.25">
      <c r="A4132">
        <v>107081814</v>
      </c>
      <c r="B4132" t="s">
        <v>246</v>
      </c>
      <c r="C4132" t="s">
        <v>45</v>
      </c>
      <c r="D4132">
        <v>50001115</v>
      </c>
      <c r="E4132">
        <v>50001115</v>
      </c>
      <c r="F4132">
        <v>999.99900000000002</v>
      </c>
      <c r="G4132">
        <v>50001115</v>
      </c>
      <c r="H4132">
        <v>0</v>
      </c>
      <c r="I4132">
        <v>2022</v>
      </c>
      <c r="J4132" t="s">
        <v>167</v>
      </c>
      <c r="K4132" t="s">
        <v>58</v>
      </c>
      <c r="L4132" s="127">
        <v>3.4722222222222224E-2</v>
      </c>
      <c r="M4132" t="s">
        <v>40</v>
      </c>
      <c r="N4132" t="s">
        <v>49</v>
      </c>
      <c r="O4132" t="s">
        <v>30</v>
      </c>
      <c r="P4132" t="s">
        <v>54</v>
      </c>
      <c r="Q4132" t="s">
        <v>41</v>
      </c>
      <c r="R4132" t="s">
        <v>156</v>
      </c>
      <c r="S4132" t="s">
        <v>42</v>
      </c>
      <c r="T4132" t="s">
        <v>57</v>
      </c>
      <c r="U4132" s="1" t="s">
        <v>36</v>
      </c>
      <c r="V4132">
        <v>1</v>
      </c>
      <c r="W4132">
        <v>0</v>
      </c>
      <c r="X4132">
        <v>0</v>
      </c>
      <c r="Y4132">
        <v>0</v>
      </c>
      <c r="Z4132">
        <v>0</v>
      </c>
    </row>
    <row r="4133" spans="1:26" x14ac:dyDescent="0.25">
      <c r="A4133">
        <v>107081835</v>
      </c>
      <c r="B4133" t="s">
        <v>112</v>
      </c>
      <c r="C4133" t="s">
        <v>45</v>
      </c>
      <c r="D4133">
        <v>50018682</v>
      </c>
      <c r="E4133">
        <v>20000401</v>
      </c>
      <c r="F4133">
        <v>10.441000000000001</v>
      </c>
      <c r="G4133">
        <v>50013196</v>
      </c>
      <c r="H4133">
        <v>7.0000000000000007E-2</v>
      </c>
      <c r="I4133">
        <v>2022</v>
      </c>
      <c r="J4133" t="s">
        <v>167</v>
      </c>
      <c r="K4133" t="s">
        <v>58</v>
      </c>
      <c r="L4133" s="127">
        <v>0.65625</v>
      </c>
      <c r="M4133" t="s">
        <v>28</v>
      </c>
      <c r="N4133" t="s">
        <v>49</v>
      </c>
      <c r="O4133" t="s">
        <v>30</v>
      </c>
      <c r="P4133" t="s">
        <v>54</v>
      </c>
      <c r="Q4133" t="s">
        <v>41</v>
      </c>
      <c r="R4133" t="s">
        <v>168</v>
      </c>
      <c r="S4133" t="s">
        <v>42</v>
      </c>
      <c r="T4133" t="s">
        <v>35</v>
      </c>
      <c r="U4133" s="1" t="s">
        <v>36</v>
      </c>
      <c r="V4133">
        <v>3</v>
      </c>
      <c r="W4133">
        <v>0</v>
      </c>
      <c r="X4133">
        <v>0</v>
      </c>
      <c r="Y4133">
        <v>0</v>
      </c>
      <c r="Z4133">
        <v>0</v>
      </c>
    </row>
    <row r="4134" spans="1:26" x14ac:dyDescent="0.25">
      <c r="A4134">
        <v>107081876</v>
      </c>
      <c r="B4134" t="s">
        <v>106</v>
      </c>
      <c r="C4134" t="s">
        <v>65</v>
      </c>
      <c r="D4134">
        <v>10000095</v>
      </c>
      <c r="E4134">
        <v>10000095</v>
      </c>
      <c r="F4134">
        <v>27.568000000000001</v>
      </c>
      <c r="G4134">
        <v>30000082</v>
      </c>
      <c r="H4134">
        <v>1</v>
      </c>
      <c r="I4134">
        <v>2022</v>
      </c>
      <c r="J4134" t="s">
        <v>167</v>
      </c>
      <c r="K4134" t="s">
        <v>53</v>
      </c>
      <c r="L4134" s="127">
        <v>0.27638888888888885</v>
      </c>
      <c r="M4134" t="s">
        <v>28</v>
      </c>
      <c r="N4134" t="s">
        <v>49</v>
      </c>
      <c r="O4134" t="s">
        <v>30</v>
      </c>
      <c r="P4134" t="s">
        <v>31</v>
      </c>
      <c r="Q4134" t="s">
        <v>41</v>
      </c>
      <c r="R4134" t="s">
        <v>33</v>
      </c>
      <c r="S4134" t="s">
        <v>42</v>
      </c>
      <c r="T4134" t="s">
        <v>74</v>
      </c>
      <c r="U4134" s="1" t="s">
        <v>43</v>
      </c>
      <c r="V4134">
        <v>4</v>
      </c>
      <c r="W4134">
        <v>0</v>
      </c>
      <c r="X4134">
        <v>0</v>
      </c>
      <c r="Y4134">
        <v>0</v>
      </c>
      <c r="Z4134">
        <v>1</v>
      </c>
    </row>
    <row r="4135" spans="1:26" x14ac:dyDescent="0.25">
      <c r="A4135">
        <v>107081900</v>
      </c>
      <c r="B4135" t="s">
        <v>25</v>
      </c>
      <c r="C4135" t="s">
        <v>122</v>
      </c>
      <c r="D4135">
        <v>40001728</v>
      </c>
      <c r="E4135">
        <v>40001728</v>
      </c>
      <c r="F4135">
        <v>2.863</v>
      </c>
      <c r="G4135">
        <v>10000440</v>
      </c>
      <c r="H4135">
        <v>2E-3</v>
      </c>
      <c r="I4135">
        <v>2022</v>
      </c>
      <c r="J4135" t="s">
        <v>167</v>
      </c>
      <c r="K4135" t="s">
        <v>55</v>
      </c>
      <c r="L4135" s="127">
        <v>0.7284722222222223</v>
      </c>
      <c r="M4135" t="s">
        <v>28</v>
      </c>
      <c r="N4135" t="s">
        <v>49</v>
      </c>
      <c r="O4135" t="s">
        <v>30</v>
      </c>
      <c r="P4135" t="s">
        <v>31</v>
      </c>
      <c r="Q4135" t="s">
        <v>41</v>
      </c>
      <c r="R4135" t="s">
        <v>72</v>
      </c>
      <c r="S4135" t="s">
        <v>42</v>
      </c>
      <c r="T4135" t="s">
        <v>35</v>
      </c>
      <c r="U4135" s="1" t="s">
        <v>36</v>
      </c>
      <c r="V4135">
        <v>6</v>
      </c>
      <c r="W4135">
        <v>0</v>
      </c>
      <c r="X4135">
        <v>0</v>
      </c>
      <c r="Y4135">
        <v>0</v>
      </c>
      <c r="Z4135">
        <v>0</v>
      </c>
    </row>
    <row r="4136" spans="1:26" x14ac:dyDescent="0.25">
      <c r="A4136">
        <v>107081992</v>
      </c>
      <c r="B4136" t="s">
        <v>86</v>
      </c>
      <c r="C4136" t="s">
        <v>65</v>
      </c>
      <c r="D4136">
        <v>10000026</v>
      </c>
      <c r="E4136">
        <v>10000026</v>
      </c>
      <c r="F4136">
        <v>23.262</v>
      </c>
      <c r="G4136">
        <v>200340</v>
      </c>
      <c r="H4136">
        <v>1.5</v>
      </c>
      <c r="I4136">
        <v>2022</v>
      </c>
      <c r="J4136" t="s">
        <v>167</v>
      </c>
      <c r="K4136" t="s">
        <v>55</v>
      </c>
      <c r="L4136" s="127">
        <v>0.45347222222222222</v>
      </c>
      <c r="M4136" t="s">
        <v>28</v>
      </c>
      <c r="N4136" t="s">
        <v>49</v>
      </c>
      <c r="O4136" t="s">
        <v>30</v>
      </c>
      <c r="P4136" t="s">
        <v>54</v>
      </c>
      <c r="Q4136" t="s">
        <v>41</v>
      </c>
      <c r="R4136" t="s">
        <v>33</v>
      </c>
      <c r="S4136" t="s">
        <v>42</v>
      </c>
      <c r="T4136" t="s">
        <v>35</v>
      </c>
      <c r="U4136" s="1" t="s">
        <v>64</v>
      </c>
      <c r="V4136">
        <v>6</v>
      </c>
      <c r="W4136">
        <v>0</v>
      </c>
      <c r="X4136">
        <v>0</v>
      </c>
      <c r="Y4136">
        <v>1</v>
      </c>
      <c r="Z4136">
        <v>0</v>
      </c>
    </row>
    <row r="4137" spans="1:26" x14ac:dyDescent="0.25">
      <c r="A4137">
        <v>107082028</v>
      </c>
      <c r="B4137" t="s">
        <v>25</v>
      </c>
      <c r="C4137" t="s">
        <v>38</v>
      </c>
      <c r="D4137">
        <v>20000064</v>
      </c>
      <c r="E4137">
        <v>20000064</v>
      </c>
      <c r="F4137">
        <v>39.011000000000003</v>
      </c>
      <c r="G4137">
        <v>40002368</v>
      </c>
      <c r="H4137">
        <v>0.3</v>
      </c>
      <c r="I4137">
        <v>2022</v>
      </c>
      <c r="J4137" t="s">
        <v>167</v>
      </c>
      <c r="K4137" t="s">
        <v>39</v>
      </c>
      <c r="L4137" s="127">
        <v>0.56041666666666667</v>
      </c>
      <c r="M4137" t="s">
        <v>40</v>
      </c>
      <c r="N4137" t="s">
        <v>49</v>
      </c>
      <c r="O4137" t="s">
        <v>30</v>
      </c>
      <c r="P4137" t="s">
        <v>68</v>
      </c>
      <c r="Q4137" t="s">
        <v>41</v>
      </c>
      <c r="R4137" t="s">
        <v>33</v>
      </c>
      <c r="S4137" t="s">
        <v>42</v>
      </c>
      <c r="T4137" t="s">
        <v>35</v>
      </c>
      <c r="U4137" s="1" t="s">
        <v>36</v>
      </c>
      <c r="V4137">
        <v>3</v>
      </c>
      <c r="W4137">
        <v>0</v>
      </c>
      <c r="X4137">
        <v>0</v>
      </c>
      <c r="Y4137">
        <v>0</v>
      </c>
      <c r="Z4137">
        <v>0</v>
      </c>
    </row>
    <row r="4138" spans="1:26" x14ac:dyDescent="0.25">
      <c r="A4138">
        <v>107082033</v>
      </c>
      <c r="B4138" t="s">
        <v>86</v>
      </c>
      <c r="C4138" t="s">
        <v>65</v>
      </c>
      <c r="D4138">
        <v>10000026</v>
      </c>
      <c r="E4138">
        <v>10000026</v>
      </c>
      <c r="F4138">
        <v>24.254999999999999</v>
      </c>
      <c r="G4138">
        <v>200370</v>
      </c>
      <c r="H4138">
        <v>0.5</v>
      </c>
      <c r="I4138">
        <v>2022</v>
      </c>
      <c r="J4138" t="s">
        <v>167</v>
      </c>
      <c r="K4138" t="s">
        <v>60</v>
      </c>
      <c r="L4138" s="127">
        <v>0.18333333333333335</v>
      </c>
      <c r="M4138" t="s">
        <v>28</v>
      </c>
      <c r="N4138" t="s">
        <v>29</v>
      </c>
      <c r="O4138" t="s">
        <v>30</v>
      </c>
      <c r="P4138" t="s">
        <v>31</v>
      </c>
      <c r="Q4138" t="s">
        <v>32</v>
      </c>
      <c r="R4138" t="s">
        <v>33</v>
      </c>
      <c r="S4138" t="s">
        <v>34</v>
      </c>
      <c r="T4138" t="s">
        <v>57</v>
      </c>
      <c r="U4138" s="1" t="s">
        <v>36</v>
      </c>
      <c r="V4138">
        <v>3</v>
      </c>
      <c r="W4138">
        <v>0</v>
      </c>
      <c r="X4138">
        <v>0</v>
      </c>
      <c r="Y4138">
        <v>0</v>
      </c>
      <c r="Z4138">
        <v>0</v>
      </c>
    </row>
    <row r="4139" spans="1:26" x14ac:dyDescent="0.25">
      <c r="A4139">
        <v>107082035</v>
      </c>
      <c r="B4139" t="s">
        <v>124</v>
      </c>
      <c r="C4139" t="s">
        <v>38</v>
      </c>
      <c r="D4139">
        <v>20000029</v>
      </c>
      <c r="E4139">
        <v>20000029</v>
      </c>
      <c r="F4139">
        <v>3.3940000000000001</v>
      </c>
      <c r="G4139">
        <v>40002600</v>
      </c>
      <c r="H4139">
        <v>0.01</v>
      </c>
      <c r="I4139">
        <v>2022</v>
      </c>
      <c r="J4139" t="s">
        <v>167</v>
      </c>
      <c r="K4139" t="s">
        <v>27</v>
      </c>
      <c r="L4139" s="127">
        <v>0.9506944444444444</v>
      </c>
      <c r="M4139" t="s">
        <v>28</v>
      </c>
      <c r="N4139" t="s">
        <v>29</v>
      </c>
      <c r="O4139" t="s">
        <v>30</v>
      </c>
      <c r="P4139" t="s">
        <v>54</v>
      </c>
      <c r="Q4139" t="s">
        <v>41</v>
      </c>
      <c r="R4139" t="s">
        <v>33</v>
      </c>
      <c r="S4139" t="s">
        <v>42</v>
      </c>
      <c r="T4139" t="s">
        <v>57</v>
      </c>
      <c r="U4139" s="1" t="s">
        <v>36</v>
      </c>
      <c r="V4139">
        <v>1</v>
      </c>
      <c r="W4139">
        <v>0</v>
      </c>
      <c r="X4139">
        <v>0</v>
      </c>
      <c r="Y4139">
        <v>0</v>
      </c>
      <c r="Z4139">
        <v>0</v>
      </c>
    </row>
    <row r="4140" spans="1:26" x14ac:dyDescent="0.25">
      <c r="A4140">
        <v>107082038</v>
      </c>
      <c r="B4140" t="s">
        <v>106</v>
      </c>
      <c r="C4140" t="s">
        <v>65</v>
      </c>
      <c r="D4140">
        <v>10000095</v>
      </c>
      <c r="E4140">
        <v>10000095</v>
      </c>
      <c r="F4140">
        <v>19.018999999999998</v>
      </c>
      <c r="G4140">
        <v>200580</v>
      </c>
      <c r="H4140">
        <v>0</v>
      </c>
      <c r="I4140">
        <v>2022</v>
      </c>
      <c r="J4140" t="s">
        <v>167</v>
      </c>
      <c r="K4140" t="s">
        <v>48</v>
      </c>
      <c r="L4140" s="127">
        <v>0.58402777777777781</v>
      </c>
      <c r="M4140" t="s">
        <v>28</v>
      </c>
      <c r="N4140" t="s">
        <v>49</v>
      </c>
      <c r="O4140" t="s">
        <v>30</v>
      </c>
      <c r="P4140" t="s">
        <v>31</v>
      </c>
      <c r="Q4140" t="s">
        <v>41</v>
      </c>
      <c r="R4140" t="s">
        <v>76</v>
      </c>
      <c r="S4140" t="s">
        <v>42</v>
      </c>
      <c r="T4140" t="s">
        <v>35</v>
      </c>
      <c r="U4140" s="1" t="s">
        <v>36</v>
      </c>
      <c r="V4140">
        <v>3</v>
      </c>
      <c r="W4140">
        <v>0</v>
      </c>
      <c r="X4140">
        <v>0</v>
      </c>
      <c r="Y4140">
        <v>0</v>
      </c>
      <c r="Z4140">
        <v>0</v>
      </c>
    </row>
    <row r="4141" spans="1:26" x14ac:dyDescent="0.25">
      <c r="A4141">
        <v>107082073</v>
      </c>
      <c r="B4141" t="s">
        <v>86</v>
      </c>
      <c r="C4141" t="s">
        <v>65</v>
      </c>
      <c r="D4141">
        <v>10000026</v>
      </c>
      <c r="E4141">
        <v>10000026</v>
      </c>
      <c r="F4141">
        <v>21.262</v>
      </c>
      <c r="G4141">
        <v>200340</v>
      </c>
      <c r="H4141">
        <v>0.5</v>
      </c>
      <c r="I4141">
        <v>2022</v>
      </c>
      <c r="J4141" t="s">
        <v>167</v>
      </c>
      <c r="K4141" t="s">
        <v>53</v>
      </c>
      <c r="L4141" s="127">
        <v>0.3756944444444445</v>
      </c>
      <c r="M4141" t="s">
        <v>28</v>
      </c>
      <c r="N4141" t="s">
        <v>49</v>
      </c>
      <c r="O4141" t="s">
        <v>30</v>
      </c>
      <c r="P4141" t="s">
        <v>54</v>
      </c>
      <c r="Q4141" t="s">
        <v>41</v>
      </c>
      <c r="R4141" t="s">
        <v>33</v>
      </c>
      <c r="S4141" t="s">
        <v>42</v>
      </c>
      <c r="T4141" t="s">
        <v>35</v>
      </c>
      <c r="U4141" s="1" t="s">
        <v>36</v>
      </c>
      <c r="V4141">
        <v>2</v>
      </c>
      <c r="W4141">
        <v>0</v>
      </c>
      <c r="X4141">
        <v>0</v>
      </c>
      <c r="Y4141">
        <v>0</v>
      </c>
      <c r="Z4141">
        <v>0</v>
      </c>
    </row>
    <row r="4142" spans="1:26" x14ac:dyDescent="0.25">
      <c r="A4142">
        <v>107082142</v>
      </c>
      <c r="B4142" t="s">
        <v>259</v>
      </c>
      <c r="C4142" t="s">
        <v>38</v>
      </c>
      <c r="D4142">
        <v>20000064</v>
      </c>
      <c r="E4142">
        <v>20000064</v>
      </c>
      <c r="F4142">
        <v>9.9619999999999997</v>
      </c>
      <c r="G4142">
        <v>40001326</v>
      </c>
      <c r="H4142">
        <v>2.1</v>
      </c>
      <c r="I4142">
        <v>2022</v>
      </c>
      <c r="J4142" t="s">
        <v>167</v>
      </c>
      <c r="K4142" t="s">
        <v>27</v>
      </c>
      <c r="L4142" s="127">
        <v>0.70972222222222225</v>
      </c>
      <c r="M4142" t="s">
        <v>28</v>
      </c>
      <c r="N4142" t="s">
        <v>49</v>
      </c>
      <c r="O4142" t="s">
        <v>30</v>
      </c>
      <c r="P4142" t="s">
        <v>68</v>
      </c>
      <c r="Q4142" t="s">
        <v>41</v>
      </c>
      <c r="R4142" t="s">
        <v>33</v>
      </c>
      <c r="S4142" t="s">
        <v>42</v>
      </c>
      <c r="T4142" t="s">
        <v>35</v>
      </c>
      <c r="U4142" s="1" t="s">
        <v>36</v>
      </c>
      <c r="V4142">
        <v>2</v>
      </c>
      <c r="W4142">
        <v>0</v>
      </c>
      <c r="X4142">
        <v>0</v>
      </c>
      <c r="Y4142">
        <v>0</v>
      </c>
      <c r="Z4142">
        <v>0</v>
      </c>
    </row>
    <row r="4143" spans="1:26" x14ac:dyDescent="0.25">
      <c r="A4143">
        <v>107082175</v>
      </c>
      <c r="B4143" t="s">
        <v>86</v>
      </c>
      <c r="C4143" t="s">
        <v>65</v>
      </c>
      <c r="D4143">
        <v>10000026</v>
      </c>
      <c r="E4143">
        <v>10000026</v>
      </c>
      <c r="F4143">
        <v>22.762</v>
      </c>
      <c r="G4143">
        <v>200340</v>
      </c>
      <c r="H4143">
        <v>1</v>
      </c>
      <c r="I4143">
        <v>2022</v>
      </c>
      <c r="J4143" t="s">
        <v>167</v>
      </c>
      <c r="K4143" t="s">
        <v>55</v>
      </c>
      <c r="L4143" s="127">
        <v>0.40625</v>
      </c>
      <c r="M4143" t="s">
        <v>28</v>
      </c>
      <c r="N4143" t="s">
        <v>49</v>
      </c>
      <c r="O4143" t="s">
        <v>30</v>
      </c>
      <c r="P4143" t="s">
        <v>54</v>
      </c>
      <c r="Q4143" t="s">
        <v>41</v>
      </c>
      <c r="R4143" t="s">
        <v>33</v>
      </c>
      <c r="S4143" t="s">
        <v>42</v>
      </c>
      <c r="T4143" t="s">
        <v>35</v>
      </c>
      <c r="U4143" s="1" t="s">
        <v>36</v>
      </c>
      <c r="V4143">
        <v>2</v>
      </c>
      <c r="W4143">
        <v>0</v>
      </c>
      <c r="X4143">
        <v>0</v>
      </c>
      <c r="Y4143">
        <v>0</v>
      </c>
      <c r="Z4143">
        <v>0</v>
      </c>
    </row>
    <row r="4144" spans="1:26" x14ac:dyDescent="0.25">
      <c r="A4144">
        <v>107082190</v>
      </c>
      <c r="B4144" t="s">
        <v>25</v>
      </c>
      <c r="C4144" t="s">
        <v>65</v>
      </c>
      <c r="D4144">
        <v>10000040</v>
      </c>
      <c r="E4144">
        <v>10000040</v>
      </c>
      <c r="F4144">
        <v>19.306999999999999</v>
      </c>
      <c r="G4144">
        <v>40002542</v>
      </c>
      <c r="H4144">
        <v>0.2</v>
      </c>
      <c r="I4144">
        <v>2022</v>
      </c>
      <c r="J4144" t="s">
        <v>167</v>
      </c>
      <c r="K4144" t="s">
        <v>53</v>
      </c>
      <c r="L4144" s="127">
        <v>0.92291666666666661</v>
      </c>
      <c r="M4144" t="s">
        <v>28</v>
      </c>
      <c r="N4144" t="s">
        <v>49</v>
      </c>
      <c r="O4144" t="s">
        <v>30</v>
      </c>
      <c r="P4144" t="s">
        <v>68</v>
      </c>
      <c r="Q4144" t="s">
        <v>41</v>
      </c>
      <c r="R4144" t="s">
        <v>33</v>
      </c>
      <c r="S4144" t="s">
        <v>42</v>
      </c>
      <c r="T4144" t="s">
        <v>57</v>
      </c>
      <c r="U4144" s="1" t="s">
        <v>36</v>
      </c>
      <c r="V4144">
        <v>2</v>
      </c>
      <c r="W4144">
        <v>0</v>
      </c>
      <c r="X4144">
        <v>0</v>
      </c>
      <c r="Y4144">
        <v>0</v>
      </c>
      <c r="Z4144">
        <v>0</v>
      </c>
    </row>
    <row r="4145" spans="1:26" x14ac:dyDescent="0.25">
      <c r="A4145">
        <v>107082192</v>
      </c>
      <c r="B4145" t="s">
        <v>25</v>
      </c>
      <c r="C4145" t="s">
        <v>65</v>
      </c>
      <c r="D4145">
        <v>10000040</v>
      </c>
      <c r="E4145">
        <v>10000040</v>
      </c>
      <c r="F4145">
        <v>999.99900000000002</v>
      </c>
      <c r="G4145">
        <v>20000070</v>
      </c>
      <c r="H4145">
        <v>0.89</v>
      </c>
      <c r="I4145">
        <v>2022</v>
      </c>
      <c r="J4145" t="s">
        <v>167</v>
      </c>
      <c r="K4145" t="s">
        <v>27</v>
      </c>
      <c r="L4145" s="127">
        <v>0.86319444444444438</v>
      </c>
      <c r="M4145" t="s">
        <v>28</v>
      </c>
      <c r="N4145" t="s">
        <v>49</v>
      </c>
      <c r="O4145" t="s">
        <v>30</v>
      </c>
      <c r="P4145" t="s">
        <v>54</v>
      </c>
      <c r="Q4145" t="s">
        <v>32</v>
      </c>
      <c r="R4145" t="s">
        <v>33</v>
      </c>
      <c r="S4145" t="s">
        <v>34</v>
      </c>
      <c r="T4145" t="s">
        <v>57</v>
      </c>
      <c r="U4145" s="1" t="s">
        <v>36</v>
      </c>
      <c r="V4145">
        <v>1</v>
      </c>
      <c r="W4145">
        <v>0</v>
      </c>
      <c r="X4145">
        <v>0</v>
      </c>
      <c r="Y4145">
        <v>0</v>
      </c>
      <c r="Z4145">
        <v>0</v>
      </c>
    </row>
    <row r="4146" spans="1:26" x14ac:dyDescent="0.25">
      <c r="A4146">
        <v>107082349</v>
      </c>
      <c r="B4146" t="s">
        <v>96</v>
      </c>
      <c r="C4146" t="s">
        <v>45</v>
      </c>
      <c r="D4146">
        <v>20000052</v>
      </c>
      <c r="E4146">
        <v>20000052</v>
      </c>
      <c r="F4146">
        <v>15.12</v>
      </c>
      <c r="G4146">
        <v>50033961</v>
      </c>
      <c r="H4146">
        <v>7.9000000000000001E-2</v>
      </c>
      <c r="I4146">
        <v>2022</v>
      </c>
      <c r="J4146" t="s">
        <v>162</v>
      </c>
      <c r="K4146" t="s">
        <v>58</v>
      </c>
      <c r="L4146" s="127">
        <v>5.7638888888888885E-2</v>
      </c>
      <c r="M4146" t="s">
        <v>40</v>
      </c>
      <c r="N4146" t="s">
        <v>29</v>
      </c>
      <c r="O4146" t="s">
        <v>30</v>
      </c>
      <c r="P4146" t="s">
        <v>31</v>
      </c>
      <c r="Q4146" t="s">
        <v>41</v>
      </c>
      <c r="R4146" t="s">
        <v>33</v>
      </c>
      <c r="S4146" t="s">
        <v>42</v>
      </c>
      <c r="T4146" t="s">
        <v>57</v>
      </c>
      <c r="U4146" s="1" t="s">
        <v>105</v>
      </c>
      <c r="V4146">
        <v>1</v>
      </c>
      <c r="W4146">
        <v>2</v>
      </c>
      <c r="X4146">
        <v>0</v>
      </c>
      <c r="Y4146">
        <v>0</v>
      </c>
      <c r="Z4146">
        <v>0</v>
      </c>
    </row>
    <row r="4147" spans="1:26" x14ac:dyDescent="0.25">
      <c r="A4147">
        <v>107082352</v>
      </c>
      <c r="B4147" t="s">
        <v>96</v>
      </c>
      <c r="C4147" t="s">
        <v>45</v>
      </c>
      <c r="D4147">
        <v>50011711</v>
      </c>
      <c r="E4147">
        <v>30000008</v>
      </c>
      <c r="F4147">
        <v>14.759</v>
      </c>
      <c r="G4147">
        <v>50022246</v>
      </c>
      <c r="H4147">
        <v>0</v>
      </c>
      <c r="I4147">
        <v>2022</v>
      </c>
      <c r="J4147" t="s">
        <v>167</v>
      </c>
      <c r="K4147" t="s">
        <v>39</v>
      </c>
      <c r="L4147" s="127">
        <v>0.3263888888888889</v>
      </c>
      <c r="M4147" t="s">
        <v>28</v>
      </c>
      <c r="N4147" t="s">
        <v>49</v>
      </c>
      <c r="O4147" t="s">
        <v>30</v>
      </c>
      <c r="P4147" t="s">
        <v>31</v>
      </c>
      <c r="Q4147" t="s">
        <v>41</v>
      </c>
      <c r="R4147" t="s">
        <v>156</v>
      </c>
      <c r="S4147" t="s">
        <v>42</v>
      </c>
      <c r="T4147" t="s">
        <v>35</v>
      </c>
      <c r="U4147" s="1" t="s">
        <v>43</v>
      </c>
      <c r="V4147">
        <v>2</v>
      </c>
      <c r="W4147">
        <v>0</v>
      </c>
      <c r="X4147">
        <v>0</v>
      </c>
      <c r="Y4147">
        <v>0</v>
      </c>
      <c r="Z4147">
        <v>1</v>
      </c>
    </row>
    <row r="4148" spans="1:26" x14ac:dyDescent="0.25">
      <c r="A4148">
        <v>107082382</v>
      </c>
      <c r="B4148" t="s">
        <v>97</v>
      </c>
      <c r="C4148" t="s">
        <v>45</v>
      </c>
      <c r="D4148">
        <v>50001523</v>
      </c>
      <c r="E4148">
        <v>50001523</v>
      </c>
      <c r="F4148">
        <v>999.99900000000002</v>
      </c>
      <c r="G4148">
        <v>50031917</v>
      </c>
      <c r="H4148">
        <v>4.1000000000000002E-2</v>
      </c>
      <c r="I4148">
        <v>2022</v>
      </c>
      <c r="J4148" t="s">
        <v>167</v>
      </c>
      <c r="K4148" t="s">
        <v>60</v>
      </c>
      <c r="L4148" s="127">
        <v>8.9583333333333334E-2</v>
      </c>
      <c r="M4148" t="s">
        <v>28</v>
      </c>
      <c r="N4148" t="s">
        <v>49</v>
      </c>
      <c r="O4148" t="s">
        <v>30</v>
      </c>
      <c r="P4148" t="s">
        <v>54</v>
      </c>
      <c r="Q4148" t="s">
        <v>41</v>
      </c>
      <c r="R4148" t="s">
        <v>33</v>
      </c>
      <c r="S4148" t="s">
        <v>42</v>
      </c>
      <c r="T4148" t="s">
        <v>57</v>
      </c>
      <c r="U4148" s="1" t="s">
        <v>36</v>
      </c>
      <c r="V4148">
        <v>1</v>
      </c>
      <c r="W4148">
        <v>0</v>
      </c>
      <c r="X4148">
        <v>0</v>
      </c>
      <c r="Y4148">
        <v>0</v>
      </c>
      <c r="Z4148">
        <v>0</v>
      </c>
    </row>
    <row r="4149" spans="1:26" x14ac:dyDescent="0.25">
      <c r="A4149">
        <v>107082399</v>
      </c>
      <c r="B4149" t="s">
        <v>81</v>
      </c>
      <c r="C4149" t="s">
        <v>65</v>
      </c>
      <c r="D4149">
        <v>10000485</v>
      </c>
      <c r="E4149">
        <v>10800485</v>
      </c>
      <c r="F4149">
        <v>30.707999999999998</v>
      </c>
      <c r="G4149">
        <v>50015657</v>
      </c>
      <c r="H4149">
        <v>0</v>
      </c>
      <c r="I4149">
        <v>2022</v>
      </c>
      <c r="J4149" t="s">
        <v>167</v>
      </c>
      <c r="K4149" t="s">
        <v>60</v>
      </c>
      <c r="L4149" s="127">
        <v>0.6020833333333333</v>
      </c>
      <c r="M4149" t="s">
        <v>28</v>
      </c>
      <c r="N4149" t="s">
        <v>29</v>
      </c>
      <c r="O4149" t="s">
        <v>30</v>
      </c>
      <c r="P4149" t="s">
        <v>31</v>
      </c>
      <c r="Q4149" t="s">
        <v>41</v>
      </c>
      <c r="R4149" t="s">
        <v>33</v>
      </c>
      <c r="S4149" t="s">
        <v>42</v>
      </c>
      <c r="T4149" t="s">
        <v>35</v>
      </c>
      <c r="U4149" s="1" t="s">
        <v>43</v>
      </c>
      <c r="V4149">
        <v>3</v>
      </c>
      <c r="W4149">
        <v>0</v>
      </c>
      <c r="X4149">
        <v>0</v>
      </c>
      <c r="Y4149">
        <v>0</v>
      </c>
      <c r="Z4149">
        <v>1</v>
      </c>
    </row>
    <row r="4150" spans="1:26" x14ac:dyDescent="0.25">
      <c r="A4150">
        <v>107082428</v>
      </c>
      <c r="B4150" t="s">
        <v>97</v>
      </c>
      <c r="C4150" t="s">
        <v>45</v>
      </c>
      <c r="D4150">
        <v>50009618</v>
      </c>
      <c r="E4150">
        <v>50009618</v>
      </c>
      <c r="F4150">
        <v>14.827999999999999</v>
      </c>
      <c r="G4150">
        <v>50002479</v>
      </c>
      <c r="H4150">
        <v>5.0000000000000001E-3</v>
      </c>
      <c r="I4150">
        <v>2022</v>
      </c>
      <c r="J4150" t="s">
        <v>167</v>
      </c>
      <c r="K4150" t="s">
        <v>27</v>
      </c>
      <c r="L4150" s="127">
        <v>1.3888888888888888E-2</v>
      </c>
      <c r="M4150" t="s">
        <v>28</v>
      </c>
      <c r="N4150" t="s">
        <v>29</v>
      </c>
      <c r="O4150" t="s">
        <v>30</v>
      </c>
      <c r="P4150" t="s">
        <v>31</v>
      </c>
      <c r="Q4150" t="s">
        <v>41</v>
      </c>
      <c r="R4150" t="s">
        <v>33</v>
      </c>
      <c r="S4150" t="s">
        <v>42</v>
      </c>
      <c r="T4150" t="s">
        <v>47</v>
      </c>
      <c r="U4150" s="1" t="s">
        <v>36</v>
      </c>
      <c r="V4150">
        <v>2</v>
      </c>
      <c r="W4150">
        <v>0</v>
      </c>
      <c r="X4150">
        <v>0</v>
      </c>
      <c r="Y4150">
        <v>0</v>
      </c>
      <c r="Z4150">
        <v>0</v>
      </c>
    </row>
    <row r="4151" spans="1:26" x14ac:dyDescent="0.25">
      <c r="A4151">
        <v>107082476</v>
      </c>
      <c r="B4151" t="s">
        <v>44</v>
      </c>
      <c r="C4151" t="s">
        <v>45</v>
      </c>
      <c r="D4151">
        <v>50014232</v>
      </c>
      <c r="E4151">
        <v>30000098</v>
      </c>
      <c r="F4151">
        <v>2.0169999999999999</v>
      </c>
      <c r="G4151">
        <v>50013109</v>
      </c>
      <c r="H4151">
        <v>0</v>
      </c>
      <c r="I4151">
        <v>2022</v>
      </c>
      <c r="J4151" t="s">
        <v>167</v>
      </c>
      <c r="K4151" t="s">
        <v>39</v>
      </c>
      <c r="L4151" s="127">
        <v>0.47916666666666669</v>
      </c>
      <c r="M4151" t="s">
        <v>77</v>
      </c>
      <c r="N4151" t="s">
        <v>49</v>
      </c>
      <c r="P4151" t="s">
        <v>54</v>
      </c>
      <c r="Q4151" t="s">
        <v>41</v>
      </c>
      <c r="R4151" t="s">
        <v>33</v>
      </c>
      <c r="S4151" t="s">
        <v>42</v>
      </c>
      <c r="T4151" t="s">
        <v>35</v>
      </c>
      <c r="U4151" s="1" t="s">
        <v>36</v>
      </c>
      <c r="V4151">
        <v>2</v>
      </c>
      <c r="W4151">
        <v>0</v>
      </c>
      <c r="X4151">
        <v>0</v>
      </c>
      <c r="Y4151">
        <v>0</v>
      </c>
      <c r="Z4151">
        <v>0</v>
      </c>
    </row>
    <row r="4152" spans="1:26" x14ac:dyDescent="0.25">
      <c r="A4152">
        <v>107082602</v>
      </c>
      <c r="B4152" t="s">
        <v>25</v>
      </c>
      <c r="C4152" t="s">
        <v>45</v>
      </c>
      <c r="F4152">
        <v>999.99900000000002</v>
      </c>
      <c r="H4152">
        <v>4.0000000000000001E-3</v>
      </c>
      <c r="I4152">
        <v>2022</v>
      </c>
      <c r="J4152" t="s">
        <v>162</v>
      </c>
      <c r="K4152" t="s">
        <v>53</v>
      </c>
      <c r="L4152" s="127">
        <v>0.35416666666666669</v>
      </c>
      <c r="M4152" t="s">
        <v>28</v>
      </c>
      <c r="N4152" t="s">
        <v>49</v>
      </c>
      <c r="O4152" t="s">
        <v>30</v>
      </c>
      <c r="P4152" t="s">
        <v>54</v>
      </c>
      <c r="Q4152" t="s">
        <v>41</v>
      </c>
      <c r="R4152" t="s">
        <v>50</v>
      </c>
      <c r="S4152" t="s">
        <v>93</v>
      </c>
      <c r="T4152" t="s">
        <v>35</v>
      </c>
      <c r="U4152" s="1" t="s">
        <v>36</v>
      </c>
      <c r="V4152">
        <v>1</v>
      </c>
      <c r="W4152">
        <v>0</v>
      </c>
      <c r="X4152">
        <v>0</v>
      </c>
      <c r="Y4152">
        <v>0</v>
      </c>
      <c r="Z4152">
        <v>0</v>
      </c>
    </row>
    <row r="4153" spans="1:26" x14ac:dyDescent="0.25">
      <c r="A4153">
        <v>107082627</v>
      </c>
      <c r="B4153" t="s">
        <v>25</v>
      </c>
      <c r="C4153" t="s">
        <v>45</v>
      </c>
      <c r="D4153">
        <v>50016858</v>
      </c>
      <c r="E4153">
        <v>40001521</v>
      </c>
      <c r="F4153">
        <v>0.35899999999999999</v>
      </c>
      <c r="G4153">
        <v>50034772</v>
      </c>
      <c r="H4153">
        <v>0.2</v>
      </c>
      <c r="I4153">
        <v>2022</v>
      </c>
      <c r="J4153" t="s">
        <v>167</v>
      </c>
      <c r="K4153" t="s">
        <v>55</v>
      </c>
      <c r="L4153" s="127">
        <v>0.32361111111111113</v>
      </c>
      <c r="M4153" t="s">
        <v>51</v>
      </c>
      <c r="N4153" t="s">
        <v>49</v>
      </c>
      <c r="P4153" t="s">
        <v>31</v>
      </c>
      <c r="Q4153" t="s">
        <v>41</v>
      </c>
      <c r="S4153" t="s">
        <v>42</v>
      </c>
      <c r="T4153" t="s">
        <v>35</v>
      </c>
      <c r="U4153" s="1" t="s">
        <v>36</v>
      </c>
      <c r="V4153">
        <v>1</v>
      </c>
      <c r="W4153">
        <v>0</v>
      </c>
      <c r="X4153">
        <v>0</v>
      </c>
      <c r="Y4153">
        <v>0</v>
      </c>
      <c r="Z4153">
        <v>0</v>
      </c>
    </row>
    <row r="4154" spans="1:26" x14ac:dyDescent="0.25">
      <c r="A4154">
        <v>107082692</v>
      </c>
      <c r="B4154" t="s">
        <v>25</v>
      </c>
      <c r="C4154" t="s">
        <v>45</v>
      </c>
      <c r="D4154">
        <v>50010182</v>
      </c>
      <c r="E4154">
        <v>40002000</v>
      </c>
      <c r="F4154">
        <v>6.4349999999999996</v>
      </c>
      <c r="G4154">
        <v>50025405</v>
      </c>
      <c r="H4154">
        <v>8.9999999999999993E-3</v>
      </c>
      <c r="I4154">
        <v>2022</v>
      </c>
      <c r="J4154" t="s">
        <v>167</v>
      </c>
      <c r="K4154" t="s">
        <v>58</v>
      </c>
      <c r="L4154" s="127">
        <v>0.53749999999999998</v>
      </c>
      <c r="M4154" t="s">
        <v>77</v>
      </c>
      <c r="N4154" t="s">
        <v>49</v>
      </c>
      <c r="O4154" t="s">
        <v>30</v>
      </c>
      <c r="P4154" t="s">
        <v>68</v>
      </c>
      <c r="Q4154" t="s">
        <v>41</v>
      </c>
      <c r="R4154" t="s">
        <v>33</v>
      </c>
      <c r="S4154" t="s">
        <v>42</v>
      </c>
      <c r="T4154" t="s">
        <v>35</v>
      </c>
      <c r="U4154" s="1" t="s">
        <v>36</v>
      </c>
      <c r="V4154">
        <v>3</v>
      </c>
      <c r="W4154">
        <v>0</v>
      </c>
      <c r="X4154">
        <v>0</v>
      </c>
      <c r="Y4154">
        <v>0</v>
      </c>
      <c r="Z4154">
        <v>0</v>
      </c>
    </row>
    <row r="4155" spans="1:26" x14ac:dyDescent="0.25">
      <c r="A4155">
        <v>107082699</v>
      </c>
      <c r="B4155" t="s">
        <v>25</v>
      </c>
      <c r="C4155" t="s">
        <v>45</v>
      </c>
      <c r="D4155">
        <v>50026927</v>
      </c>
      <c r="E4155">
        <v>50026927</v>
      </c>
      <c r="F4155">
        <v>1.43</v>
      </c>
      <c r="G4155">
        <v>50015313</v>
      </c>
      <c r="H4155">
        <v>0</v>
      </c>
      <c r="I4155">
        <v>2022</v>
      </c>
      <c r="J4155" t="s">
        <v>167</v>
      </c>
      <c r="K4155" t="s">
        <v>55</v>
      </c>
      <c r="L4155" s="127">
        <v>0.4291666666666667</v>
      </c>
      <c r="M4155" t="s">
        <v>28</v>
      </c>
      <c r="N4155" t="s">
        <v>49</v>
      </c>
      <c r="O4155" t="s">
        <v>30</v>
      </c>
      <c r="P4155" t="s">
        <v>68</v>
      </c>
      <c r="Q4155" t="s">
        <v>41</v>
      </c>
      <c r="R4155" t="s">
        <v>33</v>
      </c>
      <c r="S4155" t="s">
        <v>42</v>
      </c>
      <c r="T4155" t="s">
        <v>35</v>
      </c>
      <c r="U4155" s="1" t="s">
        <v>36</v>
      </c>
      <c r="V4155">
        <v>2</v>
      </c>
      <c r="W4155">
        <v>0</v>
      </c>
      <c r="X4155">
        <v>0</v>
      </c>
      <c r="Y4155">
        <v>0</v>
      </c>
      <c r="Z4155">
        <v>0</v>
      </c>
    </row>
    <row r="4156" spans="1:26" x14ac:dyDescent="0.25">
      <c r="A4156">
        <v>107082718</v>
      </c>
      <c r="B4156" t="s">
        <v>25</v>
      </c>
      <c r="C4156" t="s">
        <v>45</v>
      </c>
      <c r="D4156">
        <v>50031853</v>
      </c>
      <c r="E4156">
        <v>40001728</v>
      </c>
      <c r="F4156">
        <v>3.5350000000000001</v>
      </c>
      <c r="G4156">
        <v>50002997</v>
      </c>
      <c r="H4156">
        <v>9.5000000000000001E-2</v>
      </c>
      <c r="I4156">
        <v>2022</v>
      </c>
      <c r="J4156" t="s">
        <v>167</v>
      </c>
      <c r="K4156" t="s">
        <v>55</v>
      </c>
      <c r="L4156" s="127">
        <v>0.51041666666666663</v>
      </c>
      <c r="M4156" t="s">
        <v>28</v>
      </c>
      <c r="N4156" t="s">
        <v>29</v>
      </c>
      <c r="O4156" t="s">
        <v>30</v>
      </c>
      <c r="P4156" t="s">
        <v>54</v>
      </c>
      <c r="Q4156" t="s">
        <v>41</v>
      </c>
      <c r="R4156" t="s">
        <v>33</v>
      </c>
      <c r="S4156" t="s">
        <v>42</v>
      </c>
      <c r="T4156" t="s">
        <v>35</v>
      </c>
      <c r="U4156" s="1" t="s">
        <v>36</v>
      </c>
      <c r="V4156">
        <v>2</v>
      </c>
      <c r="W4156">
        <v>0</v>
      </c>
      <c r="X4156">
        <v>0</v>
      </c>
      <c r="Y4156">
        <v>0</v>
      </c>
      <c r="Z4156">
        <v>0</v>
      </c>
    </row>
    <row r="4157" spans="1:26" x14ac:dyDescent="0.25">
      <c r="A4157">
        <v>107082750</v>
      </c>
      <c r="B4157" t="s">
        <v>108</v>
      </c>
      <c r="C4157" t="s">
        <v>45</v>
      </c>
      <c r="D4157">
        <v>50018945</v>
      </c>
      <c r="E4157">
        <v>29000017</v>
      </c>
      <c r="F4157">
        <v>7.9560000000000004</v>
      </c>
      <c r="G4157">
        <v>50034580</v>
      </c>
      <c r="H4157">
        <v>3.7999999999999999E-2</v>
      </c>
      <c r="I4157">
        <v>2022</v>
      </c>
      <c r="J4157" t="s">
        <v>167</v>
      </c>
      <c r="K4157" t="s">
        <v>55</v>
      </c>
      <c r="L4157" s="127">
        <v>0.61805555555555558</v>
      </c>
      <c r="M4157" t="s">
        <v>28</v>
      </c>
      <c r="N4157" t="s">
        <v>49</v>
      </c>
      <c r="O4157" t="s">
        <v>30</v>
      </c>
      <c r="P4157" t="s">
        <v>54</v>
      </c>
      <c r="Q4157" t="s">
        <v>41</v>
      </c>
      <c r="R4157" t="s">
        <v>33</v>
      </c>
      <c r="S4157" t="s">
        <v>42</v>
      </c>
      <c r="T4157" t="s">
        <v>35</v>
      </c>
      <c r="U4157" s="1" t="s">
        <v>43</v>
      </c>
      <c r="V4157">
        <v>4</v>
      </c>
      <c r="W4157">
        <v>0</v>
      </c>
      <c r="X4157">
        <v>0</v>
      </c>
      <c r="Y4157">
        <v>0</v>
      </c>
      <c r="Z4157">
        <v>4</v>
      </c>
    </row>
    <row r="4158" spans="1:26" x14ac:dyDescent="0.25">
      <c r="A4158">
        <v>107082844</v>
      </c>
      <c r="B4158" t="s">
        <v>25</v>
      </c>
      <c r="C4158" t="s">
        <v>45</v>
      </c>
      <c r="D4158">
        <v>50015732</v>
      </c>
      <c r="E4158">
        <v>40001319</v>
      </c>
      <c r="F4158">
        <v>2.3519999999999999</v>
      </c>
      <c r="G4158">
        <v>50010907</v>
      </c>
      <c r="H4158">
        <v>0</v>
      </c>
      <c r="I4158">
        <v>2022</v>
      </c>
      <c r="J4158" t="s">
        <v>167</v>
      </c>
      <c r="K4158" t="s">
        <v>27</v>
      </c>
      <c r="L4158" s="127">
        <v>0.33680555555555558</v>
      </c>
      <c r="M4158" t="s">
        <v>28</v>
      </c>
      <c r="N4158" t="s">
        <v>49</v>
      </c>
      <c r="O4158" t="s">
        <v>30</v>
      </c>
      <c r="P4158" t="s">
        <v>31</v>
      </c>
      <c r="Q4158" t="s">
        <v>41</v>
      </c>
      <c r="R4158" t="s">
        <v>50</v>
      </c>
      <c r="S4158" t="s">
        <v>42</v>
      </c>
      <c r="T4158" t="s">
        <v>35</v>
      </c>
      <c r="U4158" s="1" t="s">
        <v>36</v>
      </c>
      <c r="V4158">
        <v>2</v>
      </c>
      <c r="W4158">
        <v>0</v>
      </c>
      <c r="X4158">
        <v>0</v>
      </c>
      <c r="Y4158">
        <v>0</v>
      </c>
      <c r="Z4158">
        <v>0</v>
      </c>
    </row>
    <row r="4159" spans="1:26" x14ac:dyDescent="0.25">
      <c r="A4159">
        <v>107082852</v>
      </c>
      <c r="B4159" t="s">
        <v>25</v>
      </c>
      <c r="C4159" t="s">
        <v>122</v>
      </c>
      <c r="D4159">
        <v>40003015</v>
      </c>
      <c r="E4159">
        <v>40003015</v>
      </c>
      <c r="F4159">
        <v>1.5720000000000001</v>
      </c>
      <c r="G4159">
        <v>50028366</v>
      </c>
      <c r="H4159">
        <v>0.14699999999999999</v>
      </c>
      <c r="I4159">
        <v>2022</v>
      </c>
      <c r="J4159" t="s">
        <v>167</v>
      </c>
      <c r="K4159" t="s">
        <v>55</v>
      </c>
      <c r="L4159" s="127">
        <v>0.83819444444444446</v>
      </c>
      <c r="M4159" t="s">
        <v>40</v>
      </c>
      <c r="N4159" t="s">
        <v>29</v>
      </c>
      <c r="O4159" t="s">
        <v>30</v>
      </c>
      <c r="P4159" t="s">
        <v>68</v>
      </c>
      <c r="Q4159" t="s">
        <v>41</v>
      </c>
      <c r="R4159" t="s">
        <v>33</v>
      </c>
      <c r="S4159" t="s">
        <v>42</v>
      </c>
      <c r="T4159" t="s">
        <v>47</v>
      </c>
      <c r="U4159" s="1" t="s">
        <v>43</v>
      </c>
      <c r="V4159">
        <v>2</v>
      </c>
      <c r="W4159">
        <v>0</v>
      </c>
      <c r="X4159">
        <v>0</v>
      </c>
      <c r="Y4159">
        <v>0</v>
      </c>
      <c r="Z4159">
        <v>1</v>
      </c>
    </row>
    <row r="4160" spans="1:26" x14ac:dyDescent="0.25">
      <c r="A4160">
        <v>107083038</v>
      </c>
      <c r="B4160" t="s">
        <v>112</v>
      </c>
      <c r="C4160" t="s">
        <v>65</v>
      </c>
      <c r="D4160">
        <v>10000095</v>
      </c>
      <c r="E4160">
        <v>10000095</v>
      </c>
      <c r="F4160">
        <v>2.2890000000000001</v>
      </c>
      <c r="G4160">
        <v>40001793</v>
      </c>
      <c r="H4160">
        <v>1.1000000000000001</v>
      </c>
      <c r="I4160">
        <v>2022</v>
      </c>
      <c r="J4160" t="s">
        <v>167</v>
      </c>
      <c r="K4160" t="s">
        <v>39</v>
      </c>
      <c r="L4160" s="127">
        <v>0.85138888888888886</v>
      </c>
      <c r="M4160" t="s">
        <v>28</v>
      </c>
      <c r="N4160" t="s">
        <v>49</v>
      </c>
      <c r="O4160" t="s">
        <v>30</v>
      </c>
      <c r="P4160" t="s">
        <v>31</v>
      </c>
      <c r="Q4160" t="s">
        <v>41</v>
      </c>
      <c r="R4160" t="s">
        <v>33</v>
      </c>
      <c r="S4160" t="s">
        <v>42</v>
      </c>
      <c r="T4160" t="s">
        <v>57</v>
      </c>
      <c r="U4160" s="1" t="s">
        <v>36</v>
      </c>
      <c r="V4160">
        <v>2</v>
      </c>
      <c r="W4160">
        <v>0</v>
      </c>
      <c r="X4160">
        <v>0</v>
      </c>
      <c r="Y4160">
        <v>0</v>
      </c>
      <c r="Z4160">
        <v>0</v>
      </c>
    </row>
    <row r="4161" spans="1:26" x14ac:dyDescent="0.25">
      <c r="A4161">
        <v>107083064</v>
      </c>
      <c r="B4161" t="s">
        <v>25</v>
      </c>
      <c r="C4161" t="s">
        <v>65</v>
      </c>
      <c r="D4161">
        <v>10000040</v>
      </c>
      <c r="E4161">
        <v>10000040</v>
      </c>
      <c r="F4161">
        <v>26.978999999999999</v>
      </c>
      <c r="G4161">
        <v>40002703</v>
      </c>
      <c r="H4161">
        <v>0.4</v>
      </c>
      <c r="I4161">
        <v>2022</v>
      </c>
      <c r="J4161" t="s">
        <v>167</v>
      </c>
      <c r="K4161" t="s">
        <v>60</v>
      </c>
      <c r="L4161" s="127">
        <v>0.68611111111111101</v>
      </c>
      <c r="M4161" t="s">
        <v>28</v>
      </c>
      <c r="N4161" t="s">
        <v>49</v>
      </c>
      <c r="O4161" t="s">
        <v>30</v>
      </c>
      <c r="P4161" t="s">
        <v>54</v>
      </c>
      <c r="Q4161" t="s">
        <v>41</v>
      </c>
      <c r="R4161" t="s">
        <v>33</v>
      </c>
      <c r="S4161" t="s">
        <v>42</v>
      </c>
      <c r="T4161" t="s">
        <v>35</v>
      </c>
      <c r="U4161" s="1" t="s">
        <v>43</v>
      </c>
      <c r="V4161">
        <v>6</v>
      </c>
      <c r="W4161">
        <v>0</v>
      </c>
      <c r="X4161">
        <v>0</v>
      </c>
      <c r="Y4161">
        <v>0</v>
      </c>
      <c r="Z4161">
        <v>1</v>
      </c>
    </row>
    <row r="4162" spans="1:26" x14ac:dyDescent="0.25">
      <c r="A4162">
        <v>107083128</v>
      </c>
      <c r="B4162" t="s">
        <v>112</v>
      </c>
      <c r="C4162" t="s">
        <v>65</v>
      </c>
      <c r="D4162">
        <v>10000095</v>
      </c>
      <c r="E4162">
        <v>10000095</v>
      </c>
      <c r="F4162">
        <v>5.6820000000000004</v>
      </c>
      <c r="G4162">
        <v>40001808</v>
      </c>
      <c r="H4162">
        <v>0.2</v>
      </c>
      <c r="I4162">
        <v>2022</v>
      </c>
      <c r="J4162" t="s">
        <v>167</v>
      </c>
      <c r="K4162" t="s">
        <v>58</v>
      </c>
      <c r="L4162" s="127">
        <v>0.11527777777777777</v>
      </c>
      <c r="M4162" t="s">
        <v>28</v>
      </c>
      <c r="N4162" t="s">
        <v>29</v>
      </c>
      <c r="O4162" t="s">
        <v>30</v>
      </c>
      <c r="P4162" t="s">
        <v>54</v>
      </c>
      <c r="Q4162" t="s">
        <v>41</v>
      </c>
      <c r="R4162" t="s">
        <v>33</v>
      </c>
      <c r="S4162" t="s">
        <v>42</v>
      </c>
      <c r="T4162" t="s">
        <v>57</v>
      </c>
      <c r="U4162" s="1" t="s">
        <v>64</v>
      </c>
      <c r="V4162">
        <v>1</v>
      </c>
      <c r="W4162">
        <v>0</v>
      </c>
      <c r="X4162">
        <v>0</v>
      </c>
      <c r="Y4162">
        <v>1</v>
      </c>
      <c r="Z4162">
        <v>0</v>
      </c>
    </row>
    <row r="4163" spans="1:26" x14ac:dyDescent="0.25">
      <c r="A4163">
        <v>107083173</v>
      </c>
      <c r="B4163" t="s">
        <v>248</v>
      </c>
      <c r="C4163" t="s">
        <v>38</v>
      </c>
      <c r="D4163">
        <v>20000019</v>
      </c>
      <c r="E4163">
        <v>20000019</v>
      </c>
      <c r="F4163">
        <v>12.49</v>
      </c>
      <c r="G4163">
        <v>40001366</v>
      </c>
      <c r="H4163">
        <v>0.1</v>
      </c>
      <c r="I4163">
        <v>2022</v>
      </c>
      <c r="J4163" t="s">
        <v>167</v>
      </c>
      <c r="K4163" t="s">
        <v>55</v>
      </c>
      <c r="L4163" s="127">
        <v>0.61597222222222225</v>
      </c>
      <c r="M4163" t="s">
        <v>28</v>
      </c>
      <c r="N4163" t="s">
        <v>49</v>
      </c>
      <c r="O4163" t="s">
        <v>30</v>
      </c>
      <c r="P4163" t="s">
        <v>54</v>
      </c>
      <c r="Q4163" t="s">
        <v>41</v>
      </c>
      <c r="R4163" t="s">
        <v>33</v>
      </c>
      <c r="S4163" t="s">
        <v>42</v>
      </c>
      <c r="T4163" t="s">
        <v>35</v>
      </c>
      <c r="U4163" s="1" t="s">
        <v>36</v>
      </c>
      <c r="V4163">
        <v>2</v>
      </c>
      <c r="W4163">
        <v>0</v>
      </c>
      <c r="X4163">
        <v>0</v>
      </c>
      <c r="Y4163">
        <v>0</v>
      </c>
      <c r="Z4163">
        <v>0</v>
      </c>
    </row>
    <row r="4164" spans="1:26" x14ac:dyDescent="0.25">
      <c r="A4164">
        <v>107083182</v>
      </c>
      <c r="B4164" t="s">
        <v>137</v>
      </c>
      <c r="C4164" t="s">
        <v>38</v>
      </c>
      <c r="D4164">
        <v>20000023</v>
      </c>
      <c r="E4164">
        <v>20000023</v>
      </c>
      <c r="F4164">
        <v>6.39</v>
      </c>
      <c r="G4164">
        <v>40001119</v>
      </c>
      <c r="H4164">
        <v>0.1</v>
      </c>
      <c r="I4164">
        <v>2022</v>
      </c>
      <c r="J4164" t="s">
        <v>167</v>
      </c>
      <c r="K4164" t="s">
        <v>55</v>
      </c>
      <c r="L4164" s="127">
        <v>0.46597222222222223</v>
      </c>
      <c r="M4164" t="s">
        <v>28</v>
      </c>
      <c r="N4164" t="s">
        <v>49</v>
      </c>
      <c r="O4164" t="s">
        <v>30</v>
      </c>
      <c r="P4164" t="s">
        <v>54</v>
      </c>
      <c r="Q4164" t="s">
        <v>41</v>
      </c>
      <c r="R4164" t="s">
        <v>50</v>
      </c>
      <c r="S4164" t="s">
        <v>42</v>
      </c>
      <c r="T4164" t="s">
        <v>35</v>
      </c>
      <c r="U4164" s="1" t="s">
        <v>36</v>
      </c>
      <c r="V4164">
        <v>2</v>
      </c>
      <c r="W4164">
        <v>0</v>
      </c>
      <c r="X4164">
        <v>0</v>
      </c>
      <c r="Y4164">
        <v>0</v>
      </c>
      <c r="Z4164">
        <v>0</v>
      </c>
    </row>
    <row r="4165" spans="1:26" x14ac:dyDescent="0.25">
      <c r="A4165">
        <v>107083259</v>
      </c>
      <c r="B4165" t="s">
        <v>106</v>
      </c>
      <c r="C4165" t="s">
        <v>45</v>
      </c>
      <c r="D4165">
        <v>50025193</v>
      </c>
      <c r="E4165">
        <v>20000401</v>
      </c>
      <c r="F4165">
        <v>2.0459999999999998</v>
      </c>
      <c r="G4165">
        <v>50011801</v>
      </c>
      <c r="H4165">
        <v>2.4E-2</v>
      </c>
      <c r="I4165">
        <v>2022</v>
      </c>
      <c r="J4165" t="s">
        <v>167</v>
      </c>
      <c r="K4165" t="s">
        <v>55</v>
      </c>
      <c r="L4165" s="127">
        <v>0.51874999999999993</v>
      </c>
      <c r="M4165" t="s">
        <v>28</v>
      </c>
      <c r="N4165" t="s">
        <v>49</v>
      </c>
      <c r="P4165" t="s">
        <v>68</v>
      </c>
      <c r="Q4165" t="s">
        <v>41</v>
      </c>
      <c r="S4165" t="s">
        <v>42</v>
      </c>
      <c r="T4165" t="s">
        <v>35</v>
      </c>
      <c r="U4165" s="1" t="s">
        <v>36</v>
      </c>
      <c r="V4165">
        <v>2</v>
      </c>
      <c r="W4165">
        <v>0</v>
      </c>
      <c r="X4165">
        <v>0</v>
      </c>
      <c r="Y4165">
        <v>0</v>
      </c>
      <c r="Z4165">
        <v>0</v>
      </c>
    </row>
    <row r="4166" spans="1:26" x14ac:dyDescent="0.25">
      <c r="A4166">
        <v>107083463</v>
      </c>
      <c r="B4166" t="s">
        <v>81</v>
      </c>
      <c r="C4166" t="s">
        <v>45</v>
      </c>
      <c r="D4166">
        <v>50028612</v>
      </c>
      <c r="E4166">
        <v>50028612</v>
      </c>
      <c r="F4166">
        <v>7.2670000000000003</v>
      </c>
      <c r="G4166">
        <v>50021202</v>
      </c>
      <c r="H4166">
        <v>0</v>
      </c>
      <c r="I4166">
        <v>2022</v>
      </c>
      <c r="J4166" t="s">
        <v>167</v>
      </c>
      <c r="K4166" t="s">
        <v>27</v>
      </c>
      <c r="L4166" s="127">
        <v>0.36319444444444443</v>
      </c>
      <c r="M4166" t="s">
        <v>28</v>
      </c>
      <c r="N4166" t="s">
        <v>49</v>
      </c>
      <c r="O4166" t="s">
        <v>30</v>
      </c>
      <c r="P4166" t="s">
        <v>31</v>
      </c>
      <c r="Q4166" t="s">
        <v>41</v>
      </c>
      <c r="R4166" t="s">
        <v>61</v>
      </c>
      <c r="S4166" t="s">
        <v>42</v>
      </c>
      <c r="T4166" t="s">
        <v>35</v>
      </c>
      <c r="U4166" s="1" t="s">
        <v>36</v>
      </c>
      <c r="V4166">
        <v>3</v>
      </c>
      <c r="W4166">
        <v>0</v>
      </c>
      <c r="X4166">
        <v>0</v>
      </c>
      <c r="Y4166">
        <v>0</v>
      </c>
      <c r="Z4166">
        <v>0</v>
      </c>
    </row>
    <row r="4167" spans="1:26" x14ac:dyDescent="0.25">
      <c r="A4167">
        <v>107083472</v>
      </c>
      <c r="B4167" t="s">
        <v>81</v>
      </c>
      <c r="C4167" t="s">
        <v>45</v>
      </c>
      <c r="F4167">
        <v>999.99900000000002</v>
      </c>
      <c r="H4167">
        <v>3.0000000000000001E-3</v>
      </c>
      <c r="I4167">
        <v>2022</v>
      </c>
      <c r="J4167" t="s">
        <v>167</v>
      </c>
      <c r="K4167" t="s">
        <v>48</v>
      </c>
      <c r="L4167" s="127">
        <v>0.54513888888888895</v>
      </c>
      <c r="M4167" t="s">
        <v>28</v>
      </c>
      <c r="N4167" t="s">
        <v>49</v>
      </c>
      <c r="O4167" t="s">
        <v>30</v>
      </c>
      <c r="P4167" t="s">
        <v>54</v>
      </c>
      <c r="Q4167" t="s">
        <v>41</v>
      </c>
      <c r="R4167" t="s">
        <v>33</v>
      </c>
      <c r="S4167" t="s">
        <v>42</v>
      </c>
      <c r="T4167" t="s">
        <v>35</v>
      </c>
      <c r="U4167" s="1" t="s">
        <v>36</v>
      </c>
      <c r="V4167">
        <v>2</v>
      </c>
      <c r="W4167">
        <v>0</v>
      </c>
      <c r="X4167">
        <v>0</v>
      </c>
      <c r="Y4167">
        <v>0</v>
      </c>
      <c r="Z4167">
        <v>0</v>
      </c>
    </row>
    <row r="4168" spans="1:26" x14ac:dyDescent="0.25">
      <c r="A4168">
        <v>107083656</v>
      </c>
      <c r="B4168" t="s">
        <v>81</v>
      </c>
      <c r="C4168" t="s">
        <v>45</v>
      </c>
      <c r="D4168">
        <v>50031200</v>
      </c>
      <c r="E4168">
        <v>50031200</v>
      </c>
      <c r="F4168">
        <v>0.66700000000000004</v>
      </c>
      <c r="G4168">
        <v>50006592</v>
      </c>
      <c r="H4168">
        <v>0</v>
      </c>
      <c r="I4168">
        <v>2022</v>
      </c>
      <c r="J4168" t="s">
        <v>167</v>
      </c>
      <c r="K4168" t="s">
        <v>27</v>
      </c>
      <c r="L4168" s="127">
        <v>0.84097222222222223</v>
      </c>
      <c r="M4168" t="s">
        <v>28</v>
      </c>
      <c r="N4168" t="s">
        <v>49</v>
      </c>
      <c r="O4168" t="s">
        <v>30</v>
      </c>
      <c r="P4168" t="s">
        <v>31</v>
      </c>
      <c r="Q4168" t="s">
        <v>41</v>
      </c>
      <c r="R4168" t="s">
        <v>33</v>
      </c>
      <c r="S4168" t="s">
        <v>42</v>
      </c>
      <c r="T4168" t="s">
        <v>47</v>
      </c>
      <c r="U4168" s="1" t="s">
        <v>116</v>
      </c>
      <c r="V4168">
        <v>2</v>
      </c>
      <c r="W4168">
        <v>0</v>
      </c>
      <c r="X4168">
        <v>0</v>
      </c>
      <c r="Y4168">
        <v>0</v>
      </c>
      <c r="Z4168">
        <v>0</v>
      </c>
    </row>
    <row r="4169" spans="1:26" x14ac:dyDescent="0.25">
      <c r="A4169">
        <v>107083832</v>
      </c>
      <c r="B4169" t="s">
        <v>81</v>
      </c>
      <c r="C4169" t="s">
        <v>45</v>
      </c>
      <c r="D4169">
        <v>50031062</v>
      </c>
      <c r="E4169">
        <v>20000029</v>
      </c>
      <c r="F4169">
        <v>14.352</v>
      </c>
      <c r="G4169">
        <v>50002335</v>
      </c>
      <c r="H4169">
        <v>0</v>
      </c>
      <c r="I4169">
        <v>2022</v>
      </c>
      <c r="J4169" t="s">
        <v>167</v>
      </c>
      <c r="K4169" t="s">
        <v>58</v>
      </c>
      <c r="L4169" s="127">
        <v>0.9472222222222223</v>
      </c>
      <c r="M4169" t="s">
        <v>28</v>
      </c>
      <c r="N4169" t="s">
        <v>49</v>
      </c>
      <c r="O4169" t="s">
        <v>30</v>
      </c>
      <c r="P4169" t="s">
        <v>54</v>
      </c>
      <c r="Q4169" t="s">
        <v>41</v>
      </c>
      <c r="R4169" t="s">
        <v>33</v>
      </c>
      <c r="S4169" t="s">
        <v>42</v>
      </c>
      <c r="T4169" t="s">
        <v>47</v>
      </c>
      <c r="U4169" s="1" t="s">
        <v>43</v>
      </c>
      <c r="V4169">
        <v>2</v>
      </c>
      <c r="W4169">
        <v>0</v>
      </c>
      <c r="X4169">
        <v>0</v>
      </c>
      <c r="Y4169">
        <v>0</v>
      </c>
      <c r="Z4169">
        <v>2</v>
      </c>
    </row>
    <row r="4170" spans="1:26" x14ac:dyDescent="0.25">
      <c r="A4170">
        <v>107083861</v>
      </c>
      <c r="B4170" t="s">
        <v>91</v>
      </c>
      <c r="C4170" t="s">
        <v>45</v>
      </c>
      <c r="D4170">
        <v>50004516</v>
      </c>
      <c r="E4170">
        <v>50004516</v>
      </c>
      <c r="F4170">
        <v>999.99900000000002</v>
      </c>
      <c r="H4170">
        <v>0</v>
      </c>
      <c r="I4170">
        <v>2022</v>
      </c>
      <c r="J4170" t="s">
        <v>167</v>
      </c>
      <c r="K4170" t="s">
        <v>55</v>
      </c>
      <c r="L4170" s="127">
        <v>0.92569444444444438</v>
      </c>
      <c r="M4170" t="s">
        <v>28</v>
      </c>
      <c r="N4170" t="s">
        <v>49</v>
      </c>
      <c r="P4170" t="s">
        <v>68</v>
      </c>
      <c r="Q4170" t="s">
        <v>41</v>
      </c>
      <c r="R4170" t="s">
        <v>33</v>
      </c>
      <c r="S4170" t="s">
        <v>42</v>
      </c>
      <c r="T4170" t="s">
        <v>47</v>
      </c>
      <c r="U4170" s="1" t="s">
        <v>36</v>
      </c>
      <c r="V4170">
        <v>1</v>
      </c>
      <c r="W4170">
        <v>0</v>
      </c>
      <c r="X4170">
        <v>0</v>
      </c>
      <c r="Y4170">
        <v>0</v>
      </c>
      <c r="Z4170">
        <v>0</v>
      </c>
    </row>
    <row r="4171" spans="1:26" x14ac:dyDescent="0.25">
      <c r="A4171">
        <v>107084180</v>
      </c>
      <c r="B4171" t="s">
        <v>114</v>
      </c>
      <c r="C4171" t="s">
        <v>67</v>
      </c>
      <c r="D4171">
        <v>30000042</v>
      </c>
      <c r="E4171">
        <v>30000042</v>
      </c>
      <c r="F4171">
        <v>13.661</v>
      </c>
      <c r="G4171">
        <v>40001704</v>
      </c>
      <c r="H4171">
        <v>0</v>
      </c>
      <c r="I4171">
        <v>2022</v>
      </c>
      <c r="J4171" t="s">
        <v>167</v>
      </c>
      <c r="K4171" t="s">
        <v>48</v>
      </c>
      <c r="L4171" s="127">
        <v>0.8618055555555556</v>
      </c>
      <c r="M4171" t="s">
        <v>28</v>
      </c>
      <c r="N4171" t="s">
        <v>29</v>
      </c>
      <c r="O4171" t="s">
        <v>30</v>
      </c>
      <c r="P4171" t="s">
        <v>31</v>
      </c>
      <c r="Q4171" t="s">
        <v>41</v>
      </c>
      <c r="R4171" t="s">
        <v>61</v>
      </c>
      <c r="S4171" t="s">
        <v>42</v>
      </c>
      <c r="T4171" t="s">
        <v>57</v>
      </c>
      <c r="U4171" s="1" t="s">
        <v>36</v>
      </c>
      <c r="V4171">
        <v>2</v>
      </c>
      <c r="W4171">
        <v>0</v>
      </c>
      <c r="X4171">
        <v>0</v>
      </c>
      <c r="Y4171">
        <v>0</v>
      </c>
      <c r="Z4171">
        <v>0</v>
      </c>
    </row>
    <row r="4172" spans="1:26" x14ac:dyDescent="0.25">
      <c r="A4172">
        <v>107084184</v>
      </c>
      <c r="B4172" t="s">
        <v>114</v>
      </c>
      <c r="C4172" t="s">
        <v>65</v>
      </c>
      <c r="D4172">
        <v>10000095</v>
      </c>
      <c r="E4172">
        <v>10000095</v>
      </c>
      <c r="F4172">
        <v>0.56000000000000005</v>
      </c>
      <c r="G4172">
        <v>30000050</v>
      </c>
      <c r="H4172">
        <v>1</v>
      </c>
      <c r="I4172">
        <v>2022</v>
      </c>
      <c r="J4172" t="s">
        <v>167</v>
      </c>
      <c r="K4172" t="s">
        <v>55</v>
      </c>
      <c r="L4172" s="127">
        <v>0.27777777777777779</v>
      </c>
      <c r="M4172" t="s">
        <v>28</v>
      </c>
      <c r="N4172" t="s">
        <v>49</v>
      </c>
      <c r="O4172" t="s">
        <v>30</v>
      </c>
      <c r="P4172" t="s">
        <v>31</v>
      </c>
      <c r="Q4172" t="s">
        <v>41</v>
      </c>
      <c r="R4172" t="s">
        <v>33</v>
      </c>
      <c r="S4172" t="s">
        <v>42</v>
      </c>
      <c r="T4172" t="s">
        <v>35</v>
      </c>
      <c r="U4172" s="1" t="s">
        <v>43</v>
      </c>
      <c r="V4172">
        <v>2</v>
      </c>
      <c r="W4172">
        <v>0</v>
      </c>
      <c r="X4172">
        <v>0</v>
      </c>
      <c r="Y4172">
        <v>0</v>
      </c>
      <c r="Z4172">
        <v>1</v>
      </c>
    </row>
    <row r="4173" spans="1:26" x14ac:dyDescent="0.25">
      <c r="A4173">
        <v>107084205</v>
      </c>
      <c r="B4173" t="s">
        <v>114</v>
      </c>
      <c r="C4173" t="s">
        <v>65</v>
      </c>
      <c r="D4173">
        <v>10000095</v>
      </c>
      <c r="E4173">
        <v>10000095</v>
      </c>
      <c r="F4173">
        <v>0.32</v>
      </c>
      <c r="G4173">
        <v>200780</v>
      </c>
      <c r="H4173">
        <v>0.5</v>
      </c>
      <c r="I4173">
        <v>2022</v>
      </c>
      <c r="J4173" t="s">
        <v>167</v>
      </c>
      <c r="K4173" t="s">
        <v>55</v>
      </c>
      <c r="L4173" s="127">
        <v>0.4777777777777778</v>
      </c>
      <c r="M4173" t="s">
        <v>28</v>
      </c>
      <c r="N4173" t="s">
        <v>49</v>
      </c>
      <c r="O4173" t="s">
        <v>30</v>
      </c>
      <c r="P4173" t="s">
        <v>68</v>
      </c>
      <c r="Q4173" t="s">
        <v>41</v>
      </c>
      <c r="R4173" t="s">
        <v>33</v>
      </c>
      <c r="S4173" t="s">
        <v>42</v>
      </c>
      <c r="T4173" t="s">
        <v>35</v>
      </c>
      <c r="U4173" s="1" t="s">
        <v>36</v>
      </c>
      <c r="V4173">
        <v>1</v>
      </c>
      <c r="W4173">
        <v>0</v>
      </c>
      <c r="X4173">
        <v>0</v>
      </c>
      <c r="Y4173">
        <v>0</v>
      </c>
      <c r="Z4173">
        <v>0</v>
      </c>
    </row>
    <row r="4174" spans="1:26" x14ac:dyDescent="0.25">
      <c r="A4174">
        <v>107084225</v>
      </c>
      <c r="B4174" t="s">
        <v>256</v>
      </c>
      <c r="C4174" t="s">
        <v>67</v>
      </c>
      <c r="D4174">
        <v>30000055</v>
      </c>
      <c r="E4174">
        <v>30000055</v>
      </c>
      <c r="F4174">
        <v>18.245000000000001</v>
      </c>
      <c r="G4174">
        <v>40001005</v>
      </c>
      <c r="H4174">
        <v>0.46</v>
      </c>
      <c r="I4174">
        <v>2022</v>
      </c>
      <c r="J4174" t="s">
        <v>167</v>
      </c>
      <c r="K4174" t="s">
        <v>48</v>
      </c>
      <c r="L4174" s="127">
        <v>0.31388888888888888</v>
      </c>
      <c r="M4174" t="s">
        <v>77</v>
      </c>
      <c r="N4174" t="s">
        <v>49</v>
      </c>
      <c r="O4174" t="s">
        <v>30</v>
      </c>
      <c r="P4174" t="s">
        <v>54</v>
      </c>
      <c r="Q4174" t="s">
        <v>41</v>
      </c>
      <c r="R4174" t="s">
        <v>33</v>
      </c>
      <c r="S4174" t="s">
        <v>42</v>
      </c>
      <c r="T4174" t="s">
        <v>35</v>
      </c>
      <c r="U4174" s="1" t="s">
        <v>36</v>
      </c>
      <c r="V4174">
        <v>4</v>
      </c>
      <c r="W4174">
        <v>0</v>
      </c>
      <c r="X4174">
        <v>0</v>
      </c>
      <c r="Y4174">
        <v>0</v>
      </c>
      <c r="Z4174">
        <v>0</v>
      </c>
    </row>
    <row r="4175" spans="1:26" x14ac:dyDescent="0.25">
      <c r="A4175">
        <v>107084248</v>
      </c>
      <c r="B4175" t="s">
        <v>104</v>
      </c>
      <c r="C4175" t="s">
        <v>38</v>
      </c>
      <c r="D4175">
        <v>20000064</v>
      </c>
      <c r="E4175">
        <v>20000064</v>
      </c>
      <c r="F4175">
        <v>16.452000000000002</v>
      </c>
      <c r="G4175">
        <v>40001578</v>
      </c>
      <c r="H4175">
        <v>0.3</v>
      </c>
      <c r="I4175">
        <v>2022</v>
      </c>
      <c r="J4175" t="s">
        <v>167</v>
      </c>
      <c r="K4175" t="s">
        <v>27</v>
      </c>
      <c r="L4175" s="127">
        <v>0.5131944444444444</v>
      </c>
      <c r="M4175" t="s">
        <v>40</v>
      </c>
      <c r="N4175" t="s">
        <v>49</v>
      </c>
      <c r="O4175" t="s">
        <v>30</v>
      </c>
      <c r="P4175" t="s">
        <v>54</v>
      </c>
      <c r="Q4175" t="s">
        <v>41</v>
      </c>
      <c r="R4175" t="s">
        <v>33</v>
      </c>
      <c r="S4175" t="s">
        <v>42</v>
      </c>
      <c r="T4175" t="s">
        <v>35</v>
      </c>
      <c r="U4175" s="1" t="s">
        <v>36</v>
      </c>
      <c r="V4175">
        <v>2</v>
      </c>
      <c r="W4175">
        <v>0</v>
      </c>
      <c r="X4175">
        <v>0</v>
      </c>
      <c r="Y4175">
        <v>0</v>
      </c>
      <c r="Z4175">
        <v>0</v>
      </c>
    </row>
    <row r="4176" spans="1:26" x14ac:dyDescent="0.25">
      <c r="A4176">
        <v>107084265</v>
      </c>
      <c r="B4176" t="s">
        <v>261</v>
      </c>
      <c r="C4176" t="s">
        <v>67</v>
      </c>
      <c r="D4176">
        <v>30000028</v>
      </c>
      <c r="E4176">
        <v>30000028</v>
      </c>
      <c r="F4176">
        <v>5.4749999999999996</v>
      </c>
      <c r="G4176">
        <v>40001235</v>
      </c>
      <c r="H4176">
        <v>3.7999999999999999E-2</v>
      </c>
      <c r="I4176">
        <v>2022</v>
      </c>
      <c r="J4176" t="s">
        <v>167</v>
      </c>
      <c r="K4176" t="s">
        <v>48</v>
      </c>
      <c r="L4176" s="127">
        <v>0.67499999999999993</v>
      </c>
      <c r="M4176" t="s">
        <v>51</v>
      </c>
      <c r="N4176" t="s">
        <v>49</v>
      </c>
      <c r="O4176" t="s">
        <v>30</v>
      </c>
      <c r="P4176" t="s">
        <v>68</v>
      </c>
      <c r="Q4176" t="s">
        <v>41</v>
      </c>
      <c r="R4176" t="s">
        <v>33</v>
      </c>
      <c r="S4176" t="s">
        <v>42</v>
      </c>
      <c r="T4176" t="s">
        <v>35</v>
      </c>
      <c r="U4176" s="1" t="s">
        <v>64</v>
      </c>
      <c r="V4176">
        <v>5</v>
      </c>
      <c r="W4176">
        <v>0</v>
      </c>
      <c r="X4176">
        <v>0</v>
      </c>
      <c r="Y4176">
        <v>1</v>
      </c>
      <c r="Z4176">
        <v>0</v>
      </c>
    </row>
    <row r="4177" spans="1:26" x14ac:dyDescent="0.25">
      <c r="A4177">
        <v>107084311</v>
      </c>
      <c r="B4177" t="s">
        <v>106</v>
      </c>
      <c r="C4177" t="s">
        <v>65</v>
      </c>
      <c r="D4177">
        <v>10000095</v>
      </c>
      <c r="E4177">
        <v>10000095</v>
      </c>
      <c r="F4177">
        <v>19.018999999999998</v>
      </c>
      <c r="G4177">
        <v>200580</v>
      </c>
      <c r="H4177">
        <v>0</v>
      </c>
      <c r="I4177">
        <v>2022</v>
      </c>
      <c r="J4177" t="s">
        <v>167</v>
      </c>
      <c r="K4177" t="s">
        <v>27</v>
      </c>
      <c r="L4177" s="127">
        <v>0.29166666666666669</v>
      </c>
      <c r="M4177" t="s">
        <v>28</v>
      </c>
      <c r="N4177" t="s">
        <v>49</v>
      </c>
      <c r="O4177" t="s">
        <v>30</v>
      </c>
      <c r="P4177" t="s">
        <v>54</v>
      </c>
      <c r="Q4177" t="s">
        <v>41</v>
      </c>
      <c r="R4177" t="s">
        <v>56</v>
      </c>
      <c r="S4177" t="s">
        <v>42</v>
      </c>
      <c r="T4177" t="s">
        <v>35</v>
      </c>
      <c r="U4177" s="1" t="s">
        <v>36</v>
      </c>
      <c r="V4177">
        <v>3</v>
      </c>
      <c r="W4177">
        <v>0</v>
      </c>
      <c r="X4177">
        <v>0</v>
      </c>
      <c r="Y4177">
        <v>0</v>
      </c>
      <c r="Z4177">
        <v>0</v>
      </c>
    </row>
    <row r="4178" spans="1:26" x14ac:dyDescent="0.25">
      <c r="A4178">
        <v>107084316</v>
      </c>
      <c r="B4178" t="s">
        <v>114</v>
      </c>
      <c r="C4178" t="s">
        <v>65</v>
      </c>
      <c r="D4178">
        <v>10000040</v>
      </c>
      <c r="E4178">
        <v>10000040</v>
      </c>
      <c r="F4178">
        <v>1.206</v>
      </c>
      <c r="G4178">
        <v>203110</v>
      </c>
      <c r="H4178">
        <v>0.05</v>
      </c>
      <c r="I4178">
        <v>2022</v>
      </c>
      <c r="J4178" t="s">
        <v>167</v>
      </c>
      <c r="K4178" t="s">
        <v>39</v>
      </c>
      <c r="L4178" s="127">
        <v>0.27916666666666667</v>
      </c>
      <c r="M4178" t="s">
        <v>28</v>
      </c>
      <c r="N4178" t="s">
        <v>49</v>
      </c>
      <c r="O4178" t="s">
        <v>30</v>
      </c>
      <c r="P4178" t="s">
        <v>54</v>
      </c>
      <c r="Q4178" t="s">
        <v>41</v>
      </c>
      <c r="R4178" t="s">
        <v>33</v>
      </c>
      <c r="S4178" t="s">
        <v>42</v>
      </c>
      <c r="T4178" t="s">
        <v>35</v>
      </c>
      <c r="U4178" s="1" t="s">
        <v>36</v>
      </c>
      <c r="V4178">
        <v>2</v>
      </c>
      <c r="W4178">
        <v>0</v>
      </c>
      <c r="X4178">
        <v>0</v>
      </c>
      <c r="Y4178">
        <v>0</v>
      </c>
      <c r="Z4178">
        <v>0</v>
      </c>
    </row>
    <row r="4179" spans="1:26" x14ac:dyDescent="0.25">
      <c r="A4179">
        <v>107084330</v>
      </c>
      <c r="B4179" t="s">
        <v>25</v>
      </c>
      <c r="C4179" t="s">
        <v>65</v>
      </c>
      <c r="D4179">
        <v>10000040</v>
      </c>
      <c r="E4179">
        <v>10000040</v>
      </c>
      <c r="F4179">
        <v>20.056999999999999</v>
      </c>
      <c r="G4179">
        <v>40002542</v>
      </c>
      <c r="H4179">
        <v>0.95</v>
      </c>
      <c r="I4179">
        <v>2022</v>
      </c>
      <c r="J4179" t="s">
        <v>167</v>
      </c>
      <c r="K4179" t="s">
        <v>27</v>
      </c>
      <c r="L4179" s="127">
        <v>0.64027777777777783</v>
      </c>
      <c r="M4179" t="s">
        <v>28</v>
      </c>
      <c r="N4179" t="s">
        <v>49</v>
      </c>
      <c r="O4179" t="s">
        <v>30</v>
      </c>
      <c r="P4179" t="s">
        <v>31</v>
      </c>
      <c r="Q4179" t="s">
        <v>41</v>
      </c>
      <c r="R4179" t="s">
        <v>66</v>
      </c>
      <c r="S4179" t="s">
        <v>42</v>
      </c>
      <c r="T4179" t="s">
        <v>35</v>
      </c>
      <c r="U4179" s="1" t="s">
        <v>36</v>
      </c>
      <c r="V4179">
        <v>2</v>
      </c>
      <c r="W4179">
        <v>0</v>
      </c>
      <c r="X4179">
        <v>0</v>
      </c>
      <c r="Y4179">
        <v>0</v>
      </c>
      <c r="Z4179">
        <v>0</v>
      </c>
    </row>
    <row r="4180" spans="1:26" x14ac:dyDescent="0.25">
      <c r="A4180">
        <v>107084343</v>
      </c>
      <c r="B4180" t="s">
        <v>81</v>
      </c>
      <c r="C4180" t="s">
        <v>65</v>
      </c>
      <c r="D4180">
        <v>10000485</v>
      </c>
      <c r="E4180">
        <v>10800485</v>
      </c>
      <c r="F4180">
        <v>21.617000000000001</v>
      </c>
      <c r="G4180">
        <v>50015564</v>
      </c>
      <c r="H4180">
        <v>0.1</v>
      </c>
      <c r="I4180">
        <v>2022</v>
      </c>
      <c r="J4180" t="s">
        <v>167</v>
      </c>
      <c r="K4180" t="s">
        <v>48</v>
      </c>
      <c r="L4180" s="127">
        <v>0.76111111111111107</v>
      </c>
      <c r="M4180" t="s">
        <v>28</v>
      </c>
      <c r="N4180" t="s">
        <v>49</v>
      </c>
      <c r="O4180" t="s">
        <v>30</v>
      </c>
      <c r="P4180" t="s">
        <v>31</v>
      </c>
      <c r="Q4180" t="s">
        <v>41</v>
      </c>
      <c r="R4180" t="s">
        <v>33</v>
      </c>
      <c r="S4180" t="s">
        <v>42</v>
      </c>
      <c r="T4180" t="s">
        <v>35</v>
      </c>
      <c r="U4180" s="1" t="s">
        <v>36</v>
      </c>
      <c r="V4180">
        <v>2</v>
      </c>
      <c r="W4180">
        <v>0</v>
      </c>
      <c r="X4180">
        <v>0</v>
      </c>
      <c r="Y4180">
        <v>0</v>
      </c>
      <c r="Z4180">
        <v>0</v>
      </c>
    </row>
    <row r="4181" spans="1:26" x14ac:dyDescent="0.25">
      <c r="A4181">
        <v>107084345</v>
      </c>
      <c r="B4181" t="s">
        <v>86</v>
      </c>
      <c r="C4181" t="s">
        <v>65</v>
      </c>
      <c r="D4181">
        <v>10000026</v>
      </c>
      <c r="E4181">
        <v>10000026</v>
      </c>
      <c r="F4181">
        <v>24.655000000000001</v>
      </c>
      <c r="G4181">
        <v>200370</v>
      </c>
      <c r="H4181">
        <v>0.1</v>
      </c>
      <c r="I4181">
        <v>2022</v>
      </c>
      <c r="J4181" t="s">
        <v>167</v>
      </c>
      <c r="K4181" t="s">
        <v>60</v>
      </c>
      <c r="L4181" s="127">
        <v>0.43472222222222223</v>
      </c>
      <c r="M4181" t="s">
        <v>28</v>
      </c>
      <c r="N4181" t="s">
        <v>49</v>
      </c>
      <c r="O4181" t="s">
        <v>30</v>
      </c>
      <c r="P4181" t="s">
        <v>31</v>
      </c>
      <c r="Q4181" t="s">
        <v>41</v>
      </c>
      <c r="R4181" t="s">
        <v>33</v>
      </c>
      <c r="S4181" t="s">
        <v>42</v>
      </c>
      <c r="T4181" t="s">
        <v>35</v>
      </c>
      <c r="U4181" s="1" t="s">
        <v>36</v>
      </c>
      <c r="V4181">
        <v>3</v>
      </c>
      <c r="W4181">
        <v>0</v>
      </c>
      <c r="X4181">
        <v>0</v>
      </c>
      <c r="Y4181">
        <v>0</v>
      </c>
      <c r="Z4181">
        <v>0</v>
      </c>
    </row>
    <row r="4182" spans="1:26" x14ac:dyDescent="0.25">
      <c r="A4182">
        <v>107084363</v>
      </c>
      <c r="B4182" t="s">
        <v>25</v>
      </c>
      <c r="C4182" t="s">
        <v>65</v>
      </c>
      <c r="D4182">
        <v>10000040</v>
      </c>
      <c r="E4182">
        <v>10000040</v>
      </c>
      <c r="F4182">
        <v>19.212</v>
      </c>
      <c r="G4182">
        <v>40005220</v>
      </c>
      <c r="H4182">
        <v>1.7</v>
      </c>
      <c r="I4182">
        <v>2022</v>
      </c>
      <c r="J4182" t="s">
        <v>167</v>
      </c>
      <c r="K4182" t="s">
        <v>48</v>
      </c>
      <c r="L4182" s="127">
        <v>0.38125000000000003</v>
      </c>
      <c r="M4182" t="s">
        <v>28</v>
      </c>
      <c r="N4182" t="s">
        <v>29</v>
      </c>
      <c r="O4182" t="s">
        <v>30</v>
      </c>
      <c r="P4182" t="s">
        <v>54</v>
      </c>
      <c r="Q4182" t="s">
        <v>41</v>
      </c>
      <c r="R4182" t="s">
        <v>33</v>
      </c>
      <c r="S4182" t="s">
        <v>42</v>
      </c>
      <c r="T4182" t="s">
        <v>35</v>
      </c>
      <c r="U4182" s="1" t="s">
        <v>36</v>
      </c>
      <c r="V4182">
        <v>2</v>
      </c>
      <c r="W4182">
        <v>0</v>
      </c>
      <c r="X4182">
        <v>0</v>
      </c>
      <c r="Y4182">
        <v>0</v>
      </c>
      <c r="Z4182">
        <v>0</v>
      </c>
    </row>
    <row r="4183" spans="1:26" x14ac:dyDescent="0.25">
      <c r="A4183">
        <v>107084373</v>
      </c>
      <c r="B4183" t="s">
        <v>86</v>
      </c>
      <c r="C4183" t="s">
        <v>65</v>
      </c>
      <c r="D4183">
        <v>10000026</v>
      </c>
      <c r="E4183">
        <v>10000026</v>
      </c>
      <c r="F4183">
        <v>22.762</v>
      </c>
      <c r="G4183">
        <v>200340</v>
      </c>
      <c r="H4183">
        <v>1</v>
      </c>
      <c r="I4183">
        <v>2022</v>
      </c>
      <c r="J4183" t="s">
        <v>167</v>
      </c>
      <c r="K4183" t="s">
        <v>60</v>
      </c>
      <c r="L4183" s="127">
        <v>0.48055555555555557</v>
      </c>
      <c r="M4183" t="s">
        <v>28</v>
      </c>
      <c r="N4183" t="s">
        <v>49</v>
      </c>
      <c r="O4183" t="s">
        <v>30</v>
      </c>
      <c r="P4183" t="s">
        <v>54</v>
      </c>
      <c r="Q4183" t="s">
        <v>41</v>
      </c>
      <c r="R4183" t="s">
        <v>33</v>
      </c>
      <c r="S4183" t="s">
        <v>42</v>
      </c>
      <c r="T4183" t="s">
        <v>35</v>
      </c>
      <c r="U4183" s="1" t="s">
        <v>36</v>
      </c>
      <c r="V4183">
        <v>7</v>
      </c>
      <c r="W4183">
        <v>0</v>
      </c>
      <c r="X4183">
        <v>0</v>
      </c>
      <c r="Y4183">
        <v>0</v>
      </c>
      <c r="Z4183">
        <v>0</v>
      </c>
    </row>
    <row r="4184" spans="1:26" x14ac:dyDescent="0.25">
      <c r="A4184">
        <v>107084465</v>
      </c>
      <c r="B4184" t="s">
        <v>81</v>
      </c>
      <c r="C4184" t="s">
        <v>65</v>
      </c>
      <c r="D4184">
        <v>10000485</v>
      </c>
      <c r="E4184">
        <v>10800485</v>
      </c>
      <c r="F4184">
        <v>28.709</v>
      </c>
      <c r="G4184">
        <v>50025426</v>
      </c>
      <c r="H4184">
        <v>0.3</v>
      </c>
      <c r="I4184">
        <v>2022</v>
      </c>
      <c r="J4184" t="s">
        <v>167</v>
      </c>
      <c r="K4184" t="s">
        <v>27</v>
      </c>
      <c r="L4184" s="127">
        <v>0.41805555555555557</v>
      </c>
      <c r="M4184" t="s">
        <v>28</v>
      </c>
      <c r="N4184" t="s">
        <v>29</v>
      </c>
      <c r="O4184" t="s">
        <v>30</v>
      </c>
      <c r="P4184" t="s">
        <v>31</v>
      </c>
      <c r="Q4184" t="s">
        <v>41</v>
      </c>
      <c r="R4184" t="s">
        <v>33</v>
      </c>
      <c r="S4184" t="s">
        <v>42</v>
      </c>
      <c r="T4184" t="s">
        <v>35</v>
      </c>
      <c r="U4184" s="1" t="s">
        <v>36</v>
      </c>
      <c r="V4184">
        <v>2</v>
      </c>
      <c r="W4184">
        <v>0</v>
      </c>
      <c r="X4184">
        <v>0</v>
      </c>
      <c r="Y4184">
        <v>0</v>
      </c>
      <c r="Z4184">
        <v>0</v>
      </c>
    </row>
    <row r="4185" spans="1:26" x14ac:dyDescent="0.25">
      <c r="A4185">
        <v>107084472</v>
      </c>
      <c r="B4185" t="s">
        <v>86</v>
      </c>
      <c r="C4185" t="s">
        <v>65</v>
      </c>
      <c r="D4185">
        <v>10000026</v>
      </c>
      <c r="E4185">
        <v>10000026</v>
      </c>
      <c r="F4185">
        <v>25.158999999999999</v>
      </c>
      <c r="G4185">
        <v>30000280</v>
      </c>
      <c r="H4185">
        <v>3.1</v>
      </c>
      <c r="I4185">
        <v>2022</v>
      </c>
      <c r="J4185" t="s">
        <v>167</v>
      </c>
      <c r="K4185" t="s">
        <v>55</v>
      </c>
      <c r="L4185" s="127">
        <v>0.52500000000000002</v>
      </c>
      <c r="M4185" t="s">
        <v>28</v>
      </c>
      <c r="N4185" t="s">
        <v>49</v>
      </c>
      <c r="O4185" t="s">
        <v>30</v>
      </c>
      <c r="P4185" t="s">
        <v>31</v>
      </c>
      <c r="Q4185" t="s">
        <v>41</v>
      </c>
      <c r="R4185" t="s">
        <v>75</v>
      </c>
      <c r="S4185" t="s">
        <v>42</v>
      </c>
      <c r="T4185" t="s">
        <v>35</v>
      </c>
      <c r="U4185" s="1" t="s">
        <v>36</v>
      </c>
      <c r="V4185">
        <v>4</v>
      </c>
      <c r="W4185">
        <v>0</v>
      </c>
      <c r="X4185">
        <v>0</v>
      </c>
      <c r="Y4185">
        <v>0</v>
      </c>
      <c r="Z4185">
        <v>0</v>
      </c>
    </row>
    <row r="4186" spans="1:26" x14ac:dyDescent="0.25">
      <c r="A4186">
        <v>107084493</v>
      </c>
      <c r="B4186" t="s">
        <v>81</v>
      </c>
      <c r="C4186" t="s">
        <v>65</v>
      </c>
      <c r="D4186">
        <v>10000485</v>
      </c>
      <c r="E4186">
        <v>10800485</v>
      </c>
      <c r="F4186">
        <v>25.584</v>
      </c>
      <c r="G4186">
        <v>30000016</v>
      </c>
      <c r="H4186">
        <v>0.8</v>
      </c>
      <c r="I4186">
        <v>2022</v>
      </c>
      <c r="J4186" t="s">
        <v>167</v>
      </c>
      <c r="K4186" t="s">
        <v>39</v>
      </c>
      <c r="L4186" s="127">
        <v>0.83750000000000002</v>
      </c>
      <c r="M4186" t="s">
        <v>28</v>
      </c>
      <c r="N4186" t="s">
        <v>49</v>
      </c>
      <c r="O4186" t="s">
        <v>30</v>
      </c>
      <c r="P4186" t="s">
        <v>31</v>
      </c>
      <c r="Q4186" t="s">
        <v>41</v>
      </c>
      <c r="R4186" t="s">
        <v>33</v>
      </c>
      <c r="S4186" t="s">
        <v>42</v>
      </c>
      <c r="T4186" t="s">
        <v>57</v>
      </c>
      <c r="U4186" s="1" t="s">
        <v>36</v>
      </c>
      <c r="V4186">
        <v>1</v>
      </c>
      <c r="W4186">
        <v>0</v>
      </c>
      <c r="X4186">
        <v>0</v>
      </c>
      <c r="Y4186">
        <v>0</v>
      </c>
      <c r="Z4186">
        <v>0</v>
      </c>
    </row>
    <row r="4187" spans="1:26" x14ac:dyDescent="0.25">
      <c r="A4187">
        <v>107084498</v>
      </c>
      <c r="B4187" t="s">
        <v>81</v>
      </c>
      <c r="C4187" t="s">
        <v>65</v>
      </c>
      <c r="D4187">
        <v>10000485</v>
      </c>
      <c r="E4187">
        <v>10800485</v>
      </c>
      <c r="F4187">
        <v>21.917000000000002</v>
      </c>
      <c r="G4187">
        <v>50015564</v>
      </c>
      <c r="H4187">
        <v>0.2</v>
      </c>
      <c r="I4187">
        <v>2022</v>
      </c>
      <c r="J4187" t="s">
        <v>167</v>
      </c>
      <c r="K4187" t="s">
        <v>39</v>
      </c>
      <c r="L4187" s="127">
        <v>0.30694444444444441</v>
      </c>
      <c r="M4187" t="s">
        <v>28</v>
      </c>
      <c r="N4187" t="s">
        <v>49</v>
      </c>
      <c r="O4187" t="s">
        <v>30</v>
      </c>
      <c r="P4187" t="s">
        <v>31</v>
      </c>
      <c r="Q4187" t="s">
        <v>41</v>
      </c>
      <c r="R4187" t="s">
        <v>33</v>
      </c>
      <c r="S4187" t="s">
        <v>42</v>
      </c>
      <c r="T4187" t="s">
        <v>35</v>
      </c>
      <c r="U4187" s="1" t="s">
        <v>36</v>
      </c>
      <c r="V4187">
        <v>2</v>
      </c>
      <c r="W4187">
        <v>0</v>
      </c>
      <c r="X4187">
        <v>0</v>
      </c>
      <c r="Y4187">
        <v>0</v>
      </c>
      <c r="Z4187">
        <v>0</v>
      </c>
    </row>
    <row r="4188" spans="1:26" x14ac:dyDescent="0.25">
      <c r="A4188">
        <v>107084505</v>
      </c>
      <c r="B4188" t="s">
        <v>114</v>
      </c>
      <c r="C4188" t="s">
        <v>65</v>
      </c>
      <c r="D4188">
        <v>10000095</v>
      </c>
      <c r="E4188">
        <v>10000095</v>
      </c>
      <c r="F4188">
        <v>0.02</v>
      </c>
      <c r="G4188">
        <v>200780</v>
      </c>
      <c r="H4188">
        <v>0.2</v>
      </c>
      <c r="I4188">
        <v>2022</v>
      </c>
      <c r="J4188" t="s">
        <v>167</v>
      </c>
      <c r="K4188" t="s">
        <v>60</v>
      </c>
      <c r="L4188" s="127">
        <v>0.35555555555555557</v>
      </c>
      <c r="M4188" t="s">
        <v>40</v>
      </c>
      <c r="N4188" t="s">
        <v>29</v>
      </c>
      <c r="O4188" t="s">
        <v>30</v>
      </c>
      <c r="P4188" t="s">
        <v>31</v>
      </c>
      <c r="Q4188" t="s">
        <v>41</v>
      </c>
      <c r="R4188" t="s">
        <v>33</v>
      </c>
      <c r="S4188" t="s">
        <v>42</v>
      </c>
      <c r="T4188" t="s">
        <v>35</v>
      </c>
      <c r="U4188" s="1" t="s">
        <v>36</v>
      </c>
      <c r="V4188">
        <v>3</v>
      </c>
      <c r="W4188">
        <v>0</v>
      </c>
      <c r="X4188">
        <v>0</v>
      </c>
      <c r="Y4188">
        <v>0</v>
      </c>
      <c r="Z4188">
        <v>0</v>
      </c>
    </row>
    <row r="4189" spans="1:26" x14ac:dyDescent="0.25">
      <c r="A4189">
        <v>107084507</v>
      </c>
      <c r="B4189" t="s">
        <v>96</v>
      </c>
      <c r="C4189" t="s">
        <v>65</v>
      </c>
      <c r="D4189">
        <v>10000040</v>
      </c>
      <c r="E4189">
        <v>10000040</v>
      </c>
      <c r="F4189">
        <v>8.9250000000000007</v>
      </c>
      <c r="G4189">
        <v>40003153</v>
      </c>
      <c r="H4189">
        <v>1</v>
      </c>
      <c r="I4189">
        <v>2022</v>
      </c>
      <c r="J4189" t="s">
        <v>167</v>
      </c>
      <c r="K4189" t="s">
        <v>60</v>
      </c>
      <c r="L4189" s="127">
        <v>0.9159722222222223</v>
      </c>
      <c r="M4189" t="s">
        <v>28</v>
      </c>
      <c r="N4189" t="s">
        <v>49</v>
      </c>
      <c r="O4189" t="s">
        <v>30</v>
      </c>
      <c r="P4189" t="s">
        <v>54</v>
      </c>
      <c r="Q4189" t="s">
        <v>41</v>
      </c>
      <c r="R4189" t="s">
        <v>33</v>
      </c>
      <c r="S4189" t="s">
        <v>42</v>
      </c>
      <c r="T4189" t="s">
        <v>57</v>
      </c>
      <c r="U4189" s="1" t="s">
        <v>36</v>
      </c>
      <c r="V4189">
        <v>3</v>
      </c>
      <c r="W4189">
        <v>0</v>
      </c>
      <c r="X4189">
        <v>0</v>
      </c>
      <c r="Y4189">
        <v>0</v>
      </c>
      <c r="Z4189">
        <v>0</v>
      </c>
    </row>
    <row r="4190" spans="1:26" x14ac:dyDescent="0.25">
      <c r="A4190">
        <v>107084508</v>
      </c>
      <c r="B4190" t="s">
        <v>114</v>
      </c>
      <c r="C4190" t="s">
        <v>65</v>
      </c>
      <c r="D4190">
        <v>10000095</v>
      </c>
      <c r="E4190">
        <v>10000095</v>
      </c>
      <c r="F4190">
        <v>1.4999999999999999E-2</v>
      </c>
      <c r="G4190">
        <v>200790</v>
      </c>
      <c r="H4190">
        <v>0.8</v>
      </c>
      <c r="I4190">
        <v>2022</v>
      </c>
      <c r="J4190" t="s">
        <v>167</v>
      </c>
      <c r="K4190" t="s">
        <v>58</v>
      </c>
      <c r="L4190" s="127">
        <v>0.57222222222222219</v>
      </c>
      <c r="M4190" t="s">
        <v>28</v>
      </c>
      <c r="N4190" t="s">
        <v>29</v>
      </c>
      <c r="O4190" t="s">
        <v>30</v>
      </c>
      <c r="P4190" t="s">
        <v>31</v>
      </c>
      <c r="Q4190" t="s">
        <v>41</v>
      </c>
      <c r="R4190" t="s">
        <v>33</v>
      </c>
      <c r="S4190" t="s">
        <v>42</v>
      </c>
      <c r="T4190" t="s">
        <v>35</v>
      </c>
      <c r="U4190" s="1" t="s">
        <v>36</v>
      </c>
      <c r="V4190">
        <v>2</v>
      </c>
      <c r="W4190">
        <v>0</v>
      </c>
      <c r="X4190">
        <v>0</v>
      </c>
      <c r="Y4190">
        <v>0</v>
      </c>
      <c r="Z4190">
        <v>0</v>
      </c>
    </row>
    <row r="4191" spans="1:26" x14ac:dyDescent="0.25">
      <c r="A4191">
        <v>107084518</v>
      </c>
      <c r="B4191" t="s">
        <v>86</v>
      </c>
      <c r="C4191" t="s">
        <v>65</v>
      </c>
      <c r="D4191">
        <v>10000026</v>
      </c>
      <c r="E4191">
        <v>10000026</v>
      </c>
      <c r="F4191">
        <v>27.666</v>
      </c>
      <c r="G4191">
        <v>200400</v>
      </c>
      <c r="H4191">
        <v>0.1</v>
      </c>
      <c r="I4191">
        <v>2022</v>
      </c>
      <c r="J4191" t="s">
        <v>167</v>
      </c>
      <c r="K4191" t="s">
        <v>58</v>
      </c>
      <c r="L4191" s="127">
        <v>0.80694444444444446</v>
      </c>
      <c r="M4191" t="s">
        <v>28</v>
      </c>
      <c r="N4191" t="s">
        <v>29</v>
      </c>
      <c r="O4191" t="s">
        <v>30</v>
      </c>
      <c r="P4191" t="s">
        <v>31</v>
      </c>
      <c r="Q4191" t="s">
        <v>41</v>
      </c>
      <c r="R4191" t="s">
        <v>33</v>
      </c>
      <c r="S4191" t="s">
        <v>42</v>
      </c>
      <c r="T4191" t="s">
        <v>35</v>
      </c>
      <c r="U4191" s="1" t="s">
        <v>36</v>
      </c>
      <c r="V4191">
        <v>4</v>
      </c>
      <c r="W4191">
        <v>0</v>
      </c>
      <c r="X4191">
        <v>0</v>
      </c>
      <c r="Y4191">
        <v>0</v>
      </c>
      <c r="Z4191">
        <v>0</v>
      </c>
    </row>
    <row r="4192" spans="1:26" x14ac:dyDescent="0.25">
      <c r="A4192">
        <v>107084585</v>
      </c>
      <c r="B4192" t="s">
        <v>91</v>
      </c>
      <c r="C4192" t="s">
        <v>45</v>
      </c>
      <c r="D4192">
        <v>50020620</v>
      </c>
      <c r="E4192">
        <v>50011079</v>
      </c>
      <c r="F4192">
        <v>999.99900000000002</v>
      </c>
      <c r="G4192">
        <v>50011079</v>
      </c>
      <c r="H4192">
        <v>0</v>
      </c>
      <c r="I4192">
        <v>2022</v>
      </c>
      <c r="J4192" t="s">
        <v>162</v>
      </c>
      <c r="K4192" t="s">
        <v>58</v>
      </c>
      <c r="L4192" s="127">
        <v>0.27708333333333335</v>
      </c>
      <c r="M4192" t="s">
        <v>28</v>
      </c>
      <c r="N4192" t="s">
        <v>49</v>
      </c>
      <c r="O4192" t="s">
        <v>30</v>
      </c>
      <c r="P4192" t="s">
        <v>31</v>
      </c>
      <c r="Q4192" t="s">
        <v>41</v>
      </c>
      <c r="S4192" t="s">
        <v>42</v>
      </c>
      <c r="T4192" t="s">
        <v>35</v>
      </c>
      <c r="U4192" s="1" t="s">
        <v>36</v>
      </c>
      <c r="V4192">
        <v>1</v>
      </c>
      <c r="W4192">
        <v>0</v>
      </c>
      <c r="X4192">
        <v>0</v>
      </c>
      <c r="Y4192">
        <v>0</v>
      </c>
      <c r="Z4192">
        <v>0</v>
      </c>
    </row>
    <row r="4193" spans="1:26" x14ac:dyDescent="0.25">
      <c r="A4193">
        <v>107084612</v>
      </c>
      <c r="B4193" t="s">
        <v>25</v>
      </c>
      <c r="C4193" t="s">
        <v>65</v>
      </c>
      <c r="D4193">
        <v>10000440</v>
      </c>
      <c r="E4193">
        <v>10000440</v>
      </c>
      <c r="F4193">
        <v>2.1349999999999998</v>
      </c>
      <c r="G4193">
        <v>50019763</v>
      </c>
      <c r="H4193">
        <v>0.47</v>
      </c>
      <c r="I4193">
        <v>2022</v>
      </c>
      <c r="J4193" t="s">
        <v>167</v>
      </c>
      <c r="K4193" t="s">
        <v>39</v>
      </c>
      <c r="L4193" s="127">
        <v>0.3263888888888889</v>
      </c>
      <c r="M4193" t="s">
        <v>28</v>
      </c>
      <c r="N4193" t="s">
        <v>49</v>
      </c>
      <c r="O4193" t="s">
        <v>30</v>
      </c>
      <c r="P4193" t="s">
        <v>31</v>
      </c>
      <c r="Q4193" t="s">
        <v>41</v>
      </c>
      <c r="R4193" t="s">
        <v>33</v>
      </c>
      <c r="S4193" t="s">
        <v>42</v>
      </c>
      <c r="T4193" t="s">
        <v>35</v>
      </c>
      <c r="U4193" s="1" t="s">
        <v>36</v>
      </c>
      <c r="V4193">
        <v>2</v>
      </c>
      <c r="W4193">
        <v>0</v>
      </c>
      <c r="X4193">
        <v>0</v>
      </c>
      <c r="Y4193">
        <v>0</v>
      </c>
      <c r="Z4193">
        <v>0</v>
      </c>
    </row>
    <row r="4194" spans="1:26" x14ac:dyDescent="0.25">
      <c r="A4194">
        <v>107084794</v>
      </c>
      <c r="B4194" t="s">
        <v>97</v>
      </c>
      <c r="C4194" t="s">
        <v>45</v>
      </c>
      <c r="D4194">
        <v>50017381</v>
      </c>
      <c r="E4194">
        <v>40003037</v>
      </c>
      <c r="F4194">
        <v>1.9E-2</v>
      </c>
      <c r="G4194">
        <v>10000040</v>
      </c>
      <c r="H4194">
        <v>1.9E-2</v>
      </c>
      <c r="I4194">
        <v>2022</v>
      </c>
      <c r="J4194" t="s">
        <v>167</v>
      </c>
      <c r="K4194" t="s">
        <v>39</v>
      </c>
      <c r="L4194" s="127">
        <v>0.52777777777777779</v>
      </c>
      <c r="M4194" t="s">
        <v>77</v>
      </c>
      <c r="N4194" t="s">
        <v>49</v>
      </c>
      <c r="O4194" t="s">
        <v>30</v>
      </c>
      <c r="P4194" t="s">
        <v>31</v>
      </c>
      <c r="Q4194" t="s">
        <v>41</v>
      </c>
      <c r="R4194" t="s">
        <v>33</v>
      </c>
      <c r="S4194" t="s">
        <v>42</v>
      </c>
      <c r="T4194" t="s">
        <v>35</v>
      </c>
      <c r="U4194" s="1" t="s">
        <v>36</v>
      </c>
      <c r="V4194">
        <v>2</v>
      </c>
      <c r="W4194">
        <v>0</v>
      </c>
      <c r="X4194">
        <v>0</v>
      </c>
      <c r="Y4194">
        <v>0</v>
      </c>
      <c r="Z4194">
        <v>0</v>
      </c>
    </row>
    <row r="4195" spans="1:26" x14ac:dyDescent="0.25">
      <c r="A4195">
        <v>107084951</v>
      </c>
      <c r="B4195" t="s">
        <v>96</v>
      </c>
      <c r="C4195" t="s">
        <v>45</v>
      </c>
      <c r="D4195">
        <v>50019687</v>
      </c>
      <c r="E4195">
        <v>50019687</v>
      </c>
      <c r="F4195">
        <v>1.4510000000000001</v>
      </c>
      <c r="G4195">
        <v>50014672</v>
      </c>
      <c r="H4195">
        <v>5.8000000000000003E-2</v>
      </c>
      <c r="I4195">
        <v>2022</v>
      </c>
      <c r="J4195" t="s">
        <v>167</v>
      </c>
      <c r="K4195" t="s">
        <v>39</v>
      </c>
      <c r="L4195" s="127">
        <v>0.43402777777777773</v>
      </c>
      <c r="M4195" t="s">
        <v>28</v>
      </c>
      <c r="N4195" t="s">
        <v>49</v>
      </c>
      <c r="O4195" t="s">
        <v>30</v>
      </c>
      <c r="P4195" t="s">
        <v>31</v>
      </c>
      <c r="Q4195" t="s">
        <v>41</v>
      </c>
      <c r="R4195" t="s">
        <v>33</v>
      </c>
      <c r="S4195" t="s">
        <v>42</v>
      </c>
      <c r="T4195" t="s">
        <v>35</v>
      </c>
      <c r="U4195" s="1" t="s">
        <v>36</v>
      </c>
      <c r="V4195">
        <v>1</v>
      </c>
      <c r="W4195">
        <v>0</v>
      </c>
      <c r="X4195">
        <v>0</v>
      </c>
      <c r="Y4195">
        <v>0</v>
      </c>
      <c r="Z4195">
        <v>0</v>
      </c>
    </row>
    <row r="4196" spans="1:26" x14ac:dyDescent="0.25">
      <c r="A4196">
        <v>107085106</v>
      </c>
      <c r="B4196" t="s">
        <v>81</v>
      </c>
      <c r="C4196" t="s">
        <v>45</v>
      </c>
      <c r="D4196">
        <v>50031062</v>
      </c>
      <c r="E4196">
        <v>20000029</v>
      </c>
      <c r="F4196">
        <v>14.53</v>
      </c>
      <c r="G4196">
        <v>50016955</v>
      </c>
      <c r="H4196">
        <v>0</v>
      </c>
      <c r="I4196">
        <v>2022</v>
      </c>
      <c r="J4196" t="s">
        <v>167</v>
      </c>
      <c r="K4196" t="s">
        <v>39</v>
      </c>
      <c r="L4196" s="127">
        <v>0.21597222222222223</v>
      </c>
      <c r="M4196" t="s">
        <v>28</v>
      </c>
      <c r="N4196" t="s">
        <v>49</v>
      </c>
      <c r="O4196" t="s">
        <v>30</v>
      </c>
      <c r="P4196" t="s">
        <v>54</v>
      </c>
      <c r="Q4196" t="s">
        <v>41</v>
      </c>
      <c r="R4196" t="s">
        <v>33</v>
      </c>
      <c r="S4196" t="s">
        <v>42</v>
      </c>
      <c r="T4196" t="s">
        <v>47</v>
      </c>
      <c r="U4196" s="1" t="s">
        <v>36</v>
      </c>
      <c r="V4196">
        <v>2</v>
      </c>
      <c r="W4196">
        <v>0</v>
      </c>
      <c r="X4196">
        <v>0</v>
      </c>
      <c r="Y4196">
        <v>0</v>
      </c>
      <c r="Z4196">
        <v>0</v>
      </c>
    </row>
    <row r="4197" spans="1:26" x14ac:dyDescent="0.25">
      <c r="A4197">
        <v>107085215</v>
      </c>
      <c r="B4197" t="s">
        <v>25</v>
      </c>
      <c r="C4197" t="s">
        <v>45</v>
      </c>
      <c r="D4197">
        <v>10000440</v>
      </c>
      <c r="E4197">
        <v>10000440</v>
      </c>
      <c r="F4197">
        <v>9.5109999999999992</v>
      </c>
      <c r="G4197">
        <v>50031909</v>
      </c>
      <c r="H4197">
        <v>0</v>
      </c>
      <c r="I4197">
        <v>2022</v>
      </c>
      <c r="J4197" t="s">
        <v>167</v>
      </c>
      <c r="K4197" t="s">
        <v>39</v>
      </c>
      <c r="L4197" s="127">
        <v>0.5625</v>
      </c>
      <c r="M4197" t="s">
        <v>28</v>
      </c>
      <c r="N4197" t="s">
        <v>29</v>
      </c>
      <c r="O4197" t="s">
        <v>30</v>
      </c>
      <c r="P4197" t="s">
        <v>31</v>
      </c>
      <c r="Q4197" t="s">
        <v>41</v>
      </c>
      <c r="R4197" t="s">
        <v>33</v>
      </c>
      <c r="S4197" t="s">
        <v>42</v>
      </c>
      <c r="T4197" t="s">
        <v>35</v>
      </c>
      <c r="U4197" s="1" t="s">
        <v>36</v>
      </c>
      <c r="V4197">
        <v>2</v>
      </c>
      <c r="W4197">
        <v>0</v>
      </c>
      <c r="X4197">
        <v>0</v>
      </c>
      <c r="Y4197">
        <v>0</v>
      </c>
      <c r="Z4197">
        <v>0</v>
      </c>
    </row>
    <row r="4198" spans="1:26" x14ac:dyDescent="0.25">
      <c r="A4198">
        <v>107085256</v>
      </c>
      <c r="B4198" t="s">
        <v>25</v>
      </c>
      <c r="C4198" t="s">
        <v>45</v>
      </c>
      <c r="D4198">
        <v>50031853</v>
      </c>
      <c r="E4198">
        <v>40001728</v>
      </c>
      <c r="F4198">
        <v>4.5720000000000001</v>
      </c>
      <c r="G4198">
        <v>50009427</v>
      </c>
      <c r="H4198">
        <v>1.9E-2</v>
      </c>
      <c r="I4198">
        <v>2022</v>
      </c>
      <c r="J4198" t="s">
        <v>167</v>
      </c>
      <c r="K4198" t="s">
        <v>39</v>
      </c>
      <c r="L4198" s="127">
        <v>9.1666666666666674E-2</v>
      </c>
      <c r="M4198" t="s">
        <v>28</v>
      </c>
      <c r="N4198" t="s">
        <v>49</v>
      </c>
      <c r="O4198" t="s">
        <v>30</v>
      </c>
      <c r="P4198" t="s">
        <v>54</v>
      </c>
      <c r="Q4198" t="s">
        <v>41</v>
      </c>
      <c r="R4198" t="s">
        <v>33</v>
      </c>
      <c r="S4198" t="s">
        <v>42</v>
      </c>
      <c r="T4198" t="s">
        <v>47</v>
      </c>
      <c r="U4198" s="1" t="s">
        <v>36</v>
      </c>
      <c r="V4198">
        <v>2</v>
      </c>
      <c r="W4198">
        <v>0</v>
      </c>
      <c r="X4198">
        <v>0</v>
      </c>
      <c r="Y4198">
        <v>0</v>
      </c>
      <c r="Z4198">
        <v>0</v>
      </c>
    </row>
    <row r="4199" spans="1:26" x14ac:dyDescent="0.25">
      <c r="A4199">
        <v>107085341</v>
      </c>
      <c r="B4199" t="s">
        <v>133</v>
      </c>
      <c r="C4199" t="s">
        <v>122</v>
      </c>
      <c r="D4199">
        <v>40001004</v>
      </c>
      <c r="E4199">
        <v>40001004</v>
      </c>
      <c r="F4199">
        <v>8.15</v>
      </c>
      <c r="G4199">
        <v>40002172</v>
      </c>
      <c r="H4199">
        <v>0.9</v>
      </c>
      <c r="I4199">
        <v>2022</v>
      </c>
      <c r="J4199" t="s">
        <v>167</v>
      </c>
      <c r="K4199" t="s">
        <v>27</v>
      </c>
      <c r="L4199" s="127">
        <v>0.65347222222222223</v>
      </c>
      <c r="M4199" t="s">
        <v>28</v>
      </c>
      <c r="N4199" t="s">
        <v>49</v>
      </c>
      <c r="O4199" t="s">
        <v>30</v>
      </c>
      <c r="P4199" t="s">
        <v>68</v>
      </c>
      <c r="Q4199" t="s">
        <v>41</v>
      </c>
      <c r="R4199" t="s">
        <v>33</v>
      </c>
      <c r="S4199" t="s">
        <v>42</v>
      </c>
      <c r="T4199" t="s">
        <v>35</v>
      </c>
      <c r="U4199" s="1" t="s">
        <v>36</v>
      </c>
      <c r="V4199">
        <v>16</v>
      </c>
      <c r="W4199">
        <v>0</v>
      </c>
      <c r="X4199">
        <v>0</v>
      </c>
      <c r="Y4199">
        <v>0</v>
      </c>
      <c r="Z4199">
        <v>0</v>
      </c>
    </row>
    <row r="4200" spans="1:26" x14ac:dyDescent="0.25">
      <c r="A4200">
        <v>107085391</v>
      </c>
      <c r="B4200" t="s">
        <v>25</v>
      </c>
      <c r="C4200" t="s">
        <v>65</v>
      </c>
      <c r="D4200">
        <v>10000040</v>
      </c>
      <c r="E4200">
        <v>10000040</v>
      </c>
      <c r="F4200">
        <v>20.661999999999999</v>
      </c>
      <c r="G4200">
        <v>40005220</v>
      </c>
      <c r="H4200">
        <v>0.25</v>
      </c>
      <c r="I4200">
        <v>2022</v>
      </c>
      <c r="J4200" t="s">
        <v>167</v>
      </c>
      <c r="K4200" t="s">
        <v>27</v>
      </c>
      <c r="L4200" s="127">
        <v>0.67222222222222217</v>
      </c>
      <c r="M4200" t="s">
        <v>28</v>
      </c>
      <c r="N4200" t="s">
        <v>49</v>
      </c>
      <c r="O4200" t="s">
        <v>30</v>
      </c>
      <c r="P4200" t="s">
        <v>31</v>
      </c>
      <c r="Q4200" t="s">
        <v>41</v>
      </c>
      <c r="R4200" t="s">
        <v>33</v>
      </c>
      <c r="S4200" t="s">
        <v>42</v>
      </c>
      <c r="T4200" t="s">
        <v>35</v>
      </c>
      <c r="U4200" s="1" t="s">
        <v>36</v>
      </c>
      <c r="V4200">
        <v>2</v>
      </c>
      <c r="W4200">
        <v>0</v>
      </c>
      <c r="X4200">
        <v>0</v>
      </c>
      <c r="Y4200">
        <v>0</v>
      </c>
      <c r="Z4200">
        <v>0</v>
      </c>
    </row>
    <row r="4201" spans="1:26" x14ac:dyDescent="0.25">
      <c r="A4201">
        <v>107085412</v>
      </c>
      <c r="B4201" t="s">
        <v>86</v>
      </c>
      <c r="C4201" t="s">
        <v>67</v>
      </c>
      <c r="D4201">
        <v>30000146</v>
      </c>
      <c r="E4201">
        <v>30000146</v>
      </c>
      <c r="F4201">
        <v>999.99900000000002</v>
      </c>
      <c r="G4201">
        <v>30000146</v>
      </c>
      <c r="H4201">
        <v>3.7999999999999999E-2</v>
      </c>
      <c r="I4201">
        <v>2022</v>
      </c>
      <c r="J4201" t="s">
        <v>167</v>
      </c>
      <c r="K4201" t="s">
        <v>27</v>
      </c>
      <c r="L4201" s="127">
        <v>0.60833333333333328</v>
      </c>
      <c r="M4201" t="s">
        <v>28</v>
      </c>
      <c r="N4201" t="s">
        <v>49</v>
      </c>
      <c r="O4201" t="s">
        <v>30</v>
      </c>
      <c r="P4201" t="s">
        <v>31</v>
      </c>
      <c r="Q4201" t="s">
        <v>41</v>
      </c>
      <c r="R4201" t="s">
        <v>61</v>
      </c>
      <c r="S4201" t="s">
        <v>42</v>
      </c>
      <c r="T4201" t="s">
        <v>35</v>
      </c>
      <c r="U4201" s="1" t="s">
        <v>36</v>
      </c>
      <c r="V4201">
        <v>1</v>
      </c>
      <c r="W4201">
        <v>0</v>
      </c>
      <c r="X4201">
        <v>0</v>
      </c>
      <c r="Y4201">
        <v>0</v>
      </c>
      <c r="Z4201">
        <v>0</v>
      </c>
    </row>
    <row r="4202" spans="1:26" x14ac:dyDescent="0.25">
      <c r="A4202">
        <v>107085427</v>
      </c>
      <c r="B4202" t="s">
        <v>104</v>
      </c>
      <c r="C4202" t="s">
        <v>65</v>
      </c>
      <c r="D4202">
        <v>10000026</v>
      </c>
      <c r="E4202">
        <v>10000026</v>
      </c>
      <c r="F4202">
        <v>5.0179999999999998</v>
      </c>
      <c r="G4202">
        <v>200450</v>
      </c>
      <c r="H4202">
        <v>0.5</v>
      </c>
      <c r="I4202">
        <v>2022</v>
      </c>
      <c r="J4202" t="s">
        <v>167</v>
      </c>
      <c r="K4202" t="s">
        <v>39</v>
      </c>
      <c r="L4202" s="127">
        <v>0.45347222222222222</v>
      </c>
      <c r="M4202" t="s">
        <v>28</v>
      </c>
      <c r="N4202" t="s">
        <v>49</v>
      </c>
      <c r="O4202" t="s">
        <v>30</v>
      </c>
      <c r="P4202" t="s">
        <v>31</v>
      </c>
      <c r="Q4202" t="s">
        <v>41</v>
      </c>
      <c r="R4202" t="s">
        <v>33</v>
      </c>
      <c r="S4202" t="s">
        <v>42</v>
      </c>
      <c r="T4202" t="s">
        <v>35</v>
      </c>
      <c r="U4202" s="1" t="s">
        <v>36</v>
      </c>
      <c r="V4202">
        <v>2</v>
      </c>
      <c r="W4202">
        <v>0</v>
      </c>
      <c r="X4202">
        <v>0</v>
      </c>
      <c r="Y4202">
        <v>0</v>
      </c>
      <c r="Z4202">
        <v>0</v>
      </c>
    </row>
    <row r="4203" spans="1:26" x14ac:dyDescent="0.25">
      <c r="A4203">
        <v>107085442</v>
      </c>
      <c r="B4203" t="s">
        <v>86</v>
      </c>
      <c r="C4203" t="s">
        <v>65</v>
      </c>
      <c r="D4203">
        <v>10000026</v>
      </c>
      <c r="E4203">
        <v>10000026</v>
      </c>
      <c r="F4203">
        <v>25.038</v>
      </c>
      <c r="G4203">
        <v>30000146</v>
      </c>
      <c r="H4203">
        <v>0.1</v>
      </c>
      <c r="I4203">
        <v>2022</v>
      </c>
      <c r="J4203" t="s">
        <v>167</v>
      </c>
      <c r="K4203" t="s">
        <v>27</v>
      </c>
      <c r="L4203" s="127">
        <v>0.51527777777777783</v>
      </c>
      <c r="M4203" t="s">
        <v>28</v>
      </c>
      <c r="N4203" t="s">
        <v>49</v>
      </c>
      <c r="O4203" t="s">
        <v>30</v>
      </c>
      <c r="P4203" t="s">
        <v>31</v>
      </c>
      <c r="Q4203" t="s">
        <v>41</v>
      </c>
      <c r="R4203" t="s">
        <v>33</v>
      </c>
      <c r="S4203" t="s">
        <v>42</v>
      </c>
      <c r="T4203" t="s">
        <v>35</v>
      </c>
      <c r="U4203" s="1" t="s">
        <v>36</v>
      </c>
      <c r="V4203">
        <v>2</v>
      </c>
      <c r="W4203">
        <v>0</v>
      </c>
      <c r="X4203">
        <v>0</v>
      </c>
      <c r="Y4203">
        <v>0</v>
      </c>
      <c r="Z4203">
        <v>0</v>
      </c>
    </row>
    <row r="4204" spans="1:26" x14ac:dyDescent="0.25">
      <c r="A4204">
        <v>107085546</v>
      </c>
      <c r="B4204" t="s">
        <v>104</v>
      </c>
      <c r="C4204" t="s">
        <v>65</v>
      </c>
      <c r="D4204">
        <v>10000026</v>
      </c>
      <c r="E4204">
        <v>10000026</v>
      </c>
      <c r="F4204">
        <v>5.0179999999999998</v>
      </c>
      <c r="G4204">
        <v>200450</v>
      </c>
      <c r="H4204">
        <v>0.5</v>
      </c>
      <c r="I4204">
        <v>2022</v>
      </c>
      <c r="J4204" t="s">
        <v>167</v>
      </c>
      <c r="K4204" t="s">
        <v>39</v>
      </c>
      <c r="L4204" s="127">
        <v>0.45416666666666666</v>
      </c>
      <c r="M4204" t="s">
        <v>28</v>
      </c>
      <c r="N4204" t="s">
        <v>49</v>
      </c>
      <c r="O4204" t="s">
        <v>30</v>
      </c>
      <c r="P4204" t="s">
        <v>31</v>
      </c>
      <c r="Q4204" t="s">
        <v>41</v>
      </c>
      <c r="R4204" t="s">
        <v>33</v>
      </c>
      <c r="S4204" t="s">
        <v>42</v>
      </c>
      <c r="T4204" t="s">
        <v>35</v>
      </c>
      <c r="U4204" s="1" t="s">
        <v>36</v>
      </c>
      <c r="V4204">
        <v>1</v>
      </c>
      <c r="W4204">
        <v>0</v>
      </c>
      <c r="X4204">
        <v>0</v>
      </c>
      <c r="Y4204">
        <v>0</v>
      </c>
      <c r="Z4204">
        <v>0</v>
      </c>
    </row>
    <row r="4205" spans="1:26" x14ac:dyDescent="0.25">
      <c r="A4205">
        <v>107085697</v>
      </c>
      <c r="B4205" t="s">
        <v>107</v>
      </c>
      <c r="C4205" t="s">
        <v>38</v>
      </c>
      <c r="D4205">
        <v>20000074</v>
      </c>
      <c r="E4205">
        <v>20000029</v>
      </c>
      <c r="F4205">
        <v>17.433</v>
      </c>
      <c r="G4205">
        <v>30000273</v>
      </c>
      <c r="H4205">
        <v>0.19400000000000001</v>
      </c>
      <c r="I4205">
        <v>2022</v>
      </c>
      <c r="J4205" t="s">
        <v>167</v>
      </c>
      <c r="K4205" t="s">
        <v>55</v>
      </c>
      <c r="L4205" s="127">
        <v>0.4458333333333333</v>
      </c>
      <c r="M4205" t="s">
        <v>77</v>
      </c>
      <c r="N4205" t="s">
        <v>49</v>
      </c>
      <c r="O4205" t="s">
        <v>30</v>
      </c>
      <c r="P4205" t="s">
        <v>68</v>
      </c>
      <c r="Q4205" t="s">
        <v>41</v>
      </c>
      <c r="R4205" t="s">
        <v>33</v>
      </c>
      <c r="S4205" t="s">
        <v>42</v>
      </c>
      <c r="T4205" t="s">
        <v>35</v>
      </c>
      <c r="U4205" s="1" t="s">
        <v>43</v>
      </c>
      <c r="V4205">
        <v>3</v>
      </c>
      <c r="W4205">
        <v>0</v>
      </c>
      <c r="X4205">
        <v>0</v>
      </c>
      <c r="Y4205">
        <v>0</v>
      </c>
      <c r="Z4205">
        <v>1</v>
      </c>
    </row>
    <row r="4206" spans="1:26" x14ac:dyDescent="0.25">
      <c r="A4206">
        <v>107085827</v>
      </c>
      <c r="B4206" t="s">
        <v>81</v>
      </c>
      <c r="C4206" t="s">
        <v>45</v>
      </c>
      <c r="D4206">
        <v>50025071</v>
      </c>
      <c r="E4206">
        <v>50025071</v>
      </c>
      <c r="F4206">
        <v>3.35</v>
      </c>
      <c r="G4206">
        <v>50032435</v>
      </c>
      <c r="H4206">
        <v>0</v>
      </c>
      <c r="I4206">
        <v>2022</v>
      </c>
      <c r="J4206" t="s">
        <v>167</v>
      </c>
      <c r="K4206" t="s">
        <v>53</v>
      </c>
      <c r="L4206" s="127">
        <v>0.43888888888888888</v>
      </c>
      <c r="M4206" t="s">
        <v>40</v>
      </c>
      <c r="N4206" t="s">
        <v>49</v>
      </c>
      <c r="O4206" t="s">
        <v>30</v>
      </c>
      <c r="P4206" t="s">
        <v>31</v>
      </c>
      <c r="Q4206" t="s">
        <v>41</v>
      </c>
      <c r="R4206" t="s">
        <v>61</v>
      </c>
      <c r="S4206" t="s">
        <v>42</v>
      </c>
      <c r="T4206" t="s">
        <v>35</v>
      </c>
      <c r="U4206" s="1" t="s">
        <v>36</v>
      </c>
      <c r="V4206">
        <v>6</v>
      </c>
      <c r="W4206">
        <v>0</v>
      </c>
      <c r="X4206">
        <v>0</v>
      </c>
      <c r="Y4206">
        <v>0</v>
      </c>
      <c r="Z4206">
        <v>0</v>
      </c>
    </row>
    <row r="4207" spans="1:26" x14ac:dyDescent="0.25">
      <c r="A4207">
        <v>107085829</v>
      </c>
      <c r="B4207" t="s">
        <v>81</v>
      </c>
      <c r="C4207" t="s">
        <v>45</v>
      </c>
      <c r="D4207">
        <v>50006634</v>
      </c>
      <c r="E4207">
        <v>50025330</v>
      </c>
      <c r="F4207">
        <v>4.1399999999999997</v>
      </c>
      <c r="G4207">
        <v>50025330</v>
      </c>
      <c r="H4207">
        <v>0</v>
      </c>
      <c r="I4207">
        <v>2022</v>
      </c>
      <c r="J4207" t="s">
        <v>167</v>
      </c>
      <c r="K4207" t="s">
        <v>53</v>
      </c>
      <c r="L4207" s="127">
        <v>0.45763888888888887</v>
      </c>
      <c r="M4207" t="s">
        <v>28</v>
      </c>
      <c r="N4207" t="s">
        <v>29</v>
      </c>
      <c r="O4207" t="s">
        <v>30</v>
      </c>
      <c r="P4207" t="s">
        <v>54</v>
      </c>
      <c r="Q4207" t="s">
        <v>41</v>
      </c>
      <c r="R4207" t="s">
        <v>61</v>
      </c>
      <c r="S4207" t="s">
        <v>42</v>
      </c>
      <c r="T4207" t="s">
        <v>35</v>
      </c>
      <c r="U4207" s="1" t="s">
        <v>36</v>
      </c>
      <c r="V4207">
        <v>2</v>
      </c>
      <c r="W4207">
        <v>0</v>
      </c>
      <c r="X4207">
        <v>0</v>
      </c>
      <c r="Y4207">
        <v>0</v>
      </c>
      <c r="Z4207">
        <v>0</v>
      </c>
    </row>
    <row r="4208" spans="1:26" x14ac:dyDescent="0.25">
      <c r="A4208">
        <v>107085933</v>
      </c>
      <c r="B4208" t="s">
        <v>114</v>
      </c>
      <c r="C4208" t="s">
        <v>38</v>
      </c>
      <c r="D4208">
        <v>20000070</v>
      </c>
      <c r="E4208">
        <v>20000070</v>
      </c>
      <c r="F4208">
        <v>11.997999999999999</v>
      </c>
      <c r="G4208">
        <v>50029816</v>
      </c>
      <c r="H4208">
        <v>0.1</v>
      </c>
      <c r="I4208">
        <v>2022</v>
      </c>
      <c r="J4208" t="s">
        <v>167</v>
      </c>
      <c r="K4208" t="s">
        <v>27</v>
      </c>
      <c r="L4208" s="127">
        <v>0.37916666666666665</v>
      </c>
      <c r="M4208" t="s">
        <v>28</v>
      </c>
      <c r="N4208" t="s">
        <v>49</v>
      </c>
      <c r="O4208" t="s">
        <v>30</v>
      </c>
      <c r="P4208" t="s">
        <v>54</v>
      </c>
      <c r="Q4208" t="s">
        <v>41</v>
      </c>
      <c r="R4208" t="s">
        <v>33</v>
      </c>
      <c r="S4208" t="s">
        <v>42</v>
      </c>
      <c r="T4208" t="s">
        <v>35</v>
      </c>
      <c r="U4208" s="1" t="s">
        <v>36</v>
      </c>
      <c r="V4208">
        <v>2</v>
      </c>
      <c r="W4208">
        <v>0</v>
      </c>
      <c r="X4208">
        <v>0</v>
      </c>
      <c r="Y4208">
        <v>0</v>
      </c>
      <c r="Z4208">
        <v>0</v>
      </c>
    </row>
    <row r="4209" spans="1:26" x14ac:dyDescent="0.25">
      <c r="A4209">
        <v>107085934</v>
      </c>
      <c r="B4209" t="s">
        <v>114</v>
      </c>
      <c r="C4209" t="s">
        <v>67</v>
      </c>
      <c r="D4209">
        <v>30000070</v>
      </c>
      <c r="E4209">
        <v>50033208</v>
      </c>
      <c r="F4209">
        <v>999.99900000000002</v>
      </c>
      <c r="G4209">
        <v>50033208</v>
      </c>
      <c r="H4209">
        <v>0</v>
      </c>
      <c r="I4209">
        <v>2022</v>
      </c>
      <c r="J4209" t="s">
        <v>167</v>
      </c>
      <c r="K4209" t="s">
        <v>39</v>
      </c>
      <c r="L4209" s="127">
        <v>0.29166666666666669</v>
      </c>
      <c r="M4209" t="s">
        <v>28</v>
      </c>
      <c r="N4209" t="s">
        <v>29</v>
      </c>
      <c r="O4209" t="s">
        <v>30</v>
      </c>
      <c r="P4209" t="s">
        <v>68</v>
      </c>
      <c r="Q4209" t="s">
        <v>41</v>
      </c>
      <c r="R4209" t="s">
        <v>33</v>
      </c>
      <c r="S4209" t="s">
        <v>42</v>
      </c>
      <c r="T4209" t="s">
        <v>35</v>
      </c>
      <c r="U4209" s="1" t="s">
        <v>36</v>
      </c>
      <c r="V4209">
        <v>2</v>
      </c>
      <c r="W4209">
        <v>0</v>
      </c>
      <c r="X4209">
        <v>0</v>
      </c>
      <c r="Y4209">
        <v>0</v>
      </c>
      <c r="Z4209">
        <v>0</v>
      </c>
    </row>
    <row r="4210" spans="1:26" x14ac:dyDescent="0.25">
      <c r="A4210">
        <v>107085957</v>
      </c>
      <c r="B4210" t="s">
        <v>81</v>
      </c>
      <c r="C4210" t="s">
        <v>45</v>
      </c>
      <c r="D4210">
        <v>50031288</v>
      </c>
      <c r="E4210">
        <v>50031288</v>
      </c>
      <c r="F4210">
        <v>999.99900000000002</v>
      </c>
      <c r="G4210">
        <v>50023409</v>
      </c>
      <c r="H4210">
        <v>0</v>
      </c>
      <c r="I4210">
        <v>2022</v>
      </c>
      <c r="J4210" t="s">
        <v>167</v>
      </c>
      <c r="K4210" t="s">
        <v>39</v>
      </c>
      <c r="L4210" s="127">
        <v>0.67013888888888884</v>
      </c>
      <c r="M4210" t="s">
        <v>28</v>
      </c>
      <c r="N4210" t="s">
        <v>29</v>
      </c>
      <c r="O4210" t="s">
        <v>30</v>
      </c>
      <c r="P4210" t="s">
        <v>54</v>
      </c>
      <c r="Q4210" t="s">
        <v>41</v>
      </c>
      <c r="R4210" t="s">
        <v>33</v>
      </c>
      <c r="S4210" t="s">
        <v>42</v>
      </c>
      <c r="T4210" t="s">
        <v>35</v>
      </c>
      <c r="U4210" s="1" t="s">
        <v>36</v>
      </c>
      <c r="V4210">
        <v>2</v>
      </c>
      <c r="W4210">
        <v>0</v>
      </c>
      <c r="X4210">
        <v>0</v>
      </c>
      <c r="Y4210">
        <v>0</v>
      </c>
      <c r="Z4210">
        <v>0</v>
      </c>
    </row>
    <row r="4211" spans="1:26" x14ac:dyDescent="0.25">
      <c r="A4211">
        <v>107086001</v>
      </c>
      <c r="B4211" t="s">
        <v>117</v>
      </c>
      <c r="C4211" t="s">
        <v>45</v>
      </c>
      <c r="F4211">
        <v>999.99900000000002</v>
      </c>
      <c r="H4211">
        <v>1.2E-2</v>
      </c>
      <c r="I4211">
        <v>2022</v>
      </c>
      <c r="J4211" t="s">
        <v>167</v>
      </c>
      <c r="K4211" t="s">
        <v>53</v>
      </c>
      <c r="L4211" s="127">
        <v>0.4604166666666667</v>
      </c>
      <c r="M4211" t="s">
        <v>28</v>
      </c>
      <c r="N4211" t="s">
        <v>49</v>
      </c>
      <c r="P4211" t="s">
        <v>54</v>
      </c>
      <c r="Q4211" t="s">
        <v>41</v>
      </c>
      <c r="R4211" t="s">
        <v>33</v>
      </c>
      <c r="S4211" t="s">
        <v>42</v>
      </c>
      <c r="T4211" t="s">
        <v>35</v>
      </c>
      <c r="U4211" s="1" t="s">
        <v>36</v>
      </c>
      <c r="V4211">
        <v>1</v>
      </c>
      <c r="W4211">
        <v>0</v>
      </c>
      <c r="X4211">
        <v>0</v>
      </c>
      <c r="Y4211">
        <v>0</v>
      </c>
      <c r="Z4211">
        <v>0</v>
      </c>
    </row>
    <row r="4212" spans="1:26" x14ac:dyDescent="0.25">
      <c r="A4212">
        <v>107086016</v>
      </c>
      <c r="B4212" t="s">
        <v>81</v>
      </c>
      <c r="C4212" t="s">
        <v>45</v>
      </c>
      <c r="D4212">
        <v>50025330</v>
      </c>
      <c r="E4212">
        <v>50025330</v>
      </c>
      <c r="F4212">
        <v>4.1399999999999997</v>
      </c>
      <c r="G4212">
        <v>50006634</v>
      </c>
      <c r="H4212">
        <v>0</v>
      </c>
      <c r="I4212">
        <v>2022</v>
      </c>
      <c r="J4212" t="s">
        <v>167</v>
      </c>
      <c r="K4212" t="s">
        <v>39</v>
      </c>
      <c r="L4212" s="127">
        <v>0.77916666666666667</v>
      </c>
      <c r="M4212" t="s">
        <v>28</v>
      </c>
      <c r="N4212" t="s">
        <v>29</v>
      </c>
      <c r="O4212" t="s">
        <v>30</v>
      </c>
      <c r="P4212" t="s">
        <v>54</v>
      </c>
      <c r="Q4212" t="s">
        <v>41</v>
      </c>
      <c r="R4212" t="s">
        <v>61</v>
      </c>
      <c r="S4212" t="s">
        <v>42</v>
      </c>
      <c r="T4212" t="s">
        <v>35</v>
      </c>
      <c r="U4212" s="1" t="s">
        <v>43</v>
      </c>
      <c r="V4212">
        <v>3</v>
      </c>
      <c r="W4212">
        <v>0</v>
      </c>
      <c r="X4212">
        <v>0</v>
      </c>
      <c r="Y4212">
        <v>0</v>
      </c>
      <c r="Z4212">
        <v>3</v>
      </c>
    </row>
    <row r="4213" spans="1:26" x14ac:dyDescent="0.25">
      <c r="A4213">
        <v>107086096</v>
      </c>
      <c r="B4213" t="s">
        <v>155</v>
      </c>
      <c r="C4213" t="s">
        <v>45</v>
      </c>
      <c r="D4213">
        <v>50009227</v>
      </c>
      <c r="E4213">
        <v>50009227</v>
      </c>
      <c r="F4213">
        <v>999.99900000000002</v>
      </c>
      <c r="H4213">
        <v>9.5000000000000001E-2</v>
      </c>
      <c r="I4213">
        <v>2022</v>
      </c>
      <c r="J4213" t="s">
        <v>167</v>
      </c>
      <c r="K4213" t="s">
        <v>58</v>
      </c>
      <c r="L4213" s="127">
        <v>0.67569444444444438</v>
      </c>
      <c r="M4213" t="s">
        <v>28</v>
      </c>
      <c r="N4213" t="s">
        <v>29</v>
      </c>
      <c r="O4213" t="s">
        <v>30</v>
      </c>
      <c r="P4213" t="s">
        <v>68</v>
      </c>
      <c r="Q4213" t="s">
        <v>62</v>
      </c>
      <c r="R4213" t="s">
        <v>33</v>
      </c>
      <c r="S4213" t="s">
        <v>34</v>
      </c>
      <c r="T4213" t="s">
        <v>35</v>
      </c>
      <c r="U4213" s="1" t="s">
        <v>36</v>
      </c>
      <c r="V4213">
        <v>3</v>
      </c>
      <c r="W4213">
        <v>0</v>
      </c>
      <c r="X4213">
        <v>0</v>
      </c>
      <c r="Y4213">
        <v>0</v>
      </c>
      <c r="Z4213">
        <v>0</v>
      </c>
    </row>
    <row r="4214" spans="1:26" x14ac:dyDescent="0.25">
      <c r="A4214">
        <v>107086137</v>
      </c>
      <c r="B4214" t="s">
        <v>120</v>
      </c>
      <c r="C4214" t="s">
        <v>38</v>
      </c>
      <c r="D4214">
        <v>20000117</v>
      </c>
      <c r="E4214">
        <v>20000117</v>
      </c>
      <c r="F4214">
        <v>999.99900000000002</v>
      </c>
      <c r="G4214">
        <v>50023535</v>
      </c>
      <c r="H4214">
        <v>0.12</v>
      </c>
      <c r="I4214">
        <v>2022</v>
      </c>
      <c r="J4214" t="s">
        <v>167</v>
      </c>
      <c r="K4214" t="s">
        <v>53</v>
      </c>
      <c r="L4214" s="127">
        <v>0.75416666666666676</v>
      </c>
      <c r="M4214" t="s">
        <v>28</v>
      </c>
      <c r="N4214" t="s">
        <v>29</v>
      </c>
      <c r="O4214" t="s">
        <v>30</v>
      </c>
      <c r="P4214" t="s">
        <v>31</v>
      </c>
      <c r="Q4214" t="s">
        <v>41</v>
      </c>
      <c r="R4214" t="s">
        <v>33</v>
      </c>
      <c r="S4214" t="s">
        <v>42</v>
      </c>
      <c r="T4214" t="s">
        <v>35</v>
      </c>
      <c r="U4214" s="1" t="s">
        <v>116</v>
      </c>
      <c r="V4214">
        <v>3</v>
      </c>
      <c r="W4214">
        <v>0</v>
      </c>
      <c r="X4214">
        <v>0</v>
      </c>
      <c r="Y4214">
        <v>0</v>
      </c>
      <c r="Z4214">
        <v>0</v>
      </c>
    </row>
    <row r="4215" spans="1:26" x14ac:dyDescent="0.25">
      <c r="A4215">
        <v>107086447</v>
      </c>
      <c r="B4215" t="s">
        <v>106</v>
      </c>
      <c r="C4215" t="s">
        <v>45</v>
      </c>
      <c r="D4215">
        <v>50025193</v>
      </c>
      <c r="E4215">
        <v>50025193</v>
      </c>
      <c r="F4215">
        <v>999.99900000000002</v>
      </c>
      <c r="G4215">
        <v>50011801</v>
      </c>
      <c r="H4215">
        <v>0.2</v>
      </c>
      <c r="I4215">
        <v>2022</v>
      </c>
      <c r="J4215" t="s">
        <v>167</v>
      </c>
      <c r="K4215" t="s">
        <v>39</v>
      </c>
      <c r="L4215" s="127">
        <v>0.44166666666666665</v>
      </c>
      <c r="M4215" t="s">
        <v>40</v>
      </c>
      <c r="N4215" t="s">
        <v>49</v>
      </c>
      <c r="P4215" t="s">
        <v>68</v>
      </c>
      <c r="Q4215" t="s">
        <v>41</v>
      </c>
      <c r="R4215" t="s">
        <v>33</v>
      </c>
      <c r="S4215" t="s">
        <v>42</v>
      </c>
      <c r="T4215" t="s">
        <v>35</v>
      </c>
      <c r="U4215" s="1" t="s">
        <v>36</v>
      </c>
      <c r="V4215">
        <v>2</v>
      </c>
      <c r="W4215">
        <v>0</v>
      </c>
      <c r="X4215">
        <v>0</v>
      </c>
      <c r="Y4215">
        <v>0</v>
      </c>
      <c r="Z4215">
        <v>0</v>
      </c>
    </row>
    <row r="4216" spans="1:26" x14ac:dyDescent="0.25">
      <c r="A4216">
        <v>107086481</v>
      </c>
      <c r="B4216" t="s">
        <v>25</v>
      </c>
      <c r="C4216" t="s">
        <v>65</v>
      </c>
      <c r="D4216">
        <v>10000440</v>
      </c>
      <c r="E4216">
        <v>10000440</v>
      </c>
      <c r="F4216">
        <v>999.99900000000002</v>
      </c>
      <c r="G4216">
        <v>50031997</v>
      </c>
      <c r="H4216">
        <v>0.63100000000000001</v>
      </c>
      <c r="I4216">
        <v>2022</v>
      </c>
      <c r="J4216" t="s">
        <v>167</v>
      </c>
      <c r="K4216" t="s">
        <v>53</v>
      </c>
      <c r="L4216" s="127">
        <v>0.60833333333333328</v>
      </c>
      <c r="M4216" t="s">
        <v>28</v>
      </c>
      <c r="N4216" t="s">
        <v>29</v>
      </c>
      <c r="O4216" t="s">
        <v>30</v>
      </c>
      <c r="P4216" t="s">
        <v>31</v>
      </c>
      <c r="Q4216" t="s">
        <v>41</v>
      </c>
      <c r="R4216" t="s">
        <v>33</v>
      </c>
      <c r="S4216" t="s">
        <v>42</v>
      </c>
      <c r="T4216" t="s">
        <v>35</v>
      </c>
      <c r="U4216" s="1" t="s">
        <v>36</v>
      </c>
      <c r="V4216">
        <v>2</v>
      </c>
      <c r="W4216">
        <v>0</v>
      </c>
      <c r="X4216">
        <v>0</v>
      </c>
      <c r="Y4216">
        <v>0</v>
      </c>
      <c r="Z4216">
        <v>0</v>
      </c>
    </row>
    <row r="4217" spans="1:26" x14ac:dyDescent="0.25">
      <c r="A4217">
        <v>107086510</v>
      </c>
      <c r="B4217" t="s">
        <v>81</v>
      </c>
      <c r="C4217" t="s">
        <v>65</v>
      </c>
      <c r="D4217">
        <v>10000085</v>
      </c>
      <c r="E4217">
        <v>10000085</v>
      </c>
      <c r="F4217">
        <v>8.74</v>
      </c>
      <c r="G4217">
        <v>30000016</v>
      </c>
      <c r="H4217">
        <v>0.1</v>
      </c>
      <c r="I4217">
        <v>2022</v>
      </c>
      <c r="J4217" t="s">
        <v>167</v>
      </c>
      <c r="K4217" t="s">
        <v>60</v>
      </c>
      <c r="L4217" s="127">
        <v>0.90277777777777779</v>
      </c>
      <c r="M4217" t="s">
        <v>40</v>
      </c>
      <c r="N4217" t="s">
        <v>49</v>
      </c>
      <c r="O4217" t="s">
        <v>30</v>
      </c>
      <c r="P4217" t="s">
        <v>54</v>
      </c>
      <c r="Q4217" t="s">
        <v>41</v>
      </c>
      <c r="R4217" t="s">
        <v>33</v>
      </c>
      <c r="S4217" t="s">
        <v>42</v>
      </c>
      <c r="T4217" t="s">
        <v>47</v>
      </c>
      <c r="U4217" s="1" t="s">
        <v>36</v>
      </c>
      <c r="V4217">
        <v>1</v>
      </c>
      <c r="W4217">
        <v>0</v>
      </c>
      <c r="X4217">
        <v>0</v>
      </c>
      <c r="Y4217">
        <v>0</v>
      </c>
      <c r="Z4217">
        <v>0</v>
      </c>
    </row>
    <row r="4218" spans="1:26" x14ac:dyDescent="0.25">
      <c r="A4218">
        <v>107086537</v>
      </c>
      <c r="B4218" t="s">
        <v>81</v>
      </c>
      <c r="C4218" t="s">
        <v>45</v>
      </c>
      <c r="D4218">
        <v>50028612</v>
      </c>
      <c r="E4218">
        <v>50028612</v>
      </c>
      <c r="F4218">
        <v>8.2370000000000001</v>
      </c>
      <c r="G4218">
        <v>50009213</v>
      </c>
      <c r="H4218">
        <v>0.1</v>
      </c>
      <c r="I4218">
        <v>2022</v>
      </c>
      <c r="J4218" t="s">
        <v>167</v>
      </c>
      <c r="K4218" t="s">
        <v>48</v>
      </c>
      <c r="L4218" s="127">
        <v>0.3743055555555555</v>
      </c>
      <c r="M4218" t="s">
        <v>28</v>
      </c>
      <c r="N4218" t="s">
        <v>49</v>
      </c>
      <c r="O4218" t="s">
        <v>30</v>
      </c>
      <c r="P4218" t="s">
        <v>54</v>
      </c>
      <c r="Q4218" t="s">
        <v>41</v>
      </c>
      <c r="R4218" t="s">
        <v>33</v>
      </c>
      <c r="S4218" t="s">
        <v>42</v>
      </c>
      <c r="T4218" t="s">
        <v>35</v>
      </c>
      <c r="U4218" s="1" t="s">
        <v>36</v>
      </c>
      <c r="V4218">
        <v>2</v>
      </c>
      <c r="W4218">
        <v>0</v>
      </c>
      <c r="X4218">
        <v>0</v>
      </c>
      <c r="Y4218">
        <v>0</v>
      </c>
      <c r="Z4218">
        <v>0</v>
      </c>
    </row>
    <row r="4219" spans="1:26" x14ac:dyDescent="0.25">
      <c r="A4219">
        <v>107086569</v>
      </c>
      <c r="B4219" t="s">
        <v>25</v>
      </c>
      <c r="C4219" t="s">
        <v>65</v>
      </c>
      <c r="D4219">
        <v>10000040</v>
      </c>
      <c r="E4219">
        <v>10000040</v>
      </c>
      <c r="F4219">
        <v>23.911999999999999</v>
      </c>
      <c r="G4219">
        <v>40005220</v>
      </c>
      <c r="H4219">
        <v>3</v>
      </c>
      <c r="I4219">
        <v>2022</v>
      </c>
      <c r="J4219" t="s">
        <v>167</v>
      </c>
      <c r="K4219" t="s">
        <v>53</v>
      </c>
      <c r="L4219" s="127">
        <v>0.47500000000000003</v>
      </c>
      <c r="M4219" t="s">
        <v>28</v>
      </c>
      <c r="N4219" t="s">
        <v>49</v>
      </c>
      <c r="O4219" t="s">
        <v>30</v>
      </c>
      <c r="P4219" t="s">
        <v>54</v>
      </c>
      <c r="Q4219" t="s">
        <v>41</v>
      </c>
      <c r="R4219" t="s">
        <v>33</v>
      </c>
      <c r="S4219" t="s">
        <v>42</v>
      </c>
      <c r="T4219" t="s">
        <v>35</v>
      </c>
      <c r="U4219" s="1" t="s">
        <v>36</v>
      </c>
      <c r="V4219">
        <v>2</v>
      </c>
      <c r="W4219">
        <v>0</v>
      </c>
      <c r="X4219">
        <v>0</v>
      </c>
      <c r="Y4219">
        <v>0</v>
      </c>
      <c r="Z4219">
        <v>0</v>
      </c>
    </row>
    <row r="4220" spans="1:26" x14ac:dyDescent="0.25">
      <c r="A4220">
        <v>107086578</v>
      </c>
      <c r="B4220" t="s">
        <v>86</v>
      </c>
      <c r="C4220" t="s">
        <v>65</v>
      </c>
      <c r="D4220">
        <v>10000026</v>
      </c>
      <c r="E4220">
        <v>10000026</v>
      </c>
      <c r="F4220">
        <v>25.766999999999999</v>
      </c>
      <c r="G4220">
        <v>200385</v>
      </c>
      <c r="H4220">
        <v>0.5</v>
      </c>
      <c r="I4220">
        <v>2022</v>
      </c>
      <c r="J4220" t="s">
        <v>167</v>
      </c>
      <c r="K4220" t="s">
        <v>39</v>
      </c>
      <c r="L4220" s="127">
        <v>0.35555555555555557</v>
      </c>
      <c r="M4220" t="s">
        <v>28</v>
      </c>
      <c r="N4220" t="s">
        <v>49</v>
      </c>
      <c r="O4220" t="s">
        <v>30</v>
      </c>
      <c r="P4220" t="s">
        <v>31</v>
      </c>
      <c r="Q4220" t="s">
        <v>41</v>
      </c>
      <c r="R4220" t="s">
        <v>33</v>
      </c>
      <c r="S4220" t="s">
        <v>42</v>
      </c>
      <c r="T4220" t="s">
        <v>35</v>
      </c>
      <c r="U4220" s="1" t="s">
        <v>36</v>
      </c>
      <c r="V4220">
        <v>2</v>
      </c>
      <c r="W4220">
        <v>0</v>
      </c>
      <c r="X4220">
        <v>0</v>
      </c>
      <c r="Y4220">
        <v>0</v>
      </c>
      <c r="Z4220">
        <v>0</v>
      </c>
    </row>
    <row r="4221" spans="1:26" x14ac:dyDescent="0.25">
      <c r="A4221">
        <v>107086586</v>
      </c>
      <c r="B4221" t="s">
        <v>81</v>
      </c>
      <c r="C4221" t="s">
        <v>67</v>
      </c>
      <c r="D4221">
        <v>30000115</v>
      </c>
      <c r="E4221">
        <v>30000115</v>
      </c>
      <c r="F4221">
        <v>999.99900000000002</v>
      </c>
      <c r="H4221">
        <v>0.6</v>
      </c>
      <c r="I4221">
        <v>2022</v>
      </c>
      <c r="J4221" t="s">
        <v>167</v>
      </c>
      <c r="K4221" t="s">
        <v>39</v>
      </c>
      <c r="L4221" s="127">
        <v>0.54027777777777775</v>
      </c>
      <c r="M4221" t="s">
        <v>28</v>
      </c>
      <c r="N4221" t="s">
        <v>49</v>
      </c>
      <c r="O4221" t="s">
        <v>30</v>
      </c>
      <c r="P4221" t="s">
        <v>68</v>
      </c>
      <c r="Q4221" t="s">
        <v>41</v>
      </c>
      <c r="R4221" t="s">
        <v>33</v>
      </c>
      <c r="S4221" t="s">
        <v>42</v>
      </c>
      <c r="T4221" t="s">
        <v>35</v>
      </c>
      <c r="U4221" s="1" t="s">
        <v>36</v>
      </c>
      <c r="V4221">
        <v>2</v>
      </c>
      <c r="W4221">
        <v>0</v>
      </c>
      <c r="X4221">
        <v>0</v>
      </c>
      <c r="Y4221">
        <v>0</v>
      </c>
      <c r="Z4221">
        <v>0</v>
      </c>
    </row>
    <row r="4222" spans="1:26" x14ac:dyDescent="0.25">
      <c r="A4222">
        <v>107086596</v>
      </c>
      <c r="B4222" t="s">
        <v>25</v>
      </c>
      <c r="C4222" t="s">
        <v>65</v>
      </c>
      <c r="D4222">
        <v>10000040</v>
      </c>
      <c r="E4222">
        <v>10000040</v>
      </c>
      <c r="F4222">
        <v>20.988</v>
      </c>
      <c r="G4222">
        <v>40005220</v>
      </c>
      <c r="H4222">
        <v>7.5999999999999998E-2</v>
      </c>
      <c r="I4222">
        <v>2022</v>
      </c>
      <c r="J4222" t="s">
        <v>167</v>
      </c>
      <c r="K4222" t="s">
        <v>53</v>
      </c>
      <c r="L4222" s="127">
        <v>0.31111111111111112</v>
      </c>
      <c r="M4222" t="s">
        <v>28</v>
      </c>
      <c r="N4222" t="s">
        <v>29</v>
      </c>
      <c r="O4222" t="s">
        <v>30</v>
      </c>
      <c r="P4222" t="s">
        <v>31</v>
      </c>
      <c r="Q4222" t="s">
        <v>41</v>
      </c>
      <c r="R4222" t="s">
        <v>33</v>
      </c>
      <c r="S4222" t="s">
        <v>42</v>
      </c>
      <c r="T4222" t="s">
        <v>35</v>
      </c>
      <c r="U4222" s="1" t="s">
        <v>36</v>
      </c>
      <c r="V4222">
        <v>2</v>
      </c>
      <c r="W4222">
        <v>0</v>
      </c>
      <c r="X4222">
        <v>0</v>
      </c>
      <c r="Y4222">
        <v>0</v>
      </c>
      <c r="Z4222">
        <v>0</v>
      </c>
    </row>
    <row r="4223" spans="1:26" x14ac:dyDescent="0.25">
      <c r="A4223">
        <v>107086598</v>
      </c>
      <c r="B4223" t="s">
        <v>112</v>
      </c>
      <c r="C4223" t="s">
        <v>122</v>
      </c>
      <c r="D4223">
        <v>40001002</v>
      </c>
      <c r="E4223">
        <v>40001002</v>
      </c>
      <c r="F4223">
        <v>1.2869999999999999</v>
      </c>
      <c r="G4223">
        <v>10000095</v>
      </c>
      <c r="H4223">
        <v>0</v>
      </c>
      <c r="I4223">
        <v>2022</v>
      </c>
      <c r="J4223" t="s">
        <v>167</v>
      </c>
      <c r="K4223" t="s">
        <v>27</v>
      </c>
      <c r="L4223" s="127">
        <v>0.79236111111111107</v>
      </c>
      <c r="M4223" t="s">
        <v>28</v>
      </c>
      <c r="N4223" t="s">
        <v>49</v>
      </c>
      <c r="O4223" t="s">
        <v>30</v>
      </c>
      <c r="P4223" t="s">
        <v>54</v>
      </c>
      <c r="Q4223" t="s">
        <v>41</v>
      </c>
      <c r="R4223" t="s">
        <v>71</v>
      </c>
      <c r="S4223" t="s">
        <v>42</v>
      </c>
      <c r="T4223" t="s">
        <v>52</v>
      </c>
      <c r="U4223" s="1" t="s">
        <v>36</v>
      </c>
      <c r="V4223">
        <v>2</v>
      </c>
      <c r="W4223">
        <v>0</v>
      </c>
      <c r="X4223">
        <v>0</v>
      </c>
      <c r="Y4223">
        <v>0</v>
      </c>
      <c r="Z4223">
        <v>0</v>
      </c>
    </row>
    <row r="4224" spans="1:26" x14ac:dyDescent="0.25">
      <c r="A4224">
        <v>107086612</v>
      </c>
      <c r="B4224" t="s">
        <v>106</v>
      </c>
      <c r="C4224" t="s">
        <v>65</v>
      </c>
      <c r="D4224">
        <v>10000095</v>
      </c>
      <c r="E4224">
        <v>10000095</v>
      </c>
      <c r="F4224">
        <v>24.015000000000001</v>
      </c>
      <c r="G4224">
        <v>40001815</v>
      </c>
      <c r="H4224">
        <v>1.5</v>
      </c>
      <c r="I4224">
        <v>2022</v>
      </c>
      <c r="J4224" t="s">
        <v>167</v>
      </c>
      <c r="K4224" t="s">
        <v>39</v>
      </c>
      <c r="L4224" s="127">
        <v>0.62222222222222223</v>
      </c>
      <c r="M4224" t="s">
        <v>28</v>
      </c>
      <c r="N4224" t="s">
        <v>49</v>
      </c>
      <c r="O4224" t="s">
        <v>30</v>
      </c>
      <c r="P4224" t="s">
        <v>31</v>
      </c>
      <c r="Q4224" t="s">
        <v>41</v>
      </c>
      <c r="R4224" t="s">
        <v>33</v>
      </c>
      <c r="S4224" t="s">
        <v>42</v>
      </c>
      <c r="T4224" t="s">
        <v>35</v>
      </c>
      <c r="U4224" s="1" t="s">
        <v>36</v>
      </c>
      <c r="V4224">
        <v>4</v>
      </c>
      <c r="W4224">
        <v>0</v>
      </c>
      <c r="X4224">
        <v>0</v>
      </c>
      <c r="Y4224">
        <v>0</v>
      </c>
      <c r="Z4224">
        <v>0</v>
      </c>
    </row>
    <row r="4225" spans="1:26" x14ac:dyDescent="0.25">
      <c r="A4225">
        <v>107086633</v>
      </c>
      <c r="B4225" t="s">
        <v>112</v>
      </c>
      <c r="C4225" t="s">
        <v>65</v>
      </c>
      <c r="D4225">
        <v>10000095</v>
      </c>
      <c r="E4225">
        <v>10000095</v>
      </c>
      <c r="F4225">
        <v>1.958</v>
      </c>
      <c r="G4225">
        <v>200720</v>
      </c>
      <c r="H4225">
        <v>0.7</v>
      </c>
      <c r="I4225">
        <v>2022</v>
      </c>
      <c r="J4225" t="s">
        <v>162</v>
      </c>
      <c r="K4225" t="s">
        <v>27</v>
      </c>
      <c r="L4225" s="127">
        <v>0.66597222222222219</v>
      </c>
      <c r="M4225" t="s">
        <v>28</v>
      </c>
      <c r="N4225" t="s">
        <v>49</v>
      </c>
      <c r="O4225" t="s">
        <v>30</v>
      </c>
      <c r="P4225" t="s">
        <v>68</v>
      </c>
      <c r="Q4225" t="s">
        <v>41</v>
      </c>
      <c r="R4225" t="s">
        <v>33</v>
      </c>
      <c r="S4225" t="s">
        <v>42</v>
      </c>
      <c r="T4225" t="s">
        <v>35</v>
      </c>
      <c r="U4225" s="1" t="s">
        <v>36</v>
      </c>
      <c r="V4225">
        <v>1</v>
      </c>
      <c r="W4225">
        <v>0</v>
      </c>
      <c r="X4225">
        <v>0</v>
      </c>
      <c r="Y4225">
        <v>0</v>
      </c>
      <c r="Z4225">
        <v>0</v>
      </c>
    </row>
    <row r="4226" spans="1:26" x14ac:dyDescent="0.25">
      <c r="A4226">
        <v>107086645</v>
      </c>
      <c r="B4226" t="s">
        <v>81</v>
      </c>
      <c r="C4226" t="s">
        <v>65</v>
      </c>
      <c r="D4226">
        <v>10000485</v>
      </c>
      <c r="E4226">
        <v>10800485</v>
      </c>
      <c r="F4226">
        <v>33.582000000000001</v>
      </c>
      <c r="G4226">
        <v>30000051</v>
      </c>
      <c r="H4226">
        <v>0.2</v>
      </c>
      <c r="I4226">
        <v>2022</v>
      </c>
      <c r="J4226" t="s">
        <v>167</v>
      </c>
      <c r="K4226" t="s">
        <v>39</v>
      </c>
      <c r="L4226" s="127">
        <v>0.72777777777777775</v>
      </c>
      <c r="M4226" t="s">
        <v>28</v>
      </c>
      <c r="N4226" t="s">
        <v>49</v>
      </c>
      <c r="O4226" t="s">
        <v>30</v>
      </c>
      <c r="P4226" t="s">
        <v>31</v>
      </c>
      <c r="Q4226" t="s">
        <v>41</v>
      </c>
      <c r="R4226" t="s">
        <v>33</v>
      </c>
      <c r="S4226" t="s">
        <v>42</v>
      </c>
      <c r="T4226" t="s">
        <v>35</v>
      </c>
      <c r="U4226" s="1" t="s">
        <v>36</v>
      </c>
      <c r="V4226">
        <v>4</v>
      </c>
      <c r="W4226">
        <v>0</v>
      </c>
      <c r="X4226">
        <v>0</v>
      </c>
      <c r="Y4226">
        <v>0</v>
      </c>
      <c r="Z4226">
        <v>0</v>
      </c>
    </row>
    <row r="4227" spans="1:26" x14ac:dyDescent="0.25">
      <c r="A4227">
        <v>107086649</v>
      </c>
      <c r="B4227" t="s">
        <v>25</v>
      </c>
      <c r="C4227" t="s">
        <v>65</v>
      </c>
      <c r="D4227">
        <v>10000040</v>
      </c>
      <c r="E4227">
        <v>10000040</v>
      </c>
      <c r="F4227">
        <v>24.988</v>
      </c>
      <c r="G4227">
        <v>29000070</v>
      </c>
      <c r="H4227">
        <v>2</v>
      </c>
      <c r="I4227">
        <v>2022</v>
      </c>
      <c r="J4227" t="s">
        <v>167</v>
      </c>
      <c r="K4227" t="s">
        <v>27</v>
      </c>
      <c r="L4227" s="127">
        <v>0.74791666666666667</v>
      </c>
      <c r="M4227" t="s">
        <v>28</v>
      </c>
      <c r="N4227" t="s">
        <v>49</v>
      </c>
      <c r="O4227" t="s">
        <v>30</v>
      </c>
      <c r="P4227" t="s">
        <v>31</v>
      </c>
      <c r="Q4227" t="s">
        <v>41</v>
      </c>
      <c r="R4227" t="s">
        <v>33</v>
      </c>
      <c r="S4227" t="s">
        <v>42</v>
      </c>
      <c r="T4227" t="s">
        <v>35</v>
      </c>
      <c r="U4227" s="1" t="s">
        <v>36</v>
      </c>
      <c r="V4227">
        <v>3</v>
      </c>
      <c r="W4227">
        <v>0</v>
      </c>
      <c r="X4227">
        <v>0</v>
      </c>
      <c r="Y4227">
        <v>0</v>
      </c>
      <c r="Z4227">
        <v>0</v>
      </c>
    </row>
    <row r="4228" spans="1:26" x14ac:dyDescent="0.25">
      <c r="A4228">
        <v>107086653</v>
      </c>
      <c r="B4228" t="s">
        <v>106</v>
      </c>
      <c r="C4228" t="s">
        <v>65</v>
      </c>
      <c r="D4228">
        <v>10000095</v>
      </c>
      <c r="E4228">
        <v>10000095</v>
      </c>
      <c r="F4228">
        <v>23.968</v>
      </c>
      <c r="G4228">
        <v>30000082</v>
      </c>
      <c r="H4228">
        <v>2.6</v>
      </c>
      <c r="I4228">
        <v>2022</v>
      </c>
      <c r="J4228" t="s">
        <v>167</v>
      </c>
      <c r="K4228" t="s">
        <v>53</v>
      </c>
      <c r="L4228" s="127">
        <v>0.32500000000000001</v>
      </c>
      <c r="M4228" t="s">
        <v>28</v>
      </c>
      <c r="N4228" t="s">
        <v>29</v>
      </c>
      <c r="O4228" t="s">
        <v>30</v>
      </c>
      <c r="P4228" t="s">
        <v>54</v>
      </c>
      <c r="Q4228" t="s">
        <v>41</v>
      </c>
      <c r="R4228" t="s">
        <v>33</v>
      </c>
      <c r="S4228" t="s">
        <v>42</v>
      </c>
      <c r="T4228" t="s">
        <v>35</v>
      </c>
      <c r="U4228" s="1" t="s">
        <v>36</v>
      </c>
      <c r="V4228">
        <v>1</v>
      </c>
      <c r="W4228">
        <v>0</v>
      </c>
      <c r="X4228">
        <v>0</v>
      </c>
      <c r="Y4228">
        <v>0</v>
      </c>
      <c r="Z4228">
        <v>0</v>
      </c>
    </row>
    <row r="4229" spans="1:26" x14ac:dyDescent="0.25">
      <c r="A4229">
        <v>107086656</v>
      </c>
      <c r="B4229" t="s">
        <v>25</v>
      </c>
      <c r="C4229" t="s">
        <v>65</v>
      </c>
      <c r="D4229">
        <v>10000040</v>
      </c>
      <c r="E4229">
        <v>10000040</v>
      </c>
      <c r="F4229">
        <v>20.106999999999999</v>
      </c>
      <c r="G4229">
        <v>40002542</v>
      </c>
      <c r="H4229">
        <v>1</v>
      </c>
      <c r="I4229">
        <v>2022</v>
      </c>
      <c r="J4229" t="s">
        <v>167</v>
      </c>
      <c r="K4229" t="s">
        <v>53</v>
      </c>
      <c r="L4229" s="127">
        <v>0.4375</v>
      </c>
      <c r="M4229" t="s">
        <v>28</v>
      </c>
      <c r="N4229" t="s">
        <v>49</v>
      </c>
      <c r="O4229" t="s">
        <v>30</v>
      </c>
      <c r="P4229" t="s">
        <v>54</v>
      </c>
      <c r="Q4229" t="s">
        <v>41</v>
      </c>
      <c r="R4229" t="s">
        <v>33</v>
      </c>
      <c r="S4229" t="s">
        <v>42</v>
      </c>
      <c r="T4229" t="s">
        <v>35</v>
      </c>
      <c r="U4229" s="1" t="s">
        <v>36</v>
      </c>
      <c r="V4229">
        <v>2</v>
      </c>
      <c r="W4229">
        <v>0</v>
      </c>
      <c r="X4229">
        <v>0</v>
      </c>
      <c r="Y4229">
        <v>0</v>
      </c>
      <c r="Z4229">
        <v>0</v>
      </c>
    </row>
    <row r="4230" spans="1:26" x14ac:dyDescent="0.25">
      <c r="A4230">
        <v>107086692</v>
      </c>
      <c r="B4230" t="s">
        <v>81</v>
      </c>
      <c r="C4230" t="s">
        <v>65</v>
      </c>
      <c r="D4230">
        <v>10000485</v>
      </c>
      <c r="E4230">
        <v>10800485</v>
      </c>
      <c r="F4230">
        <v>29.584</v>
      </c>
      <c r="G4230">
        <v>30000016</v>
      </c>
      <c r="H4230">
        <v>3.2</v>
      </c>
      <c r="I4230">
        <v>2022</v>
      </c>
      <c r="J4230" t="s">
        <v>167</v>
      </c>
      <c r="K4230" t="s">
        <v>48</v>
      </c>
      <c r="L4230" s="127">
        <v>0.1423611111111111</v>
      </c>
      <c r="M4230" t="s">
        <v>28</v>
      </c>
      <c r="N4230" t="s">
        <v>49</v>
      </c>
      <c r="O4230" t="s">
        <v>30</v>
      </c>
      <c r="P4230" t="s">
        <v>31</v>
      </c>
      <c r="Q4230" t="s">
        <v>41</v>
      </c>
      <c r="R4230" t="s">
        <v>33</v>
      </c>
      <c r="S4230" t="s">
        <v>42</v>
      </c>
      <c r="T4230" t="s">
        <v>57</v>
      </c>
      <c r="U4230" s="1" t="s">
        <v>36</v>
      </c>
      <c r="V4230">
        <v>1</v>
      </c>
      <c r="W4230">
        <v>0</v>
      </c>
      <c r="X4230">
        <v>0</v>
      </c>
      <c r="Y4230">
        <v>0</v>
      </c>
      <c r="Z4230">
        <v>0</v>
      </c>
    </row>
    <row r="4231" spans="1:26" x14ac:dyDescent="0.25">
      <c r="A4231">
        <v>107086693</v>
      </c>
      <c r="B4231" t="s">
        <v>97</v>
      </c>
      <c r="C4231" t="s">
        <v>67</v>
      </c>
      <c r="D4231">
        <v>30000062</v>
      </c>
      <c r="E4231">
        <v>30000062</v>
      </c>
      <c r="F4231">
        <v>16.574000000000002</v>
      </c>
      <c r="G4231">
        <v>20000421</v>
      </c>
      <c r="H4231">
        <v>0.1</v>
      </c>
      <c r="I4231">
        <v>2022</v>
      </c>
      <c r="J4231" t="s">
        <v>167</v>
      </c>
      <c r="K4231" t="s">
        <v>53</v>
      </c>
      <c r="L4231" s="127">
        <v>0.67499999999999993</v>
      </c>
      <c r="M4231" t="s">
        <v>28</v>
      </c>
      <c r="N4231" t="s">
        <v>49</v>
      </c>
      <c r="P4231" t="s">
        <v>68</v>
      </c>
      <c r="Q4231" t="s">
        <v>41</v>
      </c>
      <c r="R4231" t="s">
        <v>33</v>
      </c>
      <c r="S4231" t="s">
        <v>42</v>
      </c>
      <c r="T4231" t="s">
        <v>35</v>
      </c>
      <c r="U4231" s="1" t="s">
        <v>36</v>
      </c>
      <c r="V4231">
        <v>2</v>
      </c>
      <c r="W4231">
        <v>0</v>
      </c>
      <c r="X4231">
        <v>0</v>
      </c>
      <c r="Y4231">
        <v>0</v>
      </c>
      <c r="Z4231">
        <v>0</v>
      </c>
    </row>
    <row r="4232" spans="1:26" x14ac:dyDescent="0.25">
      <c r="A4232">
        <v>107086697</v>
      </c>
      <c r="B4232" t="s">
        <v>112</v>
      </c>
      <c r="C4232" t="s">
        <v>65</v>
      </c>
      <c r="D4232">
        <v>10000095</v>
      </c>
      <c r="E4232">
        <v>10000095</v>
      </c>
      <c r="F4232">
        <v>8.2469999999999999</v>
      </c>
      <c r="G4232">
        <v>40001709</v>
      </c>
      <c r="H4232">
        <v>0.4</v>
      </c>
      <c r="I4232">
        <v>2022</v>
      </c>
      <c r="J4232" t="s">
        <v>167</v>
      </c>
      <c r="K4232" t="s">
        <v>60</v>
      </c>
      <c r="L4232" s="127">
        <v>0.47500000000000003</v>
      </c>
      <c r="M4232" t="s">
        <v>28</v>
      </c>
      <c r="N4232" t="s">
        <v>49</v>
      </c>
      <c r="O4232" t="s">
        <v>30</v>
      </c>
      <c r="P4232" t="s">
        <v>31</v>
      </c>
      <c r="Q4232" t="s">
        <v>41</v>
      </c>
      <c r="R4232" t="s">
        <v>33</v>
      </c>
      <c r="S4232" t="s">
        <v>42</v>
      </c>
      <c r="T4232" t="s">
        <v>35</v>
      </c>
      <c r="U4232" s="1" t="s">
        <v>36</v>
      </c>
      <c r="V4232">
        <v>4</v>
      </c>
      <c r="W4232">
        <v>0</v>
      </c>
      <c r="X4232">
        <v>0</v>
      </c>
      <c r="Y4232">
        <v>0</v>
      </c>
      <c r="Z4232">
        <v>0</v>
      </c>
    </row>
    <row r="4233" spans="1:26" x14ac:dyDescent="0.25">
      <c r="A4233">
        <v>107086706</v>
      </c>
      <c r="B4233" t="s">
        <v>25</v>
      </c>
      <c r="C4233" t="s">
        <v>65</v>
      </c>
      <c r="D4233">
        <v>10000040</v>
      </c>
      <c r="E4233">
        <v>10000040</v>
      </c>
      <c r="F4233">
        <v>3.06</v>
      </c>
      <c r="G4233">
        <v>40001795</v>
      </c>
      <c r="H4233">
        <v>0.3</v>
      </c>
      <c r="I4233">
        <v>2022</v>
      </c>
      <c r="J4233" t="s">
        <v>167</v>
      </c>
      <c r="K4233" t="s">
        <v>53</v>
      </c>
      <c r="L4233" s="127">
        <v>0.49861111111111112</v>
      </c>
      <c r="M4233" t="s">
        <v>28</v>
      </c>
      <c r="N4233" t="s">
        <v>49</v>
      </c>
      <c r="O4233" t="s">
        <v>30</v>
      </c>
      <c r="P4233" t="s">
        <v>68</v>
      </c>
      <c r="Q4233" t="s">
        <v>41</v>
      </c>
      <c r="R4233" t="s">
        <v>33</v>
      </c>
      <c r="S4233" t="s">
        <v>42</v>
      </c>
      <c r="T4233" t="s">
        <v>35</v>
      </c>
      <c r="U4233" s="1" t="s">
        <v>43</v>
      </c>
      <c r="V4233">
        <v>2</v>
      </c>
      <c r="W4233">
        <v>0</v>
      </c>
      <c r="X4233">
        <v>0</v>
      </c>
      <c r="Y4233">
        <v>0</v>
      </c>
      <c r="Z4233">
        <v>1</v>
      </c>
    </row>
    <row r="4234" spans="1:26" x14ac:dyDescent="0.25">
      <c r="A4234">
        <v>107086713</v>
      </c>
      <c r="B4234" t="s">
        <v>81</v>
      </c>
      <c r="C4234" t="s">
        <v>65</v>
      </c>
      <c r="D4234">
        <v>10000485</v>
      </c>
      <c r="E4234">
        <v>10800485</v>
      </c>
      <c r="F4234">
        <v>25.884</v>
      </c>
      <c r="G4234">
        <v>30000016</v>
      </c>
      <c r="H4234">
        <v>0.5</v>
      </c>
      <c r="I4234">
        <v>2022</v>
      </c>
      <c r="J4234" t="s">
        <v>167</v>
      </c>
      <c r="K4234" t="s">
        <v>39</v>
      </c>
      <c r="L4234" s="127">
        <v>0.67152777777777783</v>
      </c>
      <c r="M4234" t="s">
        <v>28</v>
      </c>
      <c r="N4234" t="s">
        <v>49</v>
      </c>
      <c r="O4234" t="s">
        <v>30</v>
      </c>
      <c r="P4234" t="s">
        <v>31</v>
      </c>
      <c r="Q4234" t="s">
        <v>41</v>
      </c>
      <c r="R4234" t="s">
        <v>33</v>
      </c>
      <c r="S4234" t="s">
        <v>42</v>
      </c>
      <c r="T4234" t="s">
        <v>35</v>
      </c>
      <c r="U4234" s="1" t="s">
        <v>43</v>
      </c>
      <c r="V4234">
        <v>2</v>
      </c>
      <c r="W4234">
        <v>0</v>
      </c>
      <c r="X4234">
        <v>0</v>
      </c>
      <c r="Y4234">
        <v>0</v>
      </c>
      <c r="Z4234">
        <v>1</v>
      </c>
    </row>
    <row r="4235" spans="1:26" x14ac:dyDescent="0.25">
      <c r="A4235">
        <v>107086783</v>
      </c>
      <c r="B4235" t="s">
        <v>104</v>
      </c>
      <c r="C4235" t="s">
        <v>65</v>
      </c>
      <c r="D4235">
        <v>10000026</v>
      </c>
      <c r="E4235">
        <v>10000026</v>
      </c>
      <c r="F4235">
        <v>14.784000000000001</v>
      </c>
      <c r="G4235">
        <v>20000025</v>
      </c>
      <c r="H4235">
        <v>1.1200000000000001</v>
      </c>
      <c r="I4235">
        <v>2022</v>
      </c>
      <c r="J4235" t="s">
        <v>167</v>
      </c>
      <c r="K4235" t="s">
        <v>48</v>
      </c>
      <c r="L4235" s="127">
        <v>0.60138888888888886</v>
      </c>
      <c r="M4235" t="s">
        <v>28</v>
      </c>
      <c r="N4235" t="s">
        <v>49</v>
      </c>
      <c r="O4235" t="s">
        <v>30</v>
      </c>
      <c r="P4235" t="s">
        <v>54</v>
      </c>
      <c r="Q4235" t="s">
        <v>41</v>
      </c>
      <c r="R4235" t="s">
        <v>33</v>
      </c>
      <c r="S4235" t="s">
        <v>42</v>
      </c>
      <c r="T4235" t="s">
        <v>35</v>
      </c>
      <c r="U4235" s="1" t="s">
        <v>85</v>
      </c>
      <c r="V4235">
        <v>6</v>
      </c>
      <c r="W4235">
        <v>0</v>
      </c>
      <c r="X4235">
        <v>1</v>
      </c>
      <c r="Y4235">
        <v>1</v>
      </c>
      <c r="Z4235">
        <v>2</v>
      </c>
    </row>
    <row r="4236" spans="1:26" x14ac:dyDescent="0.25">
      <c r="A4236">
        <v>107086806</v>
      </c>
      <c r="B4236" t="s">
        <v>81</v>
      </c>
      <c r="C4236" t="s">
        <v>65</v>
      </c>
      <c r="D4236">
        <v>10000485</v>
      </c>
      <c r="E4236">
        <v>10800485</v>
      </c>
      <c r="F4236">
        <v>34.848999999999997</v>
      </c>
      <c r="G4236">
        <v>200650</v>
      </c>
      <c r="H4236">
        <v>0.5</v>
      </c>
      <c r="I4236">
        <v>2022</v>
      </c>
      <c r="J4236" t="s">
        <v>167</v>
      </c>
      <c r="K4236" t="s">
        <v>53</v>
      </c>
      <c r="L4236" s="127">
        <v>0.4597222222222222</v>
      </c>
      <c r="M4236" t="s">
        <v>28</v>
      </c>
      <c r="N4236" t="s">
        <v>49</v>
      </c>
      <c r="O4236" t="s">
        <v>30</v>
      </c>
      <c r="P4236" t="s">
        <v>54</v>
      </c>
      <c r="Q4236" t="s">
        <v>41</v>
      </c>
      <c r="R4236" t="s">
        <v>33</v>
      </c>
      <c r="S4236" t="s">
        <v>42</v>
      </c>
      <c r="T4236" t="s">
        <v>35</v>
      </c>
      <c r="U4236" s="1" t="s">
        <v>36</v>
      </c>
      <c r="V4236">
        <v>1</v>
      </c>
      <c r="W4236">
        <v>0</v>
      </c>
      <c r="X4236">
        <v>0</v>
      </c>
      <c r="Y4236">
        <v>0</v>
      </c>
      <c r="Z4236">
        <v>0</v>
      </c>
    </row>
    <row r="4237" spans="1:26" x14ac:dyDescent="0.25">
      <c r="A4237">
        <v>107086816</v>
      </c>
      <c r="B4237" t="s">
        <v>86</v>
      </c>
      <c r="C4237" t="s">
        <v>65</v>
      </c>
      <c r="D4237">
        <v>10000026</v>
      </c>
      <c r="E4237">
        <v>10000026</v>
      </c>
      <c r="F4237">
        <v>21.257000000000001</v>
      </c>
      <c r="G4237">
        <v>200330</v>
      </c>
      <c r="H4237">
        <v>0.5</v>
      </c>
      <c r="I4237">
        <v>2022</v>
      </c>
      <c r="J4237" t="s">
        <v>167</v>
      </c>
      <c r="K4237" t="s">
        <v>39</v>
      </c>
      <c r="L4237" s="127">
        <v>0.10555555555555556</v>
      </c>
      <c r="M4237" t="s">
        <v>28</v>
      </c>
      <c r="N4237" t="s">
        <v>29</v>
      </c>
      <c r="O4237" t="s">
        <v>30</v>
      </c>
      <c r="P4237" t="s">
        <v>54</v>
      </c>
      <c r="Q4237" t="s">
        <v>41</v>
      </c>
      <c r="R4237" t="s">
        <v>33</v>
      </c>
      <c r="S4237" t="s">
        <v>42</v>
      </c>
      <c r="T4237" t="s">
        <v>57</v>
      </c>
      <c r="U4237" s="1" t="s">
        <v>36</v>
      </c>
      <c r="V4237">
        <v>1</v>
      </c>
      <c r="W4237">
        <v>0</v>
      </c>
      <c r="X4237">
        <v>0</v>
      </c>
      <c r="Y4237">
        <v>0</v>
      </c>
      <c r="Z4237">
        <v>0</v>
      </c>
    </row>
    <row r="4238" spans="1:26" x14ac:dyDescent="0.25">
      <c r="A4238">
        <v>107086822</v>
      </c>
      <c r="B4238" t="s">
        <v>25</v>
      </c>
      <c r="C4238" t="s">
        <v>65</v>
      </c>
      <c r="D4238">
        <v>10000040</v>
      </c>
      <c r="E4238">
        <v>10000040</v>
      </c>
      <c r="F4238">
        <v>22.911999999999999</v>
      </c>
      <c r="G4238">
        <v>40002547</v>
      </c>
      <c r="H4238">
        <v>2</v>
      </c>
      <c r="I4238">
        <v>2022</v>
      </c>
      <c r="J4238" t="s">
        <v>167</v>
      </c>
      <c r="K4238" t="s">
        <v>53</v>
      </c>
      <c r="L4238" s="127">
        <v>0.64652777777777781</v>
      </c>
      <c r="M4238" t="s">
        <v>28</v>
      </c>
      <c r="N4238" t="s">
        <v>49</v>
      </c>
      <c r="O4238" t="s">
        <v>30</v>
      </c>
      <c r="P4238" t="s">
        <v>31</v>
      </c>
      <c r="Q4238" t="s">
        <v>41</v>
      </c>
      <c r="R4238" t="s">
        <v>33</v>
      </c>
      <c r="S4238" t="s">
        <v>42</v>
      </c>
      <c r="T4238" t="s">
        <v>35</v>
      </c>
      <c r="U4238" s="1" t="s">
        <v>36</v>
      </c>
      <c r="V4238">
        <v>2</v>
      </c>
      <c r="W4238">
        <v>0</v>
      </c>
      <c r="X4238">
        <v>0</v>
      </c>
      <c r="Y4238">
        <v>0</v>
      </c>
      <c r="Z4238">
        <v>0</v>
      </c>
    </row>
    <row r="4239" spans="1:26" x14ac:dyDescent="0.25">
      <c r="A4239">
        <v>107086829</v>
      </c>
      <c r="B4239" t="s">
        <v>81</v>
      </c>
      <c r="C4239" t="s">
        <v>65</v>
      </c>
      <c r="D4239">
        <v>10000485</v>
      </c>
      <c r="E4239">
        <v>10800485</v>
      </c>
      <c r="F4239">
        <v>31.707999999999998</v>
      </c>
      <c r="G4239">
        <v>20000521</v>
      </c>
      <c r="H4239">
        <v>1</v>
      </c>
      <c r="I4239">
        <v>2022</v>
      </c>
      <c r="J4239" t="s">
        <v>167</v>
      </c>
      <c r="K4239" t="s">
        <v>39</v>
      </c>
      <c r="L4239" s="127">
        <v>0.75624999999999998</v>
      </c>
      <c r="M4239" t="s">
        <v>28</v>
      </c>
      <c r="N4239" t="s">
        <v>49</v>
      </c>
      <c r="O4239" t="s">
        <v>30</v>
      </c>
      <c r="P4239" t="s">
        <v>31</v>
      </c>
      <c r="Q4239" t="s">
        <v>41</v>
      </c>
      <c r="R4239" t="s">
        <v>33</v>
      </c>
      <c r="S4239" t="s">
        <v>42</v>
      </c>
      <c r="T4239" t="s">
        <v>35</v>
      </c>
      <c r="U4239" s="1" t="s">
        <v>36</v>
      </c>
      <c r="V4239">
        <v>1</v>
      </c>
      <c r="W4239">
        <v>0</v>
      </c>
      <c r="X4239">
        <v>0</v>
      </c>
      <c r="Y4239">
        <v>0</v>
      </c>
      <c r="Z4239">
        <v>0</v>
      </c>
    </row>
    <row r="4240" spans="1:26" x14ac:dyDescent="0.25">
      <c r="A4240">
        <v>107086842</v>
      </c>
      <c r="B4240" t="s">
        <v>112</v>
      </c>
      <c r="C4240" t="s">
        <v>65</v>
      </c>
      <c r="D4240">
        <v>10000095</v>
      </c>
      <c r="E4240">
        <v>10000095</v>
      </c>
      <c r="F4240">
        <v>5.7960000000000003</v>
      </c>
      <c r="G4240">
        <v>20000421</v>
      </c>
      <c r="H4240">
        <v>1.8</v>
      </c>
      <c r="I4240">
        <v>2022</v>
      </c>
      <c r="J4240" t="s">
        <v>167</v>
      </c>
      <c r="K4240" t="s">
        <v>53</v>
      </c>
      <c r="L4240" s="127">
        <v>0.27291666666666664</v>
      </c>
      <c r="M4240" t="s">
        <v>28</v>
      </c>
      <c r="N4240" t="s">
        <v>49</v>
      </c>
      <c r="O4240" t="s">
        <v>30</v>
      </c>
      <c r="P4240" t="s">
        <v>31</v>
      </c>
      <c r="Q4240" t="s">
        <v>41</v>
      </c>
      <c r="R4240" t="s">
        <v>33</v>
      </c>
      <c r="S4240" t="s">
        <v>42</v>
      </c>
      <c r="T4240" t="s">
        <v>57</v>
      </c>
      <c r="U4240" s="1" t="s">
        <v>36</v>
      </c>
      <c r="V4240">
        <v>1</v>
      </c>
      <c r="W4240">
        <v>0</v>
      </c>
      <c r="X4240">
        <v>0</v>
      </c>
      <c r="Y4240">
        <v>0</v>
      </c>
      <c r="Z4240">
        <v>0</v>
      </c>
    </row>
    <row r="4241" spans="1:26" x14ac:dyDescent="0.25">
      <c r="A4241">
        <v>107086855</v>
      </c>
      <c r="B4241" t="s">
        <v>25</v>
      </c>
      <c r="C4241" t="s">
        <v>65</v>
      </c>
      <c r="D4241">
        <v>10000040</v>
      </c>
      <c r="E4241">
        <v>10000040</v>
      </c>
      <c r="F4241">
        <v>26.161000000000001</v>
      </c>
      <c r="G4241">
        <v>20000070</v>
      </c>
      <c r="H4241">
        <v>0.3</v>
      </c>
      <c r="I4241">
        <v>2022</v>
      </c>
      <c r="J4241" t="s">
        <v>167</v>
      </c>
      <c r="K4241" t="s">
        <v>27</v>
      </c>
      <c r="L4241" s="127">
        <v>0.54166666666666663</v>
      </c>
      <c r="M4241" t="s">
        <v>28</v>
      </c>
      <c r="N4241" t="s">
        <v>49</v>
      </c>
      <c r="O4241" t="s">
        <v>30</v>
      </c>
      <c r="P4241" t="s">
        <v>54</v>
      </c>
      <c r="Q4241" t="s">
        <v>41</v>
      </c>
      <c r="R4241" t="s">
        <v>33</v>
      </c>
      <c r="S4241" t="s">
        <v>42</v>
      </c>
      <c r="T4241" t="s">
        <v>35</v>
      </c>
      <c r="U4241" s="1" t="s">
        <v>36</v>
      </c>
      <c r="V4241">
        <v>2</v>
      </c>
      <c r="W4241">
        <v>0</v>
      </c>
      <c r="X4241">
        <v>0</v>
      </c>
      <c r="Y4241">
        <v>0</v>
      </c>
      <c r="Z4241">
        <v>0</v>
      </c>
    </row>
    <row r="4242" spans="1:26" x14ac:dyDescent="0.25">
      <c r="A4242">
        <v>107086903</v>
      </c>
      <c r="B4242" t="s">
        <v>106</v>
      </c>
      <c r="C4242" t="s">
        <v>65</v>
      </c>
      <c r="D4242">
        <v>10000095</v>
      </c>
      <c r="E4242">
        <v>10000095</v>
      </c>
      <c r="F4242">
        <v>15.855</v>
      </c>
      <c r="G4242">
        <v>40001832</v>
      </c>
      <c r="H4242">
        <v>1.4E-2</v>
      </c>
      <c r="I4242">
        <v>2022</v>
      </c>
      <c r="J4242" t="s">
        <v>167</v>
      </c>
      <c r="K4242" t="s">
        <v>39</v>
      </c>
      <c r="L4242" s="127">
        <v>0.59583333333333333</v>
      </c>
      <c r="M4242" t="s">
        <v>28</v>
      </c>
      <c r="N4242" t="s">
        <v>29</v>
      </c>
      <c r="O4242" t="s">
        <v>30</v>
      </c>
      <c r="P4242" t="s">
        <v>54</v>
      </c>
      <c r="Q4242" t="s">
        <v>41</v>
      </c>
      <c r="R4242" t="s">
        <v>128</v>
      </c>
      <c r="S4242" t="s">
        <v>42</v>
      </c>
      <c r="T4242" t="s">
        <v>35</v>
      </c>
      <c r="U4242" s="1" t="s">
        <v>36</v>
      </c>
      <c r="V4242">
        <v>2</v>
      </c>
      <c r="W4242">
        <v>0</v>
      </c>
      <c r="X4242">
        <v>0</v>
      </c>
      <c r="Y4242">
        <v>0</v>
      </c>
      <c r="Z4242">
        <v>0</v>
      </c>
    </row>
    <row r="4243" spans="1:26" x14ac:dyDescent="0.25">
      <c r="A4243">
        <v>107086995</v>
      </c>
      <c r="B4243" t="s">
        <v>164</v>
      </c>
      <c r="C4243" t="s">
        <v>45</v>
      </c>
      <c r="D4243">
        <v>50029662</v>
      </c>
      <c r="E4243">
        <v>30000024</v>
      </c>
      <c r="F4243">
        <v>19.552</v>
      </c>
      <c r="G4243">
        <v>50027939</v>
      </c>
      <c r="H4243">
        <v>0.02</v>
      </c>
      <c r="I4243">
        <v>2022</v>
      </c>
      <c r="J4243" t="s">
        <v>167</v>
      </c>
      <c r="K4243" t="s">
        <v>27</v>
      </c>
      <c r="L4243" s="127">
        <v>0.74583333333333324</v>
      </c>
      <c r="M4243" t="s">
        <v>28</v>
      </c>
      <c r="N4243" t="s">
        <v>29</v>
      </c>
      <c r="O4243" t="s">
        <v>30</v>
      </c>
      <c r="P4243" t="s">
        <v>31</v>
      </c>
      <c r="Q4243" t="s">
        <v>41</v>
      </c>
      <c r="R4243" t="s">
        <v>61</v>
      </c>
      <c r="S4243" t="s">
        <v>42</v>
      </c>
      <c r="T4243" t="s">
        <v>35</v>
      </c>
      <c r="U4243" s="1" t="s">
        <v>64</v>
      </c>
      <c r="V4243">
        <v>5</v>
      </c>
      <c r="W4243">
        <v>0</v>
      </c>
      <c r="X4243">
        <v>0</v>
      </c>
      <c r="Y4243">
        <v>1</v>
      </c>
      <c r="Z4243">
        <v>1</v>
      </c>
    </row>
    <row r="4244" spans="1:26" x14ac:dyDescent="0.25">
      <c r="A4244">
        <v>107087007</v>
      </c>
      <c r="B4244" t="s">
        <v>106</v>
      </c>
      <c r="C4244" t="s">
        <v>65</v>
      </c>
      <c r="D4244">
        <v>10000095</v>
      </c>
      <c r="E4244">
        <v>10000095</v>
      </c>
      <c r="F4244">
        <v>999.99900000000002</v>
      </c>
      <c r="H4244">
        <v>0.1</v>
      </c>
      <c r="I4244">
        <v>2022</v>
      </c>
      <c r="J4244" t="s">
        <v>154</v>
      </c>
      <c r="K4244" t="s">
        <v>58</v>
      </c>
      <c r="L4244" s="127">
        <v>0.29305555555555557</v>
      </c>
      <c r="M4244" t="s">
        <v>28</v>
      </c>
      <c r="N4244" t="s">
        <v>49</v>
      </c>
      <c r="O4244" t="s">
        <v>30</v>
      </c>
      <c r="P4244" t="s">
        <v>54</v>
      </c>
      <c r="Q4244" t="s">
        <v>41</v>
      </c>
      <c r="R4244" t="s">
        <v>33</v>
      </c>
      <c r="S4244" t="s">
        <v>42</v>
      </c>
      <c r="T4244" t="s">
        <v>35</v>
      </c>
      <c r="U4244" s="1" t="s">
        <v>36</v>
      </c>
      <c r="V4244">
        <v>1</v>
      </c>
      <c r="W4244">
        <v>0</v>
      </c>
      <c r="X4244">
        <v>0</v>
      </c>
      <c r="Y4244">
        <v>0</v>
      </c>
      <c r="Z4244">
        <v>0</v>
      </c>
    </row>
    <row r="4245" spans="1:26" x14ac:dyDescent="0.25">
      <c r="A4245">
        <v>107087199</v>
      </c>
      <c r="B4245" t="s">
        <v>114</v>
      </c>
      <c r="C4245" t="s">
        <v>38</v>
      </c>
      <c r="D4245">
        <v>20000070</v>
      </c>
      <c r="E4245">
        <v>20000070</v>
      </c>
      <c r="F4245">
        <v>13.198</v>
      </c>
      <c r="G4245">
        <v>50033208</v>
      </c>
      <c r="H4245">
        <v>0.05</v>
      </c>
      <c r="I4245">
        <v>2022</v>
      </c>
      <c r="J4245" t="s">
        <v>167</v>
      </c>
      <c r="K4245" t="s">
        <v>27</v>
      </c>
      <c r="L4245" s="127">
        <v>0.38611111111111113</v>
      </c>
      <c r="M4245" t="s">
        <v>28</v>
      </c>
      <c r="N4245" t="s">
        <v>49</v>
      </c>
      <c r="O4245" t="s">
        <v>30</v>
      </c>
      <c r="P4245" t="s">
        <v>54</v>
      </c>
      <c r="Q4245" t="s">
        <v>41</v>
      </c>
      <c r="R4245" t="s">
        <v>61</v>
      </c>
      <c r="S4245" t="s">
        <v>42</v>
      </c>
      <c r="T4245" t="s">
        <v>35</v>
      </c>
      <c r="U4245" s="1" t="s">
        <v>43</v>
      </c>
      <c r="V4245">
        <v>2</v>
      </c>
      <c r="W4245">
        <v>0</v>
      </c>
      <c r="X4245">
        <v>0</v>
      </c>
      <c r="Y4245">
        <v>0</v>
      </c>
      <c r="Z4245">
        <v>1</v>
      </c>
    </row>
    <row r="4246" spans="1:26" x14ac:dyDescent="0.25">
      <c r="A4246">
        <v>107087200</v>
      </c>
      <c r="B4246" t="s">
        <v>114</v>
      </c>
      <c r="C4246" t="s">
        <v>67</v>
      </c>
      <c r="D4246">
        <v>30000070</v>
      </c>
      <c r="E4246">
        <v>50029816</v>
      </c>
      <c r="F4246">
        <v>999.99900000000002</v>
      </c>
      <c r="G4246">
        <v>50029816</v>
      </c>
      <c r="H4246">
        <v>0</v>
      </c>
      <c r="I4246">
        <v>2022</v>
      </c>
      <c r="J4246" t="s">
        <v>167</v>
      </c>
      <c r="K4246" t="s">
        <v>48</v>
      </c>
      <c r="L4246" s="127">
        <v>0.21527777777777779</v>
      </c>
      <c r="M4246" t="s">
        <v>28</v>
      </c>
      <c r="N4246" t="s">
        <v>29</v>
      </c>
      <c r="P4246" t="s">
        <v>54</v>
      </c>
      <c r="Q4246" t="s">
        <v>41</v>
      </c>
      <c r="R4246" t="s">
        <v>33</v>
      </c>
      <c r="S4246" t="s">
        <v>42</v>
      </c>
      <c r="T4246" t="s">
        <v>57</v>
      </c>
      <c r="U4246" s="1" t="s">
        <v>36</v>
      </c>
      <c r="V4246">
        <v>1</v>
      </c>
      <c r="W4246">
        <v>0</v>
      </c>
      <c r="X4246">
        <v>0</v>
      </c>
      <c r="Y4246">
        <v>0</v>
      </c>
      <c r="Z4246">
        <v>0</v>
      </c>
    </row>
    <row r="4247" spans="1:26" x14ac:dyDescent="0.25">
      <c r="A4247">
        <v>107087338</v>
      </c>
      <c r="B4247" t="s">
        <v>96</v>
      </c>
      <c r="C4247" t="s">
        <v>45</v>
      </c>
      <c r="D4247">
        <v>50032275</v>
      </c>
      <c r="E4247">
        <v>40004315</v>
      </c>
      <c r="F4247">
        <v>3.77</v>
      </c>
      <c r="G4247">
        <v>50006552</v>
      </c>
      <c r="H4247">
        <v>3.7999999999999999E-2</v>
      </c>
      <c r="I4247">
        <v>2022</v>
      </c>
      <c r="J4247" t="s">
        <v>167</v>
      </c>
      <c r="K4247" t="s">
        <v>53</v>
      </c>
      <c r="L4247" s="127">
        <v>0.67013888888888884</v>
      </c>
      <c r="M4247" t="s">
        <v>28</v>
      </c>
      <c r="N4247" t="s">
        <v>49</v>
      </c>
      <c r="O4247" t="s">
        <v>30</v>
      </c>
      <c r="P4247" t="s">
        <v>54</v>
      </c>
      <c r="Q4247" t="s">
        <v>41</v>
      </c>
      <c r="R4247" t="s">
        <v>33</v>
      </c>
      <c r="S4247" t="s">
        <v>42</v>
      </c>
      <c r="T4247" t="s">
        <v>35</v>
      </c>
      <c r="U4247" s="1" t="s">
        <v>36</v>
      </c>
      <c r="V4247">
        <v>6</v>
      </c>
      <c r="W4247">
        <v>0</v>
      </c>
      <c r="X4247">
        <v>0</v>
      </c>
      <c r="Y4247">
        <v>0</v>
      </c>
      <c r="Z4247">
        <v>0</v>
      </c>
    </row>
    <row r="4248" spans="1:26" x14ac:dyDescent="0.25">
      <c r="A4248">
        <v>107087405</v>
      </c>
      <c r="B4248" t="s">
        <v>81</v>
      </c>
      <c r="C4248" t="s">
        <v>45</v>
      </c>
      <c r="D4248">
        <v>50031062</v>
      </c>
      <c r="E4248">
        <v>20000029</v>
      </c>
      <c r="F4248">
        <v>13.759</v>
      </c>
      <c r="G4248">
        <v>50029513</v>
      </c>
      <c r="H4248">
        <v>0</v>
      </c>
      <c r="I4248">
        <v>2022</v>
      </c>
      <c r="J4248" t="s">
        <v>167</v>
      </c>
      <c r="K4248" t="s">
        <v>48</v>
      </c>
      <c r="L4248" s="127">
        <v>0.92013888888888884</v>
      </c>
      <c r="M4248" t="s">
        <v>28</v>
      </c>
      <c r="N4248" t="s">
        <v>29</v>
      </c>
      <c r="O4248" t="s">
        <v>30</v>
      </c>
      <c r="P4248" t="s">
        <v>31</v>
      </c>
      <c r="Q4248" t="s">
        <v>41</v>
      </c>
      <c r="R4248" t="s">
        <v>61</v>
      </c>
      <c r="S4248" t="s">
        <v>42</v>
      </c>
      <c r="T4248" t="s">
        <v>47</v>
      </c>
      <c r="U4248" s="1" t="s">
        <v>36</v>
      </c>
      <c r="V4248">
        <v>2</v>
      </c>
      <c r="W4248">
        <v>0</v>
      </c>
      <c r="X4248">
        <v>0</v>
      </c>
      <c r="Y4248">
        <v>0</v>
      </c>
      <c r="Z4248">
        <v>0</v>
      </c>
    </row>
    <row r="4249" spans="1:26" x14ac:dyDescent="0.25">
      <c r="A4249">
        <v>107087463</v>
      </c>
      <c r="B4249" t="s">
        <v>109</v>
      </c>
      <c r="C4249" t="s">
        <v>45</v>
      </c>
      <c r="D4249">
        <v>50000012</v>
      </c>
      <c r="E4249">
        <v>50000012</v>
      </c>
      <c r="F4249">
        <v>999.99900000000002</v>
      </c>
      <c r="G4249">
        <v>50026067</v>
      </c>
      <c r="H4249">
        <v>3.7999999999999999E-2</v>
      </c>
      <c r="I4249">
        <v>2022</v>
      </c>
      <c r="J4249" t="s">
        <v>167</v>
      </c>
      <c r="K4249" t="s">
        <v>48</v>
      </c>
      <c r="L4249" s="127">
        <v>0.32222222222222224</v>
      </c>
      <c r="M4249" t="s">
        <v>28</v>
      </c>
      <c r="N4249" t="s">
        <v>49</v>
      </c>
      <c r="P4249" t="s">
        <v>31</v>
      </c>
      <c r="Q4249" t="s">
        <v>41</v>
      </c>
      <c r="R4249" t="s">
        <v>130</v>
      </c>
      <c r="S4249" t="s">
        <v>42</v>
      </c>
      <c r="T4249" t="s">
        <v>35</v>
      </c>
      <c r="U4249" s="1" t="s">
        <v>36</v>
      </c>
      <c r="V4249">
        <v>1</v>
      </c>
      <c r="W4249">
        <v>0</v>
      </c>
      <c r="X4249">
        <v>0</v>
      </c>
      <c r="Y4249">
        <v>0</v>
      </c>
      <c r="Z4249">
        <v>0</v>
      </c>
    </row>
    <row r="4250" spans="1:26" x14ac:dyDescent="0.25">
      <c r="A4250">
        <v>107087507</v>
      </c>
      <c r="B4250" t="s">
        <v>133</v>
      </c>
      <c r="C4250" t="s">
        <v>45</v>
      </c>
      <c r="D4250">
        <v>50019715</v>
      </c>
      <c r="E4250">
        <v>40001007</v>
      </c>
      <c r="F4250">
        <v>0.49399999999999999</v>
      </c>
      <c r="G4250">
        <v>10000040</v>
      </c>
      <c r="H4250">
        <v>8.9999999999999993E-3</v>
      </c>
      <c r="I4250">
        <v>2022</v>
      </c>
      <c r="J4250" t="s">
        <v>162</v>
      </c>
      <c r="K4250" t="s">
        <v>48</v>
      </c>
      <c r="L4250" s="127">
        <v>0.47083333333333338</v>
      </c>
      <c r="M4250" t="s">
        <v>28</v>
      </c>
      <c r="N4250" t="s">
        <v>49</v>
      </c>
      <c r="O4250" t="s">
        <v>30</v>
      </c>
      <c r="P4250" t="s">
        <v>68</v>
      </c>
      <c r="Q4250" t="s">
        <v>41</v>
      </c>
      <c r="R4250" t="s">
        <v>33</v>
      </c>
      <c r="S4250" t="s">
        <v>42</v>
      </c>
      <c r="T4250" t="s">
        <v>35</v>
      </c>
      <c r="U4250" s="1" t="s">
        <v>36</v>
      </c>
      <c r="V4250">
        <v>2</v>
      </c>
      <c r="W4250">
        <v>0</v>
      </c>
      <c r="X4250">
        <v>0</v>
      </c>
      <c r="Y4250">
        <v>0</v>
      </c>
      <c r="Z4250">
        <v>0</v>
      </c>
    </row>
    <row r="4251" spans="1:26" x14ac:dyDescent="0.25">
      <c r="A4251">
        <v>107087566</v>
      </c>
      <c r="B4251" t="s">
        <v>44</v>
      </c>
      <c r="C4251" t="s">
        <v>45</v>
      </c>
      <c r="D4251">
        <v>50019060</v>
      </c>
      <c r="E4251">
        <v>50019060</v>
      </c>
      <c r="F4251">
        <v>3.1949999999999998</v>
      </c>
      <c r="G4251">
        <v>50026600</v>
      </c>
      <c r="H4251">
        <v>0</v>
      </c>
      <c r="I4251">
        <v>2022</v>
      </c>
      <c r="J4251" t="s">
        <v>167</v>
      </c>
      <c r="K4251" t="s">
        <v>48</v>
      </c>
      <c r="L4251" s="127">
        <v>0.47291666666666665</v>
      </c>
      <c r="M4251" t="s">
        <v>51</v>
      </c>
      <c r="N4251" t="s">
        <v>29</v>
      </c>
      <c r="O4251" t="s">
        <v>30</v>
      </c>
      <c r="P4251" t="s">
        <v>31</v>
      </c>
      <c r="Q4251" t="s">
        <v>41</v>
      </c>
      <c r="R4251" t="s">
        <v>61</v>
      </c>
      <c r="S4251" t="s">
        <v>42</v>
      </c>
      <c r="T4251" t="s">
        <v>35</v>
      </c>
      <c r="U4251" s="1" t="s">
        <v>36</v>
      </c>
      <c r="V4251">
        <v>2</v>
      </c>
      <c r="W4251">
        <v>0</v>
      </c>
      <c r="X4251">
        <v>0</v>
      </c>
      <c r="Y4251">
        <v>0</v>
      </c>
      <c r="Z4251">
        <v>0</v>
      </c>
    </row>
    <row r="4252" spans="1:26" x14ac:dyDescent="0.25">
      <c r="A4252">
        <v>107087638</v>
      </c>
      <c r="B4252" t="s">
        <v>86</v>
      </c>
      <c r="C4252" t="s">
        <v>65</v>
      </c>
      <c r="D4252">
        <v>10000026</v>
      </c>
      <c r="E4252">
        <v>10000026</v>
      </c>
      <c r="F4252">
        <v>19.809999999999999</v>
      </c>
      <c r="G4252">
        <v>50003633</v>
      </c>
      <c r="H4252">
        <v>0.7</v>
      </c>
      <c r="I4252">
        <v>2022</v>
      </c>
      <c r="J4252" t="s">
        <v>167</v>
      </c>
      <c r="K4252" t="s">
        <v>60</v>
      </c>
      <c r="L4252" s="127">
        <v>0.53680555555555554</v>
      </c>
      <c r="M4252" t="s">
        <v>28</v>
      </c>
      <c r="N4252" t="s">
        <v>29</v>
      </c>
      <c r="O4252" t="s">
        <v>30</v>
      </c>
      <c r="P4252" t="s">
        <v>54</v>
      </c>
      <c r="Q4252" t="s">
        <v>62</v>
      </c>
      <c r="R4252" t="s">
        <v>33</v>
      </c>
      <c r="S4252" t="s">
        <v>34</v>
      </c>
      <c r="T4252" t="s">
        <v>35</v>
      </c>
      <c r="U4252" s="1" t="s">
        <v>36</v>
      </c>
      <c r="V4252">
        <v>2</v>
      </c>
      <c r="W4252">
        <v>0</v>
      </c>
      <c r="X4252">
        <v>0</v>
      </c>
      <c r="Y4252">
        <v>0</v>
      </c>
      <c r="Z4252">
        <v>0</v>
      </c>
    </row>
    <row r="4253" spans="1:26" x14ac:dyDescent="0.25">
      <c r="A4253">
        <v>107087656</v>
      </c>
      <c r="B4253" t="s">
        <v>86</v>
      </c>
      <c r="C4253" t="s">
        <v>65</v>
      </c>
      <c r="D4253">
        <v>10000026</v>
      </c>
      <c r="E4253">
        <v>10000026</v>
      </c>
      <c r="F4253">
        <v>25.138000000000002</v>
      </c>
      <c r="G4253">
        <v>30000146</v>
      </c>
      <c r="H4253">
        <v>0</v>
      </c>
      <c r="I4253">
        <v>2022</v>
      </c>
      <c r="J4253" t="s">
        <v>167</v>
      </c>
      <c r="K4253" t="s">
        <v>53</v>
      </c>
      <c r="L4253" s="127">
        <v>0.26527777777777778</v>
      </c>
      <c r="M4253" t="s">
        <v>28</v>
      </c>
      <c r="N4253" t="s">
        <v>49</v>
      </c>
      <c r="O4253" t="s">
        <v>30</v>
      </c>
      <c r="P4253" t="s">
        <v>31</v>
      </c>
      <c r="Q4253" t="s">
        <v>32</v>
      </c>
      <c r="R4253" t="s">
        <v>33</v>
      </c>
      <c r="S4253" t="s">
        <v>42</v>
      </c>
      <c r="T4253" t="s">
        <v>57</v>
      </c>
      <c r="U4253" s="1" t="s">
        <v>36</v>
      </c>
      <c r="V4253">
        <v>1</v>
      </c>
      <c r="W4253">
        <v>0</v>
      </c>
      <c r="X4253">
        <v>0</v>
      </c>
      <c r="Y4253">
        <v>0</v>
      </c>
      <c r="Z4253">
        <v>0</v>
      </c>
    </row>
    <row r="4254" spans="1:26" x14ac:dyDescent="0.25">
      <c r="A4254">
        <v>107087742</v>
      </c>
      <c r="B4254" t="s">
        <v>25</v>
      </c>
      <c r="C4254" t="s">
        <v>65</v>
      </c>
      <c r="D4254">
        <v>10000440</v>
      </c>
      <c r="E4254">
        <v>10000440</v>
      </c>
      <c r="F4254">
        <v>1.903</v>
      </c>
      <c r="G4254">
        <v>50032558</v>
      </c>
      <c r="H4254">
        <v>0.46800000000000003</v>
      </c>
      <c r="I4254">
        <v>2022</v>
      </c>
      <c r="J4254" t="s">
        <v>167</v>
      </c>
      <c r="K4254" t="s">
        <v>48</v>
      </c>
      <c r="L4254" s="127">
        <v>0.59166666666666667</v>
      </c>
      <c r="M4254" t="s">
        <v>28</v>
      </c>
      <c r="N4254" t="s">
        <v>49</v>
      </c>
      <c r="O4254" t="s">
        <v>30</v>
      </c>
      <c r="P4254" t="s">
        <v>31</v>
      </c>
      <c r="Q4254" t="s">
        <v>41</v>
      </c>
      <c r="R4254" t="s">
        <v>33</v>
      </c>
      <c r="S4254" t="s">
        <v>42</v>
      </c>
      <c r="T4254" t="s">
        <v>35</v>
      </c>
      <c r="U4254" s="1" t="s">
        <v>36</v>
      </c>
      <c r="V4254">
        <v>2</v>
      </c>
      <c r="W4254">
        <v>0</v>
      </c>
      <c r="X4254">
        <v>0</v>
      </c>
      <c r="Y4254">
        <v>0</v>
      </c>
      <c r="Z4254">
        <v>0</v>
      </c>
    </row>
    <row r="4255" spans="1:26" x14ac:dyDescent="0.25">
      <c r="A4255">
        <v>107087760</v>
      </c>
      <c r="B4255" t="s">
        <v>25</v>
      </c>
      <c r="C4255" t="s">
        <v>45</v>
      </c>
      <c r="D4255">
        <v>50032558</v>
      </c>
      <c r="E4255">
        <v>40001012</v>
      </c>
      <c r="F4255">
        <v>1.073</v>
      </c>
      <c r="G4255">
        <v>10000440</v>
      </c>
      <c r="H4255">
        <v>0</v>
      </c>
      <c r="I4255">
        <v>2022</v>
      </c>
      <c r="J4255" t="s">
        <v>167</v>
      </c>
      <c r="K4255" t="s">
        <v>55</v>
      </c>
      <c r="L4255" s="127">
        <v>0.43263888888888885</v>
      </c>
      <c r="M4255" t="s">
        <v>28</v>
      </c>
      <c r="N4255" t="s">
        <v>49</v>
      </c>
      <c r="O4255" t="s">
        <v>30</v>
      </c>
      <c r="P4255" t="s">
        <v>31</v>
      </c>
      <c r="Q4255" t="s">
        <v>41</v>
      </c>
      <c r="R4255" t="s">
        <v>75</v>
      </c>
      <c r="S4255" t="s">
        <v>42</v>
      </c>
      <c r="T4255" t="s">
        <v>35</v>
      </c>
      <c r="U4255" s="1" t="s">
        <v>36</v>
      </c>
      <c r="V4255">
        <v>2</v>
      </c>
      <c r="W4255">
        <v>0</v>
      </c>
      <c r="X4255">
        <v>0</v>
      </c>
      <c r="Y4255">
        <v>0</v>
      </c>
      <c r="Z4255">
        <v>0</v>
      </c>
    </row>
    <row r="4256" spans="1:26" x14ac:dyDescent="0.25">
      <c r="A4256">
        <v>107087835</v>
      </c>
      <c r="B4256" t="s">
        <v>81</v>
      </c>
      <c r="C4256" t="s">
        <v>38</v>
      </c>
      <c r="D4256">
        <v>20000074</v>
      </c>
      <c r="E4256">
        <v>20000074</v>
      </c>
      <c r="F4256">
        <v>16.254999999999999</v>
      </c>
      <c r="G4256">
        <v>50006761</v>
      </c>
      <c r="H4256">
        <v>0</v>
      </c>
      <c r="I4256">
        <v>2022</v>
      </c>
      <c r="J4256" t="s">
        <v>167</v>
      </c>
      <c r="K4256" t="s">
        <v>48</v>
      </c>
      <c r="L4256" s="127">
        <v>0.57291666666666663</v>
      </c>
      <c r="M4256" t="s">
        <v>40</v>
      </c>
      <c r="N4256" t="s">
        <v>29</v>
      </c>
      <c r="P4256" t="s">
        <v>68</v>
      </c>
      <c r="Q4256" t="s">
        <v>41</v>
      </c>
      <c r="R4256" t="s">
        <v>33</v>
      </c>
      <c r="S4256" t="s">
        <v>42</v>
      </c>
      <c r="T4256" t="s">
        <v>35</v>
      </c>
      <c r="U4256" s="1" t="s">
        <v>36</v>
      </c>
      <c r="V4256">
        <v>2</v>
      </c>
      <c r="W4256">
        <v>0</v>
      </c>
      <c r="X4256">
        <v>0</v>
      </c>
      <c r="Y4256">
        <v>0</v>
      </c>
      <c r="Z4256">
        <v>0</v>
      </c>
    </row>
    <row r="4257" spans="1:26" x14ac:dyDescent="0.25">
      <c r="A4257">
        <v>107087859</v>
      </c>
      <c r="B4257" t="s">
        <v>133</v>
      </c>
      <c r="C4257" t="s">
        <v>122</v>
      </c>
      <c r="D4257">
        <v>40001004</v>
      </c>
      <c r="E4257">
        <v>40001004</v>
      </c>
      <c r="F4257">
        <v>4.53</v>
      </c>
      <c r="G4257">
        <v>40001005</v>
      </c>
      <c r="H4257">
        <v>1</v>
      </c>
      <c r="I4257">
        <v>2022</v>
      </c>
      <c r="J4257" t="s">
        <v>167</v>
      </c>
      <c r="K4257" t="s">
        <v>53</v>
      </c>
      <c r="L4257" s="127">
        <v>0.32708333333333334</v>
      </c>
      <c r="M4257" t="s">
        <v>28</v>
      </c>
      <c r="N4257" t="s">
        <v>49</v>
      </c>
      <c r="O4257" t="s">
        <v>30</v>
      </c>
      <c r="P4257" t="s">
        <v>31</v>
      </c>
      <c r="Q4257" t="s">
        <v>41</v>
      </c>
      <c r="R4257" t="s">
        <v>33</v>
      </c>
      <c r="S4257" t="s">
        <v>42</v>
      </c>
      <c r="T4257" t="s">
        <v>74</v>
      </c>
      <c r="U4257" s="1" t="s">
        <v>36</v>
      </c>
      <c r="V4257">
        <v>1</v>
      </c>
      <c r="W4257">
        <v>0</v>
      </c>
      <c r="X4257">
        <v>0</v>
      </c>
      <c r="Y4257">
        <v>0</v>
      </c>
      <c r="Z4257">
        <v>0</v>
      </c>
    </row>
    <row r="4258" spans="1:26" x14ac:dyDescent="0.25">
      <c r="A4258">
        <v>107087905</v>
      </c>
      <c r="B4258" t="s">
        <v>171</v>
      </c>
      <c r="C4258" t="s">
        <v>122</v>
      </c>
      <c r="D4258">
        <v>40001300</v>
      </c>
      <c r="E4258">
        <v>40001300</v>
      </c>
      <c r="F4258">
        <v>999.99900000000002</v>
      </c>
      <c r="G4258">
        <v>50030306</v>
      </c>
      <c r="H4258">
        <v>0.75</v>
      </c>
      <c r="I4258">
        <v>2022</v>
      </c>
      <c r="J4258" t="s">
        <v>167</v>
      </c>
      <c r="K4258" t="s">
        <v>53</v>
      </c>
      <c r="L4258" s="127">
        <v>0.28333333333333333</v>
      </c>
      <c r="M4258" t="s">
        <v>28</v>
      </c>
      <c r="N4258" t="s">
        <v>29</v>
      </c>
      <c r="O4258" t="s">
        <v>30</v>
      </c>
      <c r="P4258" t="s">
        <v>31</v>
      </c>
      <c r="Q4258" t="s">
        <v>41</v>
      </c>
      <c r="R4258" t="s">
        <v>33</v>
      </c>
      <c r="S4258" t="s">
        <v>42</v>
      </c>
      <c r="T4258" t="s">
        <v>35</v>
      </c>
      <c r="U4258" s="1" t="s">
        <v>105</v>
      </c>
      <c r="V4258">
        <v>1</v>
      </c>
      <c r="W4258">
        <v>1</v>
      </c>
      <c r="X4258">
        <v>0</v>
      </c>
      <c r="Y4258">
        <v>0</v>
      </c>
      <c r="Z4258">
        <v>0</v>
      </c>
    </row>
    <row r="4259" spans="1:26" x14ac:dyDescent="0.25">
      <c r="A4259">
        <v>107087924</v>
      </c>
      <c r="B4259" t="s">
        <v>25</v>
      </c>
      <c r="C4259" t="s">
        <v>65</v>
      </c>
      <c r="D4259">
        <v>10000040</v>
      </c>
      <c r="E4259">
        <v>10000040</v>
      </c>
      <c r="F4259">
        <v>999.99900000000002</v>
      </c>
      <c r="G4259">
        <v>20000070</v>
      </c>
      <c r="H4259">
        <v>1</v>
      </c>
      <c r="I4259">
        <v>2022</v>
      </c>
      <c r="J4259" t="s">
        <v>167</v>
      </c>
      <c r="K4259" t="s">
        <v>53</v>
      </c>
      <c r="L4259" s="127">
        <v>0.35416666666666669</v>
      </c>
      <c r="M4259" t="s">
        <v>28</v>
      </c>
      <c r="N4259" t="s">
        <v>29</v>
      </c>
      <c r="O4259" t="s">
        <v>30</v>
      </c>
      <c r="P4259" t="s">
        <v>31</v>
      </c>
      <c r="Q4259" t="s">
        <v>41</v>
      </c>
      <c r="R4259" t="s">
        <v>33</v>
      </c>
      <c r="S4259" t="s">
        <v>42</v>
      </c>
      <c r="T4259" t="s">
        <v>35</v>
      </c>
      <c r="U4259" s="1" t="s">
        <v>43</v>
      </c>
      <c r="V4259">
        <v>3</v>
      </c>
      <c r="W4259">
        <v>0</v>
      </c>
      <c r="X4259">
        <v>0</v>
      </c>
      <c r="Y4259">
        <v>0</v>
      </c>
      <c r="Z4259">
        <v>1</v>
      </c>
    </row>
    <row r="4260" spans="1:26" x14ac:dyDescent="0.25">
      <c r="A4260">
        <v>107087937</v>
      </c>
      <c r="B4260" t="s">
        <v>138</v>
      </c>
      <c r="C4260" t="s">
        <v>122</v>
      </c>
      <c r="D4260">
        <v>40001206</v>
      </c>
      <c r="E4260">
        <v>40001206</v>
      </c>
      <c r="F4260">
        <v>0.71599999999999997</v>
      </c>
      <c r="G4260">
        <v>40001271</v>
      </c>
      <c r="H4260">
        <v>0.1</v>
      </c>
      <c r="I4260">
        <v>2022</v>
      </c>
      <c r="J4260" t="s">
        <v>167</v>
      </c>
      <c r="K4260" t="s">
        <v>55</v>
      </c>
      <c r="L4260" s="127">
        <v>0.77569444444444446</v>
      </c>
      <c r="M4260" t="s">
        <v>28</v>
      </c>
      <c r="N4260" t="s">
        <v>29</v>
      </c>
      <c r="O4260" t="s">
        <v>30</v>
      </c>
      <c r="P4260" t="s">
        <v>31</v>
      </c>
      <c r="Q4260" t="s">
        <v>41</v>
      </c>
      <c r="R4260" t="s">
        <v>33</v>
      </c>
      <c r="S4260" t="s">
        <v>42</v>
      </c>
      <c r="T4260" t="s">
        <v>35</v>
      </c>
      <c r="U4260" s="1" t="s">
        <v>64</v>
      </c>
      <c r="V4260">
        <v>1</v>
      </c>
      <c r="W4260">
        <v>0</v>
      </c>
      <c r="X4260">
        <v>0</v>
      </c>
      <c r="Y4260">
        <v>1</v>
      </c>
      <c r="Z4260">
        <v>0</v>
      </c>
    </row>
    <row r="4261" spans="1:26" x14ac:dyDescent="0.25">
      <c r="A4261">
        <v>107087974</v>
      </c>
      <c r="B4261" t="s">
        <v>25</v>
      </c>
      <c r="C4261" t="s">
        <v>65</v>
      </c>
      <c r="D4261">
        <v>10000040</v>
      </c>
      <c r="E4261">
        <v>10000040</v>
      </c>
      <c r="F4261">
        <v>20.988</v>
      </c>
      <c r="G4261">
        <v>20000070</v>
      </c>
      <c r="H4261">
        <v>2</v>
      </c>
      <c r="I4261">
        <v>2022</v>
      </c>
      <c r="J4261" t="s">
        <v>167</v>
      </c>
      <c r="K4261" t="s">
        <v>48</v>
      </c>
      <c r="L4261" s="127">
        <v>0.27569444444444446</v>
      </c>
      <c r="M4261" t="s">
        <v>28</v>
      </c>
      <c r="N4261" t="s">
        <v>49</v>
      </c>
      <c r="O4261" t="s">
        <v>30</v>
      </c>
      <c r="P4261" t="s">
        <v>54</v>
      </c>
      <c r="Q4261" t="s">
        <v>41</v>
      </c>
      <c r="R4261" t="s">
        <v>33</v>
      </c>
      <c r="S4261" t="s">
        <v>42</v>
      </c>
      <c r="T4261" t="s">
        <v>35</v>
      </c>
      <c r="U4261" s="1" t="s">
        <v>36</v>
      </c>
      <c r="V4261">
        <v>2</v>
      </c>
      <c r="W4261">
        <v>0</v>
      </c>
      <c r="X4261">
        <v>0</v>
      </c>
      <c r="Y4261">
        <v>0</v>
      </c>
      <c r="Z4261">
        <v>0</v>
      </c>
    </row>
    <row r="4262" spans="1:26" x14ac:dyDescent="0.25">
      <c r="A4262">
        <v>107088022</v>
      </c>
      <c r="B4262" t="s">
        <v>79</v>
      </c>
      <c r="C4262" t="s">
        <v>122</v>
      </c>
      <c r="D4262">
        <v>40001345</v>
      </c>
      <c r="E4262">
        <v>40001345</v>
      </c>
      <c r="F4262">
        <v>2.64</v>
      </c>
      <c r="G4262">
        <v>40001347</v>
      </c>
      <c r="H4262">
        <v>0.2</v>
      </c>
      <c r="I4262">
        <v>2022</v>
      </c>
      <c r="J4262" t="s">
        <v>167</v>
      </c>
      <c r="K4262" t="s">
        <v>48</v>
      </c>
      <c r="L4262" s="127">
        <v>0.57986111111111105</v>
      </c>
      <c r="M4262" t="s">
        <v>40</v>
      </c>
      <c r="N4262" t="s">
        <v>49</v>
      </c>
      <c r="O4262" t="s">
        <v>30</v>
      </c>
      <c r="P4262" t="s">
        <v>54</v>
      </c>
      <c r="Q4262" t="s">
        <v>41</v>
      </c>
      <c r="R4262" t="s">
        <v>33</v>
      </c>
      <c r="S4262" t="s">
        <v>42</v>
      </c>
      <c r="T4262" t="s">
        <v>35</v>
      </c>
      <c r="U4262" s="1" t="s">
        <v>36</v>
      </c>
      <c r="V4262">
        <v>3</v>
      </c>
      <c r="W4262">
        <v>0</v>
      </c>
      <c r="X4262">
        <v>0</v>
      </c>
      <c r="Y4262">
        <v>0</v>
      </c>
      <c r="Z4262">
        <v>0</v>
      </c>
    </row>
    <row r="4263" spans="1:26" x14ac:dyDescent="0.25">
      <c r="A4263">
        <v>107088027</v>
      </c>
      <c r="B4263" t="s">
        <v>257</v>
      </c>
      <c r="C4263" t="s">
        <v>38</v>
      </c>
      <c r="D4263">
        <v>20000064</v>
      </c>
      <c r="E4263">
        <v>20000013</v>
      </c>
      <c r="F4263">
        <v>14.34</v>
      </c>
      <c r="G4263">
        <v>40001142</v>
      </c>
      <c r="H4263">
        <v>0.1</v>
      </c>
      <c r="I4263">
        <v>2022</v>
      </c>
      <c r="J4263" t="s">
        <v>167</v>
      </c>
      <c r="K4263" t="s">
        <v>55</v>
      </c>
      <c r="L4263" s="127">
        <v>0.28680555555555554</v>
      </c>
      <c r="M4263" t="s">
        <v>28</v>
      </c>
      <c r="N4263" t="s">
        <v>49</v>
      </c>
      <c r="O4263" t="s">
        <v>30</v>
      </c>
      <c r="P4263" t="s">
        <v>54</v>
      </c>
      <c r="Q4263" t="s">
        <v>41</v>
      </c>
      <c r="R4263" t="s">
        <v>84</v>
      </c>
      <c r="S4263" t="s">
        <v>42</v>
      </c>
      <c r="T4263" t="s">
        <v>35</v>
      </c>
      <c r="U4263" s="1" t="s">
        <v>36</v>
      </c>
      <c r="V4263">
        <v>2</v>
      </c>
      <c r="W4263">
        <v>0</v>
      </c>
      <c r="X4263">
        <v>0</v>
      </c>
      <c r="Y4263">
        <v>0</v>
      </c>
      <c r="Z4263">
        <v>0</v>
      </c>
    </row>
    <row r="4264" spans="1:26" x14ac:dyDescent="0.25">
      <c r="A4264">
        <v>107088045</v>
      </c>
      <c r="B4264" t="s">
        <v>81</v>
      </c>
      <c r="C4264" t="s">
        <v>65</v>
      </c>
      <c r="D4264">
        <v>10000485</v>
      </c>
      <c r="E4264">
        <v>10800485</v>
      </c>
      <c r="F4264">
        <v>29.016999999999999</v>
      </c>
      <c r="G4264">
        <v>50025426</v>
      </c>
      <c r="H4264">
        <v>8.0000000000000002E-3</v>
      </c>
      <c r="I4264">
        <v>2022</v>
      </c>
      <c r="J4264" t="s">
        <v>167</v>
      </c>
      <c r="K4264" t="s">
        <v>27</v>
      </c>
      <c r="L4264" s="127">
        <v>0.38680555555555557</v>
      </c>
      <c r="M4264" t="s">
        <v>28</v>
      </c>
      <c r="N4264" t="s">
        <v>49</v>
      </c>
      <c r="O4264" t="s">
        <v>30</v>
      </c>
      <c r="P4264" t="s">
        <v>68</v>
      </c>
      <c r="Q4264" t="s">
        <v>41</v>
      </c>
      <c r="R4264" t="s">
        <v>95</v>
      </c>
      <c r="S4264" t="s">
        <v>42</v>
      </c>
      <c r="T4264" t="s">
        <v>35</v>
      </c>
      <c r="U4264" s="1" t="s">
        <v>36</v>
      </c>
      <c r="V4264">
        <v>1</v>
      </c>
      <c r="W4264">
        <v>0</v>
      </c>
      <c r="X4264">
        <v>0</v>
      </c>
      <c r="Y4264">
        <v>0</v>
      </c>
      <c r="Z4264">
        <v>0</v>
      </c>
    </row>
    <row r="4265" spans="1:26" x14ac:dyDescent="0.25">
      <c r="A4265">
        <v>107088059</v>
      </c>
      <c r="B4265" t="s">
        <v>107</v>
      </c>
      <c r="C4265" t="s">
        <v>67</v>
      </c>
      <c r="D4265">
        <v>30000279</v>
      </c>
      <c r="E4265">
        <v>30000279</v>
      </c>
      <c r="F4265">
        <v>18.425999999999998</v>
      </c>
      <c r="G4265">
        <v>40001600</v>
      </c>
      <c r="H4265">
        <v>0.25</v>
      </c>
      <c r="I4265">
        <v>2022</v>
      </c>
      <c r="J4265" t="s">
        <v>167</v>
      </c>
      <c r="K4265" t="s">
        <v>39</v>
      </c>
      <c r="L4265" s="127">
        <v>0.3527777777777778</v>
      </c>
      <c r="M4265" t="s">
        <v>28</v>
      </c>
      <c r="N4265" t="s">
        <v>49</v>
      </c>
      <c r="O4265" t="s">
        <v>30</v>
      </c>
      <c r="P4265" t="s">
        <v>31</v>
      </c>
      <c r="Q4265" t="s">
        <v>41</v>
      </c>
      <c r="R4265" t="s">
        <v>33</v>
      </c>
      <c r="S4265" t="s">
        <v>42</v>
      </c>
      <c r="T4265" t="s">
        <v>35</v>
      </c>
      <c r="U4265" s="1" t="s">
        <v>36</v>
      </c>
      <c r="V4265">
        <v>4</v>
      </c>
      <c r="W4265">
        <v>0</v>
      </c>
      <c r="X4265">
        <v>0</v>
      </c>
      <c r="Y4265">
        <v>0</v>
      </c>
      <c r="Z4265">
        <v>0</v>
      </c>
    </row>
    <row r="4266" spans="1:26" x14ac:dyDescent="0.25">
      <c r="A4266">
        <v>107088102</v>
      </c>
      <c r="B4266" t="s">
        <v>96</v>
      </c>
      <c r="C4266" t="s">
        <v>38</v>
      </c>
      <c r="D4266">
        <v>20000052</v>
      </c>
      <c r="E4266">
        <v>20000052</v>
      </c>
      <c r="F4266">
        <v>18.349</v>
      </c>
      <c r="G4266">
        <v>201200</v>
      </c>
      <c r="H4266">
        <v>1.9E-2</v>
      </c>
      <c r="I4266">
        <v>2022</v>
      </c>
      <c r="J4266" t="s">
        <v>167</v>
      </c>
      <c r="K4266" t="s">
        <v>39</v>
      </c>
      <c r="L4266" s="127">
        <v>0.40416666666666662</v>
      </c>
      <c r="M4266" t="s">
        <v>28</v>
      </c>
      <c r="N4266" t="s">
        <v>49</v>
      </c>
      <c r="O4266" t="s">
        <v>30</v>
      </c>
      <c r="P4266" t="s">
        <v>31</v>
      </c>
      <c r="Q4266" t="s">
        <v>41</v>
      </c>
      <c r="R4266" t="s">
        <v>33</v>
      </c>
      <c r="S4266" t="s">
        <v>42</v>
      </c>
      <c r="T4266" t="s">
        <v>35</v>
      </c>
      <c r="U4266" s="1" t="s">
        <v>36</v>
      </c>
      <c r="V4266">
        <v>2</v>
      </c>
      <c r="W4266">
        <v>0</v>
      </c>
      <c r="X4266">
        <v>0</v>
      </c>
      <c r="Y4266">
        <v>0</v>
      </c>
      <c r="Z4266">
        <v>0</v>
      </c>
    </row>
    <row r="4267" spans="1:26" x14ac:dyDescent="0.25">
      <c r="A4267">
        <v>107088112</v>
      </c>
      <c r="B4267" t="s">
        <v>117</v>
      </c>
      <c r="C4267" t="s">
        <v>122</v>
      </c>
      <c r="D4267">
        <v>40001112</v>
      </c>
      <c r="E4267">
        <v>40001112</v>
      </c>
      <c r="F4267">
        <v>2.3E-2</v>
      </c>
      <c r="G4267">
        <v>40001100</v>
      </c>
      <c r="H4267">
        <v>1.4E-2</v>
      </c>
      <c r="I4267">
        <v>2022</v>
      </c>
      <c r="J4267" t="s">
        <v>167</v>
      </c>
      <c r="K4267" t="s">
        <v>48</v>
      </c>
      <c r="L4267" s="127">
        <v>0.61875000000000002</v>
      </c>
      <c r="M4267" t="s">
        <v>28</v>
      </c>
      <c r="N4267" t="s">
        <v>49</v>
      </c>
      <c r="O4267" t="s">
        <v>30</v>
      </c>
      <c r="P4267" t="s">
        <v>31</v>
      </c>
      <c r="Q4267" t="s">
        <v>41</v>
      </c>
      <c r="R4267" t="s">
        <v>33</v>
      </c>
      <c r="S4267" t="s">
        <v>42</v>
      </c>
      <c r="T4267" t="s">
        <v>35</v>
      </c>
      <c r="U4267" s="1" t="s">
        <v>36</v>
      </c>
      <c r="V4267">
        <v>2</v>
      </c>
      <c r="W4267">
        <v>0</v>
      </c>
      <c r="X4267">
        <v>0</v>
      </c>
      <c r="Y4267">
        <v>0</v>
      </c>
      <c r="Z4267">
        <v>0</v>
      </c>
    </row>
    <row r="4268" spans="1:26" x14ac:dyDescent="0.25">
      <c r="A4268">
        <v>107088118</v>
      </c>
      <c r="B4268" t="s">
        <v>25</v>
      </c>
      <c r="C4268" t="s">
        <v>122</v>
      </c>
      <c r="D4268">
        <v>40003014</v>
      </c>
      <c r="E4268">
        <v>40003014</v>
      </c>
      <c r="F4268">
        <v>7.8E-2</v>
      </c>
      <c r="G4268">
        <v>30000054</v>
      </c>
      <c r="H4268">
        <v>7.8E-2</v>
      </c>
      <c r="I4268">
        <v>2022</v>
      </c>
      <c r="J4268" t="s">
        <v>167</v>
      </c>
      <c r="K4268" t="s">
        <v>39</v>
      </c>
      <c r="L4268" s="127">
        <v>0.63611111111111118</v>
      </c>
      <c r="M4268" t="s">
        <v>28</v>
      </c>
      <c r="N4268" t="s">
        <v>49</v>
      </c>
      <c r="O4268" t="s">
        <v>30</v>
      </c>
      <c r="P4268" t="s">
        <v>31</v>
      </c>
      <c r="Q4268" t="s">
        <v>41</v>
      </c>
      <c r="R4268" t="s">
        <v>72</v>
      </c>
      <c r="S4268" t="s">
        <v>42</v>
      </c>
      <c r="T4268" t="s">
        <v>35</v>
      </c>
      <c r="U4268" s="1" t="s">
        <v>36</v>
      </c>
      <c r="V4268">
        <v>2</v>
      </c>
      <c r="W4268">
        <v>0</v>
      </c>
      <c r="X4268">
        <v>0</v>
      </c>
      <c r="Y4268">
        <v>0</v>
      </c>
      <c r="Z4268">
        <v>0</v>
      </c>
    </row>
    <row r="4269" spans="1:26" x14ac:dyDescent="0.25">
      <c r="A4269">
        <v>107088141</v>
      </c>
      <c r="B4269" t="s">
        <v>244</v>
      </c>
      <c r="C4269" t="s">
        <v>67</v>
      </c>
      <c r="D4269">
        <v>30000093</v>
      </c>
      <c r="E4269">
        <v>30000093</v>
      </c>
      <c r="F4269">
        <v>2.8140000000000001</v>
      </c>
      <c r="G4269">
        <v>40001341</v>
      </c>
      <c r="H4269">
        <v>0</v>
      </c>
      <c r="I4269">
        <v>2022</v>
      </c>
      <c r="J4269" t="s">
        <v>167</v>
      </c>
      <c r="K4269" t="s">
        <v>39</v>
      </c>
      <c r="L4269" s="127">
        <v>0.61527777777777781</v>
      </c>
      <c r="M4269" t="s">
        <v>28</v>
      </c>
      <c r="N4269" t="s">
        <v>49</v>
      </c>
      <c r="O4269" t="s">
        <v>30</v>
      </c>
      <c r="P4269" t="s">
        <v>31</v>
      </c>
      <c r="Q4269" t="s">
        <v>41</v>
      </c>
      <c r="R4269" t="s">
        <v>50</v>
      </c>
      <c r="S4269" t="s">
        <v>42</v>
      </c>
      <c r="T4269" t="s">
        <v>35</v>
      </c>
      <c r="U4269" s="1" t="s">
        <v>36</v>
      </c>
      <c r="V4269">
        <v>2</v>
      </c>
      <c r="W4269">
        <v>0</v>
      </c>
      <c r="X4269">
        <v>0</v>
      </c>
      <c r="Y4269">
        <v>0</v>
      </c>
      <c r="Z4269">
        <v>0</v>
      </c>
    </row>
    <row r="4270" spans="1:26" x14ac:dyDescent="0.25">
      <c r="A4270">
        <v>107088142</v>
      </c>
      <c r="B4270" t="s">
        <v>25</v>
      </c>
      <c r="C4270" t="s">
        <v>65</v>
      </c>
      <c r="D4270">
        <v>10000040</v>
      </c>
      <c r="E4270">
        <v>10000040</v>
      </c>
      <c r="F4270">
        <v>19.411999999999999</v>
      </c>
      <c r="G4270">
        <v>40005220</v>
      </c>
      <c r="H4270">
        <v>1.5</v>
      </c>
      <c r="I4270">
        <v>2022</v>
      </c>
      <c r="J4270" t="s">
        <v>167</v>
      </c>
      <c r="K4270" t="s">
        <v>48</v>
      </c>
      <c r="L4270" s="127">
        <v>0.37708333333333338</v>
      </c>
      <c r="M4270" t="s">
        <v>28</v>
      </c>
      <c r="N4270" t="s">
        <v>49</v>
      </c>
      <c r="O4270" t="s">
        <v>30</v>
      </c>
      <c r="P4270" t="s">
        <v>54</v>
      </c>
      <c r="Q4270" t="s">
        <v>41</v>
      </c>
      <c r="R4270" t="s">
        <v>33</v>
      </c>
      <c r="S4270" t="s">
        <v>42</v>
      </c>
      <c r="T4270" t="s">
        <v>35</v>
      </c>
      <c r="U4270" s="1" t="s">
        <v>36</v>
      </c>
      <c r="V4270">
        <v>2</v>
      </c>
      <c r="W4270">
        <v>0</v>
      </c>
      <c r="X4270">
        <v>0</v>
      </c>
      <c r="Y4270">
        <v>0</v>
      </c>
      <c r="Z4270">
        <v>0</v>
      </c>
    </row>
    <row r="4271" spans="1:26" x14ac:dyDescent="0.25">
      <c r="A4271">
        <v>107088148</v>
      </c>
      <c r="B4271" t="s">
        <v>142</v>
      </c>
      <c r="C4271" t="s">
        <v>122</v>
      </c>
      <c r="D4271">
        <v>40001119</v>
      </c>
      <c r="E4271">
        <v>40001119</v>
      </c>
      <c r="F4271">
        <v>1.2210000000000001</v>
      </c>
      <c r="G4271">
        <v>40001121</v>
      </c>
      <c r="H4271">
        <v>0.15</v>
      </c>
      <c r="I4271">
        <v>2022</v>
      </c>
      <c r="J4271" t="s">
        <v>167</v>
      </c>
      <c r="K4271" t="s">
        <v>39</v>
      </c>
      <c r="L4271" s="127">
        <v>0.4826388888888889</v>
      </c>
      <c r="M4271" t="s">
        <v>51</v>
      </c>
      <c r="N4271" t="s">
        <v>49</v>
      </c>
      <c r="O4271" t="s">
        <v>30</v>
      </c>
      <c r="P4271" t="s">
        <v>54</v>
      </c>
      <c r="Q4271" t="s">
        <v>41</v>
      </c>
      <c r="R4271" t="s">
        <v>33</v>
      </c>
      <c r="S4271" t="s">
        <v>42</v>
      </c>
      <c r="T4271" t="s">
        <v>35</v>
      </c>
      <c r="U4271" s="1" t="s">
        <v>43</v>
      </c>
      <c r="V4271">
        <v>1</v>
      </c>
      <c r="W4271">
        <v>0</v>
      </c>
      <c r="X4271">
        <v>0</v>
      </c>
      <c r="Y4271">
        <v>0</v>
      </c>
      <c r="Z4271">
        <v>1</v>
      </c>
    </row>
    <row r="4272" spans="1:26" x14ac:dyDescent="0.25">
      <c r="A4272">
        <v>107088149</v>
      </c>
      <c r="B4272" t="s">
        <v>104</v>
      </c>
      <c r="C4272" t="s">
        <v>65</v>
      </c>
      <c r="D4272">
        <v>10000026</v>
      </c>
      <c r="E4272">
        <v>10000026</v>
      </c>
      <c r="F4272">
        <v>999.99900000000002</v>
      </c>
      <c r="G4272">
        <v>200390</v>
      </c>
      <c r="H4272">
        <v>1</v>
      </c>
      <c r="I4272">
        <v>2022</v>
      </c>
      <c r="J4272" t="s">
        <v>167</v>
      </c>
      <c r="K4272" t="s">
        <v>53</v>
      </c>
      <c r="L4272" s="127">
        <v>0.80763888888888891</v>
      </c>
      <c r="M4272" t="s">
        <v>28</v>
      </c>
      <c r="N4272" t="s">
        <v>29</v>
      </c>
      <c r="O4272" t="s">
        <v>30</v>
      </c>
      <c r="P4272" t="s">
        <v>31</v>
      </c>
      <c r="Q4272" t="s">
        <v>41</v>
      </c>
      <c r="R4272" t="s">
        <v>33</v>
      </c>
      <c r="S4272" t="s">
        <v>42</v>
      </c>
      <c r="T4272" t="s">
        <v>52</v>
      </c>
      <c r="U4272" s="1" t="s">
        <v>36</v>
      </c>
      <c r="V4272">
        <v>1</v>
      </c>
      <c r="W4272">
        <v>0</v>
      </c>
      <c r="X4272">
        <v>0</v>
      </c>
      <c r="Y4272">
        <v>0</v>
      </c>
      <c r="Z4272">
        <v>0</v>
      </c>
    </row>
    <row r="4273" spans="1:26" x14ac:dyDescent="0.25">
      <c r="A4273">
        <v>107088181</v>
      </c>
      <c r="B4273" t="s">
        <v>25</v>
      </c>
      <c r="C4273" t="s">
        <v>65</v>
      </c>
      <c r="D4273">
        <v>10000040</v>
      </c>
      <c r="E4273">
        <v>10000040</v>
      </c>
      <c r="F4273">
        <v>27.66</v>
      </c>
      <c r="G4273">
        <v>20000070</v>
      </c>
      <c r="H4273">
        <v>2</v>
      </c>
      <c r="I4273">
        <v>2022</v>
      </c>
      <c r="J4273" t="s">
        <v>167</v>
      </c>
      <c r="K4273" t="s">
        <v>48</v>
      </c>
      <c r="L4273" s="127">
        <v>0.19444444444444445</v>
      </c>
      <c r="M4273" t="s">
        <v>28</v>
      </c>
      <c r="N4273" t="s">
        <v>49</v>
      </c>
      <c r="O4273" t="s">
        <v>30</v>
      </c>
      <c r="P4273" t="s">
        <v>54</v>
      </c>
      <c r="Q4273" t="s">
        <v>41</v>
      </c>
      <c r="R4273" t="s">
        <v>33</v>
      </c>
      <c r="S4273" t="s">
        <v>42</v>
      </c>
      <c r="T4273" t="s">
        <v>57</v>
      </c>
      <c r="U4273" s="1" t="s">
        <v>36</v>
      </c>
      <c r="V4273">
        <v>2</v>
      </c>
      <c r="W4273">
        <v>0</v>
      </c>
      <c r="X4273">
        <v>0</v>
      </c>
      <c r="Y4273">
        <v>0</v>
      </c>
      <c r="Z4273">
        <v>0</v>
      </c>
    </row>
    <row r="4274" spans="1:26" x14ac:dyDescent="0.25">
      <c r="A4274">
        <v>107088380</v>
      </c>
      <c r="B4274" t="s">
        <v>81</v>
      </c>
      <c r="C4274" t="s">
        <v>45</v>
      </c>
      <c r="D4274">
        <v>50006592</v>
      </c>
      <c r="E4274">
        <v>50006592</v>
      </c>
      <c r="F4274">
        <v>999.99900000000002</v>
      </c>
      <c r="G4274">
        <v>50047986</v>
      </c>
      <c r="H4274">
        <v>9.5000000000000001E-2</v>
      </c>
      <c r="I4274">
        <v>2022</v>
      </c>
      <c r="J4274" t="s">
        <v>167</v>
      </c>
      <c r="K4274" t="s">
        <v>55</v>
      </c>
      <c r="L4274" s="127">
        <v>0.37777777777777777</v>
      </c>
      <c r="M4274" t="s">
        <v>28</v>
      </c>
      <c r="N4274" t="s">
        <v>49</v>
      </c>
      <c r="O4274" t="s">
        <v>30</v>
      </c>
      <c r="P4274" t="s">
        <v>31</v>
      </c>
      <c r="Q4274" t="s">
        <v>41</v>
      </c>
      <c r="R4274" t="s">
        <v>33</v>
      </c>
      <c r="S4274" t="s">
        <v>42</v>
      </c>
      <c r="T4274" t="s">
        <v>35</v>
      </c>
      <c r="U4274" s="1" t="s">
        <v>36</v>
      </c>
      <c r="V4274">
        <v>2</v>
      </c>
      <c r="W4274">
        <v>0</v>
      </c>
      <c r="X4274">
        <v>0</v>
      </c>
      <c r="Y4274">
        <v>0</v>
      </c>
      <c r="Z4274">
        <v>0</v>
      </c>
    </row>
    <row r="4275" spans="1:26" x14ac:dyDescent="0.25">
      <c r="A4275">
        <v>107088401</v>
      </c>
      <c r="B4275" t="s">
        <v>108</v>
      </c>
      <c r="C4275" t="s">
        <v>45</v>
      </c>
      <c r="D4275">
        <v>50018945</v>
      </c>
      <c r="E4275">
        <v>29000017</v>
      </c>
      <c r="F4275">
        <v>6.4610000000000003</v>
      </c>
      <c r="G4275">
        <v>50042125</v>
      </c>
      <c r="H4275">
        <v>5.7000000000000002E-2</v>
      </c>
      <c r="I4275">
        <v>2022</v>
      </c>
      <c r="J4275" t="s">
        <v>167</v>
      </c>
      <c r="K4275" t="s">
        <v>53</v>
      </c>
      <c r="L4275" s="127">
        <v>0.88263888888888886</v>
      </c>
      <c r="M4275" t="s">
        <v>28</v>
      </c>
      <c r="N4275" t="s">
        <v>49</v>
      </c>
      <c r="O4275" t="s">
        <v>30</v>
      </c>
      <c r="P4275" t="s">
        <v>68</v>
      </c>
      <c r="Q4275" t="s">
        <v>41</v>
      </c>
      <c r="R4275" t="s">
        <v>33</v>
      </c>
      <c r="S4275" t="s">
        <v>42</v>
      </c>
      <c r="T4275" t="s">
        <v>47</v>
      </c>
      <c r="U4275" s="1" t="s">
        <v>36</v>
      </c>
      <c r="V4275">
        <v>2</v>
      </c>
      <c r="W4275">
        <v>0</v>
      </c>
      <c r="X4275">
        <v>0</v>
      </c>
      <c r="Y4275">
        <v>0</v>
      </c>
      <c r="Z4275">
        <v>0</v>
      </c>
    </row>
    <row r="4276" spans="1:26" x14ac:dyDescent="0.25">
      <c r="A4276">
        <v>107088419</v>
      </c>
      <c r="B4276" t="s">
        <v>155</v>
      </c>
      <c r="C4276" t="s">
        <v>45</v>
      </c>
      <c r="D4276">
        <v>50029662</v>
      </c>
      <c r="E4276">
        <v>40001770</v>
      </c>
      <c r="F4276">
        <v>2.605</v>
      </c>
      <c r="G4276">
        <v>50035992</v>
      </c>
      <c r="H4276">
        <v>8.9999999999999993E-3</v>
      </c>
      <c r="I4276">
        <v>2022</v>
      </c>
      <c r="J4276" t="s">
        <v>167</v>
      </c>
      <c r="K4276" t="s">
        <v>53</v>
      </c>
      <c r="L4276" s="127">
        <v>8.8888888888888892E-2</v>
      </c>
      <c r="M4276" t="s">
        <v>28</v>
      </c>
      <c r="N4276" t="s">
        <v>29</v>
      </c>
      <c r="P4276" t="s">
        <v>31</v>
      </c>
      <c r="Q4276" t="s">
        <v>41</v>
      </c>
      <c r="R4276" t="s">
        <v>50</v>
      </c>
      <c r="S4276" t="s">
        <v>42</v>
      </c>
      <c r="T4276" t="s">
        <v>35</v>
      </c>
      <c r="U4276" s="1" t="s">
        <v>64</v>
      </c>
      <c r="V4276">
        <v>3</v>
      </c>
      <c r="W4276">
        <v>0</v>
      </c>
      <c r="X4276">
        <v>0</v>
      </c>
      <c r="Y4276">
        <v>2</v>
      </c>
      <c r="Z4276">
        <v>1</v>
      </c>
    </row>
    <row r="4277" spans="1:26" x14ac:dyDescent="0.25">
      <c r="A4277">
        <v>107088448</v>
      </c>
      <c r="B4277" t="s">
        <v>155</v>
      </c>
      <c r="C4277" t="s">
        <v>45</v>
      </c>
      <c r="D4277">
        <v>50006845</v>
      </c>
      <c r="E4277">
        <v>50006845</v>
      </c>
      <c r="F4277">
        <v>999.99900000000002</v>
      </c>
      <c r="G4277">
        <v>50001872</v>
      </c>
      <c r="H4277">
        <v>9.5000000000000001E-2</v>
      </c>
      <c r="I4277">
        <v>2022</v>
      </c>
      <c r="J4277" t="s">
        <v>167</v>
      </c>
      <c r="K4277" t="s">
        <v>55</v>
      </c>
      <c r="L4277" s="127">
        <v>0.59791666666666665</v>
      </c>
      <c r="M4277" t="s">
        <v>28</v>
      </c>
      <c r="N4277" t="s">
        <v>49</v>
      </c>
      <c r="O4277" t="s">
        <v>30</v>
      </c>
      <c r="P4277" t="s">
        <v>31</v>
      </c>
      <c r="Q4277" t="s">
        <v>41</v>
      </c>
      <c r="R4277" t="s">
        <v>33</v>
      </c>
      <c r="S4277" t="s">
        <v>42</v>
      </c>
      <c r="T4277" t="s">
        <v>35</v>
      </c>
      <c r="U4277" s="1" t="s">
        <v>36</v>
      </c>
      <c r="V4277">
        <v>3</v>
      </c>
      <c r="W4277">
        <v>0</v>
      </c>
      <c r="X4277">
        <v>0</v>
      </c>
      <c r="Y4277">
        <v>0</v>
      </c>
      <c r="Z4277">
        <v>0</v>
      </c>
    </row>
    <row r="4278" spans="1:26" x14ac:dyDescent="0.25">
      <c r="A4278">
        <v>107088577</v>
      </c>
      <c r="B4278" t="s">
        <v>25</v>
      </c>
      <c r="C4278" t="s">
        <v>45</v>
      </c>
      <c r="F4278">
        <v>999.99900000000002</v>
      </c>
      <c r="H4278">
        <v>0.1</v>
      </c>
      <c r="I4278">
        <v>2022</v>
      </c>
      <c r="J4278" t="s">
        <v>167</v>
      </c>
      <c r="K4278" t="s">
        <v>55</v>
      </c>
      <c r="L4278" s="127">
        <v>0.46875</v>
      </c>
      <c r="M4278" t="s">
        <v>28</v>
      </c>
      <c r="N4278" t="s">
        <v>49</v>
      </c>
      <c r="O4278" t="s">
        <v>30</v>
      </c>
      <c r="P4278" t="s">
        <v>68</v>
      </c>
      <c r="Q4278" t="s">
        <v>41</v>
      </c>
      <c r="R4278" t="s">
        <v>33</v>
      </c>
      <c r="S4278" t="s">
        <v>42</v>
      </c>
      <c r="T4278" t="s">
        <v>35</v>
      </c>
      <c r="U4278" s="1" t="s">
        <v>36</v>
      </c>
      <c r="V4278">
        <v>2</v>
      </c>
      <c r="W4278">
        <v>0</v>
      </c>
      <c r="X4278">
        <v>0</v>
      </c>
      <c r="Y4278">
        <v>0</v>
      </c>
      <c r="Z4278">
        <v>0</v>
      </c>
    </row>
    <row r="4279" spans="1:26" x14ac:dyDescent="0.25">
      <c r="A4279">
        <v>107088631</v>
      </c>
      <c r="B4279" t="s">
        <v>117</v>
      </c>
      <c r="C4279" t="s">
        <v>45</v>
      </c>
      <c r="D4279">
        <v>50003816</v>
      </c>
      <c r="E4279">
        <v>50003816</v>
      </c>
      <c r="F4279">
        <v>999.99900000000002</v>
      </c>
      <c r="H4279">
        <v>8.9999999999999993E-3</v>
      </c>
      <c r="I4279">
        <v>2022</v>
      </c>
      <c r="J4279" t="s">
        <v>154</v>
      </c>
      <c r="K4279" t="s">
        <v>27</v>
      </c>
      <c r="L4279" s="127">
        <v>0.57222222222222219</v>
      </c>
      <c r="M4279" t="s">
        <v>28</v>
      </c>
      <c r="N4279" t="s">
        <v>49</v>
      </c>
      <c r="O4279" t="s">
        <v>30</v>
      </c>
      <c r="P4279" t="s">
        <v>54</v>
      </c>
      <c r="Q4279" t="s">
        <v>41</v>
      </c>
      <c r="R4279" t="s">
        <v>33</v>
      </c>
      <c r="S4279" t="s">
        <v>42</v>
      </c>
      <c r="T4279" t="s">
        <v>35</v>
      </c>
      <c r="U4279" s="1" t="s">
        <v>43</v>
      </c>
      <c r="V4279">
        <v>2</v>
      </c>
      <c r="W4279">
        <v>0</v>
      </c>
      <c r="X4279">
        <v>0</v>
      </c>
      <c r="Y4279">
        <v>0</v>
      </c>
      <c r="Z4279">
        <v>1</v>
      </c>
    </row>
    <row r="4280" spans="1:26" x14ac:dyDescent="0.25">
      <c r="A4280">
        <v>107088670</v>
      </c>
      <c r="B4280" t="s">
        <v>127</v>
      </c>
      <c r="C4280" t="s">
        <v>38</v>
      </c>
      <c r="D4280">
        <v>20000401</v>
      </c>
      <c r="E4280">
        <v>20000401</v>
      </c>
      <c r="F4280">
        <v>3.1989999999999998</v>
      </c>
      <c r="G4280">
        <v>40001827</v>
      </c>
      <c r="H4280">
        <v>0</v>
      </c>
      <c r="I4280">
        <v>2022</v>
      </c>
      <c r="J4280" t="s">
        <v>167</v>
      </c>
      <c r="K4280" t="s">
        <v>48</v>
      </c>
      <c r="L4280" s="127">
        <v>0.65902777777777777</v>
      </c>
      <c r="M4280" t="s">
        <v>51</v>
      </c>
      <c r="N4280" t="s">
        <v>49</v>
      </c>
      <c r="O4280" t="s">
        <v>30</v>
      </c>
      <c r="P4280" t="s">
        <v>68</v>
      </c>
      <c r="Q4280" t="s">
        <v>41</v>
      </c>
      <c r="R4280" t="s">
        <v>50</v>
      </c>
      <c r="S4280" t="s">
        <v>42</v>
      </c>
      <c r="T4280" t="s">
        <v>35</v>
      </c>
      <c r="U4280" s="1" t="s">
        <v>36</v>
      </c>
      <c r="V4280">
        <v>1</v>
      </c>
      <c r="W4280">
        <v>0</v>
      </c>
      <c r="X4280">
        <v>0</v>
      </c>
      <c r="Y4280">
        <v>0</v>
      </c>
      <c r="Z4280">
        <v>0</v>
      </c>
    </row>
    <row r="4281" spans="1:26" x14ac:dyDescent="0.25">
      <c r="A4281">
        <v>107088807</v>
      </c>
      <c r="B4281" t="s">
        <v>86</v>
      </c>
      <c r="C4281" t="s">
        <v>65</v>
      </c>
      <c r="D4281">
        <v>10000026</v>
      </c>
      <c r="E4281">
        <v>10000026</v>
      </c>
      <c r="F4281">
        <v>25.254999999999999</v>
      </c>
      <c r="G4281">
        <v>200370</v>
      </c>
      <c r="H4281">
        <v>0.5</v>
      </c>
      <c r="I4281">
        <v>2022</v>
      </c>
      <c r="J4281" t="s">
        <v>167</v>
      </c>
      <c r="K4281" t="s">
        <v>39</v>
      </c>
      <c r="L4281" s="127">
        <v>0.86944444444444446</v>
      </c>
      <c r="M4281" t="s">
        <v>28</v>
      </c>
      <c r="N4281" t="s">
        <v>49</v>
      </c>
      <c r="O4281" t="s">
        <v>30</v>
      </c>
      <c r="P4281" t="s">
        <v>54</v>
      </c>
      <c r="Q4281" t="s">
        <v>41</v>
      </c>
      <c r="R4281" t="s">
        <v>33</v>
      </c>
      <c r="S4281" t="s">
        <v>42</v>
      </c>
      <c r="T4281" t="s">
        <v>47</v>
      </c>
      <c r="U4281" s="1" t="s">
        <v>36</v>
      </c>
      <c r="V4281">
        <v>2</v>
      </c>
      <c r="W4281">
        <v>0</v>
      </c>
      <c r="X4281">
        <v>0</v>
      </c>
      <c r="Y4281">
        <v>0</v>
      </c>
      <c r="Z4281">
        <v>0</v>
      </c>
    </row>
    <row r="4282" spans="1:26" x14ac:dyDescent="0.25">
      <c r="A4282">
        <v>107088837</v>
      </c>
      <c r="B4282" t="s">
        <v>147</v>
      </c>
      <c r="C4282" t="s">
        <v>38</v>
      </c>
      <c r="D4282">
        <v>20000017</v>
      </c>
      <c r="E4282">
        <v>20000017</v>
      </c>
      <c r="F4282">
        <v>3.6779999999999999</v>
      </c>
      <c r="G4282">
        <v>40001304</v>
      </c>
      <c r="H4282">
        <v>0.2</v>
      </c>
      <c r="I4282">
        <v>2022</v>
      </c>
      <c r="J4282" t="s">
        <v>167</v>
      </c>
      <c r="K4282" t="s">
        <v>48</v>
      </c>
      <c r="L4282" s="127">
        <v>0.38472222222222219</v>
      </c>
      <c r="M4282" t="s">
        <v>28</v>
      </c>
      <c r="N4282" t="s">
        <v>49</v>
      </c>
      <c r="O4282" t="s">
        <v>30</v>
      </c>
      <c r="P4282" t="s">
        <v>31</v>
      </c>
      <c r="Q4282" t="s">
        <v>41</v>
      </c>
      <c r="R4282" t="s">
        <v>33</v>
      </c>
      <c r="S4282" t="s">
        <v>42</v>
      </c>
      <c r="T4282" t="s">
        <v>35</v>
      </c>
      <c r="U4282" s="1" t="s">
        <v>36</v>
      </c>
      <c r="V4282">
        <v>2</v>
      </c>
      <c r="W4282">
        <v>0</v>
      </c>
      <c r="X4282">
        <v>0</v>
      </c>
      <c r="Y4282">
        <v>0</v>
      </c>
      <c r="Z4282">
        <v>0</v>
      </c>
    </row>
    <row r="4283" spans="1:26" x14ac:dyDescent="0.25">
      <c r="A4283">
        <v>107088915</v>
      </c>
      <c r="B4283" t="s">
        <v>81</v>
      </c>
      <c r="C4283" t="s">
        <v>65</v>
      </c>
      <c r="D4283">
        <v>10000085</v>
      </c>
      <c r="E4283">
        <v>10000085</v>
      </c>
      <c r="F4283">
        <v>11.51</v>
      </c>
      <c r="G4283">
        <v>50029112</v>
      </c>
      <c r="H4283">
        <v>0.3</v>
      </c>
      <c r="I4283">
        <v>2022</v>
      </c>
      <c r="J4283" t="s">
        <v>167</v>
      </c>
      <c r="K4283" t="s">
        <v>53</v>
      </c>
      <c r="L4283" s="127">
        <v>0.92013888888888884</v>
      </c>
      <c r="M4283" t="s">
        <v>28</v>
      </c>
      <c r="N4283" t="s">
        <v>49</v>
      </c>
      <c r="O4283" t="s">
        <v>30</v>
      </c>
      <c r="P4283" t="s">
        <v>31</v>
      </c>
      <c r="Q4283" t="s">
        <v>41</v>
      </c>
      <c r="R4283" t="s">
        <v>33</v>
      </c>
      <c r="S4283" t="s">
        <v>42</v>
      </c>
      <c r="T4283" t="s">
        <v>57</v>
      </c>
      <c r="U4283" s="1" t="s">
        <v>43</v>
      </c>
      <c r="V4283">
        <v>2</v>
      </c>
      <c r="W4283">
        <v>0</v>
      </c>
      <c r="X4283">
        <v>0</v>
      </c>
      <c r="Y4283">
        <v>0</v>
      </c>
      <c r="Z4283">
        <v>2</v>
      </c>
    </row>
    <row r="4284" spans="1:26" x14ac:dyDescent="0.25">
      <c r="A4284">
        <v>107088916</v>
      </c>
      <c r="B4284" t="s">
        <v>153</v>
      </c>
      <c r="C4284" t="s">
        <v>122</v>
      </c>
      <c r="D4284">
        <v>40001533</v>
      </c>
      <c r="E4284">
        <v>40001533</v>
      </c>
      <c r="F4284">
        <v>0.58399999999999996</v>
      </c>
      <c r="G4284">
        <v>40001534</v>
      </c>
      <c r="H4284">
        <v>0.2</v>
      </c>
      <c r="I4284">
        <v>2022</v>
      </c>
      <c r="J4284" t="s">
        <v>167</v>
      </c>
      <c r="K4284" t="s">
        <v>48</v>
      </c>
      <c r="L4284" s="127">
        <v>0.34930555555555554</v>
      </c>
      <c r="M4284" t="s">
        <v>51</v>
      </c>
      <c r="N4284" t="s">
        <v>49</v>
      </c>
      <c r="O4284" t="s">
        <v>30</v>
      </c>
      <c r="P4284" t="s">
        <v>54</v>
      </c>
      <c r="Q4284" t="s">
        <v>41</v>
      </c>
      <c r="R4284" t="s">
        <v>33</v>
      </c>
      <c r="S4284" t="s">
        <v>42</v>
      </c>
      <c r="T4284" t="s">
        <v>35</v>
      </c>
      <c r="U4284" s="1" t="s">
        <v>36</v>
      </c>
      <c r="V4284">
        <v>6</v>
      </c>
      <c r="W4284">
        <v>0</v>
      </c>
      <c r="X4284">
        <v>0</v>
      </c>
      <c r="Y4284">
        <v>0</v>
      </c>
      <c r="Z4284">
        <v>0</v>
      </c>
    </row>
    <row r="4285" spans="1:26" x14ac:dyDescent="0.25">
      <c r="A4285">
        <v>107088919</v>
      </c>
      <c r="B4285" t="s">
        <v>81</v>
      </c>
      <c r="C4285" t="s">
        <v>65</v>
      </c>
      <c r="D4285">
        <v>10000485</v>
      </c>
      <c r="E4285">
        <v>10800485</v>
      </c>
      <c r="F4285">
        <v>21.317</v>
      </c>
      <c r="G4285">
        <v>50015564</v>
      </c>
      <c r="H4285">
        <v>0.4</v>
      </c>
      <c r="I4285">
        <v>2022</v>
      </c>
      <c r="J4285" t="s">
        <v>167</v>
      </c>
      <c r="K4285" t="s">
        <v>55</v>
      </c>
      <c r="L4285" s="127">
        <v>0.30486111111111108</v>
      </c>
      <c r="M4285" t="s">
        <v>28</v>
      </c>
      <c r="N4285" t="s">
        <v>29</v>
      </c>
      <c r="O4285" t="s">
        <v>30</v>
      </c>
      <c r="P4285" t="s">
        <v>31</v>
      </c>
      <c r="Q4285" t="s">
        <v>41</v>
      </c>
      <c r="R4285" t="s">
        <v>66</v>
      </c>
      <c r="S4285" t="s">
        <v>42</v>
      </c>
      <c r="T4285" t="s">
        <v>35</v>
      </c>
      <c r="U4285" s="1" t="s">
        <v>36</v>
      </c>
      <c r="V4285">
        <v>1</v>
      </c>
      <c r="W4285">
        <v>0</v>
      </c>
      <c r="X4285">
        <v>0</v>
      </c>
      <c r="Y4285">
        <v>0</v>
      </c>
      <c r="Z4285">
        <v>0</v>
      </c>
    </row>
    <row r="4286" spans="1:26" x14ac:dyDescent="0.25">
      <c r="A4286">
        <v>107088952</v>
      </c>
      <c r="B4286" t="s">
        <v>86</v>
      </c>
      <c r="C4286" t="s">
        <v>65</v>
      </c>
      <c r="D4286">
        <v>10000026</v>
      </c>
      <c r="E4286">
        <v>10000026</v>
      </c>
      <c r="F4286">
        <v>24.757000000000001</v>
      </c>
      <c r="G4286">
        <v>200375</v>
      </c>
      <c r="H4286">
        <v>0.5</v>
      </c>
      <c r="I4286">
        <v>2022</v>
      </c>
      <c r="J4286" t="s">
        <v>167</v>
      </c>
      <c r="K4286" t="s">
        <v>48</v>
      </c>
      <c r="L4286" s="127">
        <v>0.58680555555555558</v>
      </c>
      <c r="M4286" t="s">
        <v>28</v>
      </c>
      <c r="N4286" t="s">
        <v>49</v>
      </c>
      <c r="O4286" t="s">
        <v>30</v>
      </c>
      <c r="P4286" t="s">
        <v>31</v>
      </c>
      <c r="Q4286" t="s">
        <v>41</v>
      </c>
      <c r="R4286" t="s">
        <v>33</v>
      </c>
      <c r="S4286" t="s">
        <v>42</v>
      </c>
      <c r="T4286" t="s">
        <v>35</v>
      </c>
      <c r="U4286" s="1" t="s">
        <v>36</v>
      </c>
      <c r="V4286">
        <v>5</v>
      </c>
      <c r="W4286">
        <v>0</v>
      </c>
      <c r="X4286">
        <v>0</v>
      </c>
      <c r="Y4286">
        <v>0</v>
      </c>
      <c r="Z4286">
        <v>0</v>
      </c>
    </row>
    <row r="4287" spans="1:26" x14ac:dyDescent="0.25">
      <c r="A4287">
        <v>107089009</v>
      </c>
      <c r="B4287" t="s">
        <v>232</v>
      </c>
      <c r="C4287" t="s">
        <v>38</v>
      </c>
      <c r="D4287">
        <v>20000158</v>
      </c>
      <c r="E4287">
        <v>20000158</v>
      </c>
      <c r="F4287">
        <v>10.055999999999999</v>
      </c>
      <c r="G4287">
        <v>40001126</v>
      </c>
      <c r="H4287">
        <v>0.2</v>
      </c>
      <c r="I4287">
        <v>2022</v>
      </c>
      <c r="J4287" t="s">
        <v>167</v>
      </c>
      <c r="K4287" t="s">
        <v>48</v>
      </c>
      <c r="L4287" s="127">
        <v>0.41875000000000001</v>
      </c>
      <c r="M4287" t="s">
        <v>40</v>
      </c>
      <c r="N4287" t="s">
        <v>49</v>
      </c>
      <c r="O4287" t="s">
        <v>30</v>
      </c>
      <c r="P4287" t="s">
        <v>68</v>
      </c>
      <c r="Q4287" t="s">
        <v>41</v>
      </c>
      <c r="R4287" t="s">
        <v>33</v>
      </c>
      <c r="S4287" t="s">
        <v>42</v>
      </c>
      <c r="T4287" t="s">
        <v>35</v>
      </c>
      <c r="U4287" s="1" t="s">
        <v>36</v>
      </c>
      <c r="V4287">
        <v>2</v>
      </c>
      <c r="W4287">
        <v>0</v>
      </c>
      <c r="X4287">
        <v>0</v>
      </c>
      <c r="Y4287">
        <v>0</v>
      </c>
      <c r="Z4287">
        <v>0</v>
      </c>
    </row>
    <row r="4288" spans="1:26" x14ac:dyDescent="0.25">
      <c r="A4288">
        <v>107089015</v>
      </c>
      <c r="B4288" t="s">
        <v>108</v>
      </c>
      <c r="C4288" t="s">
        <v>38</v>
      </c>
      <c r="D4288">
        <v>20000017</v>
      </c>
      <c r="E4288">
        <v>20000017</v>
      </c>
      <c r="F4288">
        <v>11.121</v>
      </c>
      <c r="G4288">
        <v>40001409</v>
      </c>
      <c r="H4288">
        <v>0</v>
      </c>
      <c r="I4288">
        <v>2022</v>
      </c>
      <c r="J4288" t="s">
        <v>167</v>
      </c>
      <c r="K4288" t="s">
        <v>48</v>
      </c>
      <c r="L4288" s="127">
        <v>0.82500000000000007</v>
      </c>
      <c r="M4288" t="s">
        <v>28</v>
      </c>
      <c r="N4288" t="s">
        <v>49</v>
      </c>
      <c r="O4288" t="s">
        <v>30</v>
      </c>
      <c r="P4288" t="s">
        <v>31</v>
      </c>
      <c r="Q4288" t="s">
        <v>62</v>
      </c>
      <c r="R4288" t="s">
        <v>61</v>
      </c>
      <c r="S4288" t="s">
        <v>34</v>
      </c>
      <c r="T4288" t="s">
        <v>47</v>
      </c>
      <c r="U4288" s="1" t="s">
        <v>36</v>
      </c>
      <c r="V4288">
        <v>2</v>
      </c>
      <c r="W4288">
        <v>0</v>
      </c>
      <c r="X4288">
        <v>0</v>
      </c>
      <c r="Y4288">
        <v>0</v>
      </c>
      <c r="Z4288">
        <v>0</v>
      </c>
    </row>
    <row r="4289" spans="1:26" x14ac:dyDescent="0.25">
      <c r="A4289">
        <v>107089031</v>
      </c>
      <c r="B4289" t="s">
        <v>111</v>
      </c>
      <c r="C4289" t="s">
        <v>38</v>
      </c>
      <c r="D4289">
        <v>20000074</v>
      </c>
      <c r="E4289">
        <v>20000074</v>
      </c>
      <c r="F4289">
        <v>23.372</v>
      </c>
      <c r="G4289">
        <v>40001730</v>
      </c>
      <c r="H4289">
        <v>0.41</v>
      </c>
      <c r="I4289">
        <v>2022</v>
      </c>
      <c r="J4289" t="s">
        <v>167</v>
      </c>
      <c r="K4289" t="s">
        <v>27</v>
      </c>
      <c r="L4289" s="127">
        <v>0.36041666666666666</v>
      </c>
      <c r="M4289" t="s">
        <v>40</v>
      </c>
      <c r="N4289" t="s">
        <v>49</v>
      </c>
      <c r="O4289" t="s">
        <v>30</v>
      </c>
      <c r="P4289" t="s">
        <v>54</v>
      </c>
      <c r="Q4289" t="s">
        <v>41</v>
      </c>
      <c r="R4289" t="s">
        <v>33</v>
      </c>
      <c r="S4289" t="s">
        <v>42</v>
      </c>
      <c r="T4289" t="s">
        <v>35</v>
      </c>
      <c r="U4289" s="1" t="s">
        <v>36</v>
      </c>
      <c r="V4289">
        <v>2</v>
      </c>
      <c r="W4289">
        <v>0</v>
      </c>
      <c r="X4289">
        <v>0</v>
      </c>
      <c r="Y4289">
        <v>0</v>
      </c>
      <c r="Z4289">
        <v>0</v>
      </c>
    </row>
    <row r="4290" spans="1:26" x14ac:dyDescent="0.25">
      <c r="A4290">
        <v>107089150</v>
      </c>
      <c r="B4290" t="s">
        <v>81</v>
      </c>
      <c r="C4290" t="s">
        <v>45</v>
      </c>
      <c r="D4290">
        <v>50025900</v>
      </c>
      <c r="E4290">
        <v>40002464</v>
      </c>
      <c r="F4290">
        <v>3.0680000000000001</v>
      </c>
      <c r="G4290">
        <v>50042677</v>
      </c>
      <c r="H4290">
        <v>0</v>
      </c>
      <c r="I4290">
        <v>2022</v>
      </c>
      <c r="J4290" t="s">
        <v>167</v>
      </c>
      <c r="K4290" t="s">
        <v>27</v>
      </c>
      <c r="L4290" s="127">
        <v>0.77916666666666667</v>
      </c>
      <c r="M4290" t="s">
        <v>28</v>
      </c>
      <c r="N4290" t="s">
        <v>49</v>
      </c>
      <c r="O4290" t="s">
        <v>30</v>
      </c>
      <c r="P4290" t="s">
        <v>31</v>
      </c>
      <c r="Q4290" t="s">
        <v>62</v>
      </c>
      <c r="R4290" t="s">
        <v>50</v>
      </c>
      <c r="S4290" t="s">
        <v>34</v>
      </c>
      <c r="T4290" t="s">
        <v>35</v>
      </c>
      <c r="U4290" s="1" t="s">
        <v>36</v>
      </c>
      <c r="V4290">
        <v>2</v>
      </c>
      <c r="W4290">
        <v>0</v>
      </c>
      <c r="X4290">
        <v>0</v>
      </c>
      <c r="Y4290">
        <v>0</v>
      </c>
      <c r="Z4290">
        <v>0</v>
      </c>
    </row>
    <row r="4291" spans="1:26" x14ac:dyDescent="0.25">
      <c r="A4291">
        <v>107089229</v>
      </c>
      <c r="B4291" t="s">
        <v>81</v>
      </c>
      <c r="C4291" t="s">
        <v>38</v>
      </c>
      <c r="D4291">
        <v>20000021</v>
      </c>
      <c r="E4291">
        <v>20000021</v>
      </c>
      <c r="F4291">
        <v>23.38</v>
      </c>
      <c r="G4291">
        <v>50011776</v>
      </c>
      <c r="H4291">
        <v>8.9999999999999993E-3</v>
      </c>
      <c r="I4291">
        <v>2022</v>
      </c>
      <c r="J4291" t="s">
        <v>167</v>
      </c>
      <c r="K4291" t="s">
        <v>58</v>
      </c>
      <c r="L4291" s="127">
        <v>0.46111111111111108</v>
      </c>
      <c r="M4291" t="s">
        <v>28</v>
      </c>
      <c r="N4291" t="s">
        <v>29</v>
      </c>
      <c r="O4291" t="s">
        <v>30</v>
      </c>
      <c r="P4291" t="s">
        <v>54</v>
      </c>
      <c r="Q4291" t="s">
        <v>41</v>
      </c>
      <c r="R4291" t="s">
        <v>33</v>
      </c>
      <c r="S4291" t="s">
        <v>42</v>
      </c>
      <c r="T4291" t="s">
        <v>35</v>
      </c>
      <c r="U4291" s="1" t="s">
        <v>36</v>
      </c>
      <c r="V4291">
        <v>2</v>
      </c>
      <c r="W4291">
        <v>0</v>
      </c>
      <c r="X4291">
        <v>0</v>
      </c>
      <c r="Y4291">
        <v>0</v>
      </c>
      <c r="Z4291">
        <v>0</v>
      </c>
    </row>
    <row r="4292" spans="1:26" x14ac:dyDescent="0.25">
      <c r="A4292">
        <v>107089499</v>
      </c>
      <c r="B4292" t="s">
        <v>25</v>
      </c>
      <c r="C4292" t="s">
        <v>65</v>
      </c>
      <c r="D4292">
        <v>10000040</v>
      </c>
      <c r="E4292">
        <v>10000040</v>
      </c>
      <c r="F4292">
        <v>19.812000000000001</v>
      </c>
      <c r="G4292">
        <v>40002547</v>
      </c>
      <c r="H4292">
        <v>1.1000000000000001</v>
      </c>
      <c r="I4292">
        <v>2022</v>
      </c>
      <c r="J4292" t="s">
        <v>167</v>
      </c>
      <c r="K4292" t="s">
        <v>58</v>
      </c>
      <c r="L4292" s="127">
        <v>0.28541666666666665</v>
      </c>
      <c r="M4292" t="s">
        <v>28</v>
      </c>
      <c r="N4292" t="s">
        <v>29</v>
      </c>
      <c r="O4292" t="s">
        <v>30</v>
      </c>
      <c r="P4292" t="s">
        <v>54</v>
      </c>
      <c r="Q4292" t="s">
        <v>41</v>
      </c>
      <c r="R4292" t="s">
        <v>33</v>
      </c>
      <c r="S4292" t="s">
        <v>42</v>
      </c>
      <c r="T4292" t="s">
        <v>35</v>
      </c>
      <c r="U4292" s="1" t="s">
        <v>36</v>
      </c>
      <c r="V4292">
        <v>2</v>
      </c>
      <c r="W4292">
        <v>0</v>
      </c>
      <c r="X4292">
        <v>0</v>
      </c>
      <c r="Y4292">
        <v>0</v>
      </c>
      <c r="Z4292">
        <v>0</v>
      </c>
    </row>
    <row r="4293" spans="1:26" x14ac:dyDescent="0.25">
      <c r="A4293">
        <v>107089522</v>
      </c>
      <c r="B4293" t="s">
        <v>175</v>
      </c>
      <c r="C4293" t="s">
        <v>65</v>
      </c>
      <c r="D4293">
        <v>10000095</v>
      </c>
      <c r="E4293">
        <v>10000095</v>
      </c>
      <c r="F4293">
        <v>10.509</v>
      </c>
      <c r="G4293">
        <v>30000561</v>
      </c>
      <c r="H4293">
        <v>1</v>
      </c>
      <c r="I4293">
        <v>2022</v>
      </c>
      <c r="J4293" t="s">
        <v>167</v>
      </c>
      <c r="K4293" t="s">
        <v>39</v>
      </c>
      <c r="L4293" s="127">
        <v>0.91388888888888886</v>
      </c>
      <c r="M4293" t="s">
        <v>40</v>
      </c>
      <c r="N4293" t="s">
        <v>49</v>
      </c>
      <c r="O4293" t="s">
        <v>30</v>
      </c>
      <c r="P4293" t="s">
        <v>54</v>
      </c>
      <c r="Q4293" t="s">
        <v>41</v>
      </c>
      <c r="R4293" t="s">
        <v>33</v>
      </c>
      <c r="S4293" t="s">
        <v>42</v>
      </c>
      <c r="T4293" t="s">
        <v>47</v>
      </c>
      <c r="U4293" s="1" t="s">
        <v>36</v>
      </c>
      <c r="V4293">
        <v>3</v>
      </c>
      <c r="W4293">
        <v>0</v>
      </c>
      <c r="X4293">
        <v>0</v>
      </c>
      <c r="Y4293">
        <v>0</v>
      </c>
      <c r="Z4293">
        <v>0</v>
      </c>
    </row>
    <row r="4294" spans="1:26" x14ac:dyDescent="0.25">
      <c r="A4294">
        <v>107089523</v>
      </c>
      <c r="B4294" t="s">
        <v>86</v>
      </c>
      <c r="C4294" t="s">
        <v>67</v>
      </c>
      <c r="D4294">
        <v>30000063</v>
      </c>
      <c r="E4294">
        <v>30000063</v>
      </c>
      <c r="F4294">
        <v>7.7990000000000004</v>
      </c>
      <c r="G4294">
        <v>40001802</v>
      </c>
      <c r="H4294">
        <v>0.2</v>
      </c>
      <c r="I4294">
        <v>2022</v>
      </c>
      <c r="J4294" t="s">
        <v>167</v>
      </c>
      <c r="K4294" t="s">
        <v>60</v>
      </c>
      <c r="L4294" s="127">
        <v>0.40833333333333338</v>
      </c>
      <c r="M4294" t="s">
        <v>28</v>
      </c>
      <c r="N4294" t="s">
        <v>49</v>
      </c>
      <c r="O4294" t="s">
        <v>30</v>
      </c>
      <c r="P4294" t="s">
        <v>31</v>
      </c>
      <c r="Q4294" t="s">
        <v>41</v>
      </c>
      <c r="R4294" t="s">
        <v>33</v>
      </c>
      <c r="S4294" t="s">
        <v>42</v>
      </c>
      <c r="T4294" t="s">
        <v>35</v>
      </c>
      <c r="U4294" s="1" t="s">
        <v>36</v>
      </c>
      <c r="V4294">
        <v>1</v>
      </c>
      <c r="W4294">
        <v>0</v>
      </c>
      <c r="X4294">
        <v>0</v>
      </c>
      <c r="Y4294">
        <v>0</v>
      </c>
      <c r="Z4294">
        <v>0</v>
      </c>
    </row>
    <row r="4295" spans="1:26" x14ac:dyDescent="0.25">
      <c r="A4295">
        <v>107089538</v>
      </c>
      <c r="B4295" t="s">
        <v>25</v>
      </c>
      <c r="C4295" t="s">
        <v>65</v>
      </c>
      <c r="D4295">
        <v>10000040</v>
      </c>
      <c r="E4295">
        <v>10000040</v>
      </c>
      <c r="F4295">
        <v>20.111999999999998</v>
      </c>
      <c r="G4295">
        <v>40005220</v>
      </c>
      <c r="H4295">
        <v>0.8</v>
      </c>
      <c r="I4295">
        <v>2022</v>
      </c>
      <c r="J4295" t="s">
        <v>167</v>
      </c>
      <c r="K4295" t="s">
        <v>55</v>
      </c>
      <c r="L4295" s="127">
        <v>0.67361111111111116</v>
      </c>
      <c r="M4295" t="s">
        <v>28</v>
      </c>
      <c r="N4295" t="s">
        <v>49</v>
      </c>
      <c r="O4295" t="s">
        <v>30</v>
      </c>
      <c r="P4295" t="s">
        <v>54</v>
      </c>
      <c r="Q4295" t="s">
        <v>41</v>
      </c>
      <c r="R4295" t="s">
        <v>33</v>
      </c>
      <c r="S4295" t="s">
        <v>42</v>
      </c>
      <c r="T4295" t="s">
        <v>35</v>
      </c>
      <c r="U4295" s="1" t="s">
        <v>36</v>
      </c>
      <c r="V4295">
        <v>2</v>
      </c>
      <c r="W4295">
        <v>0</v>
      </c>
      <c r="X4295">
        <v>0</v>
      </c>
      <c r="Y4295">
        <v>0</v>
      </c>
      <c r="Z4295">
        <v>0</v>
      </c>
    </row>
    <row r="4296" spans="1:26" x14ac:dyDescent="0.25">
      <c r="A4296">
        <v>107089550</v>
      </c>
      <c r="B4296" t="s">
        <v>104</v>
      </c>
      <c r="C4296" t="s">
        <v>65</v>
      </c>
      <c r="D4296">
        <v>10000026</v>
      </c>
      <c r="E4296">
        <v>10000026</v>
      </c>
      <c r="F4296">
        <v>1.6639999999999999</v>
      </c>
      <c r="G4296">
        <v>40001345</v>
      </c>
      <c r="H4296">
        <v>1</v>
      </c>
      <c r="I4296">
        <v>2022</v>
      </c>
      <c r="J4296" t="s">
        <v>167</v>
      </c>
      <c r="K4296" t="s">
        <v>58</v>
      </c>
      <c r="L4296" s="127">
        <v>8.3333333333333329E-2</v>
      </c>
      <c r="M4296" t="s">
        <v>28</v>
      </c>
      <c r="N4296" t="s">
        <v>49</v>
      </c>
      <c r="O4296" t="s">
        <v>30</v>
      </c>
      <c r="P4296" t="s">
        <v>31</v>
      </c>
      <c r="Q4296" t="s">
        <v>41</v>
      </c>
      <c r="R4296" t="s">
        <v>33</v>
      </c>
      <c r="S4296" t="s">
        <v>42</v>
      </c>
      <c r="T4296" t="s">
        <v>57</v>
      </c>
      <c r="U4296" s="1" t="s">
        <v>36</v>
      </c>
      <c r="V4296">
        <v>1</v>
      </c>
      <c r="W4296">
        <v>0</v>
      </c>
      <c r="X4296">
        <v>0</v>
      </c>
      <c r="Y4296">
        <v>0</v>
      </c>
      <c r="Z4296">
        <v>0</v>
      </c>
    </row>
    <row r="4297" spans="1:26" x14ac:dyDescent="0.25">
      <c r="A4297">
        <v>107089553</v>
      </c>
      <c r="B4297" t="s">
        <v>100</v>
      </c>
      <c r="C4297" t="s">
        <v>67</v>
      </c>
      <c r="D4297">
        <v>30000016</v>
      </c>
      <c r="E4297">
        <v>30000016</v>
      </c>
      <c r="F4297">
        <v>7.4950000000000001</v>
      </c>
      <c r="G4297">
        <v>40001810</v>
      </c>
      <c r="H4297">
        <v>0.2</v>
      </c>
      <c r="I4297">
        <v>2022</v>
      </c>
      <c r="J4297" t="s">
        <v>167</v>
      </c>
      <c r="K4297" t="s">
        <v>55</v>
      </c>
      <c r="L4297" s="127">
        <v>0.70347222222222217</v>
      </c>
      <c r="M4297" t="s">
        <v>28</v>
      </c>
      <c r="N4297" t="s">
        <v>49</v>
      </c>
      <c r="O4297" t="s">
        <v>30</v>
      </c>
      <c r="P4297" t="s">
        <v>31</v>
      </c>
      <c r="Q4297" t="s">
        <v>41</v>
      </c>
      <c r="R4297" t="s">
        <v>33</v>
      </c>
      <c r="S4297" t="s">
        <v>42</v>
      </c>
      <c r="T4297" t="s">
        <v>35</v>
      </c>
      <c r="U4297" s="1" t="s">
        <v>36</v>
      </c>
      <c r="V4297">
        <v>2</v>
      </c>
      <c r="W4297">
        <v>0</v>
      </c>
      <c r="X4297">
        <v>0</v>
      </c>
      <c r="Y4297">
        <v>0</v>
      </c>
      <c r="Z4297">
        <v>0</v>
      </c>
    </row>
    <row r="4298" spans="1:26" x14ac:dyDescent="0.25">
      <c r="A4298">
        <v>107089568</v>
      </c>
      <c r="B4298" t="s">
        <v>25</v>
      </c>
      <c r="C4298" t="s">
        <v>65</v>
      </c>
      <c r="D4298">
        <v>10000040</v>
      </c>
      <c r="E4298">
        <v>10000040</v>
      </c>
      <c r="F4298">
        <v>19.812000000000001</v>
      </c>
      <c r="G4298">
        <v>40002547</v>
      </c>
      <c r="H4298">
        <v>1.1000000000000001</v>
      </c>
      <c r="I4298">
        <v>2022</v>
      </c>
      <c r="J4298" t="s">
        <v>167</v>
      </c>
      <c r="K4298" t="s">
        <v>58</v>
      </c>
      <c r="L4298" s="127">
        <v>0.28472222222222221</v>
      </c>
      <c r="M4298" t="s">
        <v>28</v>
      </c>
      <c r="N4298" t="s">
        <v>29</v>
      </c>
      <c r="O4298" t="s">
        <v>30</v>
      </c>
      <c r="P4298" t="s">
        <v>31</v>
      </c>
      <c r="Q4298" t="s">
        <v>41</v>
      </c>
      <c r="R4298" t="s">
        <v>33</v>
      </c>
      <c r="S4298" t="s">
        <v>42</v>
      </c>
      <c r="T4298" t="s">
        <v>35</v>
      </c>
      <c r="U4298" s="1" t="s">
        <v>36</v>
      </c>
      <c r="V4298">
        <v>1</v>
      </c>
      <c r="W4298">
        <v>0</v>
      </c>
      <c r="X4298">
        <v>0</v>
      </c>
      <c r="Y4298">
        <v>0</v>
      </c>
      <c r="Z4298">
        <v>0</v>
      </c>
    </row>
    <row r="4299" spans="1:26" x14ac:dyDescent="0.25">
      <c r="A4299">
        <v>107089616</v>
      </c>
      <c r="B4299" t="s">
        <v>86</v>
      </c>
      <c r="C4299" t="s">
        <v>67</v>
      </c>
      <c r="D4299">
        <v>30000063</v>
      </c>
      <c r="E4299">
        <v>30000063</v>
      </c>
      <c r="F4299">
        <v>6.8550000000000004</v>
      </c>
      <c r="G4299">
        <v>40001002</v>
      </c>
      <c r="H4299">
        <v>0.2</v>
      </c>
      <c r="I4299">
        <v>2022</v>
      </c>
      <c r="J4299" t="s">
        <v>167</v>
      </c>
      <c r="K4299" t="s">
        <v>55</v>
      </c>
      <c r="L4299" s="127">
        <v>0.45</v>
      </c>
      <c r="M4299" t="s">
        <v>28</v>
      </c>
      <c r="N4299" t="s">
        <v>49</v>
      </c>
      <c r="O4299" t="s">
        <v>30</v>
      </c>
      <c r="P4299" t="s">
        <v>31</v>
      </c>
      <c r="Q4299" t="s">
        <v>41</v>
      </c>
      <c r="R4299" t="s">
        <v>33</v>
      </c>
      <c r="S4299" t="s">
        <v>42</v>
      </c>
      <c r="T4299" t="s">
        <v>35</v>
      </c>
      <c r="U4299" s="1" t="s">
        <v>36</v>
      </c>
      <c r="V4299">
        <v>2</v>
      </c>
      <c r="W4299">
        <v>0</v>
      </c>
      <c r="X4299">
        <v>0</v>
      </c>
      <c r="Y4299">
        <v>0</v>
      </c>
      <c r="Z4299">
        <v>0</v>
      </c>
    </row>
    <row r="4300" spans="1:26" x14ac:dyDescent="0.25">
      <c r="A4300">
        <v>107089684</v>
      </c>
      <c r="B4300" t="s">
        <v>94</v>
      </c>
      <c r="C4300" t="s">
        <v>38</v>
      </c>
      <c r="D4300">
        <v>20000029</v>
      </c>
      <c r="E4300">
        <v>20000029</v>
      </c>
      <c r="F4300">
        <v>15.076000000000001</v>
      </c>
      <c r="G4300">
        <v>40001874</v>
      </c>
      <c r="H4300">
        <v>0</v>
      </c>
      <c r="I4300">
        <v>2022</v>
      </c>
      <c r="J4300" t="s">
        <v>167</v>
      </c>
      <c r="K4300" t="s">
        <v>55</v>
      </c>
      <c r="L4300" s="127">
        <v>0.58750000000000002</v>
      </c>
      <c r="M4300" t="s">
        <v>28</v>
      </c>
      <c r="N4300" t="s">
        <v>29</v>
      </c>
      <c r="O4300" t="s">
        <v>30</v>
      </c>
      <c r="P4300" t="s">
        <v>31</v>
      </c>
      <c r="Q4300" t="s">
        <v>41</v>
      </c>
      <c r="R4300" t="s">
        <v>33</v>
      </c>
      <c r="S4300" t="s">
        <v>42</v>
      </c>
      <c r="T4300" t="s">
        <v>35</v>
      </c>
      <c r="U4300" s="1" t="s">
        <v>36</v>
      </c>
      <c r="V4300">
        <v>2</v>
      </c>
      <c r="W4300">
        <v>0</v>
      </c>
      <c r="X4300">
        <v>0</v>
      </c>
      <c r="Y4300">
        <v>0</v>
      </c>
      <c r="Z4300">
        <v>0</v>
      </c>
    </row>
    <row r="4301" spans="1:26" x14ac:dyDescent="0.25">
      <c r="A4301">
        <v>107089699</v>
      </c>
      <c r="B4301" t="s">
        <v>86</v>
      </c>
      <c r="C4301" t="s">
        <v>65</v>
      </c>
      <c r="D4301">
        <v>10000026</v>
      </c>
      <c r="E4301">
        <v>10000026</v>
      </c>
      <c r="F4301">
        <v>27.847999999999999</v>
      </c>
      <c r="G4301">
        <v>200410</v>
      </c>
      <c r="H4301">
        <v>0.9</v>
      </c>
      <c r="I4301">
        <v>2022</v>
      </c>
      <c r="J4301" t="s">
        <v>167</v>
      </c>
      <c r="K4301" t="s">
        <v>55</v>
      </c>
      <c r="L4301" s="127">
        <v>0.56319444444444444</v>
      </c>
      <c r="M4301" t="s">
        <v>28</v>
      </c>
      <c r="N4301" t="s">
        <v>49</v>
      </c>
      <c r="O4301" t="s">
        <v>30</v>
      </c>
      <c r="P4301" t="s">
        <v>31</v>
      </c>
      <c r="Q4301" t="s">
        <v>41</v>
      </c>
      <c r="R4301" t="s">
        <v>33</v>
      </c>
      <c r="S4301" t="s">
        <v>42</v>
      </c>
      <c r="T4301" t="s">
        <v>35</v>
      </c>
      <c r="U4301" s="1" t="s">
        <v>36</v>
      </c>
      <c r="V4301">
        <v>6</v>
      </c>
      <c r="W4301">
        <v>0</v>
      </c>
      <c r="X4301">
        <v>0</v>
      </c>
      <c r="Y4301">
        <v>0</v>
      </c>
      <c r="Z4301">
        <v>0</v>
      </c>
    </row>
    <row r="4302" spans="1:26" x14ac:dyDescent="0.25">
      <c r="A4302">
        <v>107089727</v>
      </c>
      <c r="B4302" t="s">
        <v>86</v>
      </c>
      <c r="C4302" t="s">
        <v>65</v>
      </c>
      <c r="D4302">
        <v>10000026</v>
      </c>
      <c r="E4302">
        <v>10000026</v>
      </c>
      <c r="F4302">
        <v>27.265999999999998</v>
      </c>
      <c r="G4302">
        <v>200390</v>
      </c>
      <c r="H4302">
        <v>0.5</v>
      </c>
      <c r="I4302">
        <v>2022</v>
      </c>
      <c r="J4302" t="s">
        <v>167</v>
      </c>
      <c r="K4302" t="s">
        <v>53</v>
      </c>
      <c r="L4302" s="127">
        <v>0.72222222222222221</v>
      </c>
      <c r="M4302" t="s">
        <v>28</v>
      </c>
      <c r="N4302" t="s">
        <v>49</v>
      </c>
      <c r="O4302" t="s">
        <v>30</v>
      </c>
      <c r="P4302" t="s">
        <v>31</v>
      </c>
      <c r="Q4302" t="s">
        <v>41</v>
      </c>
      <c r="R4302" t="s">
        <v>33</v>
      </c>
      <c r="S4302" t="s">
        <v>42</v>
      </c>
      <c r="T4302" t="s">
        <v>35</v>
      </c>
      <c r="U4302" s="1" t="s">
        <v>36</v>
      </c>
      <c r="V4302">
        <v>1</v>
      </c>
      <c r="W4302">
        <v>0</v>
      </c>
      <c r="X4302">
        <v>0</v>
      </c>
      <c r="Y4302">
        <v>0</v>
      </c>
      <c r="Z4302">
        <v>0</v>
      </c>
    </row>
    <row r="4303" spans="1:26" x14ac:dyDescent="0.25">
      <c r="A4303">
        <v>107089746</v>
      </c>
      <c r="B4303" t="s">
        <v>86</v>
      </c>
      <c r="C4303" t="s">
        <v>65</v>
      </c>
      <c r="D4303">
        <v>10000026</v>
      </c>
      <c r="E4303">
        <v>10000026</v>
      </c>
      <c r="F4303">
        <v>23.454999999999998</v>
      </c>
      <c r="G4303">
        <v>200360</v>
      </c>
      <c r="H4303">
        <v>0.3</v>
      </c>
      <c r="I4303">
        <v>2022</v>
      </c>
      <c r="J4303" t="s">
        <v>167</v>
      </c>
      <c r="K4303" t="s">
        <v>55</v>
      </c>
      <c r="L4303" s="127">
        <v>0.74652777777777779</v>
      </c>
      <c r="M4303" t="s">
        <v>28</v>
      </c>
      <c r="N4303" t="s">
        <v>49</v>
      </c>
      <c r="O4303" t="s">
        <v>30</v>
      </c>
      <c r="P4303" t="s">
        <v>31</v>
      </c>
      <c r="Q4303" t="s">
        <v>41</v>
      </c>
      <c r="R4303" t="s">
        <v>33</v>
      </c>
      <c r="S4303" t="s">
        <v>42</v>
      </c>
      <c r="T4303" t="s">
        <v>35</v>
      </c>
      <c r="U4303" s="1" t="s">
        <v>36</v>
      </c>
      <c r="V4303">
        <v>3</v>
      </c>
      <c r="W4303">
        <v>0</v>
      </c>
      <c r="X4303">
        <v>0</v>
      </c>
      <c r="Y4303">
        <v>0</v>
      </c>
      <c r="Z4303">
        <v>0</v>
      </c>
    </row>
    <row r="4304" spans="1:26" x14ac:dyDescent="0.25">
      <c r="A4304">
        <v>107089748</v>
      </c>
      <c r="B4304" t="s">
        <v>86</v>
      </c>
      <c r="C4304" t="s">
        <v>65</v>
      </c>
      <c r="D4304">
        <v>10000026</v>
      </c>
      <c r="E4304">
        <v>10000026</v>
      </c>
      <c r="F4304">
        <v>24.855</v>
      </c>
      <c r="G4304">
        <v>200370</v>
      </c>
      <c r="H4304">
        <v>0.1</v>
      </c>
      <c r="I4304">
        <v>2022</v>
      </c>
      <c r="J4304" t="s">
        <v>167</v>
      </c>
      <c r="K4304" t="s">
        <v>48</v>
      </c>
      <c r="L4304" s="127">
        <v>0.61388888888888882</v>
      </c>
      <c r="M4304" t="s">
        <v>28</v>
      </c>
      <c r="N4304" t="s">
        <v>49</v>
      </c>
      <c r="O4304" t="s">
        <v>30</v>
      </c>
      <c r="P4304" t="s">
        <v>31</v>
      </c>
      <c r="Q4304" t="s">
        <v>32</v>
      </c>
      <c r="R4304" t="s">
        <v>33</v>
      </c>
      <c r="S4304" t="s">
        <v>42</v>
      </c>
      <c r="T4304" t="s">
        <v>35</v>
      </c>
      <c r="U4304" s="1" t="s">
        <v>36</v>
      </c>
      <c r="V4304">
        <v>7</v>
      </c>
      <c r="W4304">
        <v>0</v>
      </c>
      <c r="X4304">
        <v>0</v>
      </c>
      <c r="Y4304">
        <v>0</v>
      </c>
      <c r="Z4304">
        <v>0</v>
      </c>
    </row>
    <row r="4305" spans="1:26" x14ac:dyDescent="0.25">
      <c r="A4305">
        <v>107089765</v>
      </c>
      <c r="B4305" t="s">
        <v>106</v>
      </c>
      <c r="C4305" t="s">
        <v>65</v>
      </c>
      <c r="D4305">
        <v>10000095</v>
      </c>
      <c r="E4305">
        <v>10000095</v>
      </c>
      <c r="F4305">
        <v>17.215</v>
      </c>
      <c r="G4305">
        <v>40001828</v>
      </c>
      <c r="H4305">
        <v>0.3</v>
      </c>
      <c r="I4305">
        <v>2022</v>
      </c>
      <c r="J4305" t="s">
        <v>167</v>
      </c>
      <c r="K4305" t="s">
        <v>55</v>
      </c>
      <c r="L4305" s="127">
        <v>0.79583333333333339</v>
      </c>
      <c r="M4305" t="s">
        <v>28</v>
      </c>
      <c r="N4305" t="s">
        <v>49</v>
      </c>
      <c r="O4305" t="s">
        <v>30</v>
      </c>
      <c r="P4305" t="s">
        <v>31</v>
      </c>
      <c r="Q4305" t="s">
        <v>41</v>
      </c>
      <c r="R4305" t="s">
        <v>95</v>
      </c>
      <c r="S4305" t="s">
        <v>42</v>
      </c>
      <c r="T4305" t="s">
        <v>57</v>
      </c>
      <c r="U4305" s="1" t="s">
        <v>36</v>
      </c>
      <c r="V4305">
        <v>2</v>
      </c>
      <c r="W4305">
        <v>0</v>
      </c>
      <c r="X4305">
        <v>0</v>
      </c>
      <c r="Y4305">
        <v>0</v>
      </c>
      <c r="Z4305">
        <v>0</v>
      </c>
    </row>
    <row r="4306" spans="1:26" x14ac:dyDescent="0.25">
      <c r="A4306">
        <v>107089770</v>
      </c>
      <c r="B4306" t="s">
        <v>117</v>
      </c>
      <c r="C4306" t="s">
        <v>65</v>
      </c>
      <c r="D4306">
        <v>10000077</v>
      </c>
      <c r="E4306">
        <v>10000077</v>
      </c>
      <c r="F4306">
        <v>18.353999999999999</v>
      </c>
      <c r="G4306">
        <v>20000070</v>
      </c>
      <c r="H4306">
        <v>0</v>
      </c>
      <c r="I4306">
        <v>2022</v>
      </c>
      <c r="J4306" t="s">
        <v>167</v>
      </c>
      <c r="K4306" t="s">
        <v>55</v>
      </c>
      <c r="L4306" s="127">
        <v>0.70763888888888893</v>
      </c>
      <c r="M4306" t="s">
        <v>28</v>
      </c>
      <c r="N4306" t="s">
        <v>49</v>
      </c>
      <c r="O4306" t="s">
        <v>30</v>
      </c>
      <c r="P4306" t="s">
        <v>68</v>
      </c>
      <c r="Q4306" t="s">
        <v>41</v>
      </c>
      <c r="R4306" t="s">
        <v>75</v>
      </c>
      <c r="S4306" t="s">
        <v>42</v>
      </c>
      <c r="T4306" t="s">
        <v>35</v>
      </c>
      <c r="U4306" s="1" t="s">
        <v>43</v>
      </c>
      <c r="V4306">
        <v>4</v>
      </c>
      <c r="W4306">
        <v>0</v>
      </c>
      <c r="X4306">
        <v>0</v>
      </c>
      <c r="Y4306">
        <v>0</v>
      </c>
      <c r="Z4306">
        <v>1</v>
      </c>
    </row>
    <row r="4307" spans="1:26" x14ac:dyDescent="0.25">
      <c r="A4307">
        <v>107089796</v>
      </c>
      <c r="B4307" t="s">
        <v>137</v>
      </c>
      <c r="C4307" t="s">
        <v>45</v>
      </c>
      <c r="D4307">
        <v>50011696</v>
      </c>
      <c r="E4307">
        <v>20000023</v>
      </c>
      <c r="F4307">
        <v>12.054</v>
      </c>
      <c r="G4307">
        <v>50011079</v>
      </c>
      <c r="H4307">
        <v>0</v>
      </c>
      <c r="I4307">
        <v>2022</v>
      </c>
      <c r="J4307" t="s">
        <v>167</v>
      </c>
      <c r="K4307" t="s">
        <v>60</v>
      </c>
      <c r="L4307" s="127">
        <v>0.67152777777777783</v>
      </c>
      <c r="M4307" t="s">
        <v>28</v>
      </c>
      <c r="N4307" t="s">
        <v>29</v>
      </c>
      <c r="O4307" t="s">
        <v>30</v>
      </c>
      <c r="P4307" t="s">
        <v>31</v>
      </c>
      <c r="Q4307" t="s">
        <v>32</v>
      </c>
      <c r="R4307" t="s">
        <v>33</v>
      </c>
      <c r="S4307" t="s">
        <v>42</v>
      </c>
      <c r="T4307" t="s">
        <v>35</v>
      </c>
      <c r="U4307" s="1" t="s">
        <v>36</v>
      </c>
      <c r="V4307">
        <v>2</v>
      </c>
      <c r="W4307">
        <v>0</v>
      </c>
      <c r="X4307">
        <v>0</v>
      </c>
      <c r="Y4307">
        <v>0</v>
      </c>
      <c r="Z4307">
        <v>0</v>
      </c>
    </row>
    <row r="4308" spans="1:26" x14ac:dyDescent="0.25">
      <c r="A4308">
        <v>107089923</v>
      </c>
      <c r="B4308" t="s">
        <v>131</v>
      </c>
      <c r="C4308" t="s">
        <v>38</v>
      </c>
      <c r="D4308">
        <v>22000221</v>
      </c>
      <c r="E4308">
        <v>20000221</v>
      </c>
      <c r="F4308">
        <v>12.278</v>
      </c>
      <c r="G4308">
        <v>50004785</v>
      </c>
      <c r="H4308">
        <v>0</v>
      </c>
      <c r="I4308">
        <v>2022</v>
      </c>
      <c r="J4308" t="s">
        <v>167</v>
      </c>
      <c r="K4308" t="s">
        <v>55</v>
      </c>
      <c r="L4308" s="127">
        <v>0.85763888888888884</v>
      </c>
      <c r="M4308" t="s">
        <v>28</v>
      </c>
      <c r="N4308" t="s">
        <v>29</v>
      </c>
      <c r="O4308" t="s">
        <v>30</v>
      </c>
      <c r="P4308" t="s">
        <v>31</v>
      </c>
      <c r="Q4308" t="s">
        <v>41</v>
      </c>
      <c r="R4308" t="s">
        <v>50</v>
      </c>
      <c r="S4308" t="s">
        <v>42</v>
      </c>
      <c r="T4308" t="s">
        <v>57</v>
      </c>
      <c r="U4308" s="1" t="s">
        <v>36</v>
      </c>
      <c r="V4308">
        <v>3</v>
      </c>
      <c r="W4308">
        <v>0</v>
      </c>
      <c r="X4308">
        <v>0</v>
      </c>
      <c r="Y4308">
        <v>0</v>
      </c>
      <c r="Z4308">
        <v>0</v>
      </c>
    </row>
    <row r="4309" spans="1:26" x14ac:dyDescent="0.25">
      <c r="A4309">
        <v>107090143</v>
      </c>
      <c r="B4309" t="s">
        <v>106</v>
      </c>
      <c r="C4309" t="s">
        <v>45</v>
      </c>
      <c r="D4309">
        <v>50025193</v>
      </c>
      <c r="E4309">
        <v>20000401</v>
      </c>
      <c r="F4309">
        <v>3.97</v>
      </c>
      <c r="G4309">
        <v>50005959</v>
      </c>
      <c r="H4309">
        <v>0</v>
      </c>
      <c r="I4309">
        <v>2022</v>
      </c>
      <c r="J4309" t="s">
        <v>167</v>
      </c>
      <c r="K4309" t="s">
        <v>53</v>
      </c>
      <c r="L4309" s="127">
        <v>0.61111111111111105</v>
      </c>
      <c r="M4309" t="s">
        <v>28</v>
      </c>
      <c r="N4309" t="s">
        <v>49</v>
      </c>
      <c r="O4309" t="s">
        <v>30</v>
      </c>
      <c r="P4309" t="s">
        <v>31</v>
      </c>
      <c r="Q4309" t="s">
        <v>41</v>
      </c>
      <c r="R4309" t="s">
        <v>33</v>
      </c>
      <c r="S4309" t="s">
        <v>42</v>
      </c>
      <c r="T4309" t="s">
        <v>35</v>
      </c>
      <c r="U4309" s="1" t="s">
        <v>36</v>
      </c>
      <c r="V4309">
        <v>5</v>
      </c>
      <c r="W4309">
        <v>0</v>
      </c>
      <c r="X4309">
        <v>0</v>
      </c>
      <c r="Y4309">
        <v>0</v>
      </c>
      <c r="Z4309">
        <v>0</v>
      </c>
    </row>
    <row r="4310" spans="1:26" x14ac:dyDescent="0.25">
      <c r="A4310">
        <v>107090356</v>
      </c>
      <c r="B4310" t="s">
        <v>25</v>
      </c>
      <c r="C4310" t="s">
        <v>65</v>
      </c>
      <c r="D4310">
        <v>10000440</v>
      </c>
      <c r="E4310">
        <v>10000440</v>
      </c>
      <c r="F4310">
        <v>1.915</v>
      </c>
      <c r="G4310">
        <v>50019763</v>
      </c>
      <c r="H4310">
        <v>0.25</v>
      </c>
      <c r="I4310">
        <v>2022</v>
      </c>
      <c r="J4310" t="s">
        <v>167</v>
      </c>
      <c r="K4310" t="s">
        <v>58</v>
      </c>
      <c r="L4310" s="127">
        <v>0.61944444444444446</v>
      </c>
      <c r="M4310" t="s">
        <v>28</v>
      </c>
      <c r="N4310" t="s">
        <v>29</v>
      </c>
      <c r="O4310" t="s">
        <v>30</v>
      </c>
      <c r="P4310" t="s">
        <v>31</v>
      </c>
      <c r="Q4310" t="s">
        <v>41</v>
      </c>
      <c r="R4310" t="s">
        <v>33</v>
      </c>
      <c r="S4310" t="s">
        <v>42</v>
      </c>
      <c r="T4310" t="s">
        <v>35</v>
      </c>
      <c r="U4310" s="1" t="s">
        <v>43</v>
      </c>
      <c r="V4310">
        <v>1</v>
      </c>
      <c r="W4310">
        <v>0</v>
      </c>
      <c r="X4310">
        <v>0</v>
      </c>
      <c r="Y4310">
        <v>0</v>
      </c>
      <c r="Z4310">
        <v>1</v>
      </c>
    </row>
    <row r="4311" spans="1:26" x14ac:dyDescent="0.25">
      <c r="A4311">
        <v>107090471</v>
      </c>
      <c r="B4311" t="s">
        <v>25</v>
      </c>
      <c r="C4311" t="s">
        <v>65</v>
      </c>
      <c r="D4311">
        <v>10000440</v>
      </c>
      <c r="E4311">
        <v>10000440</v>
      </c>
      <c r="F4311">
        <v>2.3519999999999999</v>
      </c>
      <c r="G4311">
        <v>50032558</v>
      </c>
      <c r="H4311">
        <v>1.9E-2</v>
      </c>
      <c r="I4311">
        <v>2022</v>
      </c>
      <c r="J4311" t="s">
        <v>167</v>
      </c>
      <c r="K4311" t="s">
        <v>55</v>
      </c>
      <c r="L4311" s="127">
        <v>0.6875</v>
      </c>
      <c r="M4311" t="s">
        <v>28</v>
      </c>
      <c r="N4311" t="s">
        <v>49</v>
      </c>
      <c r="O4311" t="s">
        <v>30</v>
      </c>
      <c r="P4311" t="s">
        <v>31</v>
      </c>
      <c r="Q4311" t="s">
        <v>41</v>
      </c>
      <c r="R4311" t="s">
        <v>33</v>
      </c>
      <c r="S4311" t="s">
        <v>42</v>
      </c>
      <c r="T4311" t="s">
        <v>35</v>
      </c>
      <c r="U4311" s="1" t="s">
        <v>36</v>
      </c>
      <c r="V4311">
        <v>1</v>
      </c>
      <c r="W4311">
        <v>0</v>
      </c>
      <c r="X4311">
        <v>0</v>
      </c>
      <c r="Y4311">
        <v>0</v>
      </c>
      <c r="Z4311">
        <v>0</v>
      </c>
    </row>
    <row r="4312" spans="1:26" x14ac:dyDescent="0.25">
      <c r="A4312">
        <v>107090472</v>
      </c>
      <c r="B4312" t="s">
        <v>25</v>
      </c>
      <c r="C4312" t="s">
        <v>65</v>
      </c>
      <c r="D4312">
        <v>10000440</v>
      </c>
      <c r="E4312">
        <v>10000440</v>
      </c>
      <c r="F4312">
        <v>999.99900000000002</v>
      </c>
      <c r="G4312">
        <v>50015732</v>
      </c>
      <c r="H4312">
        <v>0.19</v>
      </c>
      <c r="I4312">
        <v>2022</v>
      </c>
      <c r="J4312" t="s">
        <v>167</v>
      </c>
      <c r="K4312" t="s">
        <v>55</v>
      </c>
      <c r="L4312" s="127">
        <v>0.7090277777777777</v>
      </c>
      <c r="M4312" t="s">
        <v>28</v>
      </c>
      <c r="N4312" t="s">
        <v>29</v>
      </c>
      <c r="O4312" t="s">
        <v>30</v>
      </c>
      <c r="P4312" t="s">
        <v>31</v>
      </c>
      <c r="Q4312" t="s">
        <v>41</v>
      </c>
      <c r="R4312" t="s">
        <v>33</v>
      </c>
      <c r="S4312" t="s">
        <v>42</v>
      </c>
      <c r="T4312" t="s">
        <v>35</v>
      </c>
      <c r="U4312" s="1" t="s">
        <v>43</v>
      </c>
      <c r="V4312">
        <v>7</v>
      </c>
      <c r="W4312">
        <v>0</v>
      </c>
      <c r="X4312">
        <v>0</v>
      </c>
      <c r="Y4312">
        <v>0</v>
      </c>
      <c r="Z4312">
        <v>3</v>
      </c>
    </row>
    <row r="4313" spans="1:26" x14ac:dyDescent="0.25">
      <c r="A4313">
        <v>107090545</v>
      </c>
      <c r="B4313" t="s">
        <v>114</v>
      </c>
      <c r="C4313" t="s">
        <v>65</v>
      </c>
      <c r="D4313">
        <v>10000040</v>
      </c>
      <c r="E4313">
        <v>10000040</v>
      </c>
      <c r="F4313">
        <v>1.645</v>
      </c>
      <c r="G4313">
        <v>30000042</v>
      </c>
      <c r="H4313">
        <v>0.1</v>
      </c>
      <c r="I4313">
        <v>2022</v>
      </c>
      <c r="J4313" t="s">
        <v>167</v>
      </c>
      <c r="K4313" t="s">
        <v>58</v>
      </c>
      <c r="L4313" s="127">
        <v>0.7284722222222223</v>
      </c>
      <c r="M4313" t="s">
        <v>28</v>
      </c>
      <c r="N4313" t="s">
        <v>49</v>
      </c>
      <c r="O4313" t="s">
        <v>30</v>
      </c>
      <c r="P4313" t="s">
        <v>31</v>
      </c>
      <c r="Q4313" t="s">
        <v>62</v>
      </c>
      <c r="R4313" t="s">
        <v>33</v>
      </c>
      <c r="S4313" t="s">
        <v>34</v>
      </c>
      <c r="T4313" t="s">
        <v>35</v>
      </c>
      <c r="U4313" s="1" t="s">
        <v>36</v>
      </c>
      <c r="V4313">
        <v>2</v>
      </c>
      <c r="W4313">
        <v>0</v>
      </c>
      <c r="X4313">
        <v>0</v>
      </c>
      <c r="Y4313">
        <v>0</v>
      </c>
      <c r="Z4313">
        <v>0</v>
      </c>
    </row>
    <row r="4314" spans="1:26" x14ac:dyDescent="0.25">
      <c r="A4314">
        <v>107090546</v>
      </c>
      <c r="B4314" t="s">
        <v>109</v>
      </c>
      <c r="C4314" t="s">
        <v>65</v>
      </c>
      <c r="D4314">
        <v>10000095</v>
      </c>
      <c r="E4314">
        <v>10000095</v>
      </c>
      <c r="F4314">
        <v>13.1</v>
      </c>
      <c r="G4314">
        <v>200130</v>
      </c>
      <c r="H4314">
        <v>0.1</v>
      </c>
      <c r="I4314">
        <v>2022</v>
      </c>
      <c r="J4314" t="s">
        <v>167</v>
      </c>
      <c r="K4314" t="s">
        <v>48</v>
      </c>
      <c r="L4314" s="127">
        <v>0.88888888888888884</v>
      </c>
      <c r="M4314" t="s">
        <v>28</v>
      </c>
      <c r="N4314" t="s">
        <v>49</v>
      </c>
      <c r="O4314" t="s">
        <v>30</v>
      </c>
      <c r="P4314" t="s">
        <v>31</v>
      </c>
      <c r="Q4314" t="s">
        <v>41</v>
      </c>
      <c r="R4314" t="s">
        <v>84</v>
      </c>
      <c r="S4314" t="s">
        <v>42</v>
      </c>
      <c r="T4314" t="s">
        <v>57</v>
      </c>
      <c r="U4314" s="1" t="s">
        <v>36</v>
      </c>
      <c r="V4314">
        <v>2</v>
      </c>
      <c r="W4314">
        <v>0</v>
      </c>
      <c r="X4314">
        <v>0</v>
      </c>
      <c r="Y4314">
        <v>0</v>
      </c>
      <c r="Z4314">
        <v>0</v>
      </c>
    </row>
    <row r="4315" spans="1:26" x14ac:dyDescent="0.25">
      <c r="A4315">
        <v>107090584</v>
      </c>
      <c r="B4315" t="s">
        <v>25</v>
      </c>
      <c r="C4315" t="s">
        <v>65</v>
      </c>
      <c r="D4315">
        <v>10000040</v>
      </c>
      <c r="E4315">
        <v>10000040</v>
      </c>
      <c r="F4315">
        <v>20.292000000000002</v>
      </c>
      <c r="G4315">
        <v>40005220</v>
      </c>
      <c r="H4315">
        <v>0.62</v>
      </c>
      <c r="I4315">
        <v>2022</v>
      </c>
      <c r="J4315" t="s">
        <v>167</v>
      </c>
      <c r="K4315" t="s">
        <v>60</v>
      </c>
      <c r="L4315" s="127">
        <v>0.99097222222222225</v>
      </c>
      <c r="M4315" t="s">
        <v>28</v>
      </c>
      <c r="N4315" t="s">
        <v>29</v>
      </c>
      <c r="O4315" t="s">
        <v>30</v>
      </c>
      <c r="P4315" t="s">
        <v>31</v>
      </c>
      <c r="Q4315" t="s">
        <v>41</v>
      </c>
      <c r="R4315" t="s">
        <v>33</v>
      </c>
      <c r="S4315" t="s">
        <v>42</v>
      </c>
      <c r="T4315" t="s">
        <v>57</v>
      </c>
      <c r="U4315" s="1" t="s">
        <v>36</v>
      </c>
      <c r="V4315">
        <v>1</v>
      </c>
      <c r="W4315">
        <v>0</v>
      </c>
      <c r="X4315">
        <v>0</v>
      </c>
      <c r="Y4315">
        <v>0</v>
      </c>
      <c r="Z4315">
        <v>0</v>
      </c>
    </row>
    <row r="4316" spans="1:26" x14ac:dyDescent="0.25">
      <c r="A4316">
        <v>107090629</v>
      </c>
      <c r="B4316" t="s">
        <v>25</v>
      </c>
      <c r="C4316" t="s">
        <v>65</v>
      </c>
      <c r="D4316">
        <v>10000040</v>
      </c>
      <c r="E4316">
        <v>10000040</v>
      </c>
      <c r="F4316">
        <v>21.422000000000001</v>
      </c>
      <c r="G4316">
        <v>40005220</v>
      </c>
      <c r="H4316">
        <v>0.51</v>
      </c>
      <c r="I4316">
        <v>2022</v>
      </c>
      <c r="J4316" t="s">
        <v>167</v>
      </c>
      <c r="K4316" t="s">
        <v>60</v>
      </c>
      <c r="L4316" s="127">
        <v>0.76111111111111107</v>
      </c>
      <c r="M4316" t="s">
        <v>28</v>
      </c>
      <c r="N4316" t="s">
        <v>29</v>
      </c>
      <c r="O4316" t="s">
        <v>30</v>
      </c>
      <c r="P4316" t="s">
        <v>31</v>
      </c>
      <c r="Q4316" t="s">
        <v>41</v>
      </c>
      <c r="R4316" t="s">
        <v>33</v>
      </c>
      <c r="S4316" t="s">
        <v>42</v>
      </c>
      <c r="T4316" t="s">
        <v>35</v>
      </c>
      <c r="U4316" s="1" t="s">
        <v>36</v>
      </c>
      <c r="V4316">
        <v>2</v>
      </c>
      <c r="W4316">
        <v>0</v>
      </c>
      <c r="X4316">
        <v>0</v>
      </c>
      <c r="Y4316">
        <v>0</v>
      </c>
      <c r="Z4316">
        <v>0</v>
      </c>
    </row>
    <row r="4317" spans="1:26" x14ac:dyDescent="0.25">
      <c r="A4317">
        <v>107090697</v>
      </c>
      <c r="B4317" t="s">
        <v>25</v>
      </c>
      <c r="C4317" t="s">
        <v>65</v>
      </c>
      <c r="D4317">
        <v>10000040</v>
      </c>
      <c r="E4317">
        <v>10000040</v>
      </c>
      <c r="F4317">
        <v>23.238</v>
      </c>
      <c r="G4317">
        <v>20000070</v>
      </c>
      <c r="H4317">
        <v>0.25</v>
      </c>
      <c r="I4317">
        <v>2022</v>
      </c>
      <c r="J4317" t="s">
        <v>167</v>
      </c>
      <c r="K4317" t="s">
        <v>55</v>
      </c>
      <c r="L4317" s="127">
        <v>0.48888888888888887</v>
      </c>
      <c r="M4317" t="s">
        <v>28</v>
      </c>
      <c r="N4317" t="s">
        <v>29</v>
      </c>
      <c r="O4317" t="s">
        <v>30</v>
      </c>
      <c r="P4317" t="s">
        <v>31</v>
      </c>
      <c r="Q4317" t="s">
        <v>41</v>
      </c>
      <c r="R4317" t="s">
        <v>33</v>
      </c>
      <c r="S4317" t="s">
        <v>42</v>
      </c>
      <c r="T4317" t="s">
        <v>35</v>
      </c>
      <c r="U4317" s="1" t="s">
        <v>36</v>
      </c>
      <c r="V4317">
        <v>4</v>
      </c>
      <c r="W4317">
        <v>0</v>
      </c>
      <c r="X4317">
        <v>0</v>
      </c>
      <c r="Y4317">
        <v>0</v>
      </c>
      <c r="Z4317">
        <v>0</v>
      </c>
    </row>
    <row r="4318" spans="1:26" x14ac:dyDescent="0.25">
      <c r="A4318">
        <v>107090706</v>
      </c>
      <c r="B4318" t="s">
        <v>25</v>
      </c>
      <c r="C4318" t="s">
        <v>65</v>
      </c>
      <c r="D4318">
        <v>10000040</v>
      </c>
      <c r="E4318">
        <v>10000040</v>
      </c>
      <c r="F4318">
        <v>20.835999999999999</v>
      </c>
      <c r="G4318">
        <v>40005220</v>
      </c>
      <c r="H4318">
        <v>7.5999999999999998E-2</v>
      </c>
      <c r="I4318">
        <v>2022</v>
      </c>
      <c r="J4318" t="s">
        <v>167</v>
      </c>
      <c r="K4318" t="s">
        <v>55</v>
      </c>
      <c r="L4318" s="127">
        <v>0.25208333333333333</v>
      </c>
      <c r="M4318" t="s">
        <v>28</v>
      </c>
      <c r="N4318" t="s">
        <v>29</v>
      </c>
      <c r="O4318" t="s">
        <v>30</v>
      </c>
      <c r="P4318" t="s">
        <v>31</v>
      </c>
      <c r="Q4318" t="s">
        <v>41</v>
      </c>
      <c r="R4318" t="s">
        <v>33</v>
      </c>
      <c r="S4318" t="s">
        <v>42</v>
      </c>
      <c r="T4318" t="s">
        <v>57</v>
      </c>
      <c r="U4318" s="1" t="s">
        <v>36</v>
      </c>
      <c r="V4318">
        <v>2</v>
      </c>
      <c r="W4318">
        <v>0</v>
      </c>
      <c r="X4318">
        <v>0</v>
      </c>
      <c r="Y4318">
        <v>0</v>
      </c>
      <c r="Z4318">
        <v>0</v>
      </c>
    </row>
    <row r="4319" spans="1:26" x14ac:dyDescent="0.25">
      <c r="A4319">
        <v>107090719</v>
      </c>
      <c r="B4319" t="s">
        <v>106</v>
      </c>
      <c r="C4319" t="s">
        <v>65</v>
      </c>
      <c r="D4319">
        <v>10000095</v>
      </c>
      <c r="E4319">
        <v>10000095</v>
      </c>
      <c r="F4319">
        <v>22.215</v>
      </c>
      <c r="G4319">
        <v>40001815</v>
      </c>
      <c r="H4319">
        <v>0.3</v>
      </c>
      <c r="I4319">
        <v>2022</v>
      </c>
      <c r="J4319" t="s">
        <v>167</v>
      </c>
      <c r="K4319" t="s">
        <v>48</v>
      </c>
      <c r="L4319" s="127">
        <v>0.52013888888888882</v>
      </c>
      <c r="M4319" t="s">
        <v>28</v>
      </c>
      <c r="N4319" t="s">
        <v>49</v>
      </c>
      <c r="O4319" t="s">
        <v>30</v>
      </c>
      <c r="P4319" t="s">
        <v>54</v>
      </c>
      <c r="Q4319" t="s">
        <v>41</v>
      </c>
      <c r="R4319" t="s">
        <v>33</v>
      </c>
      <c r="S4319" t="s">
        <v>42</v>
      </c>
      <c r="T4319" t="s">
        <v>35</v>
      </c>
      <c r="U4319" s="1" t="s">
        <v>36</v>
      </c>
      <c r="V4319">
        <v>3</v>
      </c>
      <c r="W4319">
        <v>0</v>
      </c>
      <c r="X4319">
        <v>0</v>
      </c>
      <c r="Y4319">
        <v>0</v>
      </c>
      <c r="Z4319">
        <v>0</v>
      </c>
    </row>
    <row r="4320" spans="1:26" x14ac:dyDescent="0.25">
      <c r="A4320">
        <v>107090738</v>
      </c>
      <c r="B4320" t="s">
        <v>25</v>
      </c>
      <c r="C4320" t="s">
        <v>65</v>
      </c>
      <c r="D4320">
        <v>10000040</v>
      </c>
      <c r="E4320">
        <v>10000040</v>
      </c>
      <c r="F4320">
        <v>24.288</v>
      </c>
      <c r="G4320">
        <v>29000070</v>
      </c>
      <c r="H4320">
        <v>1.3</v>
      </c>
      <c r="I4320">
        <v>2022</v>
      </c>
      <c r="J4320" t="s">
        <v>167</v>
      </c>
      <c r="K4320" t="s">
        <v>55</v>
      </c>
      <c r="L4320" s="127">
        <v>0.26944444444444443</v>
      </c>
      <c r="M4320" t="s">
        <v>28</v>
      </c>
      <c r="N4320" t="s">
        <v>29</v>
      </c>
      <c r="O4320" t="s">
        <v>30</v>
      </c>
      <c r="P4320" t="s">
        <v>31</v>
      </c>
      <c r="Q4320" t="s">
        <v>41</v>
      </c>
      <c r="R4320" t="s">
        <v>33</v>
      </c>
      <c r="S4320" t="s">
        <v>42</v>
      </c>
      <c r="T4320" t="s">
        <v>35</v>
      </c>
      <c r="U4320" s="1" t="s">
        <v>36</v>
      </c>
      <c r="V4320">
        <v>2</v>
      </c>
      <c r="W4320">
        <v>0</v>
      </c>
      <c r="X4320">
        <v>0</v>
      </c>
      <c r="Y4320">
        <v>0</v>
      </c>
      <c r="Z4320">
        <v>0</v>
      </c>
    </row>
    <row r="4321" spans="1:26" x14ac:dyDescent="0.25">
      <c r="A4321">
        <v>107090743</v>
      </c>
      <c r="B4321" t="s">
        <v>25</v>
      </c>
      <c r="C4321" t="s">
        <v>65</v>
      </c>
      <c r="D4321">
        <v>10000040</v>
      </c>
      <c r="E4321">
        <v>10000040</v>
      </c>
      <c r="F4321">
        <v>21.492000000000001</v>
      </c>
      <c r="G4321">
        <v>40005220</v>
      </c>
      <c r="H4321">
        <v>0.57999999999999996</v>
      </c>
      <c r="I4321">
        <v>2022</v>
      </c>
      <c r="J4321" t="s">
        <v>167</v>
      </c>
      <c r="K4321" t="s">
        <v>60</v>
      </c>
      <c r="L4321" s="127">
        <v>0.78125</v>
      </c>
      <c r="M4321" t="s">
        <v>28</v>
      </c>
      <c r="N4321" t="s">
        <v>29</v>
      </c>
      <c r="O4321" t="s">
        <v>30</v>
      </c>
      <c r="P4321" t="s">
        <v>31</v>
      </c>
      <c r="Q4321" t="s">
        <v>41</v>
      </c>
      <c r="R4321" t="s">
        <v>33</v>
      </c>
      <c r="S4321" t="s">
        <v>42</v>
      </c>
      <c r="T4321" t="s">
        <v>35</v>
      </c>
      <c r="U4321" s="1" t="s">
        <v>36</v>
      </c>
      <c r="V4321">
        <v>4</v>
      </c>
      <c r="W4321">
        <v>0</v>
      </c>
      <c r="X4321">
        <v>0</v>
      </c>
      <c r="Y4321">
        <v>0</v>
      </c>
      <c r="Z4321">
        <v>0</v>
      </c>
    </row>
    <row r="4322" spans="1:26" x14ac:dyDescent="0.25">
      <c r="A4322">
        <v>107090754</v>
      </c>
      <c r="B4322" t="s">
        <v>81</v>
      </c>
      <c r="C4322" t="s">
        <v>65</v>
      </c>
      <c r="D4322">
        <v>10000485</v>
      </c>
      <c r="E4322">
        <v>10800485</v>
      </c>
      <c r="F4322">
        <v>22.216999999999999</v>
      </c>
      <c r="G4322">
        <v>50015564</v>
      </c>
      <c r="H4322">
        <v>0.5</v>
      </c>
      <c r="I4322">
        <v>2022</v>
      </c>
      <c r="J4322" t="s">
        <v>167</v>
      </c>
      <c r="K4322" t="s">
        <v>60</v>
      </c>
      <c r="L4322" s="127">
        <v>0.51111111111111118</v>
      </c>
      <c r="M4322" t="s">
        <v>28</v>
      </c>
      <c r="N4322" t="s">
        <v>29</v>
      </c>
      <c r="O4322" t="s">
        <v>30</v>
      </c>
      <c r="P4322" t="s">
        <v>54</v>
      </c>
      <c r="Q4322" t="s">
        <v>41</v>
      </c>
      <c r="R4322" t="s">
        <v>33</v>
      </c>
      <c r="S4322" t="s">
        <v>42</v>
      </c>
      <c r="T4322" t="s">
        <v>35</v>
      </c>
      <c r="U4322" s="1" t="s">
        <v>36</v>
      </c>
      <c r="V4322">
        <v>2</v>
      </c>
      <c r="W4322">
        <v>0</v>
      </c>
      <c r="X4322">
        <v>0</v>
      </c>
      <c r="Y4322">
        <v>0</v>
      </c>
      <c r="Z4322">
        <v>0</v>
      </c>
    </row>
    <row r="4323" spans="1:26" x14ac:dyDescent="0.25">
      <c r="A4323">
        <v>107090846</v>
      </c>
      <c r="B4323" t="s">
        <v>137</v>
      </c>
      <c r="C4323" t="s">
        <v>45</v>
      </c>
      <c r="D4323">
        <v>50011696</v>
      </c>
      <c r="E4323">
        <v>20000023</v>
      </c>
      <c r="F4323">
        <v>12.054</v>
      </c>
      <c r="G4323">
        <v>50028147</v>
      </c>
      <c r="H4323">
        <v>0</v>
      </c>
      <c r="I4323">
        <v>2022</v>
      </c>
      <c r="J4323" t="s">
        <v>167</v>
      </c>
      <c r="K4323" t="s">
        <v>53</v>
      </c>
      <c r="L4323" s="127">
        <v>0.70138888888888884</v>
      </c>
      <c r="M4323" t="s">
        <v>28</v>
      </c>
      <c r="N4323" t="s">
        <v>29</v>
      </c>
      <c r="O4323" t="s">
        <v>30</v>
      </c>
      <c r="P4323" t="s">
        <v>54</v>
      </c>
      <c r="Q4323" t="s">
        <v>41</v>
      </c>
      <c r="R4323" t="s">
        <v>33</v>
      </c>
      <c r="S4323" t="s">
        <v>42</v>
      </c>
      <c r="T4323" t="s">
        <v>35</v>
      </c>
      <c r="U4323" s="1" t="s">
        <v>36</v>
      </c>
      <c r="V4323">
        <v>2</v>
      </c>
      <c r="W4323">
        <v>0</v>
      </c>
      <c r="X4323">
        <v>0</v>
      </c>
      <c r="Y4323">
        <v>0</v>
      </c>
      <c r="Z4323">
        <v>0</v>
      </c>
    </row>
    <row r="4324" spans="1:26" x14ac:dyDescent="0.25">
      <c r="A4324">
        <v>107090848</v>
      </c>
      <c r="B4324" t="s">
        <v>25</v>
      </c>
      <c r="C4324" t="s">
        <v>122</v>
      </c>
      <c r="D4324">
        <v>40003015</v>
      </c>
      <c r="E4324">
        <v>40003015</v>
      </c>
      <c r="F4324">
        <v>1.5329999999999999</v>
      </c>
      <c r="G4324">
        <v>50028366</v>
      </c>
      <c r="H4324">
        <v>0.108</v>
      </c>
      <c r="I4324">
        <v>2022</v>
      </c>
      <c r="J4324" t="s">
        <v>167</v>
      </c>
      <c r="K4324" t="s">
        <v>55</v>
      </c>
      <c r="L4324" s="127">
        <v>0.72291666666666676</v>
      </c>
      <c r="M4324" t="s">
        <v>40</v>
      </c>
      <c r="N4324" t="s">
        <v>29</v>
      </c>
      <c r="O4324" t="s">
        <v>30</v>
      </c>
      <c r="P4324" t="s">
        <v>68</v>
      </c>
      <c r="Q4324" t="s">
        <v>41</v>
      </c>
      <c r="R4324" t="s">
        <v>33</v>
      </c>
      <c r="S4324" t="s">
        <v>42</v>
      </c>
      <c r="T4324" t="s">
        <v>35</v>
      </c>
      <c r="U4324" s="1" t="s">
        <v>36</v>
      </c>
      <c r="V4324">
        <v>1</v>
      </c>
      <c r="W4324">
        <v>0</v>
      </c>
      <c r="X4324">
        <v>0</v>
      </c>
      <c r="Y4324">
        <v>0</v>
      </c>
      <c r="Z4324">
        <v>0</v>
      </c>
    </row>
    <row r="4325" spans="1:26" x14ac:dyDescent="0.25">
      <c r="A4325">
        <v>107090961</v>
      </c>
      <c r="B4325" t="s">
        <v>108</v>
      </c>
      <c r="C4325" t="s">
        <v>45</v>
      </c>
      <c r="D4325">
        <v>50018945</v>
      </c>
      <c r="E4325">
        <v>29000017</v>
      </c>
      <c r="F4325">
        <v>8.1010000000000009</v>
      </c>
      <c r="G4325">
        <v>50020052</v>
      </c>
      <c r="H4325">
        <v>0</v>
      </c>
      <c r="I4325">
        <v>2022</v>
      </c>
      <c r="J4325" t="s">
        <v>167</v>
      </c>
      <c r="K4325" t="s">
        <v>55</v>
      </c>
      <c r="L4325" s="127">
        <v>0.64166666666666672</v>
      </c>
      <c r="M4325" t="s">
        <v>28</v>
      </c>
      <c r="N4325" t="s">
        <v>29</v>
      </c>
      <c r="O4325" t="s">
        <v>30</v>
      </c>
      <c r="P4325" t="s">
        <v>54</v>
      </c>
      <c r="Q4325" t="s">
        <v>41</v>
      </c>
      <c r="R4325" t="s">
        <v>50</v>
      </c>
      <c r="S4325" t="s">
        <v>42</v>
      </c>
      <c r="T4325" t="s">
        <v>35</v>
      </c>
      <c r="U4325" s="1" t="s">
        <v>43</v>
      </c>
      <c r="V4325">
        <v>2</v>
      </c>
      <c r="W4325">
        <v>0</v>
      </c>
      <c r="X4325">
        <v>0</v>
      </c>
      <c r="Y4325">
        <v>0</v>
      </c>
      <c r="Z4325">
        <v>2</v>
      </c>
    </row>
    <row r="4326" spans="1:26" x14ac:dyDescent="0.25">
      <c r="A4326">
        <v>107091032</v>
      </c>
      <c r="B4326" t="s">
        <v>138</v>
      </c>
      <c r="C4326" t="s">
        <v>45</v>
      </c>
      <c r="D4326">
        <v>50010527</v>
      </c>
      <c r="E4326">
        <v>40001708</v>
      </c>
      <c r="F4326">
        <v>3.22</v>
      </c>
      <c r="G4326">
        <v>50000980</v>
      </c>
      <c r="H4326">
        <v>4.7E-2</v>
      </c>
      <c r="I4326">
        <v>2022</v>
      </c>
      <c r="J4326" t="s">
        <v>167</v>
      </c>
      <c r="K4326" t="s">
        <v>55</v>
      </c>
      <c r="L4326" s="127">
        <v>0.47083333333333338</v>
      </c>
      <c r="M4326" t="s">
        <v>77</v>
      </c>
      <c r="N4326" t="s">
        <v>49</v>
      </c>
      <c r="O4326" t="s">
        <v>30</v>
      </c>
      <c r="P4326" t="s">
        <v>31</v>
      </c>
      <c r="Q4326" t="s">
        <v>41</v>
      </c>
      <c r="R4326" t="s">
        <v>33</v>
      </c>
      <c r="S4326" t="s">
        <v>42</v>
      </c>
      <c r="T4326" t="s">
        <v>35</v>
      </c>
      <c r="U4326" s="1" t="s">
        <v>36</v>
      </c>
      <c r="V4326">
        <v>2</v>
      </c>
      <c r="W4326">
        <v>0</v>
      </c>
      <c r="X4326">
        <v>0</v>
      </c>
      <c r="Y4326">
        <v>0</v>
      </c>
      <c r="Z4326">
        <v>0</v>
      </c>
    </row>
    <row r="4327" spans="1:26" x14ac:dyDescent="0.25">
      <c r="A4327">
        <v>107091316</v>
      </c>
      <c r="B4327" t="s">
        <v>120</v>
      </c>
      <c r="C4327" t="s">
        <v>45</v>
      </c>
      <c r="D4327">
        <v>50033054</v>
      </c>
      <c r="E4327">
        <v>50033054</v>
      </c>
      <c r="F4327">
        <v>999.99900000000002</v>
      </c>
      <c r="H4327">
        <v>0.08</v>
      </c>
      <c r="I4327">
        <v>2022</v>
      </c>
      <c r="J4327" t="s">
        <v>167</v>
      </c>
      <c r="K4327" t="s">
        <v>27</v>
      </c>
      <c r="L4327" s="127">
        <v>0.46736111111111112</v>
      </c>
      <c r="M4327" t="s">
        <v>28</v>
      </c>
      <c r="N4327" t="s">
        <v>49</v>
      </c>
      <c r="O4327" t="s">
        <v>30</v>
      </c>
      <c r="P4327" t="s">
        <v>31</v>
      </c>
      <c r="Q4327" t="s">
        <v>41</v>
      </c>
      <c r="R4327" t="s">
        <v>33</v>
      </c>
      <c r="S4327" t="s">
        <v>42</v>
      </c>
      <c r="T4327" t="s">
        <v>35</v>
      </c>
      <c r="U4327" s="1" t="s">
        <v>36</v>
      </c>
      <c r="V4327">
        <v>2</v>
      </c>
      <c r="W4327">
        <v>0</v>
      </c>
      <c r="X4327">
        <v>0</v>
      </c>
      <c r="Y4327">
        <v>0</v>
      </c>
      <c r="Z4327">
        <v>0</v>
      </c>
    </row>
    <row r="4328" spans="1:26" x14ac:dyDescent="0.25">
      <c r="A4328">
        <v>107091338</v>
      </c>
      <c r="B4328" t="s">
        <v>147</v>
      </c>
      <c r="C4328" t="s">
        <v>38</v>
      </c>
      <c r="D4328">
        <v>20000074</v>
      </c>
      <c r="E4328">
        <v>20000074</v>
      </c>
      <c r="F4328">
        <v>999.99900000000002</v>
      </c>
      <c r="G4328">
        <v>50031743</v>
      </c>
      <c r="H4328">
        <v>0.97</v>
      </c>
      <c r="I4328">
        <v>2022</v>
      </c>
      <c r="J4328" t="s">
        <v>167</v>
      </c>
      <c r="K4328" t="s">
        <v>55</v>
      </c>
      <c r="L4328" s="127">
        <v>0.7944444444444444</v>
      </c>
      <c r="M4328" t="s">
        <v>28</v>
      </c>
      <c r="N4328" t="s">
        <v>49</v>
      </c>
      <c r="O4328" t="s">
        <v>30</v>
      </c>
      <c r="P4328" t="s">
        <v>54</v>
      </c>
      <c r="Q4328" t="s">
        <v>41</v>
      </c>
      <c r="R4328" t="s">
        <v>33</v>
      </c>
      <c r="S4328" t="s">
        <v>42</v>
      </c>
      <c r="T4328" t="s">
        <v>35</v>
      </c>
      <c r="U4328" s="1" t="s">
        <v>36</v>
      </c>
      <c r="V4328">
        <v>2</v>
      </c>
      <c r="W4328">
        <v>0</v>
      </c>
      <c r="X4328">
        <v>0</v>
      </c>
      <c r="Y4328">
        <v>0</v>
      </c>
      <c r="Z4328">
        <v>0</v>
      </c>
    </row>
    <row r="4329" spans="1:26" x14ac:dyDescent="0.25">
      <c r="A4329">
        <v>107091450</v>
      </c>
      <c r="B4329" t="s">
        <v>157</v>
      </c>
      <c r="C4329" t="s">
        <v>45</v>
      </c>
      <c r="D4329">
        <v>50033087</v>
      </c>
      <c r="E4329">
        <v>50033087</v>
      </c>
      <c r="F4329">
        <v>999.99900000000002</v>
      </c>
      <c r="H4329">
        <v>0</v>
      </c>
      <c r="I4329">
        <v>2022</v>
      </c>
      <c r="J4329" t="s">
        <v>167</v>
      </c>
      <c r="K4329" t="s">
        <v>39</v>
      </c>
      <c r="L4329" s="127">
        <v>0.35625000000000001</v>
      </c>
      <c r="M4329" t="s">
        <v>51</v>
      </c>
      <c r="N4329" t="s">
        <v>49</v>
      </c>
      <c r="O4329" t="s">
        <v>30</v>
      </c>
      <c r="P4329" t="s">
        <v>54</v>
      </c>
      <c r="Q4329" t="s">
        <v>41</v>
      </c>
      <c r="R4329" t="s">
        <v>46</v>
      </c>
      <c r="S4329" t="s">
        <v>42</v>
      </c>
      <c r="T4329" t="s">
        <v>141</v>
      </c>
      <c r="U4329" s="1" t="s">
        <v>43</v>
      </c>
      <c r="V4329">
        <v>1</v>
      </c>
      <c r="W4329">
        <v>0</v>
      </c>
      <c r="X4329">
        <v>0</v>
      </c>
      <c r="Y4329">
        <v>0</v>
      </c>
      <c r="Z4329">
        <v>1</v>
      </c>
    </row>
    <row r="4330" spans="1:26" x14ac:dyDescent="0.25">
      <c r="A4330">
        <v>107091506</v>
      </c>
      <c r="B4330" t="s">
        <v>25</v>
      </c>
      <c r="C4330" t="s">
        <v>38</v>
      </c>
      <c r="D4330">
        <v>20000001</v>
      </c>
      <c r="E4330">
        <v>20000001</v>
      </c>
      <c r="F4330">
        <v>15.641</v>
      </c>
      <c r="G4330">
        <v>40001315</v>
      </c>
      <c r="H4330">
        <v>9.4E-2</v>
      </c>
      <c r="I4330">
        <v>2022</v>
      </c>
      <c r="J4330" t="s">
        <v>167</v>
      </c>
      <c r="K4330" t="s">
        <v>53</v>
      </c>
      <c r="L4330" s="127">
        <v>0.86041666666666661</v>
      </c>
      <c r="M4330" t="s">
        <v>28</v>
      </c>
      <c r="N4330" t="s">
        <v>29</v>
      </c>
      <c r="P4330" t="s">
        <v>54</v>
      </c>
      <c r="Q4330" t="s">
        <v>41</v>
      </c>
      <c r="R4330" t="s">
        <v>33</v>
      </c>
      <c r="S4330" t="s">
        <v>42</v>
      </c>
      <c r="T4330" t="s">
        <v>47</v>
      </c>
      <c r="U4330" s="1" t="s">
        <v>36</v>
      </c>
      <c r="V4330">
        <v>2</v>
      </c>
      <c r="W4330">
        <v>0</v>
      </c>
      <c r="X4330">
        <v>0</v>
      </c>
      <c r="Y4330">
        <v>0</v>
      </c>
      <c r="Z4330">
        <v>0</v>
      </c>
    </row>
    <row r="4331" spans="1:26" x14ac:dyDescent="0.25">
      <c r="A4331">
        <v>107091548</v>
      </c>
      <c r="B4331" t="s">
        <v>25</v>
      </c>
      <c r="C4331" t="s">
        <v>65</v>
      </c>
      <c r="D4331">
        <v>10000040</v>
      </c>
      <c r="E4331">
        <v>10000040</v>
      </c>
      <c r="F4331">
        <v>6.3840000000000003</v>
      </c>
      <c r="G4331">
        <v>50031853</v>
      </c>
      <c r="H4331">
        <v>9.5000000000000001E-2</v>
      </c>
      <c r="I4331">
        <v>2022</v>
      </c>
      <c r="J4331" t="s">
        <v>167</v>
      </c>
      <c r="K4331" t="s">
        <v>27</v>
      </c>
      <c r="L4331" s="127">
        <v>0.94166666666666676</v>
      </c>
      <c r="M4331" t="s">
        <v>28</v>
      </c>
      <c r="N4331" t="s">
        <v>49</v>
      </c>
      <c r="O4331" t="s">
        <v>30</v>
      </c>
      <c r="P4331" t="s">
        <v>68</v>
      </c>
      <c r="Q4331" t="s">
        <v>41</v>
      </c>
      <c r="R4331" t="s">
        <v>33</v>
      </c>
      <c r="S4331" t="s">
        <v>42</v>
      </c>
      <c r="T4331" t="s">
        <v>57</v>
      </c>
      <c r="U4331" s="1" t="s">
        <v>43</v>
      </c>
      <c r="V4331">
        <v>1</v>
      </c>
      <c r="W4331">
        <v>0</v>
      </c>
      <c r="X4331">
        <v>0</v>
      </c>
      <c r="Y4331">
        <v>0</v>
      </c>
      <c r="Z4331">
        <v>1</v>
      </c>
    </row>
    <row r="4332" spans="1:26" x14ac:dyDescent="0.25">
      <c r="A4332">
        <v>107091633</v>
      </c>
      <c r="B4332" t="s">
        <v>81</v>
      </c>
      <c r="C4332" t="s">
        <v>45</v>
      </c>
      <c r="D4332">
        <v>50025426</v>
      </c>
      <c r="E4332">
        <v>40004046</v>
      </c>
      <c r="F4332">
        <v>1.8260000000000001</v>
      </c>
      <c r="G4332">
        <v>50006646</v>
      </c>
      <c r="H4332">
        <v>4.7E-2</v>
      </c>
      <c r="I4332">
        <v>2022</v>
      </c>
      <c r="J4332" t="s">
        <v>167</v>
      </c>
      <c r="K4332" t="s">
        <v>27</v>
      </c>
      <c r="L4332" s="127">
        <v>0.52847222222222223</v>
      </c>
      <c r="M4332" t="s">
        <v>28</v>
      </c>
      <c r="N4332" t="s">
        <v>49</v>
      </c>
      <c r="O4332" t="s">
        <v>30</v>
      </c>
      <c r="P4332" t="s">
        <v>54</v>
      </c>
      <c r="Q4332" t="s">
        <v>41</v>
      </c>
      <c r="R4332" t="s">
        <v>33</v>
      </c>
      <c r="S4332" t="s">
        <v>42</v>
      </c>
      <c r="T4332" t="s">
        <v>35</v>
      </c>
      <c r="U4332" s="1" t="s">
        <v>43</v>
      </c>
      <c r="V4332">
        <v>2</v>
      </c>
      <c r="W4332">
        <v>0</v>
      </c>
      <c r="X4332">
        <v>0</v>
      </c>
      <c r="Y4332">
        <v>0</v>
      </c>
      <c r="Z4332">
        <v>1</v>
      </c>
    </row>
    <row r="4333" spans="1:26" x14ac:dyDescent="0.25">
      <c r="A4333">
        <v>107091678</v>
      </c>
      <c r="B4333" t="s">
        <v>117</v>
      </c>
      <c r="C4333" t="s">
        <v>65</v>
      </c>
      <c r="D4333">
        <v>10000077</v>
      </c>
      <c r="E4333">
        <v>10000077</v>
      </c>
      <c r="F4333">
        <v>22.329000000000001</v>
      </c>
      <c r="G4333">
        <v>10000040</v>
      </c>
      <c r="H4333">
        <v>1.4</v>
      </c>
      <c r="I4333">
        <v>2022</v>
      </c>
      <c r="J4333" t="s">
        <v>167</v>
      </c>
      <c r="K4333" t="s">
        <v>27</v>
      </c>
      <c r="L4333" s="127">
        <v>0.2590277777777778</v>
      </c>
      <c r="M4333" t="s">
        <v>28</v>
      </c>
      <c r="N4333" t="s">
        <v>49</v>
      </c>
      <c r="O4333" t="s">
        <v>30</v>
      </c>
      <c r="P4333" t="s">
        <v>54</v>
      </c>
      <c r="Q4333" t="s">
        <v>41</v>
      </c>
      <c r="R4333" t="s">
        <v>33</v>
      </c>
      <c r="S4333" t="s">
        <v>42</v>
      </c>
      <c r="T4333" t="s">
        <v>57</v>
      </c>
      <c r="U4333" s="1" t="s">
        <v>36</v>
      </c>
      <c r="V4333">
        <v>2</v>
      </c>
      <c r="W4333">
        <v>0</v>
      </c>
      <c r="X4333">
        <v>0</v>
      </c>
      <c r="Y4333">
        <v>0</v>
      </c>
      <c r="Z4333">
        <v>0</v>
      </c>
    </row>
    <row r="4334" spans="1:26" x14ac:dyDescent="0.25">
      <c r="A4334">
        <v>107091706</v>
      </c>
      <c r="B4334" t="s">
        <v>106</v>
      </c>
      <c r="C4334" t="s">
        <v>65</v>
      </c>
      <c r="D4334">
        <v>10000095</v>
      </c>
      <c r="E4334">
        <v>10000095</v>
      </c>
      <c r="F4334">
        <v>22.614999999999998</v>
      </c>
      <c r="G4334">
        <v>40001815</v>
      </c>
      <c r="H4334">
        <v>0.1</v>
      </c>
      <c r="I4334">
        <v>2022</v>
      </c>
      <c r="J4334" t="s">
        <v>167</v>
      </c>
      <c r="K4334" t="s">
        <v>48</v>
      </c>
      <c r="L4334" s="127">
        <v>0.36874999999999997</v>
      </c>
      <c r="M4334" t="s">
        <v>28</v>
      </c>
      <c r="N4334" t="s">
        <v>49</v>
      </c>
      <c r="O4334" t="s">
        <v>30</v>
      </c>
      <c r="P4334" t="s">
        <v>54</v>
      </c>
      <c r="Q4334" t="s">
        <v>41</v>
      </c>
      <c r="R4334" t="s">
        <v>33</v>
      </c>
      <c r="S4334" t="s">
        <v>42</v>
      </c>
      <c r="T4334" t="s">
        <v>35</v>
      </c>
      <c r="U4334" s="1" t="s">
        <v>36</v>
      </c>
      <c r="V4334">
        <v>2</v>
      </c>
      <c r="W4334">
        <v>0</v>
      </c>
      <c r="X4334">
        <v>0</v>
      </c>
      <c r="Y4334">
        <v>0</v>
      </c>
      <c r="Z4334">
        <v>0</v>
      </c>
    </row>
    <row r="4335" spans="1:26" x14ac:dyDescent="0.25">
      <c r="A4335">
        <v>107091816</v>
      </c>
      <c r="B4335" t="s">
        <v>117</v>
      </c>
      <c r="C4335" t="s">
        <v>65</v>
      </c>
      <c r="D4335">
        <v>10000077</v>
      </c>
      <c r="E4335">
        <v>10000077</v>
      </c>
      <c r="F4335">
        <v>19.638000000000002</v>
      </c>
      <c r="G4335">
        <v>40002321</v>
      </c>
      <c r="H4335">
        <v>8.9999999999999993E-3</v>
      </c>
      <c r="I4335">
        <v>2022</v>
      </c>
      <c r="J4335" t="s">
        <v>167</v>
      </c>
      <c r="K4335" t="s">
        <v>55</v>
      </c>
      <c r="L4335" s="127">
        <v>0.88402777777777775</v>
      </c>
      <c r="M4335" t="s">
        <v>28</v>
      </c>
      <c r="N4335" t="s">
        <v>49</v>
      </c>
      <c r="O4335" t="s">
        <v>30</v>
      </c>
      <c r="P4335" t="s">
        <v>54</v>
      </c>
      <c r="Q4335" t="s">
        <v>41</v>
      </c>
      <c r="R4335" t="s">
        <v>33</v>
      </c>
      <c r="S4335" t="s">
        <v>42</v>
      </c>
      <c r="T4335" t="s">
        <v>57</v>
      </c>
      <c r="U4335" s="1" t="s">
        <v>36</v>
      </c>
      <c r="V4335">
        <v>4</v>
      </c>
      <c r="W4335">
        <v>0</v>
      </c>
      <c r="X4335">
        <v>0</v>
      </c>
      <c r="Y4335">
        <v>0</v>
      </c>
      <c r="Z4335">
        <v>0</v>
      </c>
    </row>
    <row r="4336" spans="1:26" x14ac:dyDescent="0.25">
      <c r="A4336">
        <v>107091830</v>
      </c>
      <c r="B4336" t="s">
        <v>261</v>
      </c>
      <c r="C4336" t="s">
        <v>38</v>
      </c>
      <c r="D4336">
        <v>20000129</v>
      </c>
      <c r="E4336">
        <v>20000129</v>
      </c>
      <c r="F4336">
        <v>12.946</v>
      </c>
      <c r="G4336">
        <v>40001116</v>
      </c>
      <c r="H4336">
        <v>8.9999999999999993E-3</v>
      </c>
      <c r="I4336">
        <v>2022</v>
      </c>
      <c r="J4336" t="s">
        <v>162</v>
      </c>
      <c r="K4336" t="s">
        <v>48</v>
      </c>
      <c r="L4336" s="127">
        <v>0.47569444444444442</v>
      </c>
      <c r="M4336" t="s">
        <v>51</v>
      </c>
      <c r="N4336" t="s">
        <v>49</v>
      </c>
      <c r="O4336" t="s">
        <v>30</v>
      </c>
      <c r="P4336" t="s">
        <v>68</v>
      </c>
      <c r="Q4336" t="s">
        <v>41</v>
      </c>
      <c r="R4336" t="s">
        <v>99</v>
      </c>
      <c r="S4336" t="s">
        <v>42</v>
      </c>
      <c r="T4336" t="s">
        <v>35</v>
      </c>
      <c r="U4336" s="1" t="s">
        <v>36</v>
      </c>
      <c r="V4336">
        <v>1</v>
      </c>
      <c r="W4336">
        <v>0</v>
      </c>
      <c r="X4336">
        <v>0</v>
      </c>
      <c r="Y4336">
        <v>0</v>
      </c>
      <c r="Z4336">
        <v>0</v>
      </c>
    </row>
    <row r="4337" spans="1:26" x14ac:dyDescent="0.25">
      <c r="A4337">
        <v>107091847</v>
      </c>
      <c r="B4337" t="s">
        <v>25</v>
      </c>
      <c r="C4337" t="s">
        <v>45</v>
      </c>
      <c r="D4337">
        <v>50009964</v>
      </c>
      <c r="E4337">
        <v>40003084</v>
      </c>
      <c r="F4337">
        <v>2.1120000000000001</v>
      </c>
      <c r="G4337">
        <v>50032601</v>
      </c>
      <c r="H4337">
        <v>8.9999999999999993E-3</v>
      </c>
      <c r="I4337">
        <v>2022</v>
      </c>
      <c r="J4337" t="s">
        <v>167</v>
      </c>
      <c r="K4337" t="s">
        <v>48</v>
      </c>
      <c r="L4337" s="127">
        <v>0.4055555555555555</v>
      </c>
      <c r="M4337" t="s">
        <v>28</v>
      </c>
      <c r="N4337" t="s">
        <v>49</v>
      </c>
      <c r="P4337" t="s">
        <v>68</v>
      </c>
      <c r="Q4337" t="s">
        <v>41</v>
      </c>
      <c r="R4337" t="s">
        <v>72</v>
      </c>
      <c r="S4337" t="s">
        <v>42</v>
      </c>
      <c r="T4337" t="s">
        <v>35</v>
      </c>
      <c r="U4337" s="1" t="s">
        <v>36</v>
      </c>
      <c r="V4337">
        <v>2</v>
      </c>
      <c r="W4337">
        <v>0</v>
      </c>
      <c r="X4337">
        <v>0</v>
      </c>
      <c r="Y4337">
        <v>0</v>
      </c>
      <c r="Z4337">
        <v>0</v>
      </c>
    </row>
    <row r="4338" spans="1:26" x14ac:dyDescent="0.25">
      <c r="A4338">
        <v>107091856</v>
      </c>
      <c r="B4338" t="s">
        <v>112</v>
      </c>
      <c r="C4338" t="s">
        <v>65</v>
      </c>
      <c r="D4338">
        <v>10000095</v>
      </c>
      <c r="E4338">
        <v>10000095</v>
      </c>
      <c r="F4338">
        <v>2.8889999999999998</v>
      </c>
      <c r="G4338">
        <v>40001793</v>
      </c>
      <c r="H4338">
        <v>0.5</v>
      </c>
      <c r="I4338">
        <v>2022</v>
      </c>
      <c r="J4338" t="s">
        <v>167</v>
      </c>
      <c r="K4338" t="s">
        <v>58</v>
      </c>
      <c r="L4338" s="127">
        <v>0.8666666666666667</v>
      </c>
      <c r="M4338" t="s">
        <v>28</v>
      </c>
      <c r="N4338" t="s">
        <v>29</v>
      </c>
      <c r="O4338" t="s">
        <v>30</v>
      </c>
      <c r="P4338" t="s">
        <v>31</v>
      </c>
      <c r="Q4338" t="s">
        <v>41</v>
      </c>
      <c r="R4338" t="s">
        <v>33</v>
      </c>
      <c r="S4338" t="s">
        <v>42</v>
      </c>
      <c r="T4338" t="s">
        <v>57</v>
      </c>
      <c r="U4338" s="1" t="s">
        <v>36</v>
      </c>
      <c r="V4338">
        <v>1</v>
      </c>
      <c r="W4338">
        <v>0</v>
      </c>
      <c r="X4338">
        <v>0</v>
      </c>
      <c r="Y4338">
        <v>0</v>
      </c>
      <c r="Z4338">
        <v>0</v>
      </c>
    </row>
    <row r="4339" spans="1:26" x14ac:dyDescent="0.25">
      <c r="A4339">
        <v>107091876</v>
      </c>
      <c r="B4339" t="s">
        <v>112</v>
      </c>
      <c r="C4339" t="s">
        <v>65</v>
      </c>
      <c r="D4339">
        <v>10000095</v>
      </c>
      <c r="E4339">
        <v>10000095</v>
      </c>
      <c r="F4339">
        <v>3.7890000000000001</v>
      </c>
      <c r="G4339">
        <v>40001793</v>
      </c>
      <c r="H4339">
        <v>0.4</v>
      </c>
      <c r="I4339">
        <v>2022</v>
      </c>
      <c r="J4339" t="s">
        <v>167</v>
      </c>
      <c r="K4339" t="s">
        <v>48</v>
      </c>
      <c r="L4339" s="127">
        <v>0.4597222222222222</v>
      </c>
      <c r="M4339" t="s">
        <v>28</v>
      </c>
      <c r="N4339" t="s">
        <v>49</v>
      </c>
      <c r="O4339" t="s">
        <v>30</v>
      </c>
      <c r="P4339" t="s">
        <v>31</v>
      </c>
      <c r="Q4339" t="s">
        <v>41</v>
      </c>
      <c r="R4339" t="s">
        <v>33</v>
      </c>
      <c r="S4339" t="s">
        <v>42</v>
      </c>
      <c r="T4339" t="s">
        <v>35</v>
      </c>
      <c r="U4339" s="1" t="s">
        <v>36</v>
      </c>
      <c r="V4339">
        <v>2</v>
      </c>
      <c r="W4339">
        <v>0</v>
      </c>
      <c r="X4339">
        <v>0</v>
      </c>
      <c r="Y4339">
        <v>0</v>
      </c>
      <c r="Z4339">
        <v>0</v>
      </c>
    </row>
    <row r="4340" spans="1:26" x14ac:dyDescent="0.25">
      <c r="A4340">
        <v>107091915</v>
      </c>
      <c r="B4340" t="s">
        <v>86</v>
      </c>
      <c r="C4340" t="s">
        <v>65</v>
      </c>
      <c r="D4340">
        <v>10000026</v>
      </c>
      <c r="E4340">
        <v>10000026</v>
      </c>
      <c r="F4340">
        <v>23.757999999999999</v>
      </c>
      <c r="G4340">
        <v>200355</v>
      </c>
      <c r="H4340">
        <v>0.5</v>
      </c>
      <c r="I4340">
        <v>2022</v>
      </c>
      <c r="J4340" t="s">
        <v>167</v>
      </c>
      <c r="K4340" t="s">
        <v>39</v>
      </c>
      <c r="L4340" s="127">
        <v>0.87222222222222223</v>
      </c>
      <c r="M4340" t="s">
        <v>28</v>
      </c>
      <c r="N4340" t="s">
        <v>29</v>
      </c>
      <c r="O4340" t="s">
        <v>30</v>
      </c>
      <c r="P4340" t="s">
        <v>31</v>
      </c>
      <c r="Q4340" t="s">
        <v>41</v>
      </c>
      <c r="R4340" t="s">
        <v>33</v>
      </c>
      <c r="S4340" t="s">
        <v>42</v>
      </c>
      <c r="T4340" t="s">
        <v>57</v>
      </c>
      <c r="U4340" s="1" t="s">
        <v>36</v>
      </c>
      <c r="V4340">
        <v>2</v>
      </c>
      <c r="W4340">
        <v>0</v>
      </c>
      <c r="X4340">
        <v>0</v>
      </c>
      <c r="Y4340">
        <v>0</v>
      </c>
      <c r="Z4340">
        <v>0</v>
      </c>
    </row>
    <row r="4341" spans="1:26" x14ac:dyDescent="0.25">
      <c r="A4341">
        <v>107091986</v>
      </c>
      <c r="B4341" t="s">
        <v>25</v>
      </c>
      <c r="C4341" t="s">
        <v>65</v>
      </c>
      <c r="D4341">
        <v>10000040</v>
      </c>
      <c r="E4341">
        <v>10000040</v>
      </c>
      <c r="F4341">
        <v>999.99900000000002</v>
      </c>
      <c r="G4341">
        <v>20000070</v>
      </c>
      <c r="H4341">
        <v>7.5999999999999998E-2</v>
      </c>
      <c r="I4341">
        <v>2022</v>
      </c>
      <c r="J4341" t="s">
        <v>167</v>
      </c>
      <c r="K4341" t="s">
        <v>27</v>
      </c>
      <c r="L4341" s="127">
        <v>0.26458333333333334</v>
      </c>
      <c r="M4341" t="s">
        <v>28</v>
      </c>
      <c r="N4341" t="s">
        <v>29</v>
      </c>
      <c r="O4341" t="s">
        <v>30</v>
      </c>
      <c r="P4341" t="s">
        <v>31</v>
      </c>
      <c r="Q4341" t="s">
        <v>41</v>
      </c>
      <c r="R4341" t="s">
        <v>33</v>
      </c>
      <c r="S4341" t="s">
        <v>42</v>
      </c>
      <c r="T4341" t="s">
        <v>57</v>
      </c>
      <c r="U4341" s="1" t="s">
        <v>36</v>
      </c>
      <c r="V4341">
        <v>2</v>
      </c>
      <c r="W4341">
        <v>0</v>
      </c>
      <c r="X4341">
        <v>0</v>
      </c>
      <c r="Y4341">
        <v>0</v>
      </c>
      <c r="Z4341">
        <v>0</v>
      </c>
    </row>
    <row r="4342" spans="1:26" x14ac:dyDescent="0.25">
      <c r="A4342">
        <v>107092006</v>
      </c>
      <c r="B4342" t="s">
        <v>25</v>
      </c>
      <c r="C4342" t="s">
        <v>65</v>
      </c>
      <c r="D4342">
        <v>10000040</v>
      </c>
      <c r="E4342">
        <v>10000040</v>
      </c>
      <c r="F4342">
        <v>22.888000000000002</v>
      </c>
      <c r="G4342">
        <v>20000070</v>
      </c>
      <c r="H4342">
        <v>0.1</v>
      </c>
      <c r="I4342">
        <v>2022</v>
      </c>
      <c r="J4342" t="s">
        <v>167</v>
      </c>
      <c r="K4342" t="s">
        <v>48</v>
      </c>
      <c r="L4342" s="127">
        <v>0.74375000000000002</v>
      </c>
      <c r="M4342" t="s">
        <v>28</v>
      </c>
      <c r="N4342" t="s">
        <v>49</v>
      </c>
      <c r="O4342" t="s">
        <v>30</v>
      </c>
      <c r="P4342" t="s">
        <v>31</v>
      </c>
      <c r="Q4342" t="s">
        <v>41</v>
      </c>
      <c r="R4342" t="s">
        <v>56</v>
      </c>
      <c r="S4342" t="s">
        <v>42</v>
      </c>
      <c r="T4342" t="s">
        <v>35</v>
      </c>
      <c r="U4342" s="1" t="s">
        <v>36</v>
      </c>
      <c r="V4342">
        <v>1</v>
      </c>
      <c r="W4342">
        <v>0</v>
      </c>
      <c r="X4342">
        <v>0</v>
      </c>
      <c r="Y4342">
        <v>0</v>
      </c>
      <c r="Z4342">
        <v>0</v>
      </c>
    </row>
    <row r="4343" spans="1:26" x14ac:dyDescent="0.25">
      <c r="A4343">
        <v>107092007</v>
      </c>
      <c r="B4343" t="s">
        <v>25</v>
      </c>
      <c r="C4343" t="s">
        <v>65</v>
      </c>
      <c r="D4343">
        <v>10000040</v>
      </c>
      <c r="E4343">
        <v>10000040</v>
      </c>
      <c r="F4343">
        <v>999.99900000000002</v>
      </c>
      <c r="G4343">
        <v>40002542</v>
      </c>
      <c r="H4343">
        <v>0.25</v>
      </c>
      <c r="I4343">
        <v>2022</v>
      </c>
      <c r="J4343" t="s">
        <v>167</v>
      </c>
      <c r="K4343" t="s">
        <v>27</v>
      </c>
      <c r="L4343" s="127">
        <v>0.53819444444444442</v>
      </c>
      <c r="M4343" t="s">
        <v>28</v>
      </c>
      <c r="N4343" t="s">
        <v>29</v>
      </c>
      <c r="O4343" t="s">
        <v>30</v>
      </c>
      <c r="P4343" t="s">
        <v>31</v>
      </c>
      <c r="Q4343" t="s">
        <v>41</v>
      </c>
      <c r="R4343" t="s">
        <v>33</v>
      </c>
      <c r="S4343" t="s">
        <v>42</v>
      </c>
      <c r="T4343" t="s">
        <v>35</v>
      </c>
      <c r="U4343" s="1" t="s">
        <v>36</v>
      </c>
      <c r="V4343">
        <v>2</v>
      </c>
      <c r="W4343">
        <v>0</v>
      </c>
      <c r="X4343">
        <v>0</v>
      </c>
      <c r="Y4343">
        <v>0</v>
      </c>
      <c r="Z4343">
        <v>0</v>
      </c>
    </row>
    <row r="4344" spans="1:26" x14ac:dyDescent="0.25">
      <c r="A4344">
        <v>107092009</v>
      </c>
      <c r="B4344" t="s">
        <v>114</v>
      </c>
      <c r="C4344" t="s">
        <v>65</v>
      </c>
      <c r="D4344">
        <v>10000040</v>
      </c>
      <c r="E4344">
        <v>10000040</v>
      </c>
      <c r="F4344">
        <v>2.2050000000000001</v>
      </c>
      <c r="G4344">
        <v>203120</v>
      </c>
      <c r="H4344">
        <v>0.05</v>
      </c>
      <c r="I4344">
        <v>2022</v>
      </c>
      <c r="J4344" t="s">
        <v>167</v>
      </c>
      <c r="K4344" t="s">
        <v>48</v>
      </c>
      <c r="L4344" s="127">
        <v>0.3756944444444445</v>
      </c>
      <c r="M4344" t="s">
        <v>28</v>
      </c>
      <c r="N4344" t="s">
        <v>49</v>
      </c>
      <c r="O4344" t="s">
        <v>30</v>
      </c>
      <c r="P4344" t="s">
        <v>54</v>
      </c>
      <c r="Q4344" t="s">
        <v>41</v>
      </c>
      <c r="R4344" t="s">
        <v>33</v>
      </c>
      <c r="S4344" t="s">
        <v>42</v>
      </c>
      <c r="T4344" t="s">
        <v>35</v>
      </c>
      <c r="U4344" s="1" t="s">
        <v>36</v>
      </c>
      <c r="V4344">
        <v>2</v>
      </c>
      <c r="W4344">
        <v>0</v>
      </c>
      <c r="X4344">
        <v>0</v>
      </c>
      <c r="Y4344">
        <v>0</v>
      </c>
      <c r="Z4344">
        <v>0</v>
      </c>
    </row>
    <row r="4345" spans="1:26" x14ac:dyDescent="0.25">
      <c r="A4345">
        <v>107092024</v>
      </c>
      <c r="B4345" t="s">
        <v>110</v>
      </c>
      <c r="C4345" t="s">
        <v>67</v>
      </c>
      <c r="D4345">
        <v>30000107</v>
      </c>
      <c r="E4345">
        <v>30000107</v>
      </c>
      <c r="F4345">
        <v>25.997</v>
      </c>
      <c r="G4345">
        <v>40001735</v>
      </c>
      <c r="H4345">
        <v>0.1</v>
      </c>
      <c r="I4345">
        <v>2022</v>
      </c>
      <c r="J4345" t="s">
        <v>167</v>
      </c>
      <c r="K4345" t="s">
        <v>55</v>
      </c>
      <c r="L4345" s="127">
        <v>0.63541666666666663</v>
      </c>
      <c r="M4345" t="s">
        <v>28</v>
      </c>
      <c r="N4345" t="s">
        <v>49</v>
      </c>
      <c r="O4345" t="s">
        <v>30</v>
      </c>
      <c r="P4345" t="s">
        <v>68</v>
      </c>
      <c r="Q4345" t="s">
        <v>41</v>
      </c>
      <c r="R4345" t="s">
        <v>33</v>
      </c>
      <c r="S4345" t="s">
        <v>42</v>
      </c>
      <c r="T4345" t="s">
        <v>35</v>
      </c>
      <c r="U4345" s="1" t="s">
        <v>36</v>
      </c>
      <c r="V4345">
        <v>1</v>
      </c>
      <c r="W4345">
        <v>0</v>
      </c>
      <c r="X4345">
        <v>0</v>
      </c>
      <c r="Y4345">
        <v>0</v>
      </c>
      <c r="Z4345">
        <v>0</v>
      </c>
    </row>
    <row r="4346" spans="1:26" x14ac:dyDescent="0.25">
      <c r="A4346">
        <v>107092084</v>
      </c>
      <c r="B4346" t="s">
        <v>114</v>
      </c>
      <c r="C4346" t="s">
        <v>38</v>
      </c>
      <c r="D4346">
        <v>20000070</v>
      </c>
      <c r="E4346">
        <v>20000070</v>
      </c>
      <c r="F4346">
        <v>12.003</v>
      </c>
      <c r="G4346">
        <v>50029816</v>
      </c>
      <c r="H4346">
        <v>9.5000000000000001E-2</v>
      </c>
      <c r="I4346">
        <v>2022</v>
      </c>
      <c r="J4346" t="s">
        <v>167</v>
      </c>
      <c r="K4346" t="s">
        <v>39</v>
      </c>
      <c r="L4346" s="127">
        <v>0.29375000000000001</v>
      </c>
      <c r="M4346" t="s">
        <v>28</v>
      </c>
      <c r="N4346" t="s">
        <v>49</v>
      </c>
      <c r="O4346" t="s">
        <v>30</v>
      </c>
      <c r="P4346" t="s">
        <v>54</v>
      </c>
      <c r="Q4346" t="s">
        <v>41</v>
      </c>
      <c r="R4346" t="s">
        <v>33</v>
      </c>
      <c r="S4346" t="s">
        <v>42</v>
      </c>
      <c r="T4346" t="s">
        <v>74</v>
      </c>
      <c r="U4346" s="1" t="s">
        <v>43</v>
      </c>
      <c r="V4346">
        <v>3</v>
      </c>
      <c r="W4346">
        <v>0</v>
      </c>
      <c r="X4346">
        <v>0</v>
      </c>
      <c r="Y4346">
        <v>0</v>
      </c>
      <c r="Z4346">
        <v>1</v>
      </c>
    </row>
    <row r="4347" spans="1:26" x14ac:dyDescent="0.25">
      <c r="A4347">
        <v>107092085</v>
      </c>
      <c r="B4347" t="s">
        <v>114</v>
      </c>
      <c r="C4347" t="s">
        <v>45</v>
      </c>
      <c r="D4347">
        <v>50029816</v>
      </c>
      <c r="E4347">
        <v>50029816</v>
      </c>
      <c r="F4347">
        <v>999.99900000000002</v>
      </c>
      <c r="G4347">
        <v>30000070</v>
      </c>
      <c r="H4347">
        <v>0</v>
      </c>
      <c r="I4347">
        <v>2022</v>
      </c>
      <c r="J4347" t="s">
        <v>167</v>
      </c>
      <c r="K4347" t="s">
        <v>39</v>
      </c>
      <c r="L4347" s="127">
        <v>0.31944444444444448</v>
      </c>
      <c r="M4347" t="s">
        <v>28</v>
      </c>
      <c r="N4347" t="s">
        <v>49</v>
      </c>
      <c r="O4347" t="s">
        <v>30</v>
      </c>
      <c r="P4347" t="s">
        <v>54</v>
      </c>
      <c r="Q4347" t="s">
        <v>41</v>
      </c>
      <c r="R4347" t="s">
        <v>61</v>
      </c>
      <c r="S4347" t="s">
        <v>42</v>
      </c>
      <c r="T4347" t="s">
        <v>35</v>
      </c>
      <c r="U4347" s="1" t="s">
        <v>43</v>
      </c>
      <c r="V4347">
        <v>2</v>
      </c>
      <c r="W4347">
        <v>0</v>
      </c>
      <c r="X4347">
        <v>0</v>
      </c>
      <c r="Y4347">
        <v>0</v>
      </c>
      <c r="Z4347">
        <v>1</v>
      </c>
    </row>
    <row r="4348" spans="1:26" x14ac:dyDescent="0.25">
      <c r="A4348">
        <v>107092478</v>
      </c>
      <c r="B4348" t="s">
        <v>25</v>
      </c>
      <c r="C4348" t="s">
        <v>45</v>
      </c>
      <c r="D4348">
        <v>50005632</v>
      </c>
      <c r="E4348">
        <v>40003081</v>
      </c>
      <c r="F4348">
        <v>6.0000000000000001E-3</v>
      </c>
      <c r="G4348">
        <v>50019287</v>
      </c>
      <c r="H4348">
        <v>6.0000000000000001E-3</v>
      </c>
      <c r="I4348">
        <v>2022</v>
      </c>
      <c r="J4348" t="s">
        <v>167</v>
      </c>
      <c r="K4348" t="s">
        <v>48</v>
      </c>
      <c r="L4348" s="127">
        <v>0.51736111111111105</v>
      </c>
      <c r="M4348" t="s">
        <v>28</v>
      </c>
      <c r="N4348" t="s">
        <v>49</v>
      </c>
      <c r="O4348" t="s">
        <v>30</v>
      </c>
      <c r="P4348" t="s">
        <v>68</v>
      </c>
      <c r="Q4348" t="s">
        <v>41</v>
      </c>
      <c r="R4348" t="s">
        <v>72</v>
      </c>
      <c r="S4348" t="s">
        <v>42</v>
      </c>
      <c r="T4348" t="s">
        <v>35</v>
      </c>
      <c r="U4348" s="1" t="s">
        <v>36</v>
      </c>
      <c r="V4348">
        <v>2</v>
      </c>
      <c r="W4348">
        <v>0</v>
      </c>
      <c r="X4348">
        <v>0</v>
      </c>
      <c r="Y4348">
        <v>0</v>
      </c>
      <c r="Z4348">
        <v>0</v>
      </c>
    </row>
    <row r="4349" spans="1:26" x14ac:dyDescent="0.25">
      <c r="A4349">
        <v>107092500</v>
      </c>
      <c r="B4349" t="s">
        <v>25</v>
      </c>
      <c r="C4349" t="s">
        <v>45</v>
      </c>
      <c r="D4349">
        <v>50011977</v>
      </c>
      <c r="E4349">
        <v>20000070</v>
      </c>
      <c r="F4349">
        <v>6.1929999999999996</v>
      </c>
      <c r="G4349">
        <v>50014033</v>
      </c>
      <c r="H4349">
        <v>0.14699999999999999</v>
      </c>
      <c r="I4349">
        <v>2022</v>
      </c>
      <c r="J4349" t="s">
        <v>167</v>
      </c>
      <c r="K4349" t="s">
        <v>39</v>
      </c>
      <c r="L4349" s="127">
        <v>0.89722222222222225</v>
      </c>
      <c r="M4349" t="s">
        <v>51</v>
      </c>
      <c r="N4349" t="s">
        <v>29</v>
      </c>
      <c r="O4349" t="s">
        <v>30</v>
      </c>
      <c r="P4349" t="s">
        <v>31</v>
      </c>
      <c r="Q4349" t="s">
        <v>41</v>
      </c>
      <c r="R4349" t="s">
        <v>33</v>
      </c>
      <c r="S4349" t="s">
        <v>42</v>
      </c>
      <c r="T4349" t="s">
        <v>57</v>
      </c>
      <c r="U4349" s="1" t="s">
        <v>36</v>
      </c>
      <c r="V4349">
        <v>2</v>
      </c>
      <c r="W4349">
        <v>0</v>
      </c>
      <c r="X4349">
        <v>0</v>
      </c>
      <c r="Y4349">
        <v>0</v>
      </c>
      <c r="Z4349">
        <v>0</v>
      </c>
    </row>
    <row r="4350" spans="1:26" x14ac:dyDescent="0.25">
      <c r="A4350">
        <v>107092573</v>
      </c>
      <c r="B4350" t="s">
        <v>91</v>
      </c>
      <c r="C4350" t="s">
        <v>45</v>
      </c>
      <c r="F4350">
        <v>999.99900000000002</v>
      </c>
      <c r="G4350">
        <v>50018945</v>
      </c>
      <c r="H4350">
        <v>2.8000000000000001E-2</v>
      </c>
      <c r="I4350">
        <v>2022</v>
      </c>
      <c r="J4350" t="s">
        <v>167</v>
      </c>
      <c r="K4350" t="s">
        <v>48</v>
      </c>
      <c r="L4350" s="127">
        <v>0.42083333333333334</v>
      </c>
      <c r="M4350" t="s">
        <v>28</v>
      </c>
      <c r="N4350" t="s">
        <v>49</v>
      </c>
      <c r="O4350" t="s">
        <v>30</v>
      </c>
      <c r="P4350" t="s">
        <v>54</v>
      </c>
      <c r="Q4350" t="s">
        <v>41</v>
      </c>
      <c r="R4350" t="s">
        <v>33</v>
      </c>
      <c r="S4350" t="s">
        <v>42</v>
      </c>
      <c r="T4350" t="s">
        <v>35</v>
      </c>
      <c r="U4350" s="1" t="s">
        <v>36</v>
      </c>
      <c r="V4350">
        <v>1</v>
      </c>
      <c r="W4350">
        <v>0</v>
      </c>
      <c r="X4350">
        <v>0</v>
      </c>
      <c r="Y4350">
        <v>0</v>
      </c>
      <c r="Z4350">
        <v>0</v>
      </c>
    </row>
    <row r="4351" spans="1:26" x14ac:dyDescent="0.25">
      <c r="A4351">
        <v>107092615</v>
      </c>
      <c r="B4351" t="s">
        <v>25</v>
      </c>
      <c r="C4351" t="s">
        <v>45</v>
      </c>
      <c r="D4351">
        <v>50031853</v>
      </c>
      <c r="E4351">
        <v>40001728</v>
      </c>
      <c r="F4351">
        <v>3.3530000000000002</v>
      </c>
      <c r="G4351">
        <v>50002997</v>
      </c>
      <c r="H4351">
        <v>0.27700000000000002</v>
      </c>
      <c r="I4351">
        <v>2022</v>
      </c>
      <c r="J4351" t="s">
        <v>167</v>
      </c>
      <c r="K4351" t="s">
        <v>39</v>
      </c>
      <c r="L4351" s="127">
        <v>0.90833333333333333</v>
      </c>
      <c r="M4351" t="s">
        <v>28</v>
      </c>
      <c r="N4351" t="s">
        <v>29</v>
      </c>
      <c r="O4351" t="s">
        <v>30</v>
      </c>
      <c r="P4351" t="s">
        <v>31</v>
      </c>
      <c r="Q4351" t="s">
        <v>41</v>
      </c>
      <c r="R4351" t="s">
        <v>33</v>
      </c>
      <c r="S4351" t="s">
        <v>42</v>
      </c>
      <c r="T4351" t="s">
        <v>57</v>
      </c>
      <c r="U4351" s="1" t="s">
        <v>36</v>
      </c>
      <c r="V4351">
        <v>6</v>
      </c>
      <c r="W4351">
        <v>0</v>
      </c>
      <c r="X4351">
        <v>0</v>
      </c>
      <c r="Y4351">
        <v>0</v>
      </c>
      <c r="Z4351">
        <v>0</v>
      </c>
    </row>
    <row r="4352" spans="1:26" x14ac:dyDescent="0.25">
      <c r="A4352">
        <v>107092643</v>
      </c>
      <c r="B4352" t="s">
        <v>108</v>
      </c>
      <c r="C4352" t="s">
        <v>45</v>
      </c>
      <c r="D4352">
        <v>50018945</v>
      </c>
      <c r="E4352">
        <v>29000017</v>
      </c>
      <c r="F4352">
        <v>7.984</v>
      </c>
      <c r="G4352">
        <v>50034580</v>
      </c>
      <c r="H4352">
        <v>0.01</v>
      </c>
      <c r="I4352">
        <v>2022</v>
      </c>
      <c r="J4352" t="s">
        <v>167</v>
      </c>
      <c r="K4352" t="s">
        <v>27</v>
      </c>
      <c r="L4352" s="127">
        <v>0.44791666666666669</v>
      </c>
      <c r="M4352" t="s">
        <v>28</v>
      </c>
      <c r="N4352" t="s">
        <v>29</v>
      </c>
      <c r="O4352" t="s">
        <v>30</v>
      </c>
      <c r="P4352" t="s">
        <v>54</v>
      </c>
      <c r="Q4352" t="s">
        <v>41</v>
      </c>
      <c r="R4352" t="s">
        <v>33</v>
      </c>
      <c r="S4352" t="s">
        <v>42</v>
      </c>
      <c r="T4352" t="s">
        <v>35</v>
      </c>
      <c r="U4352" s="1" t="s">
        <v>36</v>
      </c>
      <c r="V4352">
        <v>5</v>
      </c>
      <c r="W4352">
        <v>0</v>
      </c>
      <c r="X4352">
        <v>0</v>
      </c>
      <c r="Y4352">
        <v>0</v>
      </c>
      <c r="Z4352">
        <v>0</v>
      </c>
    </row>
    <row r="4353" spans="1:26" x14ac:dyDescent="0.25">
      <c r="A4353">
        <v>107092653</v>
      </c>
      <c r="B4353" t="s">
        <v>25</v>
      </c>
      <c r="C4353" t="s">
        <v>45</v>
      </c>
      <c r="D4353">
        <v>50031853</v>
      </c>
      <c r="E4353">
        <v>40001728</v>
      </c>
      <c r="F4353">
        <v>3.3519999999999999</v>
      </c>
      <c r="G4353">
        <v>10000440</v>
      </c>
      <c r="H4353">
        <v>0.49099999999999999</v>
      </c>
      <c r="I4353">
        <v>2022</v>
      </c>
      <c r="J4353" t="s">
        <v>167</v>
      </c>
      <c r="K4353" t="s">
        <v>39</v>
      </c>
      <c r="L4353" s="127">
        <v>0.33333333333333331</v>
      </c>
      <c r="M4353" t="s">
        <v>28</v>
      </c>
      <c r="N4353" t="s">
        <v>29</v>
      </c>
      <c r="O4353" t="s">
        <v>30</v>
      </c>
      <c r="P4353" t="s">
        <v>68</v>
      </c>
      <c r="Q4353" t="s">
        <v>41</v>
      </c>
      <c r="R4353" t="s">
        <v>33</v>
      </c>
      <c r="S4353" t="s">
        <v>42</v>
      </c>
      <c r="T4353" t="s">
        <v>35</v>
      </c>
      <c r="U4353" s="1" t="s">
        <v>36</v>
      </c>
      <c r="V4353">
        <v>2</v>
      </c>
      <c r="W4353">
        <v>0</v>
      </c>
      <c r="X4353">
        <v>0</v>
      </c>
      <c r="Y4353">
        <v>0</v>
      </c>
      <c r="Z4353">
        <v>0</v>
      </c>
    </row>
    <row r="4354" spans="1:26" x14ac:dyDescent="0.25">
      <c r="A4354">
        <v>107092675</v>
      </c>
      <c r="B4354" t="s">
        <v>25</v>
      </c>
      <c r="C4354" t="s">
        <v>65</v>
      </c>
      <c r="D4354">
        <v>10000440</v>
      </c>
      <c r="E4354">
        <v>10000440</v>
      </c>
      <c r="F4354">
        <v>4.093</v>
      </c>
      <c r="G4354">
        <v>50031853</v>
      </c>
      <c r="H4354">
        <v>0.28000000000000003</v>
      </c>
      <c r="I4354">
        <v>2022</v>
      </c>
      <c r="J4354" t="s">
        <v>167</v>
      </c>
      <c r="K4354" t="s">
        <v>39</v>
      </c>
      <c r="L4354" s="127">
        <v>0.58819444444444446</v>
      </c>
      <c r="M4354" t="s">
        <v>28</v>
      </c>
      <c r="N4354" t="s">
        <v>29</v>
      </c>
      <c r="O4354" t="s">
        <v>30</v>
      </c>
      <c r="P4354" t="s">
        <v>31</v>
      </c>
      <c r="Q4354" t="s">
        <v>41</v>
      </c>
      <c r="R4354" t="s">
        <v>33</v>
      </c>
      <c r="S4354" t="s">
        <v>42</v>
      </c>
      <c r="T4354" t="s">
        <v>35</v>
      </c>
      <c r="U4354" s="1" t="s">
        <v>36</v>
      </c>
      <c r="V4354">
        <v>3</v>
      </c>
      <c r="W4354">
        <v>0</v>
      </c>
      <c r="X4354">
        <v>0</v>
      </c>
      <c r="Y4354">
        <v>0</v>
      </c>
      <c r="Z4354">
        <v>0</v>
      </c>
    </row>
    <row r="4355" spans="1:26" x14ac:dyDescent="0.25">
      <c r="A4355">
        <v>107092721</v>
      </c>
      <c r="B4355" t="s">
        <v>81</v>
      </c>
      <c r="C4355" t="s">
        <v>45</v>
      </c>
      <c r="D4355">
        <v>50027764</v>
      </c>
      <c r="E4355">
        <v>50027764</v>
      </c>
      <c r="F4355">
        <v>11.289</v>
      </c>
      <c r="G4355">
        <v>50037875</v>
      </c>
      <c r="H4355">
        <v>0</v>
      </c>
      <c r="I4355">
        <v>2022</v>
      </c>
      <c r="J4355" t="s">
        <v>167</v>
      </c>
      <c r="K4355" t="s">
        <v>53</v>
      </c>
      <c r="L4355" s="127">
        <v>0.28333333333333333</v>
      </c>
      <c r="M4355" t="s">
        <v>92</v>
      </c>
      <c r="Q4355" t="s">
        <v>41</v>
      </c>
      <c r="R4355" t="s">
        <v>50</v>
      </c>
      <c r="S4355" t="s">
        <v>42</v>
      </c>
      <c r="T4355" t="s">
        <v>74</v>
      </c>
      <c r="U4355" s="1" t="s">
        <v>36</v>
      </c>
      <c r="V4355">
        <v>2</v>
      </c>
      <c r="W4355">
        <v>0</v>
      </c>
      <c r="X4355">
        <v>0</v>
      </c>
      <c r="Y4355">
        <v>0</v>
      </c>
      <c r="Z4355">
        <v>0</v>
      </c>
    </row>
    <row r="4356" spans="1:26" x14ac:dyDescent="0.25">
      <c r="A4356">
        <v>107092838</v>
      </c>
      <c r="B4356" t="s">
        <v>175</v>
      </c>
      <c r="C4356" t="s">
        <v>65</v>
      </c>
      <c r="D4356">
        <v>10000095</v>
      </c>
      <c r="E4356">
        <v>10000095</v>
      </c>
      <c r="F4356">
        <v>14.509</v>
      </c>
      <c r="G4356">
        <v>30000561</v>
      </c>
      <c r="H4356">
        <v>5</v>
      </c>
      <c r="I4356">
        <v>2022</v>
      </c>
      <c r="J4356" t="s">
        <v>167</v>
      </c>
      <c r="K4356" t="s">
        <v>48</v>
      </c>
      <c r="L4356" s="127">
        <v>0.95694444444444438</v>
      </c>
      <c r="M4356" t="s">
        <v>28</v>
      </c>
      <c r="N4356" t="s">
        <v>29</v>
      </c>
      <c r="O4356" t="s">
        <v>30</v>
      </c>
      <c r="P4356" t="s">
        <v>68</v>
      </c>
      <c r="Q4356" t="s">
        <v>41</v>
      </c>
      <c r="R4356" t="s">
        <v>33</v>
      </c>
      <c r="S4356" t="s">
        <v>42</v>
      </c>
      <c r="T4356" t="s">
        <v>57</v>
      </c>
      <c r="U4356" s="1" t="s">
        <v>105</v>
      </c>
      <c r="V4356">
        <v>1</v>
      </c>
      <c r="W4356">
        <v>1</v>
      </c>
      <c r="X4356">
        <v>0</v>
      </c>
      <c r="Y4356">
        <v>0</v>
      </c>
      <c r="Z4356">
        <v>0</v>
      </c>
    </row>
    <row r="4357" spans="1:26" x14ac:dyDescent="0.25">
      <c r="A4357">
        <v>107092907</v>
      </c>
      <c r="B4357" t="s">
        <v>86</v>
      </c>
      <c r="C4357" t="s">
        <v>65</v>
      </c>
      <c r="D4357">
        <v>10000026</v>
      </c>
      <c r="E4357">
        <v>10000026</v>
      </c>
      <c r="F4357">
        <v>22.757000000000001</v>
      </c>
      <c r="G4357">
        <v>200345</v>
      </c>
      <c r="H4357">
        <v>0.5</v>
      </c>
      <c r="I4357">
        <v>2022</v>
      </c>
      <c r="J4357" t="s">
        <v>167</v>
      </c>
      <c r="K4357" t="s">
        <v>39</v>
      </c>
      <c r="L4357" s="127">
        <v>0.28819444444444448</v>
      </c>
      <c r="M4357" t="s">
        <v>28</v>
      </c>
      <c r="N4357" t="s">
        <v>29</v>
      </c>
      <c r="O4357" t="s">
        <v>30</v>
      </c>
      <c r="P4357" t="s">
        <v>31</v>
      </c>
      <c r="Q4357" t="s">
        <v>41</v>
      </c>
      <c r="R4357" t="s">
        <v>33</v>
      </c>
      <c r="S4357" t="s">
        <v>42</v>
      </c>
      <c r="T4357" t="s">
        <v>57</v>
      </c>
      <c r="U4357" s="1" t="s">
        <v>36</v>
      </c>
      <c r="V4357">
        <v>3</v>
      </c>
      <c r="W4357">
        <v>0</v>
      </c>
      <c r="X4357">
        <v>0</v>
      </c>
      <c r="Y4357">
        <v>0</v>
      </c>
      <c r="Z4357">
        <v>0</v>
      </c>
    </row>
    <row r="4358" spans="1:26" x14ac:dyDescent="0.25">
      <c r="A4358">
        <v>107093005</v>
      </c>
      <c r="B4358" t="s">
        <v>112</v>
      </c>
      <c r="C4358" t="s">
        <v>65</v>
      </c>
      <c r="D4358">
        <v>10000095</v>
      </c>
      <c r="E4358">
        <v>10000095</v>
      </c>
      <c r="F4358">
        <v>5.6820000000000004</v>
      </c>
      <c r="G4358">
        <v>40001808</v>
      </c>
      <c r="H4358">
        <v>0.2</v>
      </c>
      <c r="I4358">
        <v>2022</v>
      </c>
      <c r="J4358" t="s">
        <v>167</v>
      </c>
      <c r="K4358" t="s">
        <v>53</v>
      </c>
      <c r="L4358" s="127">
        <v>0.65833333333333333</v>
      </c>
      <c r="M4358" t="s">
        <v>28</v>
      </c>
      <c r="N4358" t="s">
        <v>49</v>
      </c>
      <c r="O4358" t="s">
        <v>30</v>
      </c>
      <c r="P4358" t="s">
        <v>54</v>
      </c>
      <c r="Q4358" t="s">
        <v>41</v>
      </c>
      <c r="R4358" t="s">
        <v>33</v>
      </c>
      <c r="S4358" t="s">
        <v>42</v>
      </c>
      <c r="T4358" t="s">
        <v>35</v>
      </c>
      <c r="U4358" s="1" t="s">
        <v>36</v>
      </c>
      <c r="V4358">
        <v>2</v>
      </c>
      <c r="W4358">
        <v>0</v>
      </c>
      <c r="X4358">
        <v>0</v>
      </c>
      <c r="Y4358">
        <v>0</v>
      </c>
      <c r="Z4358">
        <v>0</v>
      </c>
    </row>
    <row r="4359" spans="1:26" x14ac:dyDescent="0.25">
      <c r="A4359">
        <v>107093029</v>
      </c>
      <c r="B4359" t="s">
        <v>25</v>
      </c>
      <c r="C4359" t="s">
        <v>65</v>
      </c>
      <c r="D4359">
        <v>10000040</v>
      </c>
      <c r="E4359">
        <v>10000040</v>
      </c>
      <c r="F4359">
        <v>18.111999999999998</v>
      </c>
      <c r="G4359">
        <v>40002547</v>
      </c>
      <c r="H4359">
        <v>2.8</v>
      </c>
      <c r="I4359">
        <v>2022</v>
      </c>
      <c r="J4359" t="s">
        <v>167</v>
      </c>
      <c r="K4359" t="s">
        <v>53</v>
      </c>
      <c r="L4359" s="127">
        <v>0.69791666666666663</v>
      </c>
      <c r="M4359" t="s">
        <v>28</v>
      </c>
      <c r="N4359" t="s">
        <v>49</v>
      </c>
      <c r="O4359" t="s">
        <v>30</v>
      </c>
      <c r="P4359" t="s">
        <v>31</v>
      </c>
      <c r="Q4359" t="s">
        <v>41</v>
      </c>
      <c r="R4359" t="s">
        <v>95</v>
      </c>
      <c r="S4359" t="s">
        <v>42</v>
      </c>
      <c r="T4359" t="s">
        <v>35</v>
      </c>
      <c r="U4359" s="1" t="s">
        <v>64</v>
      </c>
      <c r="V4359">
        <v>3</v>
      </c>
      <c r="W4359">
        <v>0</v>
      </c>
      <c r="X4359">
        <v>0</v>
      </c>
      <c r="Y4359">
        <v>1</v>
      </c>
      <c r="Z4359">
        <v>1</v>
      </c>
    </row>
    <row r="4360" spans="1:26" x14ac:dyDescent="0.25">
      <c r="A4360">
        <v>107093035</v>
      </c>
      <c r="B4360" t="s">
        <v>109</v>
      </c>
      <c r="C4360" t="s">
        <v>65</v>
      </c>
      <c r="D4360">
        <v>10000095</v>
      </c>
      <c r="E4360">
        <v>10000095</v>
      </c>
      <c r="F4360">
        <v>11.9</v>
      </c>
      <c r="G4360">
        <v>200110</v>
      </c>
      <c r="H4360">
        <v>0.9</v>
      </c>
      <c r="I4360">
        <v>2022</v>
      </c>
      <c r="J4360" t="s">
        <v>167</v>
      </c>
      <c r="K4360" t="s">
        <v>39</v>
      </c>
      <c r="L4360" s="127">
        <v>7.2222222222222229E-2</v>
      </c>
      <c r="M4360" t="s">
        <v>28</v>
      </c>
      <c r="N4360" t="s">
        <v>49</v>
      </c>
      <c r="O4360" t="s">
        <v>30</v>
      </c>
      <c r="P4360" t="s">
        <v>54</v>
      </c>
      <c r="Q4360" t="s">
        <v>41</v>
      </c>
      <c r="R4360" t="s">
        <v>33</v>
      </c>
      <c r="S4360" t="s">
        <v>42</v>
      </c>
      <c r="T4360" t="s">
        <v>57</v>
      </c>
      <c r="U4360" s="1" t="s">
        <v>36</v>
      </c>
      <c r="V4360">
        <v>2</v>
      </c>
      <c r="W4360">
        <v>0</v>
      </c>
      <c r="X4360">
        <v>0</v>
      </c>
      <c r="Y4360">
        <v>0</v>
      </c>
      <c r="Z4360">
        <v>0</v>
      </c>
    </row>
    <row r="4361" spans="1:26" x14ac:dyDescent="0.25">
      <c r="A4361">
        <v>107093064</v>
      </c>
      <c r="B4361" t="s">
        <v>117</v>
      </c>
      <c r="C4361" t="s">
        <v>65</v>
      </c>
      <c r="D4361">
        <v>10000077</v>
      </c>
      <c r="E4361">
        <v>10000077</v>
      </c>
      <c r="F4361">
        <v>20.047000000000001</v>
      </c>
      <c r="G4361">
        <v>40002321</v>
      </c>
      <c r="H4361">
        <v>0.4</v>
      </c>
      <c r="I4361">
        <v>2022</v>
      </c>
      <c r="J4361" t="s">
        <v>167</v>
      </c>
      <c r="K4361" t="s">
        <v>27</v>
      </c>
      <c r="L4361" s="127">
        <v>0.77569444444444446</v>
      </c>
      <c r="M4361" t="s">
        <v>28</v>
      </c>
      <c r="N4361" t="s">
        <v>49</v>
      </c>
      <c r="O4361" t="s">
        <v>30</v>
      </c>
      <c r="P4361" t="s">
        <v>54</v>
      </c>
      <c r="Q4361" t="s">
        <v>41</v>
      </c>
      <c r="R4361" t="s">
        <v>33</v>
      </c>
      <c r="S4361" t="s">
        <v>42</v>
      </c>
      <c r="T4361" t="s">
        <v>35</v>
      </c>
      <c r="U4361" s="1" t="s">
        <v>36</v>
      </c>
      <c r="V4361">
        <v>2</v>
      </c>
      <c r="W4361">
        <v>0</v>
      </c>
      <c r="X4361">
        <v>0</v>
      </c>
      <c r="Y4361">
        <v>0</v>
      </c>
      <c r="Z4361">
        <v>0</v>
      </c>
    </row>
    <row r="4362" spans="1:26" x14ac:dyDescent="0.25">
      <c r="A4362">
        <v>107093077</v>
      </c>
      <c r="B4362" t="s">
        <v>96</v>
      </c>
      <c r="C4362" t="s">
        <v>122</v>
      </c>
      <c r="D4362">
        <v>40004518</v>
      </c>
      <c r="E4362">
        <v>40004518</v>
      </c>
      <c r="F4362">
        <v>999.99900000000002</v>
      </c>
      <c r="H4362">
        <v>0.05</v>
      </c>
      <c r="I4362">
        <v>2022</v>
      </c>
      <c r="J4362" t="s">
        <v>167</v>
      </c>
      <c r="K4362" t="s">
        <v>27</v>
      </c>
      <c r="L4362" s="127">
        <v>0.33055555555555555</v>
      </c>
      <c r="M4362" t="s">
        <v>77</v>
      </c>
      <c r="N4362" t="s">
        <v>49</v>
      </c>
      <c r="O4362" t="s">
        <v>30</v>
      </c>
      <c r="P4362" t="s">
        <v>54</v>
      </c>
      <c r="Q4362" t="s">
        <v>41</v>
      </c>
      <c r="R4362" t="s">
        <v>33</v>
      </c>
      <c r="S4362" t="s">
        <v>42</v>
      </c>
      <c r="T4362" t="s">
        <v>35</v>
      </c>
      <c r="U4362" s="1" t="s">
        <v>36</v>
      </c>
      <c r="V4362">
        <v>1</v>
      </c>
      <c r="W4362">
        <v>0</v>
      </c>
      <c r="X4362">
        <v>0</v>
      </c>
      <c r="Y4362">
        <v>0</v>
      </c>
      <c r="Z4362">
        <v>0</v>
      </c>
    </row>
    <row r="4363" spans="1:26" x14ac:dyDescent="0.25">
      <c r="A4363">
        <v>107093080</v>
      </c>
      <c r="B4363" t="s">
        <v>25</v>
      </c>
      <c r="C4363" t="s">
        <v>65</v>
      </c>
      <c r="D4363">
        <v>10000040</v>
      </c>
      <c r="E4363">
        <v>10000040</v>
      </c>
      <c r="F4363">
        <v>22.888000000000002</v>
      </c>
      <c r="G4363">
        <v>20000070</v>
      </c>
      <c r="H4363">
        <v>0.1</v>
      </c>
      <c r="I4363">
        <v>2022</v>
      </c>
      <c r="J4363" t="s">
        <v>167</v>
      </c>
      <c r="K4363" t="s">
        <v>53</v>
      </c>
      <c r="L4363" s="127">
        <v>0.72361111111111109</v>
      </c>
      <c r="M4363" t="s">
        <v>28</v>
      </c>
      <c r="N4363" t="s">
        <v>49</v>
      </c>
      <c r="O4363" t="s">
        <v>30</v>
      </c>
      <c r="P4363" t="s">
        <v>31</v>
      </c>
      <c r="Q4363" t="s">
        <v>41</v>
      </c>
      <c r="R4363" t="s">
        <v>33</v>
      </c>
      <c r="S4363" t="s">
        <v>42</v>
      </c>
      <c r="T4363" t="s">
        <v>35</v>
      </c>
      <c r="U4363" s="1" t="s">
        <v>36</v>
      </c>
      <c r="V4363">
        <v>1</v>
      </c>
      <c r="W4363">
        <v>0</v>
      </c>
      <c r="X4363">
        <v>0</v>
      </c>
      <c r="Y4363">
        <v>0</v>
      </c>
      <c r="Z4363">
        <v>0</v>
      </c>
    </row>
    <row r="4364" spans="1:26" x14ac:dyDescent="0.25">
      <c r="A4364">
        <v>107093094</v>
      </c>
      <c r="B4364" t="s">
        <v>238</v>
      </c>
      <c r="C4364" t="s">
        <v>67</v>
      </c>
      <c r="D4364">
        <v>30000008</v>
      </c>
      <c r="E4364">
        <v>30000008</v>
      </c>
      <c r="F4364">
        <v>5.9450000000000003</v>
      </c>
      <c r="G4364">
        <v>40001945</v>
      </c>
      <c r="H4364">
        <v>0</v>
      </c>
      <c r="I4364">
        <v>2022</v>
      </c>
      <c r="J4364" t="s">
        <v>167</v>
      </c>
      <c r="K4364" t="s">
        <v>27</v>
      </c>
      <c r="L4364" s="127">
        <v>0.53888888888888886</v>
      </c>
      <c r="M4364" t="s">
        <v>28</v>
      </c>
      <c r="N4364" t="s">
        <v>49</v>
      </c>
      <c r="O4364" t="s">
        <v>30</v>
      </c>
      <c r="P4364" t="s">
        <v>68</v>
      </c>
      <c r="Q4364" t="s">
        <v>41</v>
      </c>
      <c r="R4364" t="s">
        <v>50</v>
      </c>
      <c r="S4364" t="s">
        <v>42</v>
      </c>
      <c r="T4364" t="s">
        <v>35</v>
      </c>
      <c r="U4364" s="1" t="s">
        <v>43</v>
      </c>
      <c r="V4364">
        <v>2</v>
      </c>
      <c r="W4364">
        <v>0</v>
      </c>
      <c r="X4364">
        <v>0</v>
      </c>
      <c r="Y4364">
        <v>0</v>
      </c>
      <c r="Z4364">
        <v>2</v>
      </c>
    </row>
    <row r="4365" spans="1:26" x14ac:dyDescent="0.25">
      <c r="A4365">
        <v>107093112</v>
      </c>
      <c r="B4365" t="s">
        <v>112</v>
      </c>
      <c r="C4365" t="s">
        <v>65</v>
      </c>
      <c r="D4365">
        <v>10000095</v>
      </c>
      <c r="E4365">
        <v>10000095</v>
      </c>
      <c r="F4365">
        <v>5.9009999999999998</v>
      </c>
      <c r="G4365">
        <v>40001808</v>
      </c>
      <c r="H4365">
        <v>1.9E-2</v>
      </c>
      <c r="I4365">
        <v>2022</v>
      </c>
      <c r="J4365" t="s">
        <v>167</v>
      </c>
      <c r="K4365" t="s">
        <v>53</v>
      </c>
      <c r="L4365" s="127">
        <v>0.69374999999999998</v>
      </c>
      <c r="M4365" t="s">
        <v>28</v>
      </c>
      <c r="N4365" t="s">
        <v>49</v>
      </c>
      <c r="O4365" t="s">
        <v>30</v>
      </c>
      <c r="P4365" t="s">
        <v>54</v>
      </c>
      <c r="Q4365" t="s">
        <v>41</v>
      </c>
      <c r="R4365" t="s">
        <v>33</v>
      </c>
      <c r="S4365" t="s">
        <v>42</v>
      </c>
      <c r="T4365" t="s">
        <v>35</v>
      </c>
      <c r="U4365" s="1" t="s">
        <v>36</v>
      </c>
      <c r="V4365">
        <v>3</v>
      </c>
      <c r="W4365">
        <v>0</v>
      </c>
      <c r="X4365">
        <v>0</v>
      </c>
      <c r="Y4365">
        <v>0</v>
      </c>
      <c r="Z4365">
        <v>0</v>
      </c>
    </row>
    <row r="4366" spans="1:26" x14ac:dyDescent="0.25">
      <c r="A4366">
        <v>107093173</v>
      </c>
      <c r="B4366" t="s">
        <v>114</v>
      </c>
      <c r="C4366" t="s">
        <v>65</v>
      </c>
      <c r="D4366">
        <v>10000095</v>
      </c>
      <c r="E4366">
        <v>10000095</v>
      </c>
      <c r="F4366">
        <v>0.82</v>
      </c>
      <c r="G4366">
        <v>200780</v>
      </c>
      <c r="H4366">
        <v>1</v>
      </c>
      <c r="I4366">
        <v>2022</v>
      </c>
      <c r="J4366" t="s">
        <v>167</v>
      </c>
      <c r="K4366" t="s">
        <v>58</v>
      </c>
      <c r="L4366" s="127">
        <v>0.4465277777777778</v>
      </c>
      <c r="M4366" t="s">
        <v>28</v>
      </c>
      <c r="N4366" t="s">
        <v>29</v>
      </c>
      <c r="O4366" t="s">
        <v>30</v>
      </c>
      <c r="P4366" t="s">
        <v>31</v>
      </c>
      <c r="Q4366" t="s">
        <v>32</v>
      </c>
      <c r="R4366" t="s">
        <v>33</v>
      </c>
      <c r="S4366" t="s">
        <v>42</v>
      </c>
      <c r="T4366" t="s">
        <v>35</v>
      </c>
      <c r="U4366" s="1" t="s">
        <v>36</v>
      </c>
      <c r="V4366">
        <v>4</v>
      </c>
      <c r="W4366">
        <v>0</v>
      </c>
      <c r="X4366">
        <v>0</v>
      </c>
      <c r="Y4366">
        <v>0</v>
      </c>
      <c r="Z4366">
        <v>0</v>
      </c>
    </row>
    <row r="4367" spans="1:26" x14ac:dyDescent="0.25">
      <c r="A4367">
        <v>107093178</v>
      </c>
      <c r="B4367" t="s">
        <v>147</v>
      </c>
      <c r="C4367" t="s">
        <v>65</v>
      </c>
      <c r="D4367">
        <v>10000026</v>
      </c>
      <c r="E4367">
        <v>10000026</v>
      </c>
      <c r="F4367">
        <v>999.99900000000002</v>
      </c>
      <c r="G4367">
        <v>200370</v>
      </c>
      <c r="H4367">
        <v>0.5</v>
      </c>
      <c r="I4367">
        <v>2022</v>
      </c>
      <c r="J4367" t="s">
        <v>167</v>
      </c>
      <c r="K4367" t="s">
        <v>27</v>
      </c>
      <c r="L4367" s="127">
        <v>0.3354166666666667</v>
      </c>
      <c r="M4367" t="s">
        <v>28</v>
      </c>
      <c r="N4367" t="s">
        <v>49</v>
      </c>
      <c r="O4367" t="s">
        <v>30</v>
      </c>
      <c r="P4367" t="s">
        <v>54</v>
      </c>
      <c r="Q4367" t="s">
        <v>41</v>
      </c>
      <c r="R4367" t="s">
        <v>33</v>
      </c>
      <c r="S4367" t="s">
        <v>42</v>
      </c>
      <c r="T4367" t="s">
        <v>35</v>
      </c>
      <c r="U4367" s="1" t="s">
        <v>36</v>
      </c>
      <c r="V4367">
        <v>3</v>
      </c>
      <c r="W4367">
        <v>0</v>
      </c>
      <c r="X4367">
        <v>0</v>
      </c>
      <c r="Y4367">
        <v>0</v>
      </c>
      <c r="Z4367">
        <v>0</v>
      </c>
    </row>
    <row r="4368" spans="1:26" x14ac:dyDescent="0.25">
      <c r="A4368">
        <v>107093428</v>
      </c>
      <c r="B4368" t="s">
        <v>157</v>
      </c>
      <c r="C4368" t="s">
        <v>45</v>
      </c>
      <c r="D4368">
        <v>50007827</v>
      </c>
      <c r="E4368">
        <v>50007827</v>
      </c>
      <c r="F4368">
        <v>999.99900000000002</v>
      </c>
      <c r="G4368">
        <v>50007827</v>
      </c>
      <c r="H4368">
        <v>0</v>
      </c>
      <c r="I4368">
        <v>2022</v>
      </c>
      <c r="J4368" t="s">
        <v>167</v>
      </c>
      <c r="K4368" t="s">
        <v>53</v>
      </c>
      <c r="L4368" s="127">
        <v>0.6166666666666667</v>
      </c>
      <c r="M4368" t="s">
        <v>77</v>
      </c>
      <c r="N4368" t="s">
        <v>49</v>
      </c>
      <c r="O4368" t="s">
        <v>30</v>
      </c>
      <c r="P4368" t="s">
        <v>31</v>
      </c>
      <c r="Q4368" t="s">
        <v>41</v>
      </c>
      <c r="R4368" t="s">
        <v>33</v>
      </c>
      <c r="S4368" t="s">
        <v>42</v>
      </c>
      <c r="T4368" t="s">
        <v>35</v>
      </c>
      <c r="U4368" s="1" t="s">
        <v>36</v>
      </c>
      <c r="V4368">
        <v>1</v>
      </c>
      <c r="W4368">
        <v>0</v>
      </c>
      <c r="X4368">
        <v>0</v>
      </c>
      <c r="Y4368">
        <v>0</v>
      </c>
      <c r="Z4368">
        <v>0</v>
      </c>
    </row>
    <row r="4369" spans="1:26" x14ac:dyDescent="0.25">
      <c r="A4369">
        <v>107093699</v>
      </c>
      <c r="B4369" t="s">
        <v>25</v>
      </c>
      <c r="C4369" t="s">
        <v>65</v>
      </c>
      <c r="D4369">
        <v>10000440</v>
      </c>
      <c r="E4369">
        <v>10000440</v>
      </c>
      <c r="F4369">
        <v>4.093</v>
      </c>
      <c r="G4369">
        <v>50031853</v>
      </c>
      <c r="H4369">
        <v>0.28000000000000003</v>
      </c>
      <c r="I4369">
        <v>2022</v>
      </c>
      <c r="J4369" t="s">
        <v>167</v>
      </c>
      <c r="K4369" t="s">
        <v>53</v>
      </c>
      <c r="L4369" s="127">
        <v>0.58611111111111114</v>
      </c>
      <c r="M4369" t="s">
        <v>28</v>
      </c>
      <c r="N4369" t="s">
        <v>29</v>
      </c>
      <c r="O4369" t="s">
        <v>30</v>
      </c>
      <c r="P4369" t="s">
        <v>31</v>
      </c>
      <c r="Q4369" t="s">
        <v>41</v>
      </c>
      <c r="R4369" t="s">
        <v>56</v>
      </c>
      <c r="S4369" t="s">
        <v>42</v>
      </c>
      <c r="T4369" t="s">
        <v>35</v>
      </c>
      <c r="U4369" s="1" t="s">
        <v>36</v>
      </c>
      <c r="V4369">
        <v>2</v>
      </c>
      <c r="W4369">
        <v>0</v>
      </c>
      <c r="X4369">
        <v>0</v>
      </c>
      <c r="Y4369">
        <v>0</v>
      </c>
      <c r="Z4369">
        <v>0</v>
      </c>
    </row>
    <row r="4370" spans="1:26" x14ac:dyDescent="0.25">
      <c r="A4370">
        <v>107093749</v>
      </c>
      <c r="B4370" t="s">
        <v>96</v>
      </c>
      <c r="C4370" t="s">
        <v>45</v>
      </c>
      <c r="D4370">
        <v>20000052</v>
      </c>
      <c r="E4370">
        <v>20000052</v>
      </c>
      <c r="F4370">
        <v>15.118</v>
      </c>
      <c r="G4370">
        <v>50033961</v>
      </c>
      <c r="H4370">
        <v>8.1000000000000003E-2</v>
      </c>
      <c r="I4370">
        <v>2022</v>
      </c>
      <c r="J4370" t="s">
        <v>162</v>
      </c>
      <c r="K4370" t="s">
        <v>58</v>
      </c>
      <c r="L4370" s="127">
        <v>5.8333333333333327E-2</v>
      </c>
      <c r="M4370" t="s">
        <v>40</v>
      </c>
      <c r="N4370" t="s">
        <v>29</v>
      </c>
      <c r="O4370" t="s">
        <v>30</v>
      </c>
      <c r="P4370" t="s">
        <v>31</v>
      </c>
      <c r="Q4370" t="s">
        <v>41</v>
      </c>
      <c r="R4370" t="s">
        <v>33</v>
      </c>
      <c r="S4370" t="s">
        <v>42</v>
      </c>
      <c r="T4370" t="s">
        <v>57</v>
      </c>
      <c r="U4370" s="1" t="s">
        <v>36</v>
      </c>
      <c r="V4370">
        <v>1</v>
      </c>
      <c r="W4370">
        <v>0</v>
      </c>
      <c r="X4370">
        <v>0</v>
      </c>
      <c r="Y4370">
        <v>0</v>
      </c>
      <c r="Z4370">
        <v>0</v>
      </c>
    </row>
    <row r="4371" spans="1:26" x14ac:dyDescent="0.25">
      <c r="A4371">
        <v>107093867</v>
      </c>
      <c r="B4371" t="s">
        <v>107</v>
      </c>
      <c r="C4371" t="s">
        <v>38</v>
      </c>
      <c r="D4371">
        <v>20000074</v>
      </c>
      <c r="E4371">
        <v>20000029</v>
      </c>
      <c r="F4371">
        <v>17.427</v>
      </c>
      <c r="G4371">
        <v>50023409</v>
      </c>
      <c r="H4371">
        <v>0.2</v>
      </c>
      <c r="I4371">
        <v>2022</v>
      </c>
      <c r="J4371" t="s">
        <v>167</v>
      </c>
      <c r="K4371" t="s">
        <v>27</v>
      </c>
      <c r="L4371" s="127">
        <v>0.71111111111111114</v>
      </c>
      <c r="M4371" t="s">
        <v>28</v>
      </c>
      <c r="N4371" t="s">
        <v>49</v>
      </c>
      <c r="O4371" t="s">
        <v>30</v>
      </c>
      <c r="P4371" t="s">
        <v>54</v>
      </c>
      <c r="Q4371" t="s">
        <v>41</v>
      </c>
      <c r="R4371" t="s">
        <v>33</v>
      </c>
      <c r="S4371" t="s">
        <v>42</v>
      </c>
      <c r="T4371" t="s">
        <v>35</v>
      </c>
      <c r="U4371" s="1" t="s">
        <v>36</v>
      </c>
      <c r="V4371">
        <v>1</v>
      </c>
      <c r="W4371">
        <v>0</v>
      </c>
      <c r="X4371">
        <v>0</v>
      </c>
      <c r="Y4371">
        <v>0</v>
      </c>
      <c r="Z4371">
        <v>0</v>
      </c>
    </row>
    <row r="4372" spans="1:26" x14ac:dyDescent="0.25">
      <c r="A4372">
        <v>107093925</v>
      </c>
      <c r="B4372" t="s">
        <v>25</v>
      </c>
      <c r="C4372" t="s">
        <v>65</v>
      </c>
      <c r="D4372">
        <v>10000040</v>
      </c>
      <c r="E4372">
        <v>10000040</v>
      </c>
      <c r="F4372">
        <v>25.088000000000001</v>
      </c>
      <c r="G4372">
        <v>29000070</v>
      </c>
      <c r="H4372">
        <v>2.1</v>
      </c>
      <c r="I4372">
        <v>2022</v>
      </c>
      <c r="J4372" t="s">
        <v>167</v>
      </c>
      <c r="K4372" t="s">
        <v>39</v>
      </c>
      <c r="L4372" s="127">
        <v>0.40277777777777773</v>
      </c>
      <c r="M4372" t="s">
        <v>28</v>
      </c>
      <c r="N4372" t="s">
        <v>49</v>
      </c>
      <c r="O4372" t="s">
        <v>30</v>
      </c>
      <c r="P4372" t="s">
        <v>68</v>
      </c>
      <c r="Q4372" t="s">
        <v>41</v>
      </c>
      <c r="R4372" t="s">
        <v>33</v>
      </c>
      <c r="S4372" t="s">
        <v>42</v>
      </c>
      <c r="T4372" t="s">
        <v>35</v>
      </c>
      <c r="U4372" s="1" t="s">
        <v>43</v>
      </c>
      <c r="V4372">
        <v>5</v>
      </c>
      <c r="W4372">
        <v>0</v>
      </c>
      <c r="X4372">
        <v>0</v>
      </c>
      <c r="Y4372">
        <v>0</v>
      </c>
      <c r="Z4372">
        <v>1</v>
      </c>
    </row>
    <row r="4373" spans="1:26" x14ac:dyDescent="0.25">
      <c r="A4373">
        <v>107093939</v>
      </c>
      <c r="B4373" t="s">
        <v>110</v>
      </c>
      <c r="C4373" t="s">
        <v>67</v>
      </c>
      <c r="D4373">
        <v>30000107</v>
      </c>
      <c r="E4373">
        <v>30000107</v>
      </c>
      <c r="F4373">
        <v>25.777000000000001</v>
      </c>
      <c r="G4373">
        <v>40001737</v>
      </c>
      <c r="H4373">
        <v>0.2</v>
      </c>
      <c r="I4373">
        <v>2022</v>
      </c>
      <c r="J4373" t="s">
        <v>167</v>
      </c>
      <c r="K4373" t="s">
        <v>39</v>
      </c>
      <c r="L4373" s="127">
        <v>0.68958333333333333</v>
      </c>
      <c r="M4373" t="s">
        <v>28</v>
      </c>
      <c r="N4373" t="s">
        <v>49</v>
      </c>
      <c r="O4373" t="s">
        <v>30</v>
      </c>
      <c r="P4373" t="s">
        <v>31</v>
      </c>
      <c r="Q4373" t="s">
        <v>41</v>
      </c>
      <c r="R4373" t="s">
        <v>33</v>
      </c>
      <c r="S4373" t="s">
        <v>42</v>
      </c>
      <c r="T4373" t="s">
        <v>35</v>
      </c>
      <c r="U4373" s="1" t="s">
        <v>64</v>
      </c>
      <c r="V4373">
        <v>5</v>
      </c>
      <c r="W4373">
        <v>0</v>
      </c>
      <c r="X4373">
        <v>0</v>
      </c>
      <c r="Y4373">
        <v>2</v>
      </c>
      <c r="Z4373">
        <v>0</v>
      </c>
    </row>
    <row r="4374" spans="1:26" x14ac:dyDescent="0.25">
      <c r="A4374">
        <v>107093945</v>
      </c>
      <c r="B4374" t="s">
        <v>86</v>
      </c>
      <c r="C4374" t="s">
        <v>65</v>
      </c>
      <c r="D4374">
        <v>10000026</v>
      </c>
      <c r="E4374">
        <v>10000026</v>
      </c>
      <c r="F4374">
        <v>27.666</v>
      </c>
      <c r="G4374">
        <v>200400</v>
      </c>
      <c r="H4374">
        <v>0.1</v>
      </c>
      <c r="I4374">
        <v>2022</v>
      </c>
      <c r="J4374" t="s">
        <v>167</v>
      </c>
      <c r="K4374" t="s">
        <v>27</v>
      </c>
      <c r="L4374" s="127">
        <v>0.75208333333333333</v>
      </c>
      <c r="M4374" t="s">
        <v>28</v>
      </c>
      <c r="N4374" t="s">
        <v>49</v>
      </c>
      <c r="O4374" t="s">
        <v>30</v>
      </c>
      <c r="P4374" t="s">
        <v>31</v>
      </c>
      <c r="Q4374" t="s">
        <v>41</v>
      </c>
      <c r="R4374" t="s">
        <v>33</v>
      </c>
      <c r="S4374" t="s">
        <v>42</v>
      </c>
      <c r="T4374" t="s">
        <v>35</v>
      </c>
      <c r="U4374" s="1" t="s">
        <v>36</v>
      </c>
      <c r="V4374">
        <v>2</v>
      </c>
      <c r="W4374">
        <v>0</v>
      </c>
      <c r="X4374">
        <v>0</v>
      </c>
      <c r="Y4374">
        <v>0</v>
      </c>
      <c r="Z4374">
        <v>0</v>
      </c>
    </row>
    <row r="4375" spans="1:26" x14ac:dyDescent="0.25">
      <c r="A4375">
        <v>107093947</v>
      </c>
      <c r="B4375" t="s">
        <v>25</v>
      </c>
      <c r="C4375" t="s">
        <v>65</v>
      </c>
      <c r="D4375">
        <v>10000040</v>
      </c>
      <c r="E4375">
        <v>10000040</v>
      </c>
      <c r="F4375">
        <v>22.288</v>
      </c>
      <c r="G4375">
        <v>20000070</v>
      </c>
      <c r="H4375">
        <v>0.7</v>
      </c>
      <c r="I4375">
        <v>2022</v>
      </c>
      <c r="J4375" t="s">
        <v>167</v>
      </c>
      <c r="K4375" t="s">
        <v>39</v>
      </c>
      <c r="L4375" s="127">
        <v>0.36041666666666666</v>
      </c>
      <c r="M4375" t="s">
        <v>28</v>
      </c>
      <c r="N4375" t="s">
        <v>49</v>
      </c>
      <c r="O4375" t="s">
        <v>30</v>
      </c>
      <c r="P4375" t="s">
        <v>31</v>
      </c>
      <c r="Q4375" t="s">
        <v>41</v>
      </c>
      <c r="R4375" t="s">
        <v>33</v>
      </c>
      <c r="S4375" t="s">
        <v>42</v>
      </c>
      <c r="T4375" t="s">
        <v>35</v>
      </c>
      <c r="U4375" s="1" t="s">
        <v>36</v>
      </c>
      <c r="V4375">
        <v>2</v>
      </c>
      <c r="W4375">
        <v>0</v>
      </c>
      <c r="X4375">
        <v>0</v>
      </c>
      <c r="Y4375">
        <v>0</v>
      </c>
      <c r="Z4375">
        <v>0</v>
      </c>
    </row>
    <row r="4376" spans="1:26" x14ac:dyDescent="0.25">
      <c r="A4376">
        <v>107094033</v>
      </c>
      <c r="B4376" t="s">
        <v>86</v>
      </c>
      <c r="C4376" t="s">
        <v>65</v>
      </c>
      <c r="D4376">
        <v>10000026</v>
      </c>
      <c r="E4376">
        <v>10000026</v>
      </c>
      <c r="F4376">
        <v>22.262</v>
      </c>
      <c r="G4376">
        <v>200340</v>
      </c>
      <c r="H4376">
        <v>0.5</v>
      </c>
      <c r="I4376">
        <v>2022</v>
      </c>
      <c r="J4376" t="s">
        <v>167</v>
      </c>
      <c r="K4376" t="s">
        <v>60</v>
      </c>
      <c r="L4376" s="127">
        <v>0.67708333333333337</v>
      </c>
      <c r="M4376" t="s">
        <v>28</v>
      </c>
      <c r="N4376" t="s">
        <v>29</v>
      </c>
      <c r="O4376" t="s">
        <v>30</v>
      </c>
      <c r="P4376" t="s">
        <v>31</v>
      </c>
      <c r="Q4376" t="s">
        <v>41</v>
      </c>
      <c r="R4376" t="s">
        <v>33</v>
      </c>
      <c r="S4376" t="s">
        <v>42</v>
      </c>
      <c r="T4376" t="s">
        <v>35</v>
      </c>
      <c r="U4376" s="1" t="s">
        <v>36</v>
      </c>
      <c r="V4376">
        <v>4</v>
      </c>
      <c r="W4376">
        <v>0</v>
      </c>
      <c r="X4376">
        <v>0</v>
      </c>
      <c r="Y4376">
        <v>0</v>
      </c>
      <c r="Z4376">
        <v>0</v>
      </c>
    </row>
    <row r="4377" spans="1:26" x14ac:dyDescent="0.25">
      <c r="A4377">
        <v>107094060</v>
      </c>
      <c r="B4377" t="s">
        <v>127</v>
      </c>
      <c r="C4377" t="s">
        <v>38</v>
      </c>
      <c r="D4377">
        <v>20000401</v>
      </c>
      <c r="E4377">
        <v>20000401</v>
      </c>
      <c r="F4377">
        <v>0.1</v>
      </c>
      <c r="G4377" t="s">
        <v>262</v>
      </c>
      <c r="H4377">
        <v>0.1</v>
      </c>
      <c r="I4377">
        <v>2022</v>
      </c>
      <c r="J4377" t="s">
        <v>167</v>
      </c>
      <c r="K4377" t="s">
        <v>53</v>
      </c>
      <c r="L4377" s="127">
        <v>0.28541666666666665</v>
      </c>
      <c r="M4377" t="s">
        <v>28</v>
      </c>
      <c r="N4377" t="s">
        <v>29</v>
      </c>
      <c r="O4377" t="s">
        <v>30</v>
      </c>
      <c r="P4377" t="s">
        <v>31</v>
      </c>
      <c r="Q4377" t="s">
        <v>41</v>
      </c>
      <c r="R4377" t="s">
        <v>33</v>
      </c>
      <c r="S4377" t="s">
        <v>42</v>
      </c>
      <c r="T4377" t="s">
        <v>74</v>
      </c>
      <c r="U4377" s="1" t="s">
        <v>85</v>
      </c>
      <c r="V4377">
        <v>1</v>
      </c>
      <c r="W4377">
        <v>0</v>
      </c>
      <c r="X4377">
        <v>1</v>
      </c>
      <c r="Y4377">
        <v>0</v>
      </c>
      <c r="Z4377">
        <v>0</v>
      </c>
    </row>
    <row r="4378" spans="1:26" x14ac:dyDescent="0.25">
      <c r="A4378">
        <v>107094061</v>
      </c>
      <c r="B4378" t="s">
        <v>86</v>
      </c>
      <c r="C4378" t="s">
        <v>65</v>
      </c>
      <c r="D4378">
        <v>10000026</v>
      </c>
      <c r="E4378">
        <v>10000026</v>
      </c>
      <c r="F4378">
        <v>23.41</v>
      </c>
      <c r="G4378">
        <v>30000191</v>
      </c>
      <c r="H4378">
        <v>2.9</v>
      </c>
      <c r="I4378">
        <v>2022</v>
      </c>
      <c r="J4378" t="s">
        <v>167</v>
      </c>
      <c r="K4378" t="s">
        <v>58</v>
      </c>
      <c r="L4378" s="127">
        <v>0.53125</v>
      </c>
      <c r="M4378" t="s">
        <v>28</v>
      </c>
      <c r="N4378" t="s">
        <v>49</v>
      </c>
      <c r="O4378" t="s">
        <v>30</v>
      </c>
      <c r="P4378" t="s">
        <v>54</v>
      </c>
      <c r="Q4378" t="s">
        <v>41</v>
      </c>
      <c r="R4378" t="s">
        <v>33</v>
      </c>
      <c r="S4378" t="s">
        <v>42</v>
      </c>
      <c r="T4378" t="s">
        <v>35</v>
      </c>
      <c r="U4378" s="1" t="s">
        <v>36</v>
      </c>
      <c r="V4378">
        <v>2</v>
      </c>
      <c r="W4378">
        <v>0</v>
      </c>
      <c r="X4378">
        <v>0</v>
      </c>
      <c r="Y4378">
        <v>0</v>
      </c>
      <c r="Z4378">
        <v>0</v>
      </c>
    </row>
    <row r="4379" spans="1:26" x14ac:dyDescent="0.25">
      <c r="A4379">
        <v>107094087</v>
      </c>
      <c r="B4379" t="s">
        <v>80</v>
      </c>
      <c r="C4379" t="s">
        <v>122</v>
      </c>
      <c r="D4379">
        <v>40001912</v>
      </c>
      <c r="E4379">
        <v>40001912</v>
      </c>
      <c r="F4379">
        <v>999.99900000000002</v>
      </c>
      <c r="G4379">
        <v>40001913</v>
      </c>
      <c r="H4379">
        <v>0.5</v>
      </c>
      <c r="I4379">
        <v>2022</v>
      </c>
      <c r="J4379" t="s">
        <v>167</v>
      </c>
      <c r="K4379" t="s">
        <v>48</v>
      </c>
      <c r="L4379" s="127">
        <v>0.67083333333333339</v>
      </c>
      <c r="M4379" t="s">
        <v>51</v>
      </c>
      <c r="N4379" t="s">
        <v>49</v>
      </c>
      <c r="O4379" t="s">
        <v>30</v>
      </c>
      <c r="P4379" t="s">
        <v>54</v>
      </c>
      <c r="Q4379" t="s">
        <v>41</v>
      </c>
      <c r="R4379" t="s">
        <v>130</v>
      </c>
      <c r="S4379" t="s">
        <v>42</v>
      </c>
      <c r="T4379" t="s">
        <v>35</v>
      </c>
      <c r="U4379" s="1" t="s">
        <v>36</v>
      </c>
      <c r="V4379">
        <v>1</v>
      </c>
      <c r="W4379">
        <v>0</v>
      </c>
      <c r="X4379">
        <v>0</v>
      </c>
      <c r="Y4379">
        <v>0</v>
      </c>
      <c r="Z4379">
        <v>0</v>
      </c>
    </row>
    <row r="4380" spans="1:26" x14ac:dyDescent="0.25">
      <c r="A4380">
        <v>107094090</v>
      </c>
      <c r="B4380" t="s">
        <v>78</v>
      </c>
      <c r="C4380" t="s">
        <v>65</v>
      </c>
      <c r="D4380">
        <v>10000085</v>
      </c>
      <c r="E4380">
        <v>10000085</v>
      </c>
      <c r="F4380">
        <v>3.702</v>
      </c>
      <c r="G4380">
        <v>201080</v>
      </c>
      <c r="H4380">
        <v>0.6</v>
      </c>
      <c r="I4380">
        <v>2022</v>
      </c>
      <c r="J4380" t="s">
        <v>167</v>
      </c>
      <c r="K4380" t="s">
        <v>39</v>
      </c>
      <c r="L4380" s="127">
        <v>1.3888888888888888E-2</v>
      </c>
      <c r="M4380" t="s">
        <v>28</v>
      </c>
      <c r="N4380" t="s">
        <v>49</v>
      </c>
      <c r="O4380" t="s">
        <v>30</v>
      </c>
      <c r="P4380" t="s">
        <v>68</v>
      </c>
      <c r="Q4380" t="s">
        <v>41</v>
      </c>
      <c r="R4380" t="s">
        <v>33</v>
      </c>
      <c r="S4380" t="s">
        <v>42</v>
      </c>
      <c r="T4380" t="s">
        <v>57</v>
      </c>
      <c r="U4380" s="1" t="s">
        <v>36</v>
      </c>
      <c r="V4380">
        <v>1</v>
      </c>
      <c r="W4380">
        <v>0</v>
      </c>
      <c r="X4380">
        <v>0</v>
      </c>
      <c r="Y4380">
        <v>0</v>
      </c>
      <c r="Z4380">
        <v>0</v>
      </c>
    </row>
    <row r="4381" spans="1:26" x14ac:dyDescent="0.25">
      <c r="A4381">
        <v>107094169</v>
      </c>
      <c r="B4381" t="s">
        <v>150</v>
      </c>
      <c r="C4381" t="s">
        <v>122</v>
      </c>
      <c r="D4381">
        <v>40001217</v>
      </c>
      <c r="E4381">
        <v>40001217</v>
      </c>
      <c r="F4381">
        <v>2.2120000000000002</v>
      </c>
      <c r="G4381">
        <v>40001452</v>
      </c>
      <c r="H4381">
        <v>1</v>
      </c>
      <c r="I4381">
        <v>2022</v>
      </c>
      <c r="J4381" t="s">
        <v>167</v>
      </c>
      <c r="K4381" t="s">
        <v>53</v>
      </c>
      <c r="L4381" s="127">
        <v>3.6111111111111115E-2</v>
      </c>
      <c r="M4381" t="s">
        <v>28</v>
      </c>
      <c r="N4381" t="s">
        <v>29</v>
      </c>
      <c r="O4381" t="s">
        <v>30</v>
      </c>
      <c r="P4381" t="s">
        <v>68</v>
      </c>
      <c r="Q4381" t="s">
        <v>32</v>
      </c>
      <c r="R4381" t="s">
        <v>33</v>
      </c>
      <c r="S4381" t="s">
        <v>42</v>
      </c>
      <c r="T4381" t="s">
        <v>57</v>
      </c>
      <c r="U4381" s="1" t="s">
        <v>36</v>
      </c>
      <c r="V4381">
        <v>1</v>
      </c>
      <c r="W4381">
        <v>0</v>
      </c>
      <c r="X4381">
        <v>0</v>
      </c>
      <c r="Y4381">
        <v>0</v>
      </c>
      <c r="Z4381">
        <v>0</v>
      </c>
    </row>
    <row r="4382" spans="1:26" x14ac:dyDescent="0.25">
      <c r="A4382">
        <v>107094171</v>
      </c>
      <c r="B4382" t="s">
        <v>25</v>
      </c>
      <c r="C4382" t="s">
        <v>65</v>
      </c>
      <c r="D4382">
        <v>10000040</v>
      </c>
      <c r="E4382">
        <v>10000040</v>
      </c>
      <c r="F4382">
        <v>19.306999999999999</v>
      </c>
      <c r="G4382">
        <v>40002542</v>
      </c>
      <c r="H4382">
        <v>0.2</v>
      </c>
      <c r="I4382">
        <v>2022</v>
      </c>
      <c r="J4382" t="s">
        <v>167</v>
      </c>
      <c r="K4382" t="s">
        <v>58</v>
      </c>
      <c r="L4382" s="127">
        <v>0.58333333333333337</v>
      </c>
      <c r="M4382" t="s">
        <v>28</v>
      </c>
      <c r="N4382" t="s">
        <v>29</v>
      </c>
      <c r="O4382" t="s">
        <v>30</v>
      </c>
      <c r="P4382" t="s">
        <v>54</v>
      </c>
      <c r="Q4382" t="s">
        <v>41</v>
      </c>
      <c r="R4382" t="s">
        <v>33</v>
      </c>
      <c r="S4382" t="s">
        <v>42</v>
      </c>
      <c r="T4382" t="s">
        <v>35</v>
      </c>
      <c r="U4382" s="1" t="s">
        <v>36</v>
      </c>
      <c r="V4382">
        <v>2</v>
      </c>
      <c r="W4382">
        <v>0</v>
      </c>
      <c r="X4382">
        <v>0</v>
      </c>
      <c r="Y4382">
        <v>0</v>
      </c>
      <c r="Z4382">
        <v>0</v>
      </c>
    </row>
    <row r="4383" spans="1:26" x14ac:dyDescent="0.25">
      <c r="A4383">
        <v>107094190</v>
      </c>
      <c r="B4383" t="s">
        <v>78</v>
      </c>
      <c r="C4383" t="s">
        <v>65</v>
      </c>
      <c r="D4383">
        <v>10000085</v>
      </c>
      <c r="E4383">
        <v>10000085</v>
      </c>
      <c r="F4383">
        <v>0.76100000000000001</v>
      </c>
      <c r="G4383">
        <v>40001547</v>
      </c>
      <c r="H4383">
        <v>0.1</v>
      </c>
      <c r="I4383">
        <v>2022</v>
      </c>
      <c r="J4383" t="s">
        <v>167</v>
      </c>
      <c r="K4383" t="s">
        <v>39</v>
      </c>
      <c r="L4383" s="127">
        <v>0.8881944444444444</v>
      </c>
      <c r="M4383" t="s">
        <v>28</v>
      </c>
      <c r="N4383" t="s">
        <v>49</v>
      </c>
      <c r="O4383" t="s">
        <v>30</v>
      </c>
      <c r="P4383" t="s">
        <v>31</v>
      </c>
      <c r="Q4383" t="s">
        <v>41</v>
      </c>
      <c r="R4383" t="s">
        <v>33</v>
      </c>
      <c r="S4383" t="s">
        <v>42</v>
      </c>
      <c r="T4383" t="s">
        <v>57</v>
      </c>
      <c r="U4383" s="1" t="s">
        <v>43</v>
      </c>
      <c r="V4383">
        <v>2</v>
      </c>
      <c r="W4383">
        <v>0</v>
      </c>
      <c r="X4383">
        <v>0</v>
      </c>
      <c r="Y4383">
        <v>0</v>
      </c>
      <c r="Z4383">
        <v>1</v>
      </c>
    </row>
    <row r="4384" spans="1:26" x14ac:dyDescent="0.25">
      <c r="A4384">
        <v>107094287</v>
      </c>
      <c r="B4384" t="s">
        <v>108</v>
      </c>
      <c r="C4384" t="s">
        <v>45</v>
      </c>
      <c r="D4384">
        <v>50018945</v>
      </c>
      <c r="E4384">
        <v>29000017</v>
      </c>
      <c r="F4384">
        <v>8.0440000000000005</v>
      </c>
      <c r="G4384">
        <v>50020052</v>
      </c>
      <c r="H4384">
        <v>5.7000000000000002E-2</v>
      </c>
      <c r="I4384">
        <v>2022</v>
      </c>
      <c r="J4384" t="s">
        <v>167</v>
      </c>
      <c r="K4384" t="s">
        <v>53</v>
      </c>
      <c r="L4384" s="127">
        <v>0.54097222222222219</v>
      </c>
      <c r="M4384" t="s">
        <v>40</v>
      </c>
      <c r="N4384" t="s">
        <v>49</v>
      </c>
      <c r="P4384" t="s">
        <v>54</v>
      </c>
      <c r="Q4384" t="s">
        <v>41</v>
      </c>
      <c r="R4384" t="s">
        <v>33</v>
      </c>
      <c r="S4384" t="s">
        <v>42</v>
      </c>
      <c r="T4384" t="s">
        <v>35</v>
      </c>
      <c r="U4384" s="1" t="s">
        <v>36</v>
      </c>
      <c r="V4384">
        <v>2</v>
      </c>
      <c r="W4384">
        <v>0</v>
      </c>
      <c r="X4384">
        <v>0</v>
      </c>
      <c r="Y4384">
        <v>0</v>
      </c>
      <c r="Z4384">
        <v>0</v>
      </c>
    </row>
    <row r="4385" spans="1:26" x14ac:dyDescent="0.25">
      <c r="A4385">
        <v>107094298</v>
      </c>
      <c r="B4385" t="s">
        <v>147</v>
      </c>
      <c r="C4385" t="s">
        <v>45</v>
      </c>
      <c r="D4385">
        <v>50033656</v>
      </c>
      <c r="E4385">
        <v>50033656</v>
      </c>
      <c r="F4385">
        <v>999.99900000000002</v>
      </c>
      <c r="H4385">
        <v>3.7999999999999999E-2</v>
      </c>
      <c r="I4385">
        <v>2022</v>
      </c>
      <c r="J4385" t="s">
        <v>167</v>
      </c>
      <c r="K4385" t="s">
        <v>27</v>
      </c>
      <c r="L4385" s="127">
        <v>0.73263888888888884</v>
      </c>
      <c r="M4385" t="s">
        <v>28</v>
      </c>
      <c r="N4385" t="s">
        <v>49</v>
      </c>
      <c r="O4385" t="s">
        <v>30</v>
      </c>
      <c r="P4385" t="s">
        <v>68</v>
      </c>
      <c r="Q4385" t="s">
        <v>41</v>
      </c>
      <c r="R4385" t="s">
        <v>33</v>
      </c>
      <c r="S4385" t="s">
        <v>42</v>
      </c>
      <c r="T4385" t="s">
        <v>35</v>
      </c>
      <c r="U4385" s="1" t="s">
        <v>36</v>
      </c>
      <c r="V4385">
        <v>1</v>
      </c>
      <c r="W4385">
        <v>0</v>
      </c>
      <c r="X4385">
        <v>0</v>
      </c>
      <c r="Y4385">
        <v>0</v>
      </c>
      <c r="Z4385">
        <v>0</v>
      </c>
    </row>
    <row r="4386" spans="1:26" x14ac:dyDescent="0.25">
      <c r="A4386">
        <v>107094465</v>
      </c>
      <c r="B4386" t="s">
        <v>81</v>
      </c>
      <c r="C4386" t="s">
        <v>45</v>
      </c>
      <c r="D4386">
        <v>50015564</v>
      </c>
      <c r="E4386">
        <v>40001010</v>
      </c>
      <c r="F4386">
        <v>0.92</v>
      </c>
      <c r="G4386">
        <v>10000485</v>
      </c>
      <c r="H4386">
        <v>0.13</v>
      </c>
      <c r="I4386">
        <v>2022</v>
      </c>
      <c r="J4386" t="s">
        <v>167</v>
      </c>
      <c r="K4386" t="s">
        <v>48</v>
      </c>
      <c r="L4386" s="127">
        <v>0.78819444444444453</v>
      </c>
      <c r="M4386" t="s">
        <v>28</v>
      </c>
      <c r="N4386" t="s">
        <v>29</v>
      </c>
      <c r="O4386" t="s">
        <v>30</v>
      </c>
      <c r="P4386" t="s">
        <v>68</v>
      </c>
      <c r="Q4386" t="s">
        <v>41</v>
      </c>
      <c r="R4386" t="s">
        <v>33</v>
      </c>
      <c r="S4386" t="s">
        <v>42</v>
      </c>
      <c r="T4386" t="s">
        <v>52</v>
      </c>
      <c r="U4386" s="1" t="s">
        <v>36</v>
      </c>
      <c r="V4386">
        <v>2</v>
      </c>
      <c r="W4386">
        <v>0</v>
      </c>
      <c r="X4386">
        <v>0</v>
      </c>
      <c r="Y4386">
        <v>0</v>
      </c>
      <c r="Z4386">
        <v>0</v>
      </c>
    </row>
    <row r="4387" spans="1:26" x14ac:dyDescent="0.25">
      <c r="A4387">
        <v>107094697</v>
      </c>
      <c r="B4387" t="s">
        <v>25</v>
      </c>
      <c r="C4387" t="s">
        <v>65</v>
      </c>
      <c r="D4387">
        <v>10000440</v>
      </c>
      <c r="E4387">
        <v>10000440</v>
      </c>
      <c r="F4387">
        <v>2.359</v>
      </c>
      <c r="G4387">
        <v>50032558</v>
      </c>
      <c r="H4387">
        <v>1.2E-2</v>
      </c>
      <c r="I4387">
        <v>2022</v>
      </c>
      <c r="J4387" t="s">
        <v>167</v>
      </c>
      <c r="K4387" t="s">
        <v>48</v>
      </c>
      <c r="L4387" s="127">
        <v>0.3298611111111111</v>
      </c>
      <c r="M4387" t="s">
        <v>28</v>
      </c>
      <c r="N4387" t="s">
        <v>49</v>
      </c>
      <c r="O4387" t="s">
        <v>30</v>
      </c>
      <c r="P4387" t="s">
        <v>31</v>
      </c>
      <c r="Q4387" t="s">
        <v>41</v>
      </c>
      <c r="R4387" t="s">
        <v>33</v>
      </c>
      <c r="S4387" t="s">
        <v>42</v>
      </c>
      <c r="T4387" t="s">
        <v>35</v>
      </c>
      <c r="U4387" s="1" t="s">
        <v>36</v>
      </c>
      <c r="V4387">
        <v>2</v>
      </c>
      <c r="W4387">
        <v>0</v>
      </c>
      <c r="X4387">
        <v>0</v>
      </c>
      <c r="Y4387">
        <v>0</v>
      </c>
      <c r="Z4387">
        <v>0</v>
      </c>
    </row>
    <row r="4388" spans="1:26" x14ac:dyDescent="0.25">
      <c r="A4388">
        <v>107094725</v>
      </c>
      <c r="B4388" t="s">
        <v>44</v>
      </c>
      <c r="C4388" t="s">
        <v>45</v>
      </c>
      <c r="D4388">
        <v>50019060</v>
      </c>
      <c r="E4388">
        <v>50019060</v>
      </c>
      <c r="F4388">
        <v>3.956</v>
      </c>
      <c r="G4388">
        <v>50040495</v>
      </c>
      <c r="H4388">
        <v>8.9999999999999993E-3</v>
      </c>
      <c r="I4388">
        <v>2022</v>
      </c>
      <c r="J4388" t="s">
        <v>167</v>
      </c>
      <c r="K4388" t="s">
        <v>48</v>
      </c>
      <c r="L4388" s="127">
        <v>0.41597222222222219</v>
      </c>
      <c r="M4388" t="s">
        <v>28</v>
      </c>
      <c r="N4388" t="s">
        <v>49</v>
      </c>
      <c r="P4388" t="s">
        <v>54</v>
      </c>
      <c r="Q4388" t="s">
        <v>32</v>
      </c>
      <c r="R4388" t="s">
        <v>33</v>
      </c>
      <c r="S4388" t="s">
        <v>42</v>
      </c>
      <c r="T4388" t="s">
        <v>35</v>
      </c>
      <c r="U4388" s="1" t="s">
        <v>36</v>
      </c>
      <c r="V4388">
        <v>2</v>
      </c>
      <c r="W4388">
        <v>0</v>
      </c>
      <c r="X4388">
        <v>0</v>
      </c>
      <c r="Y4388">
        <v>0</v>
      </c>
      <c r="Z4388">
        <v>0</v>
      </c>
    </row>
    <row r="4389" spans="1:26" x14ac:dyDescent="0.25">
      <c r="A4389">
        <v>107094815</v>
      </c>
      <c r="B4389" t="s">
        <v>137</v>
      </c>
      <c r="C4389" t="s">
        <v>38</v>
      </c>
      <c r="D4389">
        <v>29000441</v>
      </c>
      <c r="E4389">
        <v>29000441</v>
      </c>
      <c r="F4389">
        <v>999.99900000000002</v>
      </c>
      <c r="G4389">
        <v>20000441</v>
      </c>
      <c r="H4389">
        <v>0</v>
      </c>
      <c r="I4389">
        <v>2022</v>
      </c>
      <c r="J4389" t="s">
        <v>167</v>
      </c>
      <c r="K4389" t="s">
        <v>48</v>
      </c>
      <c r="L4389" s="127">
        <v>0.6</v>
      </c>
      <c r="M4389" t="s">
        <v>28</v>
      </c>
      <c r="N4389" t="s">
        <v>29</v>
      </c>
      <c r="O4389" t="s">
        <v>30</v>
      </c>
      <c r="P4389" t="s">
        <v>31</v>
      </c>
      <c r="Q4389" t="s">
        <v>41</v>
      </c>
      <c r="R4389" t="s">
        <v>33</v>
      </c>
      <c r="S4389" t="s">
        <v>42</v>
      </c>
      <c r="T4389" t="s">
        <v>35</v>
      </c>
      <c r="U4389" s="1" t="s">
        <v>36</v>
      </c>
      <c r="V4389">
        <v>2</v>
      </c>
      <c r="W4389">
        <v>0</v>
      </c>
      <c r="X4389">
        <v>0</v>
      </c>
      <c r="Y4389">
        <v>0</v>
      </c>
      <c r="Z4389">
        <v>0</v>
      </c>
    </row>
    <row r="4390" spans="1:26" x14ac:dyDescent="0.25">
      <c r="A4390">
        <v>107094898</v>
      </c>
      <c r="B4390" t="s">
        <v>86</v>
      </c>
      <c r="C4390" t="s">
        <v>65</v>
      </c>
      <c r="D4390">
        <v>10000026</v>
      </c>
      <c r="E4390">
        <v>10000026</v>
      </c>
      <c r="F4390">
        <v>27.265999999999998</v>
      </c>
      <c r="G4390">
        <v>200400</v>
      </c>
      <c r="H4390">
        <v>0.5</v>
      </c>
      <c r="I4390">
        <v>2022</v>
      </c>
      <c r="J4390" t="s">
        <v>167</v>
      </c>
      <c r="K4390" t="s">
        <v>48</v>
      </c>
      <c r="L4390" s="127">
        <v>0.34583333333333338</v>
      </c>
      <c r="M4390" t="s">
        <v>28</v>
      </c>
      <c r="N4390" t="s">
        <v>49</v>
      </c>
      <c r="O4390" t="s">
        <v>30</v>
      </c>
      <c r="P4390" t="s">
        <v>54</v>
      </c>
      <c r="Q4390" t="s">
        <v>41</v>
      </c>
      <c r="R4390" t="s">
        <v>33</v>
      </c>
      <c r="S4390" t="s">
        <v>42</v>
      </c>
      <c r="T4390" t="s">
        <v>35</v>
      </c>
      <c r="U4390" s="1" t="s">
        <v>36</v>
      </c>
      <c r="V4390">
        <v>3</v>
      </c>
      <c r="W4390">
        <v>0</v>
      </c>
      <c r="X4390">
        <v>0</v>
      </c>
      <c r="Y4390">
        <v>0</v>
      </c>
      <c r="Z4390">
        <v>0</v>
      </c>
    </row>
    <row r="4391" spans="1:26" x14ac:dyDescent="0.25">
      <c r="A4391">
        <v>107094899</v>
      </c>
      <c r="B4391" t="s">
        <v>87</v>
      </c>
      <c r="C4391" t="s">
        <v>65</v>
      </c>
      <c r="D4391">
        <v>10000085</v>
      </c>
      <c r="E4391">
        <v>10000085</v>
      </c>
      <c r="F4391">
        <v>10.587999999999999</v>
      </c>
      <c r="G4391">
        <v>30000086</v>
      </c>
      <c r="H4391">
        <v>0.2</v>
      </c>
      <c r="I4391">
        <v>2022</v>
      </c>
      <c r="J4391" t="s">
        <v>167</v>
      </c>
      <c r="K4391" t="s">
        <v>27</v>
      </c>
      <c r="L4391" s="127">
        <v>0.44305555555555554</v>
      </c>
      <c r="M4391" t="s">
        <v>40</v>
      </c>
      <c r="N4391" t="s">
        <v>49</v>
      </c>
      <c r="O4391" t="s">
        <v>30</v>
      </c>
      <c r="P4391" t="s">
        <v>68</v>
      </c>
      <c r="Q4391" t="s">
        <v>41</v>
      </c>
      <c r="R4391" t="s">
        <v>33</v>
      </c>
      <c r="S4391" t="s">
        <v>42</v>
      </c>
      <c r="T4391" t="s">
        <v>35</v>
      </c>
      <c r="U4391" s="1" t="s">
        <v>43</v>
      </c>
      <c r="V4391">
        <v>2</v>
      </c>
      <c r="W4391">
        <v>0</v>
      </c>
      <c r="X4391">
        <v>0</v>
      </c>
      <c r="Y4391">
        <v>0</v>
      </c>
      <c r="Z4391">
        <v>1</v>
      </c>
    </row>
    <row r="4392" spans="1:26" x14ac:dyDescent="0.25">
      <c r="A4392">
        <v>107094905</v>
      </c>
      <c r="B4392" t="s">
        <v>107</v>
      </c>
      <c r="C4392" t="s">
        <v>122</v>
      </c>
      <c r="D4392">
        <v>40001136</v>
      </c>
      <c r="E4392">
        <v>40001136</v>
      </c>
      <c r="F4392">
        <v>0.38800000000000001</v>
      </c>
      <c r="G4392">
        <v>40001222</v>
      </c>
      <c r="H4392">
        <v>2.8000000000000001E-2</v>
      </c>
      <c r="I4392">
        <v>2022</v>
      </c>
      <c r="J4392" t="s">
        <v>167</v>
      </c>
      <c r="K4392" t="s">
        <v>53</v>
      </c>
      <c r="L4392" s="127">
        <v>0.65972222222222221</v>
      </c>
      <c r="M4392" t="s">
        <v>28</v>
      </c>
      <c r="N4392" t="s">
        <v>49</v>
      </c>
      <c r="O4392" t="s">
        <v>30</v>
      </c>
      <c r="P4392" t="s">
        <v>68</v>
      </c>
      <c r="Q4392" t="s">
        <v>41</v>
      </c>
      <c r="R4392" t="s">
        <v>33</v>
      </c>
      <c r="S4392" t="s">
        <v>42</v>
      </c>
      <c r="T4392" t="s">
        <v>35</v>
      </c>
      <c r="U4392" s="1" t="s">
        <v>36</v>
      </c>
      <c r="V4392">
        <v>6</v>
      </c>
      <c r="W4392">
        <v>0</v>
      </c>
      <c r="X4392">
        <v>0</v>
      </c>
      <c r="Y4392">
        <v>0</v>
      </c>
      <c r="Z4392">
        <v>0</v>
      </c>
    </row>
    <row r="4393" spans="1:26" x14ac:dyDescent="0.25">
      <c r="A4393">
        <v>107094921</v>
      </c>
      <c r="B4393" t="s">
        <v>96</v>
      </c>
      <c r="C4393" t="s">
        <v>38</v>
      </c>
      <c r="D4393">
        <v>20000052</v>
      </c>
      <c r="E4393">
        <v>20000052</v>
      </c>
      <c r="F4393">
        <v>17.992999999999999</v>
      </c>
      <c r="G4393">
        <v>40001632</v>
      </c>
      <c r="H4393">
        <v>0.3</v>
      </c>
      <c r="I4393">
        <v>2022</v>
      </c>
      <c r="J4393" t="s">
        <v>167</v>
      </c>
      <c r="K4393" t="s">
        <v>39</v>
      </c>
      <c r="L4393" s="127">
        <v>0.1125</v>
      </c>
      <c r="M4393" t="s">
        <v>28</v>
      </c>
      <c r="N4393" t="s">
        <v>49</v>
      </c>
      <c r="O4393" t="s">
        <v>30</v>
      </c>
      <c r="P4393" t="s">
        <v>68</v>
      </c>
      <c r="Q4393" t="s">
        <v>41</v>
      </c>
      <c r="R4393" t="s">
        <v>33</v>
      </c>
      <c r="S4393" t="s">
        <v>42</v>
      </c>
      <c r="T4393" t="s">
        <v>57</v>
      </c>
      <c r="U4393" s="1" t="s">
        <v>36</v>
      </c>
      <c r="V4393">
        <v>1</v>
      </c>
      <c r="W4393">
        <v>0</v>
      </c>
      <c r="X4393">
        <v>0</v>
      </c>
      <c r="Y4393">
        <v>0</v>
      </c>
      <c r="Z4393">
        <v>0</v>
      </c>
    </row>
    <row r="4394" spans="1:26" x14ac:dyDescent="0.25">
      <c r="A4394">
        <v>107094928</v>
      </c>
      <c r="B4394" t="s">
        <v>86</v>
      </c>
      <c r="C4394" t="s">
        <v>65</v>
      </c>
      <c r="D4394">
        <v>10000026</v>
      </c>
      <c r="E4394">
        <v>10000026</v>
      </c>
      <c r="F4394">
        <v>24.937999999999999</v>
      </c>
      <c r="G4394">
        <v>30000146</v>
      </c>
      <c r="H4394">
        <v>0.2</v>
      </c>
      <c r="I4394">
        <v>2022</v>
      </c>
      <c r="J4394" t="s">
        <v>167</v>
      </c>
      <c r="K4394" t="s">
        <v>55</v>
      </c>
      <c r="L4394" s="127">
        <v>1.6666666666666666E-2</v>
      </c>
      <c r="M4394" t="s">
        <v>28</v>
      </c>
      <c r="N4394" t="s">
        <v>49</v>
      </c>
      <c r="O4394" t="s">
        <v>30</v>
      </c>
      <c r="P4394" t="s">
        <v>31</v>
      </c>
      <c r="Q4394" t="s">
        <v>41</v>
      </c>
      <c r="R4394" t="s">
        <v>33</v>
      </c>
      <c r="S4394" t="s">
        <v>42</v>
      </c>
      <c r="T4394" t="s">
        <v>57</v>
      </c>
      <c r="U4394" s="1" t="s">
        <v>43</v>
      </c>
      <c r="V4394">
        <v>1</v>
      </c>
      <c r="W4394">
        <v>0</v>
      </c>
      <c r="X4394">
        <v>0</v>
      </c>
      <c r="Y4394">
        <v>0</v>
      </c>
      <c r="Z4394">
        <v>1</v>
      </c>
    </row>
    <row r="4395" spans="1:26" x14ac:dyDescent="0.25">
      <c r="A4395">
        <v>107094931</v>
      </c>
      <c r="B4395" t="s">
        <v>104</v>
      </c>
      <c r="C4395" t="s">
        <v>65</v>
      </c>
      <c r="D4395">
        <v>10000026</v>
      </c>
      <c r="E4395">
        <v>10000026</v>
      </c>
      <c r="F4395">
        <v>6.1230000000000002</v>
      </c>
      <c r="G4395">
        <v>200460</v>
      </c>
      <c r="H4395">
        <v>0.6</v>
      </c>
      <c r="I4395">
        <v>2022</v>
      </c>
      <c r="J4395" t="s">
        <v>167</v>
      </c>
      <c r="K4395" t="s">
        <v>55</v>
      </c>
      <c r="L4395" s="127">
        <v>0.45555555555555555</v>
      </c>
      <c r="M4395" t="s">
        <v>28</v>
      </c>
      <c r="N4395" t="s">
        <v>49</v>
      </c>
      <c r="O4395" t="s">
        <v>30</v>
      </c>
      <c r="P4395" t="s">
        <v>54</v>
      </c>
      <c r="Q4395" t="s">
        <v>41</v>
      </c>
      <c r="R4395" t="s">
        <v>33</v>
      </c>
      <c r="S4395" t="s">
        <v>42</v>
      </c>
      <c r="T4395" t="s">
        <v>35</v>
      </c>
      <c r="U4395" s="1" t="s">
        <v>36</v>
      </c>
      <c r="V4395">
        <v>3</v>
      </c>
      <c r="W4395">
        <v>0</v>
      </c>
      <c r="X4395">
        <v>0</v>
      </c>
      <c r="Y4395">
        <v>0</v>
      </c>
      <c r="Z4395">
        <v>0</v>
      </c>
    </row>
    <row r="4396" spans="1:26" x14ac:dyDescent="0.25">
      <c r="A4396">
        <v>107094952</v>
      </c>
      <c r="B4396" t="s">
        <v>25</v>
      </c>
      <c r="C4396" t="s">
        <v>65</v>
      </c>
      <c r="D4396">
        <v>10000040</v>
      </c>
      <c r="E4396">
        <v>10000040</v>
      </c>
      <c r="F4396">
        <v>19.911999999999999</v>
      </c>
      <c r="G4396">
        <v>40005220</v>
      </c>
      <c r="H4396">
        <v>1</v>
      </c>
      <c r="I4396">
        <v>2022</v>
      </c>
      <c r="J4396" t="s">
        <v>167</v>
      </c>
      <c r="K4396" t="s">
        <v>39</v>
      </c>
      <c r="L4396" s="127">
        <v>0.67013888888888884</v>
      </c>
      <c r="M4396" t="s">
        <v>28</v>
      </c>
      <c r="N4396" t="s">
        <v>49</v>
      </c>
      <c r="O4396" t="s">
        <v>30</v>
      </c>
      <c r="P4396" t="s">
        <v>31</v>
      </c>
      <c r="Q4396" t="s">
        <v>41</v>
      </c>
      <c r="R4396" t="s">
        <v>33</v>
      </c>
      <c r="S4396" t="s">
        <v>42</v>
      </c>
      <c r="T4396" t="s">
        <v>35</v>
      </c>
      <c r="U4396" s="1" t="s">
        <v>36</v>
      </c>
      <c r="V4396">
        <v>2</v>
      </c>
      <c r="W4396">
        <v>0</v>
      </c>
      <c r="X4396">
        <v>0</v>
      </c>
      <c r="Y4396">
        <v>0</v>
      </c>
      <c r="Z4396">
        <v>0</v>
      </c>
    </row>
    <row r="4397" spans="1:26" x14ac:dyDescent="0.25">
      <c r="A4397">
        <v>107094953</v>
      </c>
      <c r="B4397" t="s">
        <v>86</v>
      </c>
      <c r="C4397" t="s">
        <v>65</v>
      </c>
      <c r="D4397">
        <v>10000026</v>
      </c>
      <c r="E4397">
        <v>10000026</v>
      </c>
      <c r="F4397">
        <v>26.765999999999998</v>
      </c>
      <c r="G4397">
        <v>200400</v>
      </c>
      <c r="H4397">
        <v>1</v>
      </c>
      <c r="I4397">
        <v>2022</v>
      </c>
      <c r="J4397" t="s">
        <v>167</v>
      </c>
      <c r="K4397" t="s">
        <v>39</v>
      </c>
      <c r="L4397" s="127">
        <v>0.76527777777777783</v>
      </c>
      <c r="M4397" t="s">
        <v>28</v>
      </c>
      <c r="N4397" t="s">
        <v>49</v>
      </c>
      <c r="O4397" t="s">
        <v>30</v>
      </c>
      <c r="P4397" t="s">
        <v>31</v>
      </c>
      <c r="Q4397" t="s">
        <v>41</v>
      </c>
      <c r="R4397" t="s">
        <v>33</v>
      </c>
      <c r="S4397" t="s">
        <v>42</v>
      </c>
      <c r="T4397" t="s">
        <v>35</v>
      </c>
      <c r="U4397" s="1" t="s">
        <v>36</v>
      </c>
      <c r="V4397">
        <v>6</v>
      </c>
      <c r="W4397">
        <v>0</v>
      </c>
      <c r="X4397">
        <v>0</v>
      </c>
      <c r="Y4397">
        <v>0</v>
      </c>
      <c r="Z4397">
        <v>0</v>
      </c>
    </row>
    <row r="4398" spans="1:26" x14ac:dyDescent="0.25">
      <c r="A4398">
        <v>107094999</v>
      </c>
      <c r="B4398" t="s">
        <v>81</v>
      </c>
      <c r="C4398" t="s">
        <v>65</v>
      </c>
      <c r="D4398">
        <v>10000077</v>
      </c>
      <c r="E4398">
        <v>10000077</v>
      </c>
      <c r="F4398">
        <v>22.954999999999998</v>
      </c>
      <c r="G4398">
        <v>50011776</v>
      </c>
      <c r="H4398">
        <v>4.0000000000000001E-3</v>
      </c>
      <c r="I4398">
        <v>2022</v>
      </c>
      <c r="J4398" t="s">
        <v>167</v>
      </c>
      <c r="K4398" t="s">
        <v>39</v>
      </c>
      <c r="L4398" s="127">
        <v>0.79652777777777783</v>
      </c>
      <c r="M4398" t="s">
        <v>28</v>
      </c>
      <c r="N4398" t="s">
        <v>29</v>
      </c>
      <c r="O4398" t="s">
        <v>30</v>
      </c>
      <c r="P4398" t="s">
        <v>31</v>
      </c>
      <c r="Q4398" t="s">
        <v>41</v>
      </c>
      <c r="R4398" t="s">
        <v>71</v>
      </c>
      <c r="S4398" t="s">
        <v>42</v>
      </c>
      <c r="T4398" t="s">
        <v>52</v>
      </c>
      <c r="U4398" s="1" t="s">
        <v>36</v>
      </c>
      <c r="V4398">
        <v>2</v>
      </c>
      <c r="W4398">
        <v>0</v>
      </c>
      <c r="X4398">
        <v>0</v>
      </c>
      <c r="Y4398">
        <v>0</v>
      </c>
      <c r="Z4398">
        <v>0</v>
      </c>
    </row>
    <row r="4399" spans="1:26" x14ac:dyDescent="0.25">
      <c r="A4399">
        <v>107095031</v>
      </c>
      <c r="B4399" t="s">
        <v>86</v>
      </c>
      <c r="C4399" t="s">
        <v>65</v>
      </c>
      <c r="D4399">
        <v>10000026</v>
      </c>
      <c r="E4399">
        <v>10000026</v>
      </c>
      <c r="F4399">
        <v>25.238</v>
      </c>
      <c r="G4399">
        <v>30000146</v>
      </c>
      <c r="H4399">
        <v>0.1</v>
      </c>
      <c r="I4399">
        <v>2022</v>
      </c>
      <c r="J4399" t="s">
        <v>167</v>
      </c>
      <c r="K4399" t="s">
        <v>27</v>
      </c>
      <c r="L4399" s="127">
        <v>0.70972222222222225</v>
      </c>
      <c r="M4399" t="s">
        <v>28</v>
      </c>
      <c r="N4399" t="s">
        <v>49</v>
      </c>
      <c r="O4399" t="s">
        <v>30</v>
      </c>
      <c r="P4399" t="s">
        <v>31</v>
      </c>
      <c r="Q4399" t="s">
        <v>41</v>
      </c>
      <c r="R4399" t="s">
        <v>33</v>
      </c>
      <c r="S4399" t="s">
        <v>42</v>
      </c>
      <c r="T4399" t="s">
        <v>35</v>
      </c>
      <c r="U4399" s="1" t="s">
        <v>36</v>
      </c>
      <c r="V4399">
        <v>4</v>
      </c>
      <c r="W4399">
        <v>0</v>
      </c>
      <c r="X4399">
        <v>0</v>
      </c>
      <c r="Y4399">
        <v>0</v>
      </c>
      <c r="Z4399">
        <v>0</v>
      </c>
    </row>
    <row r="4400" spans="1:26" x14ac:dyDescent="0.25">
      <c r="A4400">
        <v>107095033</v>
      </c>
      <c r="B4400" t="s">
        <v>86</v>
      </c>
      <c r="C4400" t="s">
        <v>65</v>
      </c>
      <c r="D4400">
        <v>10000026</v>
      </c>
      <c r="E4400">
        <v>10000026</v>
      </c>
      <c r="F4400">
        <v>26.765999999999998</v>
      </c>
      <c r="G4400">
        <v>200400</v>
      </c>
      <c r="H4400">
        <v>1</v>
      </c>
      <c r="I4400">
        <v>2022</v>
      </c>
      <c r="J4400" t="s">
        <v>167</v>
      </c>
      <c r="K4400" t="s">
        <v>39</v>
      </c>
      <c r="L4400" s="127">
        <v>0.77222222222222225</v>
      </c>
      <c r="M4400" t="s">
        <v>28</v>
      </c>
      <c r="N4400" t="s">
        <v>49</v>
      </c>
      <c r="O4400" t="s">
        <v>30</v>
      </c>
      <c r="P4400" t="s">
        <v>31</v>
      </c>
      <c r="Q4400" t="s">
        <v>41</v>
      </c>
      <c r="R4400" t="s">
        <v>33</v>
      </c>
      <c r="S4400" t="s">
        <v>42</v>
      </c>
      <c r="T4400" t="s">
        <v>35</v>
      </c>
      <c r="U4400" s="1" t="s">
        <v>36</v>
      </c>
      <c r="V4400">
        <v>7</v>
      </c>
      <c r="W4400">
        <v>0</v>
      </c>
      <c r="X4400">
        <v>0</v>
      </c>
      <c r="Y4400">
        <v>0</v>
      </c>
      <c r="Z4400">
        <v>0</v>
      </c>
    </row>
    <row r="4401" spans="1:26" x14ac:dyDescent="0.25">
      <c r="A4401">
        <v>107095044</v>
      </c>
      <c r="B4401" t="s">
        <v>114</v>
      </c>
      <c r="C4401" t="s">
        <v>65</v>
      </c>
      <c r="D4401">
        <v>10000095</v>
      </c>
      <c r="E4401">
        <v>10000095</v>
      </c>
      <c r="F4401">
        <v>0.32</v>
      </c>
      <c r="G4401">
        <v>200780</v>
      </c>
      <c r="H4401">
        <v>0.5</v>
      </c>
      <c r="I4401">
        <v>2022</v>
      </c>
      <c r="J4401" t="s">
        <v>167</v>
      </c>
      <c r="K4401" t="s">
        <v>58</v>
      </c>
      <c r="L4401" s="127">
        <v>0.44513888888888892</v>
      </c>
      <c r="M4401" t="s">
        <v>28</v>
      </c>
      <c r="N4401" t="s">
        <v>29</v>
      </c>
      <c r="O4401" t="s">
        <v>30</v>
      </c>
      <c r="P4401" t="s">
        <v>31</v>
      </c>
      <c r="Q4401" t="s">
        <v>32</v>
      </c>
      <c r="R4401" t="s">
        <v>33</v>
      </c>
      <c r="S4401" t="s">
        <v>42</v>
      </c>
      <c r="T4401" t="s">
        <v>35</v>
      </c>
      <c r="U4401" s="1" t="s">
        <v>36</v>
      </c>
      <c r="V4401">
        <v>1</v>
      </c>
      <c r="W4401">
        <v>0</v>
      </c>
      <c r="X4401">
        <v>0</v>
      </c>
      <c r="Y4401">
        <v>0</v>
      </c>
      <c r="Z4401">
        <v>0</v>
      </c>
    </row>
    <row r="4402" spans="1:26" x14ac:dyDescent="0.25">
      <c r="A4402">
        <v>107095101</v>
      </c>
      <c r="B4402" t="s">
        <v>104</v>
      </c>
      <c r="C4402" t="s">
        <v>65</v>
      </c>
      <c r="D4402">
        <v>10000026</v>
      </c>
      <c r="E4402">
        <v>10000026</v>
      </c>
      <c r="F4402">
        <v>5.0179999999999998</v>
      </c>
      <c r="G4402">
        <v>200450</v>
      </c>
      <c r="H4402">
        <v>0.5</v>
      </c>
      <c r="I4402">
        <v>2022</v>
      </c>
      <c r="J4402" t="s">
        <v>167</v>
      </c>
      <c r="K4402" t="s">
        <v>48</v>
      </c>
      <c r="L4402" s="127">
        <v>0.47152777777777777</v>
      </c>
      <c r="M4402" t="s">
        <v>28</v>
      </c>
      <c r="N4402" t="s">
        <v>49</v>
      </c>
      <c r="O4402" t="s">
        <v>30</v>
      </c>
      <c r="P4402" t="s">
        <v>31</v>
      </c>
      <c r="Q4402" t="s">
        <v>41</v>
      </c>
      <c r="R4402" t="s">
        <v>33</v>
      </c>
      <c r="S4402" t="s">
        <v>42</v>
      </c>
      <c r="T4402" t="s">
        <v>35</v>
      </c>
      <c r="U4402" s="1" t="s">
        <v>36</v>
      </c>
      <c r="V4402">
        <v>4</v>
      </c>
      <c r="W4402">
        <v>0</v>
      </c>
      <c r="X4402">
        <v>0</v>
      </c>
      <c r="Y4402">
        <v>0</v>
      </c>
      <c r="Z4402">
        <v>0</v>
      </c>
    </row>
    <row r="4403" spans="1:26" x14ac:dyDescent="0.25">
      <c r="A4403">
        <v>107095134</v>
      </c>
      <c r="B4403" t="s">
        <v>117</v>
      </c>
      <c r="C4403" t="s">
        <v>65</v>
      </c>
      <c r="D4403">
        <v>10000077</v>
      </c>
      <c r="E4403">
        <v>10000077</v>
      </c>
      <c r="F4403">
        <v>20.728999999999999</v>
      </c>
      <c r="G4403">
        <v>10000040</v>
      </c>
      <c r="H4403">
        <v>0.2</v>
      </c>
      <c r="I4403">
        <v>2022</v>
      </c>
      <c r="J4403" t="s">
        <v>167</v>
      </c>
      <c r="K4403" t="s">
        <v>27</v>
      </c>
      <c r="L4403" s="127">
        <v>0.73402777777777783</v>
      </c>
      <c r="M4403" t="s">
        <v>28</v>
      </c>
      <c r="N4403" t="s">
        <v>49</v>
      </c>
      <c r="O4403" t="s">
        <v>30</v>
      </c>
      <c r="P4403" t="s">
        <v>54</v>
      </c>
      <c r="Q4403" t="s">
        <v>41</v>
      </c>
      <c r="R4403" t="s">
        <v>33</v>
      </c>
      <c r="S4403" t="s">
        <v>42</v>
      </c>
      <c r="T4403" t="s">
        <v>35</v>
      </c>
      <c r="U4403" s="1" t="s">
        <v>36</v>
      </c>
      <c r="V4403">
        <v>3</v>
      </c>
      <c r="W4403">
        <v>0</v>
      </c>
      <c r="X4403">
        <v>0</v>
      </c>
      <c r="Y4403">
        <v>0</v>
      </c>
      <c r="Z4403">
        <v>0</v>
      </c>
    </row>
    <row r="4404" spans="1:26" x14ac:dyDescent="0.25">
      <c r="A4404">
        <v>107095147</v>
      </c>
      <c r="B4404" t="s">
        <v>25</v>
      </c>
      <c r="C4404" t="s">
        <v>38</v>
      </c>
      <c r="D4404">
        <v>20000001</v>
      </c>
      <c r="E4404">
        <v>20000001</v>
      </c>
      <c r="F4404">
        <v>999.99900000000002</v>
      </c>
      <c r="G4404">
        <v>29000070</v>
      </c>
      <c r="H4404">
        <v>3.7999999999999999E-2</v>
      </c>
      <c r="I4404">
        <v>2022</v>
      </c>
      <c r="J4404" t="s">
        <v>167</v>
      </c>
      <c r="K4404" t="s">
        <v>53</v>
      </c>
      <c r="L4404" s="127">
        <v>0.74583333333333324</v>
      </c>
      <c r="M4404" t="s">
        <v>28</v>
      </c>
      <c r="N4404" t="s">
        <v>49</v>
      </c>
      <c r="O4404" t="s">
        <v>30</v>
      </c>
      <c r="P4404" t="s">
        <v>31</v>
      </c>
      <c r="Q4404" t="s">
        <v>41</v>
      </c>
      <c r="R4404" t="s">
        <v>33</v>
      </c>
      <c r="S4404" t="s">
        <v>42</v>
      </c>
      <c r="T4404" t="s">
        <v>35</v>
      </c>
      <c r="U4404" s="1" t="s">
        <v>36</v>
      </c>
      <c r="V4404">
        <v>2</v>
      </c>
      <c r="W4404">
        <v>0</v>
      </c>
      <c r="X4404">
        <v>0</v>
      </c>
      <c r="Y4404">
        <v>0</v>
      </c>
      <c r="Z4404">
        <v>0</v>
      </c>
    </row>
    <row r="4405" spans="1:26" x14ac:dyDescent="0.25">
      <c r="A4405">
        <v>107095191</v>
      </c>
      <c r="B4405" t="s">
        <v>86</v>
      </c>
      <c r="C4405" t="s">
        <v>65</v>
      </c>
      <c r="D4405">
        <v>10000026</v>
      </c>
      <c r="E4405">
        <v>10000026</v>
      </c>
      <c r="F4405">
        <v>27.959</v>
      </c>
      <c r="G4405">
        <v>30000280</v>
      </c>
      <c r="H4405">
        <v>0.3</v>
      </c>
      <c r="I4405">
        <v>2022</v>
      </c>
      <c r="J4405" t="s">
        <v>167</v>
      </c>
      <c r="K4405" t="s">
        <v>48</v>
      </c>
      <c r="L4405" s="127">
        <v>0.5625</v>
      </c>
      <c r="M4405" t="s">
        <v>28</v>
      </c>
      <c r="N4405" t="s">
        <v>49</v>
      </c>
      <c r="O4405" t="s">
        <v>30</v>
      </c>
      <c r="P4405" t="s">
        <v>31</v>
      </c>
      <c r="Q4405" t="s">
        <v>41</v>
      </c>
      <c r="R4405" t="s">
        <v>33</v>
      </c>
      <c r="S4405" t="s">
        <v>42</v>
      </c>
      <c r="T4405" t="s">
        <v>35</v>
      </c>
      <c r="U4405" s="1" t="s">
        <v>36</v>
      </c>
      <c r="V4405">
        <v>4</v>
      </c>
      <c r="W4405">
        <v>0</v>
      </c>
      <c r="X4405">
        <v>0</v>
      </c>
      <c r="Y4405">
        <v>0</v>
      </c>
      <c r="Z4405">
        <v>0</v>
      </c>
    </row>
    <row r="4406" spans="1:26" x14ac:dyDescent="0.25">
      <c r="A4406">
        <v>107095195</v>
      </c>
      <c r="B4406" t="s">
        <v>114</v>
      </c>
      <c r="C4406" t="s">
        <v>65</v>
      </c>
      <c r="D4406">
        <v>10000095</v>
      </c>
      <c r="E4406">
        <v>10000095</v>
      </c>
      <c r="F4406">
        <v>1.8069999999999999</v>
      </c>
      <c r="G4406">
        <v>200800</v>
      </c>
      <c r="H4406">
        <v>0</v>
      </c>
      <c r="I4406">
        <v>2022</v>
      </c>
      <c r="J4406" t="s">
        <v>167</v>
      </c>
      <c r="K4406" t="s">
        <v>58</v>
      </c>
      <c r="L4406" s="127">
        <v>0.9916666666666667</v>
      </c>
      <c r="M4406" t="s">
        <v>28</v>
      </c>
      <c r="N4406" t="s">
        <v>49</v>
      </c>
      <c r="O4406" t="s">
        <v>30</v>
      </c>
      <c r="P4406" t="s">
        <v>54</v>
      </c>
      <c r="Q4406" t="s">
        <v>41</v>
      </c>
      <c r="R4406" t="s">
        <v>33</v>
      </c>
      <c r="S4406" t="s">
        <v>42</v>
      </c>
      <c r="T4406" t="s">
        <v>57</v>
      </c>
      <c r="U4406" s="1" t="s">
        <v>64</v>
      </c>
      <c r="V4406">
        <v>3</v>
      </c>
      <c r="W4406">
        <v>0</v>
      </c>
      <c r="X4406">
        <v>0</v>
      </c>
      <c r="Y4406">
        <v>2</v>
      </c>
      <c r="Z4406">
        <v>0</v>
      </c>
    </row>
    <row r="4407" spans="1:26" x14ac:dyDescent="0.25">
      <c r="A4407">
        <v>107095204</v>
      </c>
      <c r="B4407" t="s">
        <v>94</v>
      </c>
      <c r="C4407" t="s">
        <v>122</v>
      </c>
      <c r="D4407">
        <v>40001874</v>
      </c>
      <c r="E4407">
        <v>40001874</v>
      </c>
      <c r="F4407">
        <v>0.92300000000000004</v>
      </c>
      <c r="G4407">
        <v>40001798</v>
      </c>
      <c r="H4407">
        <v>0.1</v>
      </c>
      <c r="I4407">
        <v>2022</v>
      </c>
      <c r="J4407" t="s">
        <v>167</v>
      </c>
      <c r="K4407" t="s">
        <v>53</v>
      </c>
      <c r="L4407" s="127">
        <v>0.94374999999999998</v>
      </c>
      <c r="M4407" t="s">
        <v>28</v>
      </c>
      <c r="N4407" t="s">
        <v>29</v>
      </c>
      <c r="O4407" t="s">
        <v>30</v>
      </c>
      <c r="P4407" t="s">
        <v>31</v>
      </c>
      <c r="Q4407" t="s">
        <v>41</v>
      </c>
      <c r="R4407" t="s">
        <v>33</v>
      </c>
      <c r="S4407" t="s">
        <v>42</v>
      </c>
      <c r="T4407" t="s">
        <v>57</v>
      </c>
      <c r="U4407" s="1" t="s">
        <v>36</v>
      </c>
      <c r="V4407">
        <v>1</v>
      </c>
      <c r="W4407">
        <v>0</v>
      </c>
      <c r="X4407">
        <v>0</v>
      </c>
      <c r="Y4407">
        <v>0</v>
      </c>
      <c r="Z4407">
        <v>0</v>
      </c>
    </row>
    <row r="4408" spans="1:26" x14ac:dyDescent="0.25">
      <c r="A4408">
        <v>107095288</v>
      </c>
      <c r="B4408" t="s">
        <v>117</v>
      </c>
      <c r="C4408" t="s">
        <v>65</v>
      </c>
      <c r="D4408">
        <v>10000077</v>
      </c>
      <c r="E4408">
        <v>10000077</v>
      </c>
      <c r="F4408">
        <v>20.155999999999999</v>
      </c>
      <c r="G4408">
        <v>200500</v>
      </c>
      <c r="H4408">
        <v>0.4</v>
      </c>
      <c r="I4408">
        <v>2022</v>
      </c>
      <c r="J4408" t="s">
        <v>167</v>
      </c>
      <c r="K4408" t="s">
        <v>39</v>
      </c>
      <c r="L4408" s="127">
        <v>0.77013888888888893</v>
      </c>
      <c r="M4408" t="s">
        <v>28</v>
      </c>
      <c r="N4408" t="s">
        <v>49</v>
      </c>
      <c r="O4408" t="s">
        <v>30</v>
      </c>
      <c r="P4408" t="s">
        <v>31</v>
      </c>
      <c r="Q4408" t="s">
        <v>41</v>
      </c>
      <c r="R4408" t="s">
        <v>33</v>
      </c>
      <c r="S4408" t="s">
        <v>42</v>
      </c>
      <c r="T4408" t="s">
        <v>35</v>
      </c>
      <c r="U4408" s="1" t="s">
        <v>43</v>
      </c>
      <c r="V4408">
        <v>4</v>
      </c>
      <c r="W4408">
        <v>0</v>
      </c>
      <c r="X4408">
        <v>0</v>
      </c>
      <c r="Y4408">
        <v>0</v>
      </c>
      <c r="Z4408">
        <v>3</v>
      </c>
    </row>
    <row r="4409" spans="1:26" x14ac:dyDescent="0.25">
      <c r="A4409">
        <v>107095398</v>
      </c>
      <c r="B4409" t="s">
        <v>117</v>
      </c>
      <c r="C4409" t="s">
        <v>65</v>
      </c>
      <c r="D4409">
        <v>10000077</v>
      </c>
      <c r="E4409">
        <v>10000077</v>
      </c>
      <c r="F4409">
        <v>19.797000000000001</v>
      </c>
      <c r="G4409">
        <v>40002321</v>
      </c>
      <c r="H4409">
        <v>0.15</v>
      </c>
      <c r="I4409">
        <v>2022</v>
      </c>
      <c r="J4409" t="s">
        <v>167</v>
      </c>
      <c r="K4409" t="s">
        <v>48</v>
      </c>
      <c r="L4409" s="127">
        <v>0.64097222222222217</v>
      </c>
      <c r="M4409" t="s">
        <v>28</v>
      </c>
      <c r="N4409" t="s">
        <v>49</v>
      </c>
      <c r="O4409" t="s">
        <v>30</v>
      </c>
      <c r="P4409" t="s">
        <v>31</v>
      </c>
      <c r="Q4409" t="s">
        <v>41</v>
      </c>
      <c r="R4409" t="s">
        <v>33</v>
      </c>
      <c r="S4409" t="s">
        <v>42</v>
      </c>
      <c r="T4409" t="s">
        <v>35</v>
      </c>
      <c r="U4409" s="1" t="s">
        <v>64</v>
      </c>
      <c r="V4409">
        <v>5</v>
      </c>
      <c r="W4409">
        <v>0</v>
      </c>
      <c r="X4409">
        <v>0</v>
      </c>
      <c r="Y4409">
        <v>1</v>
      </c>
      <c r="Z4409">
        <v>1</v>
      </c>
    </row>
    <row r="4410" spans="1:26" x14ac:dyDescent="0.25">
      <c r="A4410">
        <v>107095404</v>
      </c>
      <c r="B4410" t="s">
        <v>81</v>
      </c>
      <c r="C4410" t="s">
        <v>65</v>
      </c>
      <c r="D4410">
        <v>10000485</v>
      </c>
      <c r="E4410">
        <v>10800485</v>
      </c>
      <c r="F4410">
        <v>30.632000000000001</v>
      </c>
      <c r="G4410">
        <v>50015657</v>
      </c>
      <c r="H4410">
        <v>7.5999999999999998E-2</v>
      </c>
      <c r="I4410">
        <v>2022</v>
      </c>
      <c r="J4410" t="s">
        <v>167</v>
      </c>
      <c r="K4410" t="s">
        <v>53</v>
      </c>
      <c r="L4410" s="127">
        <v>0.77638888888888891</v>
      </c>
      <c r="M4410" t="s">
        <v>28</v>
      </c>
      <c r="N4410" t="s">
        <v>49</v>
      </c>
      <c r="O4410" t="s">
        <v>30</v>
      </c>
      <c r="P4410" t="s">
        <v>31</v>
      </c>
      <c r="Q4410" t="s">
        <v>41</v>
      </c>
      <c r="R4410" t="s">
        <v>70</v>
      </c>
      <c r="S4410" t="s">
        <v>42</v>
      </c>
      <c r="T4410" t="s">
        <v>35</v>
      </c>
      <c r="U4410" s="1" t="s">
        <v>36</v>
      </c>
      <c r="V4410">
        <v>2</v>
      </c>
      <c r="W4410">
        <v>0</v>
      </c>
      <c r="X4410">
        <v>0</v>
      </c>
      <c r="Y4410">
        <v>0</v>
      </c>
      <c r="Z4410">
        <v>0</v>
      </c>
    </row>
    <row r="4411" spans="1:26" x14ac:dyDescent="0.25">
      <c r="A4411">
        <v>107095411</v>
      </c>
      <c r="B4411" t="s">
        <v>109</v>
      </c>
      <c r="C4411" t="s">
        <v>67</v>
      </c>
      <c r="D4411">
        <v>30000710</v>
      </c>
      <c r="E4411">
        <v>30000710</v>
      </c>
      <c r="F4411">
        <v>8.548</v>
      </c>
      <c r="G4411">
        <v>40001165</v>
      </c>
      <c r="H4411">
        <v>8.9999999999999993E-3</v>
      </c>
      <c r="I4411">
        <v>2022</v>
      </c>
      <c r="J4411" t="s">
        <v>167</v>
      </c>
      <c r="K4411" t="s">
        <v>39</v>
      </c>
      <c r="L4411" s="127">
        <v>0.45</v>
      </c>
      <c r="M4411" t="s">
        <v>40</v>
      </c>
      <c r="N4411" t="s">
        <v>49</v>
      </c>
      <c r="O4411" t="s">
        <v>30</v>
      </c>
      <c r="P4411" t="s">
        <v>54</v>
      </c>
      <c r="Q4411" t="s">
        <v>41</v>
      </c>
      <c r="R4411" t="s">
        <v>72</v>
      </c>
      <c r="S4411" t="s">
        <v>42</v>
      </c>
      <c r="T4411" t="s">
        <v>35</v>
      </c>
      <c r="U4411" s="1" t="s">
        <v>36</v>
      </c>
      <c r="V4411">
        <v>2</v>
      </c>
      <c r="W4411">
        <v>0</v>
      </c>
      <c r="X4411">
        <v>0</v>
      </c>
      <c r="Y4411">
        <v>0</v>
      </c>
      <c r="Z4411">
        <v>0</v>
      </c>
    </row>
    <row r="4412" spans="1:26" x14ac:dyDescent="0.25">
      <c r="A4412">
        <v>107095415</v>
      </c>
      <c r="B4412" t="s">
        <v>86</v>
      </c>
      <c r="C4412" t="s">
        <v>65</v>
      </c>
      <c r="D4412">
        <v>10000026</v>
      </c>
      <c r="E4412">
        <v>10000026</v>
      </c>
      <c r="F4412">
        <v>22.757999999999999</v>
      </c>
      <c r="G4412">
        <v>200355</v>
      </c>
      <c r="H4412">
        <v>0.5</v>
      </c>
      <c r="I4412">
        <v>2022</v>
      </c>
      <c r="J4412" t="s">
        <v>167</v>
      </c>
      <c r="K4412" t="s">
        <v>55</v>
      </c>
      <c r="L4412" s="127">
        <v>0.23194444444444443</v>
      </c>
      <c r="M4412" t="s">
        <v>28</v>
      </c>
      <c r="N4412" t="s">
        <v>49</v>
      </c>
      <c r="O4412" t="s">
        <v>30</v>
      </c>
      <c r="P4412" t="s">
        <v>31</v>
      </c>
      <c r="Q4412" t="s">
        <v>41</v>
      </c>
      <c r="R4412" t="s">
        <v>33</v>
      </c>
      <c r="S4412" t="s">
        <v>42</v>
      </c>
      <c r="T4412" t="s">
        <v>57</v>
      </c>
      <c r="U4412" s="1" t="s">
        <v>36</v>
      </c>
      <c r="V4412">
        <v>3</v>
      </c>
      <c r="W4412">
        <v>0</v>
      </c>
      <c r="X4412">
        <v>0</v>
      </c>
      <c r="Y4412">
        <v>0</v>
      </c>
      <c r="Z4412">
        <v>0</v>
      </c>
    </row>
    <row r="4413" spans="1:26" x14ac:dyDescent="0.25">
      <c r="A4413">
        <v>107095423</v>
      </c>
      <c r="B4413" t="s">
        <v>86</v>
      </c>
      <c r="C4413" t="s">
        <v>65</v>
      </c>
      <c r="D4413">
        <v>10000026</v>
      </c>
      <c r="E4413">
        <v>10000026</v>
      </c>
      <c r="F4413">
        <v>26.259</v>
      </c>
      <c r="G4413">
        <v>200380</v>
      </c>
      <c r="H4413">
        <v>0.5</v>
      </c>
      <c r="I4413">
        <v>2022</v>
      </c>
      <c r="J4413" t="s">
        <v>167</v>
      </c>
      <c r="K4413" t="s">
        <v>48</v>
      </c>
      <c r="L4413" s="127">
        <v>0.39861111111111108</v>
      </c>
      <c r="M4413" t="s">
        <v>28</v>
      </c>
      <c r="N4413" t="s">
        <v>49</v>
      </c>
      <c r="O4413" t="s">
        <v>30</v>
      </c>
      <c r="P4413" t="s">
        <v>31</v>
      </c>
      <c r="Q4413" t="s">
        <v>41</v>
      </c>
      <c r="R4413" t="s">
        <v>33</v>
      </c>
      <c r="S4413" t="s">
        <v>42</v>
      </c>
      <c r="T4413" t="s">
        <v>35</v>
      </c>
      <c r="U4413" s="1" t="s">
        <v>36</v>
      </c>
      <c r="V4413">
        <v>2</v>
      </c>
      <c r="W4413">
        <v>0</v>
      </c>
      <c r="X4413">
        <v>0</v>
      </c>
      <c r="Y4413">
        <v>0</v>
      </c>
      <c r="Z4413">
        <v>0</v>
      </c>
    </row>
    <row r="4414" spans="1:26" x14ac:dyDescent="0.25">
      <c r="A4414">
        <v>107095711</v>
      </c>
      <c r="B4414" t="s">
        <v>97</v>
      </c>
      <c r="C4414" t="s">
        <v>45</v>
      </c>
      <c r="D4414">
        <v>50032470</v>
      </c>
      <c r="E4414">
        <v>20000070</v>
      </c>
      <c r="F4414">
        <v>20.053999999999998</v>
      </c>
      <c r="G4414">
        <v>50012396</v>
      </c>
      <c r="H4414">
        <v>0.1</v>
      </c>
      <c r="I4414">
        <v>2022</v>
      </c>
      <c r="J4414" t="s">
        <v>167</v>
      </c>
      <c r="K4414" t="s">
        <v>55</v>
      </c>
      <c r="L4414" s="127">
        <v>0.60763888888888895</v>
      </c>
      <c r="M4414" t="s">
        <v>77</v>
      </c>
      <c r="N4414" t="s">
        <v>49</v>
      </c>
      <c r="O4414" t="s">
        <v>30</v>
      </c>
      <c r="P4414" t="s">
        <v>31</v>
      </c>
      <c r="Q4414" t="s">
        <v>62</v>
      </c>
      <c r="R4414" t="s">
        <v>33</v>
      </c>
      <c r="S4414" t="s">
        <v>34</v>
      </c>
      <c r="T4414" t="s">
        <v>35</v>
      </c>
      <c r="U4414" s="1" t="s">
        <v>36</v>
      </c>
      <c r="V4414">
        <v>2</v>
      </c>
      <c r="W4414">
        <v>0</v>
      </c>
      <c r="X4414">
        <v>0</v>
      </c>
      <c r="Y4414">
        <v>0</v>
      </c>
      <c r="Z4414">
        <v>0</v>
      </c>
    </row>
    <row r="4415" spans="1:26" x14ac:dyDescent="0.25">
      <c r="A4415">
        <v>107095715</v>
      </c>
      <c r="B4415" t="s">
        <v>137</v>
      </c>
      <c r="C4415" t="s">
        <v>45</v>
      </c>
      <c r="D4415">
        <v>50011696</v>
      </c>
      <c r="E4415">
        <v>50011696</v>
      </c>
      <c r="F4415">
        <v>999.99900000000002</v>
      </c>
      <c r="G4415">
        <v>50011696</v>
      </c>
      <c r="H4415">
        <v>0</v>
      </c>
      <c r="I4415">
        <v>2022</v>
      </c>
      <c r="J4415" t="s">
        <v>167</v>
      </c>
      <c r="K4415" t="s">
        <v>55</v>
      </c>
      <c r="L4415" s="127">
        <v>0.64652777777777781</v>
      </c>
      <c r="M4415" t="s">
        <v>28</v>
      </c>
      <c r="N4415" t="s">
        <v>49</v>
      </c>
      <c r="O4415" t="s">
        <v>30</v>
      </c>
      <c r="P4415" t="s">
        <v>31</v>
      </c>
      <c r="Q4415" t="s">
        <v>32</v>
      </c>
      <c r="R4415" t="s">
        <v>33</v>
      </c>
      <c r="S4415" t="s">
        <v>42</v>
      </c>
      <c r="T4415" t="s">
        <v>35</v>
      </c>
      <c r="U4415" s="1" t="s">
        <v>36</v>
      </c>
      <c r="V4415">
        <v>3</v>
      </c>
      <c r="W4415">
        <v>0</v>
      </c>
      <c r="X4415">
        <v>0</v>
      </c>
      <c r="Y4415">
        <v>0</v>
      </c>
      <c r="Z4415">
        <v>0</v>
      </c>
    </row>
    <row r="4416" spans="1:26" x14ac:dyDescent="0.25">
      <c r="A4416">
        <v>107095875</v>
      </c>
      <c r="B4416" t="s">
        <v>96</v>
      </c>
      <c r="C4416" t="s">
        <v>45</v>
      </c>
      <c r="D4416">
        <v>50031347</v>
      </c>
      <c r="E4416">
        <v>30000066</v>
      </c>
      <c r="F4416">
        <v>22.007999999999999</v>
      </c>
      <c r="G4416">
        <v>50029037</v>
      </c>
      <c r="H4416">
        <v>4.3999999999999997E-2</v>
      </c>
      <c r="I4416">
        <v>2022</v>
      </c>
      <c r="J4416" t="s">
        <v>167</v>
      </c>
      <c r="K4416" t="s">
        <v>48</v>
      </c>
      <c r="L4416" s="127">
        <v>0.45277777777777778</v>
      </c>
      <c r="M4416" t="s">
        <v>28</v>
      </c>
      <c r="N4416" t="s">
        <v>29</v>
      </c>
      <c r="O4416" t="s">
        <v>30</v>
      </c>
      <c r="P4416" t="s">
        <v>31</v>
      </c>
      <c r="Q4416" t="s">
        <v>217</v>
      </c>
      <c r="R4416" t="s">
        <v>33</v>
      </c>
      <c r="S4416" t="s">
        <v>42</v>
      </c>
      <c r="T4416" t="s">
        <v>35</v>
      </c>
      <c r="U4416" s="1" t="s">
        <v>36</v>
      </c>
      <c r="V4416">
        <v>1</v>
      </c>
      <c r="W4416">
        <v>0</v>
      </c>
      <c r="X4416">
        <v>0</v>
      </c>
      <c r="Y4416">
        <v>0</v>
      </c>
      <c r="Z4416">
        <v>0</v>
      </c>
    </row>
    <row r="4417" spans="1:26" x14ac:dyDescent="0.25">
      <c r="A4417">
        <v>107096038</v>
      </c>
      <c r="B4417" t="s">
        <v>96</v>
      </c>
      <c r="C4417" t="s">
        <v>45</v>
      </c>
      <c r="D4417">
        <v>50027472</v>
      </c>
      <c r="E4417">
        <v>40003925</v>
      </c>
      <c r="F4417">
        <v>7.9000000000000001E-2</v>
      </c>
      <c r="G4417">
        <v>50017606</v>
      </c>
      <c r="H4417">
        <v>1.9E-2</v>
      </c>
      <c r="I4417">
        <v>2022</v>
      </c>
      <c r="J4417" t="s">
        <v>167</v>
      </c>
      <c r="K4417" t="s">
        <v>48</v>
      </c>
      <c r="L4417" s="127">
        <v>0.37638888888888888</v>
      </c>
      <c r="M4417" t="s">
        <v>40</v>
      </c>
      <c r="N4417" t="s">
        <v>49</v>
      </c>
      <c r="O4417" t="s">
        <v>30</v>
      </c>
      <c r="P4417" t="s">
        <v>54</v>
      </c>
      <c r="Q4417" t="s">
        <v>32</v>
      </c>
      <c r="R4417" t="s">
        <v>72</v>
      </c>
      <c r="S4417" t="s">
        <v>42</v>
      </c>
      <c r="T4417" t="s">
        <v>35</v>
      </c>
      <c r="U4417" s="1" t="s">
        <v>36</v>
      </c>
      <c r="V4417">
        <v>2</v>
      </c>
      <c r="W4417">
        <v>0</v>
      </c>
      <c r="X4417">
        <v>0</v>
      </c>
      <c r="Y4417">
        <v>0</v>
      </c>
      <c r="Z4417">
        <v>0</v>
      </c>
    </row>
    <row r="4418" spans="1:26" x14ac:dyDescent="0.25">
      <c r="A4418">
        <v>107096107</v>
      </c>
      <c r="B4418" t="s">
        <v>137</v>
      </c>
      <c r="C4418" t="s">
        <v>45</v>
      </c>
      <c r="F4418">
        <v>999.99900000000002</v>
      </c>
      <c r="G4418">
        <v>50013978</v>
      </c>
      <c r="H4418">
        <v>0</v>
      </c>
      <c r="I4418">
        <v>2022</v>
      </c>
      <c r="J4418" t="s">
        <v>167</v>
      </c>
      <c r="K4418" t="s">
        <v>39</v>
      </c>
      <c r="L4418" s="127">
        <v>8.6111111111111124E-2</v>
      </c>
      <c r="M4418" t="s">
        <v>51</v>
      </c>
      <c r="N4418" t="s">
        <v>29</v>
      </c>
      <c r="O4418" t="s">
        <v>30</v>
      </c>
      <c r="P4418" t="s">
        <v>68</v>
      </c>
      <c r="Q4418" t="s">
        <v>41</v>
      </c>
      <c r="R4418" t="s">
        <v>59</v>
      </c>
      <c r="S4418" t="s">
        <v>42</v>
      </c>
      <c r="T4418" t="s">
        <v>57</v>
      </c>
      <c r="U4418" s="1" t="s">
        <v>43</v>
      </c>
      <c r="V4418">
        <v>1</v>
      </c>
      <c r="W4418">
        <v>0</v>
      </c>
      <c r="X4418">
        <v>0</v>
      </c>
      <c r="Y4418">
        <v>0</v>
      </c>
      <c r="Z4418">
        <v>1</v>
      </c>
    </row>
    <row r="4419" spans="1:26" x14ac:dyDescent="0.25">
      <c r="A4419">
        <v>107096170</v>
      </c>
      <c r="B4419" t="s">
        <v>44</v>
      </c>
      <c r="C4419" t="s">
        <v>45</v>
      </c>
      <c r="F4419">
        <v>999.99900000000002</v>
      </c>
      <c r="G4419">
        <v>50011608</v>
      </c>
      <c r="H4419">
        <v>0.2</v>
      </c>
      <c r="I4419">
        <v>2022</v>
      </c>
      <c r="J4419" t="s">
        <v>167</v>
      </c>
      <c r="K4419" t="s">
        <v>48</v>
      </c>
      <c r="L4419" s="127">
        <v>0.37291666666666662</v>
      </c>
      <c r="M4419" t="s">
        <v>28</v>
      </c>
      <c r="N4419" t="s">
        <v>49</v>
      </c>
      <c r="O4419" t="s">
        <v>30</v>
      </c>
      <c r="P4419" t="s">
        <v>31</v>
      </c>
      <c r="Q4419" t="s">
        <v>41</v>
      </c>
      <c r="R4419" t="s">
        <v>33</v>
      </c>
      <c r="S4419" t="s">
        <v>42</v>
      </c>
      <c r="T4419" t="s">
        <v>35</v>
      </c>
      <c r="U4419" s="1" t="s">
        <v>36</v>
      </c>
      <c r="V4419">
        <v>2</v>
      </c>
      <c r="W4419">
        <v>0</v>
      </c>
      <c r="X4419">
        <v>0</v>
      </c>
      <c r="Y4419">
        <v>0</v>
      </c>
      <c r="Z4419">
        <v>0</v>
      </c>
    </row>
    <row r="4420" spans="1:26" x14ac:dyDescent="0.25">
      <c r="A4420">
        <v>107096263</v>
      </c>
      <c r="B4420" t="s">
        <v>44</v>
      </c>
      <c r="C4420" t="s">
        <v>45</v>
      </c>
      <c r="D4420">
        <v>50026600</v>
      </c>
      <c r="E4420">
        <v>29000015</v>
      </c>
      <c r="F4420">
        <v>4.468</v>
      </c>
      <c r="G4420">
        <v>50020528</v>
      </c>
      <c r="H4420">
        <v>4.0000000000000001E-3</v>
      </c>
      <c r="I4420">
        <v>2022</v>
      </c>
      <c r="J4420" t="s">
        <v>167</v>
      </c>
      <c r="K4420" t="s">
        <v>27</v>
      </c>
      <c r="L4420" s="127">
        <v>0.29305555555555557</v>
      </c>
      <c r="M4420" t="s">
        <v>28</v>
      </c>
      <c r="N4420" t="s">
        <v>49</v>
      </c>
      <c r="O4420" t="s">
        <v>30</v>
      </c>
      <c r="P4420" t="s">
        <v>68</v>
      </c>
      <c r="Q4420" t="s">
        <v>41</v>
      </c>
      <c r="R4420" t="s">
        <v>128</v>
      </c>
      <c r="S4420" t="s">
        <v>42</v>
      </c>
      <c r="T4420" t="s">
        <v>35</v>
      </c>
      <c r="U4420" s="1" t="s">
        <v>36</v>
      </c>
      <c r="V4420">
        <v>1</v>
      </c>
      <c r="W4420">
        <v>0</v>
      </c>
      <c r="X4420">
        <v>0</v>
      </c>
      <c r="Y4420">
        <v>0</v>
      </c>
      <c r="Z4420">
        <v>0</v>
      </c>
    </row>
    <row r="4421" spans="1:26" x14ac:dyDescent="0.25">
      <c r="A4421">
        <v>107096373</v>
      </c>
      <c r="B4421" t="s">
        <v>239</v>
      </c>
      <c r="C4421" t="s">
        <v>67</v>
      </c>
      <c r="D4421">
        <v>30000069</v>
      </c>
      <c r="E4421">
        <v>30000069</v>
      </c>
      <c r="F4421">
        <v>0.12</v>
      </c>
      <c r="G4421">
        <v>40001115</v>
      </c>
      <c r="H4421">
        <v>0</v>
      </c>
      <c r="I4421">
        <v>2022</v>
      </c>
      <c r="J4421" t="s">
        <v>167</v>
      </c>
      <c r="K4421" t="s">
        <v>55</v>
      </c>
      <c r="L4421" s="127">
        <v>0.64513888888888882</v>
      </c>
      <c r="M4421" t="s">
        <v>28</v>
      </c>
      <c r="N4421" t="s">
        <v>49</v>
      </c>
      <c r="O4421" t="s">
        <v>30</v>
      </c>
      <c r="P4421" t="s">
        <v>31</v>
      </c>
      <c r="Q4421" t="s">
        <v>41</v>
      </c>
      <c r="R4421" t="s">
        <v>33</v>
      </c>
      <c r="S4421" t="s">
        <v>42</v>
      </c>
      <c r="T4421" t="s">
        <v>35</v>
      </c>
      <c r="U4421" s="1" t="s">
        <v>43</v>
      </c>
      <c r="V4421">
        <v>4</v>
      </c>
      <c r="W4421">
        <v>0</v>
      </c>
      <c r="X4421">
        <v>0</v>
      </c>
      <c r="Y4421">
        <v>0</v>
      </c>
      <c r="Z4421">
        <v>1</v>
      </c>
    </row>
    <row r="4422" spans="1:26" x14ac:dyDescent="0.25">
      <c r="A4422">
        <v>107096391</v>
      </c>
      <c r="B4422" t="s">
        <v>104</v>
      </c>
      <c r="C4422" t="s">
        <v>65</v>
      </c>
      <c r="D4422">
        <v>10000026</v>
      </c>
      <c r="E4422">
        <v>10000026</v>
      </c>
      <c r="F4422">
        <v>7.5279999999999996</v>
      </c>
      <c r="G4422">
        <v>200490</v>
      </c>
      <c r="H4422">
        <v>1</v>
      </c>
      <c r="I4422">
        <v>2022</v>
      </c>
      <c r="J4422" t="s">
        <v>167</v>
      </c>
      <c r="K4422" t="s">
        <v>55</v>
      </c>
      <c r="L4422" s="127">
        <v>0.41319444444444442</v>
      </c>
      <c r="M4422" t="s">
        <v>28</v>
      </c>
      <c r="N4422" t="s">
        <v>49</v>
      </c>
      <c r="O4422" t="s">
        <v>30</v>
      </c>
      <c r="P4422" t="s">
        <v>31</v>
      </c>
      <c r="Q4422" t="s">
        <v>32</v>
      </c>
      <c r="R4422" t="s">
        <v>33</v>
      </c>
      <c r="S4422" t="s">
        <v>42</v>
      </c>
      <c r="T4422" t="s">
        <v>35</v>
      </c>
      <c r="U4422" s="1" t="s">
        <v>36</v>
      </c>
      <c r="V4422">
        <v>1</v>
      </c>
      <c r="W4422">
        <v>0</v>
      </c>
      <c r="X4422">
        <v>0</v>
      </c>
      <c r="Y4422">
        <v>0</v>
      </c>
      <c r="Z4422">
        <v>0</v>
      </c>
    </row>
    <row r="4423" spans="1:26" x14ac:dyDescent="0.25">
      <c r="A4423">
        <v>107096415</v>
      </c>
      <c r="B4423" t="s">
        <v>106</v>
      </c>
      <c r="C4423" t="s">
        <v>65</v>
      </c>
      <c r="D4423">
        <v>10000095</v>
      </c>
      <c r="E4423">
        <v>10000095</v>
      </c>
      <c r="F4423">
        <v>0.129</v>
      </c>
      <c r="G4423">
        <v>30000059</v>
      </c>
      <c r="H4423">
        <v>2.5</v>
      </c>
      <c r="I4423">
        <v>2022</v>
      </c>
      <c r="J4423" t="s">
        <v>167</v>
      </c>
      <c r="K4423" t="s">
        <v>55</v>
      </c>
      <c r="L4423" s="127">
        <v>0.65972222222222221</v>
      </c>
      <c r="M4423" t="s">
        <v>28</v>
      </c>
      <c r="N4423" t="s">
        <v>29</v>
      </c>
      <c r="O4423" t="s">
        <v>30</v>
      </c>
      <c r="P4423" t="s">
        <v>54</v>
      </c>
      <c r="Q4423" t="s">
        <v>62</v>
      </c>
      <c r="R4423" t="s">
        <v>33</v>
      </c>
      <c r="S4423" t="s">
        <v>34</v>
      </c>
      <c r="T4423" t="s">
        <v>35</v>
      </c>
      <c r="U4423" s="1" t="s">
        <v>36</v>
      </c>
      <c r="V4423">
        <v>3</v>
      </c>
      <c r="W4423">
        <v>0</v>
      </c>
      <c r="X4423">
        <v>0</v>
      </c>
      <c r="Y4423">
        <v>0</v>
      </c>
      <c r="Z4423">
        <v>0</v>
      </c>
    </row>
    <row r="4424" spans="1:26" x14ac:dyDescent="0.25">
      <c r="A4424">
        <v>107096442</v>
      </c>
      <c r="B4424" t="s">
        <v>97</v>
      </c>
      <c r="C4424" t="s">
        <v>67</v>
      </c>
      <c r="D4424">
        <v>30000062</v>
      </c>
      <c r="E4424">
        <v>30000062</v>
      </c>
      <c r="F4424">
        <v>11.342000000000001</v>
      </c>
      <c r="G4424">
        <v>40003402</v>
      </c>
      <c r="H4424">
        <v>0.2</v>
      </c>
      <c r="I4424">
        <v>2022</v>
      </c>
      <c r="J4424" t="s">
        <v>167</v>
      </c>
      <c r="K4424" t="s">
        <v>53</v>
      </c>
      <c r="L4424" s="127">
        <v>0.47986111111111113</v>
      </c>
      <c r="M4424" t="s">
        <v>28</v>
      </c>
      <c r="N4424" t="s">
        <v>49</v>
      </c>
      <c r="O4424" t="s">
        <v>30</v>
      </c>
      <c r="P4424" t="s">
        <v>31</v>
      </c>
      <c r="Q4424" t="s">
        <v>41</v>
      </c>
      <c r="R4424" t="s">
        <v>33</v>
      </c>
      <c r="S4424" t="s">
        <v>42</v>
      </c>
      <c r="T4424" t="s">
        <v>35</v>
      </c>
      <c r="U4424" s="1" t="s">
        <v>36</v>
      </c>
      <c r="V4424">
        <v>2</v>
      </c>
      <c r="W4424">
        <v>0</v>
      </c>
      <c r="X4424">
        <v>0</v>
      </c>
      <c r="Y4424">
        <v>0</v>
      </c>
      <c r="Z4424">
        <v>0</v>
      </c>
    </row>
    <row r="4425" spans="1:26" x14ac:dyDescent="0.25">
      <c r="A4425">
        <v>107096469</v>
      </c>
      <c r="B4425" t="s">
        <v>25</v>
      </c>
      <c r="C4425" t="s">
        <v>65</v>
      </c>
      <c r="D4425">
        <v>10000040</v>
      </c>
      <c r="E4425">
        <v>10000040</v>
      </c>
      <c r="F4425">
        <v>18.972000000000001</v>
      </c>
      <c r="G4425">
        <v>40005220</v>
      </c>
      <c r="H4425">
        <v>1.94</v>
      </c>
      <c r="I4425">
        <v>2022</v>
      </c>
      <c r="J4425" t="s">
        <v>167</v>
      </c>
      <c r="K4425" t="s">
        <v>27</v>
      </c>
      <c r="L4425" s="127">
        <v>0.71736111111111101</v>
      </c>
      <c r="M4425" t="s">
        <v>28</v>
      </c>
      <c r="N4425" t="s">
        <v>29</v>
      </c>
      <c r="O4425" t="s">
        <v>30</v>
      </c>
      <c r="P4425" t="s">
        <v>31</v>
      </c>
      <c r="Q4425" t="s">
        <v>41</v>
      </c>
      <c r="R4425" t="s">
        <v>33</v>
      </c>
      <c r="S4425" t="s">
        <v>42</v>
      </c>
      <c r="T4425" t="s">
        <v>35</v>
      </c>
      <c r="U4425" s="1" t="s">
        <v>36</v>
      </c>
      <c r="V4425">
        <v>1</v>
      </c>
      <c r="W4425">
        <v>0</v>
      </c>
      <c r="X4425">
        <v>0</v>
      </c>
      <c r="Y4425">
        <v>0</v>
      </c>
      <c r="Z4425">
        <v>0</v>
      </c>
    </row>
    <row r="4426" spans="1:26" x14ac:dyDescent="0.25">
      <c r="A4426">
        <v>107096487</v>
      </c>
      <c r="B4426" t="s">
        <v>106</v>
      </c>
      <c r="C4426" t="s">
        <v>65</v>
      </c>
      <c r="D4426">
        <v>10000095</v>
      </c>
      <c r="E4426">
        <v>10000095</v>
      </c>
      <c r="F4426">
        <v>0.629</v>
      </c>
      <c r="G4426">
        <v>30000059</v>
      </c>
      <c r="H4426">
        <v>2</v>
      </c>
      <c r="I4426">
        <v>2022</v>
      </c>
      <c r="J4426" t="s">
        <v>167</v>
      </c>
      <c r="K4426" t="s">
        <v>55</v>
      </c>
      <c r="L4426" s="127">
        <v>0.3263888888888889</v>
      </c>
      <c r="M4426" t="s">
        <v>28</v>
      </c>
      <c r="N4426" t="s">
        <v>29</v>
      </c>
      <c r="O4426" t="s">
        <v>30</v>
      </c>
      <c r="P4426" t="s">
        <v>54</v>
      </c>
      <c r="Q4426" t="s">
        <v>62</v>
      </c>
      <c r="R4426" t="s">
        <v>33</v>
      </c>
      <c r="S4426" t="s">
        <v>34</v>
      </c>
      <c r="T4426" t="s">
        <v>35</v>
      </c>
      <c r="U4426" s="1" t="s">
        <v>43</v>
      </c>
      <c r="V4426">
        <v>1</v>
      </c>
      <c r="W4426">
        <v>0</v>
      </c>
      <c r="X4426">
        <v>0</v>
      </c>
      <c r="Y4426">
        <v>0</v>
      </c>
      <c r="Z4426">
        <v>1</v>
      </c>
    </row>
    <row r="4427" spans="1:26" x14ac:dyDescent="0.25">
      <c r="A4427">
        <v>107096561</v>
      </c>
      <c r="B4427" t="s">
        <v>106</v>
      </c>
      <c r="C4427" t="s">
        <v>65</v>
      </c>
      <c r="D4427">
        <v>10000095</v>
      </c>
      <c r="E4427">
        <v>10000095</v>
      </c>
      <c r="F4427">
        <v>26.068000000000001</v>
      </c>
      <c r="G4427">
        <v>30000082</v>
      </c>
      <c r="H4427">
        <v>0.5</v>
      </c>
      <c r="I4427">
        <v>2022</v>
      </c>
      <c r="J4427" t="s">
        <v>167</v>
      </c>
      <c r="K4427" t="s">
        <v>55</v>
      </c>
      <c r="L4427" s="127">
        <v>0.41944444444444445</v>
      </c>
      <c r="M4427" t="s">
        <v>28</v>
      </c>
      <c r="N4427" t="s">
        <v>29</v>
      </c>
      <c r="O4427" t="s">
        <v>30</v>
      </c>
      <c r="P4427" t="s">
        <v>54</v>
      </c>
      <c r="Q4427" t="s">
        <v>62</v>
      </c>
      <c r="R4427" t="s">
        <v>33</v>
      </c>
      <c r="S4427" t="s">
        <v>34</v>
      </c>
      <c r="T4427" t="s">
        <v>35</v>
      </c>
      <c r="U4427" s="1" t="s">
        <v>64</v>
      </c>
      <c r="V4427">
        <v>1</v>
      </c>
      <c r="W4427">
        <v>0</v>
      </c>
      <c r="X4427">
        <v>0</v>
      </c>
      <c r="Y4427">
        <v>1</v>
      </c>
      <c r="Z4427">
        <v>0</v>
      </c>
    </row>
    <row r="4428" spans="1:26" x14ac:dyDescent="0.25">
      <c r="A4428">
        <v>107096562</v>
      </c>
      <c r="B4428" t="s">
        <v>78</v>
      </c>
      <c r="C4428" t="s">
        <v>65</v>
      </c>
      <c r="D4428">
        <v>10000085</v>
      </c>
      <c r="E4428">
        <v>10000085</v>
      </c>
      <c r="F4428">
        <v>1.02</v>
      </c>
      <c r="G4428">
        <v>201050</v>
      </c>
      <c r="H4428">
        <v>0.9</v>
      </c>
      <c r="I4428">
        <v>2022</v>
      </c>
      <c r="J4428" t="s">
        <v>167</v>
      </c>
      <c r="K4428" t="s">
        <v>48</v>
      </c>
      <c r="L4428" s="127">
        <v>0.95624999999999993</v>
      </c>
      <c r="M4428" t="s">
        <v>28</v>
      </c>
      <c r="N4428" t="s">
        <v>49</v>
      </c>
      <c r="O4428" t="s">
        <v>30</v>
      </c>
      <c r="P4428" t="s">
        <v>31</v>
      </c>
      <c r="Q4428" t="s">
        <v>41</v>
      </c>
      <c r="R4428" t="s">
        <v>33</v>
      </c>
      <c r="S4428" t="s">
        <v>42</v>
      </c>
      <c r="T4428" t="s">
        <v>57</v>
      </c>
      <c r="U4428" s="1" t="s">
        <v>36</v>
      </c>
      <c r="V4428">
        <v>2</v>
      </c>
      <c r="W4428">
        <v>0</v>
      </c>
      <c r="X4428">
        <v>0</v>
      </c>
      <c r="Y4428">
        <v>0</v>
      </c>
      <c r="Z4428">
        <v>0</v>
      </c>
    </row>
    <row r="4429" spans="1:26" x14ac:dyDescent="0.25">
      <c r="A4429">
        <v>107096578</v>
      </c>
      <c r="B4429" t="s">
        <v>86</v>
      </c>
      <c r="C4429" t="s">
        <v>65</v>
      </c>
      <c r="D4429">
        <v>10000026</v>
      </c>
      <c r="E4429">
        <v>10000026</v>
      </c>
      <c r="F4429">
        <v>24.655000000000001</v>
      </c>
      <c r="G4429">
        <v>200370</v>
      </c>
      <c r="H4429">
        <v>0.1</v>
      </c>
      <c r="I4429">
        <v>2022</v>
      </c>
      <c r="J4429" t="s">
        <v>167</v>
      </c>
      <c r="K4429" t="s">
        <v>48</v>
      </c>
      <c r="L4429" s="127">
        <v>0.41319444444444442</v>
      </c>
      <c r="M4429" t="s">
        <v>28</v>
      </c>
      <c r="N4429" t="s">
        <v>49</v>
      </c>
      <c r="O4429" t="s">
        <v>30</v>
      </c>
      <c r="P4429" t="s">
        <v>31</v>
      </c>
      <c r="Q4429" t="s">
        <v>41</v>
      </c>
      <c r="R4429" t="s">
        <v>33</v>
      </c>
      <c r="S4429" t="s">
        <v>42</v>
      </c>
      <c r="T4429" t="s">
        <v>35</v>
      </c>
      <c r="U4429" s="1" t="s">
        <v>36</v>
      </c>
      <c r="V4429">
        <v>3</v>
      </c>
      <c r="W4429">
        <v>0</v>
      </c>
      <c r="X4429">
        <v>0</v>
      </c>
      <c r="Y4429">
        <v>0</v>
      </c>
      <c r="Z4429">
        <v>0</v>
      </c>
    </row>
    <row r="4430" spans="1:26" x14ac:dyDescent="0.25">
      <c r="A4430">
        <v>107096579</v>
      </c>
      <c r="B4430" t="s">
        <v>25</v>
      </c>
      <c r="C4430" t="s">
        <v>65</v>
      </c>
      <c r="D4430">
        <v>10000040</v>
      </c>
      <c r="E4430">
        <v>10000040</v>
      </c>
      <c r="F4430">
        <v>24.628</v>
      </c>
      <c r="G4430">
        <v>40002700</v>
      </c>
      <c r="H4430">
        <v>0.5</v>
      </c>
      <c r="I4430">
        <v>2022</v>
      </c>
      <c r="J4430" t="s">
        <v>167</v>
      </c>
      <c r="K4430" t="s">
        <v>55</v>
      </c>
      <c r="L4430" s="127">
        <v>0.52361111111111114</v>
      </c>
      <c r="M4430" t="s">
        <v>28</v>
      </c>
      <c r="N4430" t="s">
        <v>29</v>
      </c>
      <c r="O4430" t="s">
        <v>30</v>
      </c>
      <c r="P4430" t="s">
        <v>31</v>
      </c>
      <c r="Q4430" t="s">
        <v>32</v>
      </c>
      <c r="R4430" t="s">
        <v>33</v>
      </c>
      <c r="S4430" t="s">
        <v>34</v>
      </c>
      <c r="T4430" t="s">
        <v>35</v>
      </c>
      <c r="U4430" s="1" t="s">
        <v>36</v>
      </c>
      <c r="V4430">
        <v>3</v>
      </c>
      <c r="W4430">
        <v>0</v>
      </c>
      <c r="X4430">
        <v>0</v>
      </c>
      <c r="Y4430">
        <v>0</v>
      </c>
      <c r="Z4430">
        <v>0</v>
      </c>
    </row>
    <row r="4431" spans="1:26" x14ac:dyDescent="0.25">
      <c r="A4431">
        <v>107096592</v>
      </c>
      <c r="B4431" t="s">
        <v>25</v>
      </c>
      <c r="C4431" t="s">
        <v>65</v>
      </c>
      <c r="D4431">
        <v>10000040</v>
      </c>
      <c r="E4431">
        <v>10000040</v>
      </c>
      <c r="F4431">
        <v>18.527999999999999</v>
      </c>
      <c r="G4431">
        <v>10000440</v>
      </c>
      <c r="H4431">
        <v>0.05</v>
      </c>
      <c r="I4431">
        <v>2022</v>
      </c>
      <c r="J4431" t="s">
        <v>167</v>
      </c>
      <c r="K4431" t="s">
        <v>55</v>
      </c>
      <c r="L4431" s="127">
        <v>0.5180555555555556</v>
      </c>
      <c r="M4431" t="s">
        <v>28</v>
      </c>
      <c r="N4431" t="s">
        <v>29</v>
      </c>
      <c r="O4431" t="s">
        <v>30</v>
      </c>
      <c r="P4431" t="s">
        <v>31</v>
      </c>
      <c r="Q4431" t="s">
        <v>62</v>
      </c>
      <c r="R4431" t="s">
        <v>66</v>
      </c>
      <c r="S4431" t="s">
        <v>34</v>
      </c>
      <c r="T4431" t="s">
        <v>35</v>
      </c>
      <c r="U4431" s="1" t="s">
        <v>36</v>
      </c>
      <c r="V4431">
        <v>1</v>
      </c>
      <c r="W4431">
        <v>0</v>
      </c>
      <c r="X4431">
        <v>0</v>
      </c>
      <c r="Y4431">
        <v>0</v>
      </c>
      <c r="Z4431">
        <v>0</v>
      </c>
    </row>
    <row r="4432" spans="1:26" x14ac:dyDescent="0.25">
      <c r="A4432">
        <v>107096595</v>
      </c>
      <c r="B4432" t="s">
        <v>25</v>
      </c>
      <c r="C4432" t="s">
        <v>65</v>
      </c>
      <c r="D4432">
        <v>10000040</v>
      </c>
      <c r="E4432">
        <v>10000040</v>
      </c>
      <c r="F4432">
        <v>20.817</v>
      </c>
      <c r="G4432">
        <v>40005220</v>
      </c>
      <c r="H4432">
        <v>9.5000000000000001E-2</v>
      </c>
      <c r="I4432">
        <v>2022</v>
      </c>
      <c r="J4432" t="s">
        <v>167</v>
      </c>
      <c r="K4432" t="s">
        <v>55</v>
      </c>
      <c r="L4432" s="127">
        <v>0.56388888888888888</v>
      </c>
      <c r="M4432" t="s">
        <v>28</v>
      </c>
      <c r="N4432" t="s">
        <v>29</v>
      </c>
      <c r="O4432" t="s">
        <v>30</v>
      </c>
      <c r="P4432" t="s">
        <v>31</v>
      </c>
      <c r="Q4432" t="s">
        <v>62</v>
      </c>
      <c r="R4432" t="s">
        <v>33</v>
      </c>
      <c r="S4432" t="s">
        <v>34</v>
      </c>
      <c r="T4432" t="s">
        <v>35</v>
      </c>
      <c r="U4432" s="1" t="s">
        <v>36</v>
      </c>
      <c r="V4432">
        <v>2</v>
      </c>
      <c r="W4432">
        <v>0</v>
      </c>
      <c r="X4432">
        <v>0</v>
      </c>
      <c r="Y4432">
        <v>0</v>
      </c>
      <c r="Z4432">
        <v>0</v>
      </c>
    </row>
    <row r="4433" spans="1:26" x14ac:dyDescent="0.25">
      <c r="A4433">
        <v>107096626</v>
      </c>
      <c r="B4433" t="s">
        <v>79</v>
      </c>
      <c r="C4433" t="s">
        <v>122</v>
      </c>
      <c r="D4433">
        <v>40001798</v>
      </c>
      <c r="E4433">
        <v>40001798</v>
      </c>
      <c r="F4433">
        <v>999.99900000000002</v>
      </c>
      <c r="G4433">
        <v>40001411</v>
      </c>
      <c r="H4433">
        <v>1.7000000000000001E-2</v>
      </c>
      <c r="I4433">
        <v>2022</v>
      </c>
      <c r="J4433" t="s">
        <v>167</v>
      </c>
      <c r="K4433" t="s">
        <v>39</v>
      </c>
      <c r="L4433" s="127">
        <v>0.4777777777777778</v>
      </c>
      <c r="M4433" t="s">
        <v>28</v>
      </c>
      <c r="N4433" t="s">
        <v>49</v>
      </c>
      <c r="O4433" t="s">
        <v>30</v>
      </c>
      <c r="P4433" t="s">
        <v>54</v>
      </c>
      <c r="Q4433" t="s">
        <v>41</v>
      </c>
      <c r="R4433" t="s">
        <v>75</v>
      </c>
      <c r="S4433" t="s">
        <v>93</v>
      </c>
      <c r="T4433" t="s">
        <v>35</v>
      </c>
      <c r="U4433" s="1" t="s">
        <v>43</v>
      </c>
      <c r="V4433">
        <v>1</v>
      </c>
      <c r="W4433">
        <v>0</v>
      </c>
      <c r="X4433">
        <v>0</v>
      </c>
      <c r="Y4433">
        <v>0</v>
      </c>
      <c r="Z4433">
        <v>1</v>
      </c>
    </row>
    <row r="4434" spans="1:26" x14ac:dyDescent="0.25">
      <c r="A4434">
        <v>107096638</v>
      </c>
      <c r="B4434" t="s">
        <v>106</v>
      </c>
      <c r="C4434" t="s">
        <v>65</v>
      </c>
      <c r="D4434">
        <v>10000095</v>
      </c>
      <c r="E4434">
        <v>10000095</v>
      </c>
      <c r="F4434">
        <v>20.018999999999998</v>
      </c>
      <c r="G4434">
        <v>200580</v>
      </c>
      <c r="H4434">
        <v>1</v>
      </c>
      <c r="I4434">
        <v>2022</v>
      </c>
      <c r="J4434" t="s">
        <v>167</v>
      </c>
      <c r="K4434" t="s">
        <v>48</v>
      </c>
      <c r="L4434" s="127">
        <v>0.80902777777777779</v>
      </c>
      <c r="M4434" t="s">
        <v>28</v>
      </c>
      <c r="N4434" t="s">
        <v>29</v>
      </c>
      <c r="O4434" t="s">
        <v>30</v>
      </c>
      <c r="P4434" t="s">
        <v>31</v>
      </c>
      <c r="Q4434" t="s">
        <v>41</v>
      </c>
      <c r="R4434" t="s">
        <v>33</v>
      </c>
      <c r="S4434" t="s">
        <v>42</v>
      </c>
      <c r="T4434" t="s">
        <v>57</v>
      </c>
      <c r="U4434" s="1" t="s">
        <v>36</v>
      </c>
      <c r="V4434">
        <v>1</v>
      </c>
      <c r="W4434">
        <v>0</v>
      </c>
      <c r="X4434">
        <v>0</v>
      </c>
      <c r="Y4434">
        <v>0</v>
      </c>
      <c r="Z4434">
        <v>0</v>
      </c>
    </row>
    <row r="4435" spans="1:26" x14ac:dyDescent="0.25">
      <c r="A4435">
        <v>107096667</v>
      </c>
      <c r="B4435" t="s">
        <v>108</v>
      </c>
      <c r="C4435" t="s">
        <v>38</v>
      </c>
      <c r="D4435">
        <v>20000017</v>
      </c>
      <c r="E4435">
        <v>20000017</v>
      </c>
      <c r="F4435">
        <v>13.4</v>
      </c>
      <c r="G4435">
        <v>40002734</v>
      </c>
      <c r="H4435">
        <v>0.1</v>
      </c>
      <c r="I4435">
        <v>2022</v>
      </c>
      <c r="J4435" t="s">
        <v>167</v>
      </c>
      <c r="K4435" t="s">
        <v>27</v>
      </c>
      <c r="L4435" s="127">
        <v>0.72777777777777775</v>
      </c>
      <c r="M4435" t="s">
        <v>28</v>
      </c>
      <c r="N4435" t="s">
        <v>49</v>
      </c>
      <c r="O4435" t="s">
        <v>30</v>
      </c>
      <c r="P4435" t="s">
        <v>31</v>
      </c>
      <c r="Q4435" t="s">
        <v>41</v>
      </c>
      <c r="R4435" t="s">
        <v>33</v>
      </c>
      <c r="S4435" t="s">
        <v>42</v>
      </c>
      <c r="T4435" t="s">
        <v>35</v>
      </c>
      <c r="U4435" s="1" t="s">
        <v>36</v>
      </c>
      <c r="V4435">
        <v>2</v>
      </c>
      <c r="W4435">
        <v>0</v>
      </c>
      <c r="X4435">
        <v>0</v>
      </c>
      <c r="Y4435">
        <v>0</v>
      </c>
      <c r="Z4435">
        <v>0</v>
      </c>
    </row>
    <row r="4436" spans="1:26" x14ac:dyDescent="0.25">
      <c r="A4436">
        <v>107096710</v>
      </c>
      <c r="B4436" t="s">
        <v>79</v>
      </c>
      <c r="C4436" t="s">
        <v>38</v>
      </c>
      <c r="D4436">
        <v>20000052</v>
      </c>
      <c r="E4436">
        <v>20000052</v>
      </c>
      <c r="F4436">
        <v>6.2709999999999999</v>
      </c>
      <c r="G4436">
        <v>201350</v>
      </c>
      <c r="H4436">
        <v>1</v>
      </c>
      <c r="I4436">
        <v>2022</v>
      </c>
      <c r="J4436" t="s">
        <v>167</v>
      </c>
      <c r="K4436" t="s">
        <v>55</v>
      </c>
      <c r="L4436" s="127">
        <v>0.95347222222222217</v>
      </c>
      <c r="M4436" t="s">
        <v>28</v>
      </c>
      <c r="N4436" t="s">
        <v>29</v>
      </c>
      <c r="O4436" t="s">
        <v>30</v>
      </c>
      <c r="P4436" t="s">
        <v>31</v>
      </c>
      <c r="Q4436" t="s">
        <v>62</v>
      </c>
      <c r="R4436" t="s">
        <v>59</v>
      </c>
      <c r="S4436" t="s">
        <v>34</v>
      </c>
      <c r="T4436" t="s">
        <v>141</v>
      </c>
      <c r="U4436" s="1" t="s">
        <v>64</v>
      </c>
      <c r="V4436">
        <v>1</v>
      </c>
      <c r="W4436">
        <v>0</v>
      </c>
      <c r="X4436">
        <v>0</v>
      </c>
      <c r="Y4436">
        <v>1</v>
      </c>
      <c r="Z4436">
        <v>0</v>
      </c>
    </row>
    <row r="4437" spans="1:26" x14ac:dyDescent="0.25">
      <c r="A4437">
        <v>107096725</v>
      </c>
      <c r="B4437" t="s">
        <v>108</v>
      </c>
      <c r="C4437" t="s">
        <v>65</v>
      </c>
      <c r="D4437">
        <v>10000140</v>
      </c>
      <c r="E4437">
        <v>30000140</v>
      </c>
      <c r="F4437">
        <v>4.2649999999999997</v>
      </c>
      <c r="G4437">
        <v>20000017</v>
      </c>
      <c r="H4437">
        <v>1</v>
      </c>
      <c r="I4437">
        <v>2022</v>
      </c>
      <c r="J4437" t="s">
        <v>167</v>
      </c>
      <c r="K4437" t="s">
        <v>55</v>
      </c>
      <c r="L4437" s="127">
        <v>0.26041666666666669</v>
      </c>
      <c r="M4437" t="s">
        <v>28</v>
      </c>
      <c r="N4437" t="s">
        <v>49</v>
      </c>
      <c r="O4437" t="s">
        <v>30</v>
      </c>
      <c r="P4437" t="s">
        <v>31</v>
      </c>
      <c r="Q4437" t="s">
        <v>62</v>
      </c>
      <c r="R4437" t="s">
        <v>33</v>
      </c>
      <c r="S4437" t="s">
        <v>34</v>
      </c>
      <c r="T4437" t="s">
        <v>35</v>
      </c>
      <c r="U4437" s="1" t="s">
        <v>36</v>
      </c>
      <c r="V4437">
        <v>1</v>
      </c>
      <c r="W4437">
        <v>0</v>
      </c>
      <c r="X4437">
        <v>0</v>
      </c>
      <c r="Y4437">
        <v>0</v>
      </c>
      <c r="Z4437">
        <v>0</v>
      </c>
    </row>
    <row r="4438" spans="1:26" x14ac:dyDescent="0.25">
      <c r="A4438">
        <v>107096741</v>
      </c>
      <c r="B4438" t="s">
        <v>161</v>
      </c>
      <c r="C4438" t="s">
        <v>38</v>
      </c>
      <c r="D4438">
        <v>20000017</v>
      </c>
      <c r="E4438">
        <v>29000017</v>
      </c>
      <c r="F4438">
        <v>3.0750000000000002</v>
      </c>
      <c r="G4438">
        <v>40001166</v>
      </c>
      <c r="H4438">
        <v>0.4</v>
      </c>
      <c r="I4438">
        <v>2022</v>
      </c>
      <c r="J4438" t="s">
        <v>167</v>
      </c>
      <c r="K4438" t="s">
        <v>58</v>
      </c>
      <c r="L4438" s="127">
        <v>0.9</v>
      </c>
      <c r="M4438" t="s">
        <v>28</v>
      </c>
      <c r="N4438" t="s">
        <v>49</v>
      </c>
      <c r="O4438" t="s">
        <v>30</v>
      </c>
      <c r="P4438" t="s">
        <v>68</v>
      </c>
      <c r="Q4438" t="s">
        <v>41</v>
      </c>
      <c r="R4438" t="s">
        <v>33</v>
      </c>
      <c r="S4438" t="s">
        <v>42</v>
      </c>
      <c r="T4438" t="s">
        <v>57</v>
      </c>
      <c r="U4438" s="1" t="s">
        <v>36</v>
      </c>
      <c r="V4438">
        <v>1</v>
      </c>
      <c r="W4438">
        <v>0</v>
      </c>
      <c r="X4438">
        <v>0</v>
      </c>
      <c r="Y4438">
        <v>0</v>
      </c>
      <c r="Z4438">
        <v>0</v>
      </c>
    </row>
    <row r="4439" spans="1:26" x14ac:dyDescent="0.25">
      <c r="A4439">
        <v>107096765</v>
      </c>
      <c r="B4439" t="s">
        <v>25</v>
      </c>
      <c r="C4439" t="s">
        <v>65</v>
      </c>
      <c r="D4439">
        <v>10000040</v>
      </c>
      <c r="E4439">
        <v>10000040</v>
      </c>
      <c r="F4439">
        <v>19.376999999999999</v>
      </c>
      <c r="G4439">
        <v>40002542</v>
      </c>
      <c r="H4439">
        <v>0.27</v>
      </c>
      <c r="I4439">
        <v>2022</v>
      </c>
      <c r="J4439" t="s">
        <v>167</v>
      </c>
      <c r="K4439" t="s">
        <v>55</v>
      </c>
      <c r="L4439" s="127">
        <v>0.62291666666666667</v>
      </c>
      <c r="M4439" t="s">
        <v>28</v>
      </c>
      <c r="N4439" t="s">
        <v>29</v>
      </c>
      <c r="O4439" t="s">
        <v>30</v>
      </c>
      <c r="P4439" t="s">
        <v>31</v>
      </c>
      <c r="Q4439" t="s">
        <v>62</v>
      </c>
      <c r="R4439" t="s">
        <v>33</v>
      </c>
      <c r="S4439" t="s">
        <v>34</v>
      </c>
      <c r="T4439" t="s">
        <v>35</v>
      </c>
      <c r="U4439" s="1" t="s">
        <v>36</v>
      </c>
      <c r="V4439">
        <v>2</v>
      </c>
      <c r="W4439">
        <v>0</v>
      </c>
      <c r="X4439">
        <v>0</v>
      </c>
      <c r="Y4439">
        <v>0</v>
      </c>
      <c r="Z4439">
        <v>0</v>
      </c>
    </row>
    <row r="4440" spans="1:26" x14ac:dyDescent="0.25">
      <c r="A4440">
        <v>107096769</v>
      </c>
      <c r="B4440" t="s">
        <v>81</v>
      </c>
      <c r="C4440" t="s">
        <v>65</v>
      </c>
      <c r="D4440">
        <v>10000485</v>
      </c>
      <c r="E4440">
        <v>10800485</v>
      </c>
      <c r="F4440">
        <v>22.016999999999999</v>
      </c>
      <c r="G4440">
        <v>50015564</v>
      </c>
      <c r="H4440">
        <v>0.3</v>
      </c>
      <c r="I4440">
        <v>2022</v>
      </c>
      <c r="J4440" t="s">
        <v>167</v>
      </c>
      <c r="K4440" t="s">
        <v>39</v>
      </c>
      <c r="L4440" s="127">
        <v>0.10972222222222222</v>
      </c>
      <c r="M4440" t="s">
        <v>28</v>
      </c>
      <c r="N4440" t="s">
        <v>49</v>
      </c>
      <c r="O4440" t="s">
        <v>30</v>
      </c>
      <c r="P4440" t="s">
        <v>31</v>
      </c>
      <c r="Q4440" t="s">
        <v>41</v>
      </c>
      <c r="R4440" t="s">
        <v>33</v>
      </c>
      <c r="S4440" t="s">
        <v>42</v>
      </c>
      <c r="T4440" t="s">
        <v>57</v>
      </c>
      <c r="U4440" s="1" t="s">
        <v>105</v>
      </c>
      <c r="V4440">
        <v>2</v>
      </c>
      <c r="W4440">
        <v>1</v>
      </c>
      <c r="X4440">
        <v>1</v>
      </c>
      <c r="Y4440">
        <v>0</v>
      </c>
      <c r="Z4440">
        <v>0</v>
      </c>
    </row>
    <row r="4441" spans="1:26" x14ac:dyDescent="0.25">
      <c r="A4441">
        <v>107096779</v>
      </c>
      <c r="B4441" t="s">
        <v>109</v>
      </c>
      <c r="C4441" t="s">
        <v>38</v>
      </c>
      <c r="D4441">
        <v>20000301</v>
      </c>
      <c r="E4441">
        <v>20000301</v>
      </c>
      <c r="F4441">
        <v>0.08</v>
      </c>
      <c r="G4441">
        <v>10000095</v>
      </c>
      <c r="H4441">
        <v>0</v>
      </c>
      <c r="I4441">
        <v>2022</v>
      </c>
      <c r="J4441" t="s">
        <v>167</v>
      </c>
      <c r="K4441" t="s">
        <v>53</v>
      </c>
      <c r="L4441" s="127">
        <v>0.77222222222222225</v>
      </c>
      <c r="M4441" t="s">
        <v>28</v>
      </c>
      <c r="N4441" t="s">
        <v>49</v>
      </c>
      <c r="O4441" t="s">
        <v>30</v>
      </c>
      <c r="P4441" t="s">
        <v>54</v>
      </c>
      <c r="Q4441" t="s">
        <v>41</v>
      </c>
      <c r="R4441" t="s">
        <v>61</v>
      </c>
      <c r="S4441" t="s">
        <v>42</v>
      </c>
      <c r="T4441" t="s">
        <v>35</v>
      </c>
      <c r="U4441" s="1" t="s">
        <v>36</v>
      </c>
      <c r="V4441">
        <v>3</v>
      </c>
      <c r="W4441">
        <v>0</v>
      </c>
      <c r="X4441">
        <v>0</v>
      </c>
      <c r="Y4441">
        <v>0</v>
      </c>
      <c r="Z4441">
        <v>0</v>
      </c>
    </row>
    <row r="4442" spans="1:26" x14ac:dyDescent="0.25">
      <c r="A4442">
        <v>107096804</v>
      </c>
      <c r="B4442" t="s">
        <v>106</v>
      </c>
      <c r="C4442" t="s">
        <v>65</v>
      </c>
      <c r="D4442">
        <v>10000095</v>
      </c>
      <c r="E4442">
        <v>10000095</v>
      </c>
      <c r="F4442">
        <v>0.69499999999999995</v>
      </c>
      <c r="G4442">
        <v>40002243</v>
      </c>
      <c r="H4442">
        <v>0.1</v>
      </c>
      <c r="I4442">
        <v>2022</v>
      </c>
      <c r="J4442" t="s">
        <v>167</v>
      </c>
      <c r="K4442" t="s">
        <v>55</v>
      </c>
      <c r="L4442" s="127">
        <v>0.32430555555555557</v>
      </c>
      <c r="M4442" t="s">
        <v>28</v>
      </c>
      <c r="N4442" t="s">
        <v>49</v>
      </c>
      <c r="O4442" t="s">
        <v>30</v>
      </c>
      <c r="P4442" t="s">
        <v>54</v>
      </c>
      <c r="Q4442" t="s">
        <v>62</v>
      </c>
      <c r="R4442" t="s">
        <v>33</v>
      </c>
      <c r="S4442" t="s">
        <v>34</v>
      </c>
      <c r="T4442" t="s">
        <v>35</v>
      </c>
      <c r="U4442" s="1" t="s">
        <v>36</v>
      </c>
      <c r="V4442">
        <v>1</v>
      </c>
      <c r="W4442">
        <v>0</v>
      </c>
      <c r="X4442">
        <v>0</v>
      </c>
      <c r="Y4442">
        <v>0</v>
      </c>
      <c r="Z4442">
        <v>0</v>
      </c>
    </row>
    <row r="4443" spans="1:26" x14ac:dyDescent="0.25">
      <c r="A4443">
        <v>107096867</v>
      </c>
      <c r="B4443" t="s">
        <v>81</v>
      </c>
      <c r="C4443" t="s">
        <v>65</v>
      </c>
      <c r="D4443">
        <v>10000485</v>
      </c>
      <c r="E4443">
        <v>10800485</v>
      </c>
      <c r="F4443">
        <v>23.817</v>
      </c>
      <c r="G4443">
        <v>50015564</v>
      </c>
      <c r="H4443">
        <v>2.1</v>
      </c>
      <c r="I4443">
        <v>2022</v>
      </c>
      <c r="J4443" t="s">
        <v>167</v>
      </c>
      <c r="K4443" t="s">
        <v>55</v>
      </c>
      <c r="L4443" s="127">
        <v>0.53263888888888888</v>
      </c>
      <c r="M4443" t="s">
        <v>28</v>
      </c>
      <c r="N4443" t="s">
        <v>49</v>
      </c>
      <c r="O4443" t="s">
        <v>30</v>
      </c>
      <c r="P4443" t="s">
        <v>31</v>
      </c>
      <c r="Q4443" t="s">
        <v>62</v>
      </c>
      <c r="R4443" t="s">
        <v>33</v>
      </c>
      <c r="S4443" t="s">
        <v>34</v>
      </c>
      <c r="T4443" t="s">
        <v>35</v>
      </c>
      <c r="U4443" s="1" t="s">
        <v>36</v>
      </c>
      <c r="V4443">
        <v>1</v>
      </c>
      <c r="W4443">
        <v>0</v>
      </c>
      <c r="X4443">
        <v>0</v>
      </c>
      <c r="Y4443">
        <v>0</v>
      </c>
      <c r="Z4443">
        <v>0</v>
      </c>
    </row>
    <row r="4444" spans="1:26" x14ac:dyDescent="0.25">
      <c r="A4444">
        <v>107096890</v>
      </c>
      <c r="B4444" t="s">
        <v>106</v>
      </c>
      <c r="C4444" t="s">
        <v>65</v>
      </c>
      <c r="D4444">
        <v>10000095</v>
      </c>
      <c r="E4444">
        <v>10000095</v>
      </c>
      <c r="F4444">
        <v>27.468</v>
      </c>
      <c r="G4444">
        <v>30000082</v>
      </c>
      <c r="H4444">
        <v>0.9</v>
      </c>
      <c r="I4444">
        <v>2022</v>
      </c>
      <c r="J4444" t="s">
        <v>167</v>
      </c>
      <c r="K4444" t="s">
        <v>55</v>
      </c>
      <c r="L4444" s="127">
        <v>0.78333333333333333</v>
      </c>
      <c r="M4444" t="s">
        <v>28</v>
      </c>
      <c r="N4444" t="s">
        <v>29</v>
      </c>
      <c r="O4444" t="s">
        <v>30</v>
      </c>
      <c r="P4444" t="s">
        <v>54</v>
      </c>
      <c r="Q4444" t="s">
        <v>32</v>
      </c>
      <c r="R4444" t="s">
        <v>33</v>
      </c>
      <c r="S4444" t="s">
        <v>34</v>
      </c>
      <c r="T4444" t="s">
        <v>57</v>
      </c>
      <c r="U4444" s="1" t="s">
        <v>36</v>
      </c>
      <c r="V4444">
        <v>1</v>
      </c>
      <c r="W4444">
        <v>0</v>
      </c>
      <c r="X4444">
        <v>0</v>
      </c>
      <c r="Y4444">
        <v>0</v>
      </c>
      <c r="Z4444">
        <v>0</v>
      </c>
    </row>
    <row r="4445" spans="1:26" x14ac:dyDescent="0.25">
      <c r="A4445">
        <v>107096905</v>
      </c>
      <c r="B4445" t="s">
        <v>86</v>
      </c>
      <c r="C4445" t="s">
        <v>65</v>
      </c>
      <c r="D4445">
        <v>10000026</v>
      </c>
      <c r="E4445">
        <v>10000026</v>
      </c>
      <c r="F4445">
        <v>24.555</v>
      </c>
      <c r="G4445">
        <v>200360</v>
      </c>
      <c r="H4445">
        <v>0.8</v>
      </c>
      <c r="I4445">
        <v>2022</v>
      </c>
      <c r="J4445" t="s">
        <v>170</v>
      </c>
      <c r="K4445" t="s">
        <v>58</v>
      </c>
      <c r="L4445" s="127">
        <v>0.36319444444444443</v>
      </c>
      <c r="M4445" t="s">
        <v>28</v>
      </c>
      <c r="N4445" t="s">
        <v>29</v>
      </c>
      <c r="O4445" t="s">
        <v>30</v>
      </c>
      <c r="P4445" t="s">
        <v>31</v>
      </c>
      <c r="Q4445" t="s">
        <v>32</v>
      </c>
      <c r="R4445" t="s">
        <v>33</v>
      </c>
      <c r="S4445" t="s">
        <v>42</v>
      </c>
      <c r="T4445" t="s">
        <v>35</v>
      </c>
      <c r="U4445" s="1" t="s">
        <v>36</v>
      </c>
      <c r="V4445">
        <v>2</v>
      </c>
      <c r="W4445">
        <v>0</v>
      </c>
      <c r="X4445">
        <v>0</v>
      </c>
      <c r="Y4445">
        <v>0</v>
      </c>
      <c r="Z4445">
        <v>0</v>
      </c>
    </row>
    <row r="4446" spans="1:26" x14ac:dyDescent="0.25">
      <c r="A4446">
        <v>107096911</v>
      </c>
      <c r="B4446" t="s">
        <v>79</v>
      </c>
      <c r="C4446" t="s">
        <v>65</v>
      </c>
      <c r="D4446">
        <v>10000077</v>
      </c>
      <c r="E4446">
        <v>10000077</v>
      </c>
      <c r="F4446">
        <v>13.507</v>
      </c>
      <c r="G4446">
        <v>200950</v>
      </c>
      <c r="H4446">
        <v>1</v>
      </c>
      <c r="I4446">
        <v>2022</v>
      </c>
      <c r="J4446" t="s">
        <v>167</v>
      </c>
      <c r="K4446" t="s">
        <v>55</v>
      </c>
      <c r="L4446" s="127">
        <v>0.87847222222222221</v>
      </c>
      <c r="M4446" t="s">
        <v>28</v>
      </c>
      <c r="N4446" t="s">
        <v>29</v>
      </c>
      <c r="O4446" t="s">
        <v>30</v>
      </c>
      <c r="P4446" t="s">
        <v>31</v>
      </c>
      <c r="Q4446" t="s">
        <v>217</v>
      </c>
      <c r="R4446" t="s">
        <v>33</v>
      </c>
      <c r="S4446" t="s">
        <v>34</v>
      </c>
      <c r="T4446" t="s">
        <v>141</v>
      </c>
      <c r="U4446" s="1" t="s">
        <v>43</v>
      </c>
      <c r="V4446">
        <v>1</v>
      </c>
      <c r="W4446">
        <v>0</v>
      </c>
      <c r="X4446">
        <v>0</v>
      </c>
      <c r="Y4446">
        <v>0</v>
      </c>
      <c r="Z4446">
        <v>1</v>
      </c>
    </row>
    <row r="4447" spans="1:26" x14ac:dyDescent="0.25">
      <c r="A4447">
        <v>107096912</v>
      </c>
      <c r="B4447" t="s">
        <v>104</v>
      </c>
      <c r="C4447" t="s">
        <v>65</v>
      </c>
      <c r="D4447">
        <v>10000026</v>
      </c>
      <c r="E4447">
        <v>10000026</v>
      </c>
      <c r="F4447">
        <v>3.2429999999999999</v>
      </c>
      <c r="G4447">
        <v>20000025</v>
      </c>
      <c r="H4447">
        <v>4.8000000000000001E-2</v>
      </c>
      <c r="I4447">
        <v>2022</v>
      </c>
      <c r="J4447" t="s">
        <v>167</v>
      </c>
      <c r="K4447" t="s">
        <v>55</v>
      </c>
      <c r="L4447" s="127">
        <v>0.29375000000000001</v>
      </c>
      <c r="M4447" t="s">
        <v>28</v>
      </c>
      <c r="N4447" t="s">
        <v>49</v>
      </c>
      <c r="O4447" t="s">
        <v>30</v>
      </c>
      <c r="P4447" t="s">
        <v>31</v>
      </c>
      <c r="Q4447" t="s">
        <v>32</v>
      </c>
      <c r="R4447" t="s">
        <v>84</v>
      </c>
      <c r="S4447" t="s">
        <v>42</v>
      </c>
      <c r="T4447" t="s">
        <v>57</v>
      </c>
      <c r="U4447" s="1" t="s">
        <v>43</v>
      </c>
      <c r="V4447">
        <v>2</v>
      </c>
      <c r="W4447">
        <v>0</v>
      </c>
      <c r="X4447">
        <v>0</v>
      </c>
      <c r="Y4447">
        <v>0</v>
      </c>
      <c r="Z4447">
        <v>1</v>
      </c>
    </row>
    <row r="4448" spans="1:26" x14ac:dyDescent="0.25">
      <c r="A4448">
        <v>107096916</v>
      </c>
      <c r="B4448" t="s">
        <v>81</v>
      </c>
      <c r="C4448" t="s">
        <v>65</v>
      </c>
      <c r="D4448">
        <v>10000485</v>
      </c>
      <c r="E4448">
        <v>10800485</v>
      </c>
      <c r="F4448">
        <v>23.260999999999999</v>
      </c>
      <c r="G4448">
        <v>50032379</v>
      </c>
      <c r="H4448">
        <v>0.1</v>
      </c>
      <c r="I4448">
        <v>2022</v>
      </c>
      <c r="J4448" t="s">
        <v>167</v>
      </c>
      <c r="K4448" t="s">
        <v>55</v>
      </c>
      <c r="L4448" s="127">
        <v>0.44513888888888892</v>
      </c>
      <c r="M4448" t="s">
        <v>28</v>
      </c>
      <c r="N4448" t="s">
        <v>49</v>
      </c>
      <c r="O4448" t="s">
        <v>30</v>
      </c>
      <c r="P4448" t="s">
        <v>31</v>
      </c>
      <c r="Q4448" t="s">
        <v>62</v>
      </c>
      <c r="R4448" t="s">
        <v>33</v>
      </c>
      <c r="S4448" t="s">
        <v>34</v>
      </c>
      <c r="T4448" t="s">
        <v>35</v>
      </c>
      <c r="U4448" s="1" t="s">
        <v>36</v>
      </c>
      <c r="V4448">
        <v>2</v>
      </c>
      <c r="W4448">
        <v>0</v>
      </c>
      <c r="X4448">
        <v>0</v>
      </c>
      <c r="Y4448">
        <v>0</v>
      </c>
      <c r="Z4448">
        <v>0</v>
      </c>
    </row>
    <row r="4449" spans="1:26" x14ac:dyDescent="0.25">
      <c r="A4449">
        <v>107096933</v>
      </c>
      <c r="B4449" t="s">
        <v>25</v>
      </c>
      <c r="C4449" t="s">
        <v>65</v>
      </c>
      <c r="D4449">
        <v>10000040</v>
      </c>
      <c r="E4449">
        <v>10000040</v>
      </c>
      <c r="F4449">
        <v>999.99900000000002</v>
      </c>
      <c r="G4449">
        <v>20000070</v>
      </c>
      <c r="H4449">
        <v>5.7000000000000002E-2</v>
      </c>
      <c r="I4449">
        <v>2022</v>
      </c>
      <c r="J4449" t="s">
        <v>167</v>
      </c>
      <c r="K4449" t="s">
        <v>55</v>
      </c>
      <c r="L4449" s="127">
        <v>0.3659722222222222</v>
      </c>
      <c r="M4449" t="s">
        <v>28</v>
      </c>
      <c r="N4449" t="s">
        <v>29</v>
      </c>
      <c r="O4449" t="s">
        <v>30</v>
      </c>
      <c r="P4449" t="s">
        <v>31</v>
      </c>
      <c r="Q4449" t="s">
        <v>62</v>
      </c>
      <c r="R4449" t="s">
        <v>33</v>
      </c>
      <c r="S4449" t="s">
        <v>34</v>
      </c>
      <c r="T4449" t="s">
        <v>35</v>
      </c>
      <c r="U4449" s="1" t="s">
        <v>43</v>
      </c>
      <c r="V4449">
        <v>1</v>
      </c>
      <c r="W4449">
        <v>0</v>
      </c>
      <c r="X4449">
        <v>0</v>
      </c>
      <c r="Y4449">
        <v>0</v>
      </c>
      <c r="Z4449">
        <v>1</v>
      </c>
    </row>
    <row r="4450" spans="1:26" x14ac:dyDescent="0.25">
      <c r="A4450">
        <v>107096950</v>
      </c>
      <c r="B4450" t="s">
        <v>117</v>
      </c>
      <c r="C4450" t="s">
        <v>65</v>
      </c>
      <c r="D4450">
        <v>10000077</v>
      </c>
      <c r="E4450">
        <v>10000077</v>
      </c>
      <c r="F4450">
        <v>20.047000000000001</v>
      </c>
      <c r="G4450">
        <v>40002321</v>
      </c>
      <c r="H4450">
        <v>0.4</v>
      </c>
      <c r="I4450">
        <v>2022</v>
      </c>
      <c r="J4450" t="s">
        <v>167</v>
      </c>
      <c r="K4450" t="s">
        <v>27</v>
      </c>
      <c r="L4450" s="127">
        <v>0.77500000000000002</v>
      </c>
      <c r="M4450" t="s">
        <v>28</v>
      </c>
      <c r="N4450" t="s">
        <v>49</v>
      </c>
      <c r="O4450" t="s">
        <v>30</v>
      </c>
      <c r="P4450" t="s">
        <v>54</v>
      </c>
      <c r="Q4450" t="s">
        <v>41</v>
      </c>
      <c r="R4450" t="s">
        <v>33</v>
      </c>
      <c r="S4450" t="s">
        <v>42</v>
      </c>
      <c r="T4450" t="s">
        <v>35</v>
      </c>
      <c r="U4450" s="1" t="s">
        <v>36</v>
      </c>
      <c r="V4450">
        <v>2</v>
      </c>
      <c r="W4450">
        <v>0</v>
      </c>
      <c r="X4450">
        <v>0</v>
      </c>
      <c r="Y4450">
        <v>0</v>
      </c>
      <c r="Z4450">
        <v>0</v>
      </c>
    </row>
    <row r="4451" spans="1:26" x14ac:dyDescent="0.25">
      <c r="A4451">
        <v>107096955</v>
      </c>
      <c r="B4451" t="s">
        <v>104</v>
      </c>
      <c r="C4451" t="s">
        <v>65</v>
      </c>
      <c r="D4451">
        <v>10000026</v>
      </c>
      <c r="E4451">
        <v>10000026</v>
      </c>
      <c r="F4451">
        <v>1.1200000000000001</v>
      </c>
      <c r="G4451">
        <v>40001358</v>
      </c>
      <c r="H4451">
        <v>0.5</v>
      </c>
      <c r="I4451">
        <v>2022</v>
      </c>
      <c r="J4451" t="s">
        <v>167</v>
      </c>
      <c r="K4451" t="s">
        <v>55</v>
      </c>
      <c r="L4451" s="127">
        <v>0.98611111111111116</v>
      </c>
      <c r="M4451" t="s">
        <v>28</v>
      </c>
      <c r="N4451" t="s">
        <v>49</v>
      </c>
      <c r="O4451" t="s">
        <v>30</v>
      </c>
      <c r="P4451" t="s">
        <v>31</v>
      </c>
      <c r="Q4451" t="s">
        <v>62</v>
      </c>
      <c r="R4451" t="s">
        <v>33</v>
      </c>
      <c r="S4451" t="s">
        <v>34</v>
      </c>
      <c r="T4451" t="s">
        <v>57</v>
      </c>
      <c r="U4451" s="1" t="s">
        <v>36</v>
      </c>
      <c r="V4451">
        <v>1</v>
      </c>
      <c r="W4451">
        <v>0</v>
      </c>
      <c r="X4451">
        <v>0</v>
      </c>
      <c r="Y4451">
        <v>0</v>
      </c>
      <c r="Z4451">
        <v>0</v>
      </c>
    </row>
    <row r="4452" spans="1:26" x14ac:dyDescent="0.25">
      <c r="A4452">
        <v>107096994</v>
      </c>
      <c r="B4452" t="s">
        <v>106</v>
      </c>
      <c r="C4452" t="s">
        <v>65</v>
      </c>
      <c r="D4452">
        <v>10000095</v>
      </c>
      <c r="E4452">
        <v>10000095</v>
      </c>
      <c r="F4452">
        <v>0.59499999999999997</v>
      </c>
      <c r="G4452">
        <v>40002243</v>
      </c>
      <c r="H4452">
        <v>0.2</v>
      </c>
      <c r="I4452">
        <v>2022</v>
      </c>
      <c r="J4452" t="s">
        <v>167</v>
      </c>
      <c r="K4452" t="s">
        <v>55</v>
      </c>
      <c r="L4452" s="127">
        <v>0.66388888888888886</v>
      </c>
      <c r="M4452" t="s">
        <v>28</v>
      </c>
      <c r="N4452" t="s">
        <v>29</v>
      </c>
      <c r="O4452" t="s">
        <v>30</v>
      </c>
      <c r="P4452" t="s">
        <v>31</v>
      </c>
      <c r="Q4452" t="s">
        <v>62</v>
      </c>
      <c r="R4452" t="s">
        <v>33</v>
      </c>
      <c r="S4452" t="s">
        <v>139</v>
      </c>
      <c r="T4452" t="s">
        <v>35</v>
      </c>
      <c r="U4452" s="1" t="s">
        <v>36</v>
      </c>
      <c r="V4452">
        <v>1</v>
      </c>
      <c r="W4452">
        <v>0</v>
      </c>
      <c r="X4452">
        <v>0</v>
      </c>
      <c r="Y4452">
        <v>0</v>
      </c>
      <c r="Z4452">
        <v>0</v>
      </c>
    </row>
    <row r="4453" spans="1:26" x14ac:dyDescent="0.25">
      <c r="A4453">
        <v>107097002</v>
      </c>
      <c r="B4453" t="s">
        <v>25</v>
      </c>
      <c r="C4453" t="s">
        <v>65</v>
      </c>
      <c r="D4453">
        <v>10000040</v>
      </c>
      <c r="E4453">
        <v>10000040</v>
      </c>
      <c r="F4453">
        <v>999.99900000000002</v>
      </c>
      <c r="G4453">
        <v>20000070</v>
      </c>
      <c r="H4453">
        <v>5.7000000000000002E-2</v>
      </c>
      <c r="I4453">
        <v>2022</v>
      </c>
      <c r="J4453" t="s">
        <v>167</v>
      </c>
      <c r="K4453" t="s">
        <v>55</v>
      </c>
      <c r="L4453" s="127">
        <v>0.47986111111111113</v>
      </c>
      <c r="M4453" t="s">
        <v>28</v>
      </c>
      <c r="N4453" t="s">
        <v>29</v>
      </c>
      <c r="O4453" t="s">
        <v>30</v>
      </c>
      <c r="P4453" t="s">
        <v>31</v>
      </c>
      <c r="Q4453" t="s">
        <v>62</v>
      </c>
      <c r="R4453" t="s">
        <v>33</v>
      </c>
      <c r="S4453" t="s">
        <v>34</v>
      </c>
      <c r="T4453" t="s">
        <v>35</v>
      </c>
      <c r="U4453" s="1" t="s">
        <v>36</v>
      </c>
      <c r="V4453">
        <v>2</v>
      </c>
      <c r="W4453">
        <v>0</v>
      </c>
      <c r="X4453">
        <v>0</v>
      </c>
      <c r="Y4453">
        <v>0</v>
      </c>
      <c r="Z4453">
        <v>0</v>
      </c>
    </row>
    <row r="4454" spans="1:26" x14ac:dyDescent="0.25">
      <c r="A4454">
        <v>107097058</v>
      </c>
      <c r="B4454" t="s">
        <v>81</v>
      </c>
      <c r="C4454" t="s">
        <v>65</v>
      </c>
      <c r="D4454">
        <v>10000485</v>
      </c>
      <c r="E4454">
        <v>10800485</v>
      </c>
      <c r="F4454">
        <v>21.466999999999999</v>
      </c>
      <c r="G4454">
        <v>50015564</v>
      </c>
      <c r="H4454">
        <v>0.25</v>
      </c>
      <c r="I4454">
        <v>2022</v>
      </c>
      <c r="J4454" t="s">
        <v>170</v>
      </c>
      <c r="K4454" t="s">
        <v>60</v>
      </c>
      <c r="L4454" s="127">
        <v>0.31458333333333333</v>
      </c>
      <c r="M4454" t="s">
        <v>28</v>
      </c>
      <c r="N4454" t="s">
        <v>29</v>
      </c>
      <c r="O4454" t="s">
        <v>30</v>
      </c>
      <c r="P4454" t="s">
        <v>31</v>
      </c>
      <c r="Q4454" t="s">
        <v>32</v>
      </c>
      <c r="R4454" t="s">
        <v>33</v>
      </c>
      <c r="S4454" t="s">
        <v>42</v>
      </c>
      <c r="T4454" t="s">
        <v>57</v>
      </c>
      <c r="U4454" s="1" t="s">
        <v>36</v>
      </c>
      <c r="V4454">
        <v>2</v>
      </c>
      <c r="W4454">
        <v>0</v>
      </c>
      <c r="X4454">
        <v>0</v>
      </c>
      <c r="Y4454">
        <v>0</v>
      </c>
      <c r="Z4454">
        <v>0</v>
      </c>
    </row>
    <row r="4455" spans="1:26" x14ac:dyDescent="0.25">
      <c r="A4455">
        <v>107097247</v>
      </c>
      <c r="B4455" t="s">
        <v>96</v>
      </c>
      <c r="C4455" t="s">
        <v>45</v>
      </c>
      <c r="D4455">
        <v>50010540</v>
      </c>
      <c r="E4455">
        <v>50010540</v>
      </c>
      <c r="F4455">
        <v>1.39</v>
      </c>
      <c r="G4455">
        <v>50003938</v>
      </c>
      <c r="H4455">
        <v>0</v>
      </c>
      <c r="I4455">
        <v>2022</v>
      </c>
      <c r="J4455" t="s">
        <v>167</v>
      </c>
      <c r="K4455" t="s">
        <v>55</v>
      </c>
      <c r="L4455" s="127">
        <v>0.46527777777777773</v>
      </c>
      <c r="M4455" t="s">
        <v>28</v>
      </c>
      <c r="N4455" t="s">
        <v>29</v>
      </c>
      <c r="O4455" t="s">
        <v>30</v>
      </c>
      <c r="P4455" t="s">
        <v>31</v>
      </c>
      <c r="Q4455" t="s">
        <v>62</v>
      </c>
      <c r="R4455" t="s">
        <v>61</v>
      </c>
      <c r="S4455" t="s">
        <v>34</v>
      </c>
      <c r="T4455" t="s">
        <v>35</v>
      </c>
      <c r="U4455" s="1" t="s">
        <v>64</v>
      </c>
      <c r="V4455">
        <v>2</v>
      </c>
      <c r="W4455">
        <v>0</v>
      </c>
      <c r="X4455">
        <v>0</v>
      </c>
      <c r="Y4455">
        <v>1</v>
      </c>
      <c r="Z4455">
        <v>0</v>
      </c>
    </row>
    <row r="4456" spans="1:26" x14ac:dyDescent="0.25">
      <c r="A4456">
        <v>107097297</v>
      </c>
      <c r="B4456" t="s">
        <v>96</v>
      </c>
      <c r="C4456" t="s">
        <v>45</v>
      </c>
      <c r="D4456">
        <v>50000016</v>
      </c>
      <c r="E4456">
        <v>50000016</v>
      </c>
      <c r="F4456">
        <v>2.2290000000000001</v>
      </c>
      <c r="G4456">
        <v>50015195</v>
      </c>
      <c r="H4456">
        <v>8.9999999999999993E-3</v>
      </c>
      <c r="I4456">
        <v>2022</v>
      </c>
      <c r="J4456" t="s">
        <v>170</v>
      </c>
      <c r="K4456" t="s">
        <v>58</v>
      </c>
      <c r="L4456" s="127">
        <v>0.74513888888888891</v>
      </c>
      <c r="M4456" t="s">
        <v>77</v>
      </c>
      <c r="N4456" t="s">
        <v>49</v>
      </c>
      <c r="O4456" t="s">
        <v>30</v>
      </c>
      <c r="P4456" t="s">
        <v>68</v>
      </c>
      <c r="Q4456" t="s">
        <v>41</v>
      </c>
      <c r="R4456" t="s">
        <v>33</v>
      </c>
      <c r="S4456" t="s">
        <v>34</v>
      </c>
      <c r="T4456" t="s">
        <v>35</v>
      </c>
      <c r="U4456" s="1" t="s">
        <v>36</v>
      </c>
      <c r="V4456">
        <v>1</v>
      </c>
      <c r="W4456">
        <v>0</v>
      </c>
      <c r="X4456">
        <v>0</v>
      </c>
      <c r="Y4456">
        <v>0</v>
      </c>
      <c r="Z4456">
        <v>0</v>
      </c>
    </row>
    <row r="4457" spans="1:26" x14ac:dyDescent="0.25">
      <c r="A4457">
        <v>107097660</v>
      </c>
      <c r="B4457" t="s">
        <v>106</v>
      </c>
      <c r="C4457" t="s">
        <v>45</v>
      </c>
      <c r="D4457">
        <v>50025193</v>
      </c>
      <c r="E4457">
        <v>50025193</v>
      </c>
      <c r="F4457">
        <v>999.99900000000002</v>
      </c>
      <c r="G4457">
        <v>50011801</v>
      </c>
      <c r="H4457">
        <v>1.51</v>
      </c>
      <c r="I4457">
        <v>2022</v>
      </c>
      <c r="J4457" t="s">
        <v>167</v>
      </c>
      <c r="K4457" t="s">
        <v>60</v>
      </c>
      <c r="L4457" s="127">
        <v>0.69097222222222221</v>
      </c>
      <c r="M4457" t="s">
        <v>28</v>
      </c>
      <c r="N4457" t="s">
        <v>49</v>
      </c>
      <c r="O4457" t="s">
        <v>30</v>
      </c>
      <c r="P4457" t="s">
        <v>31</v>
      </c>
      <c r="Q4457" t="s">
        <v>41</v>
      </c>
      <c r="R4457" t="s">
        <v>61</v>
      </c>
      <c r="S4457" t="s">
        <v>42</v>
      </c>
      <c r="T4457" t="s">
        <v>35</v>
      </c>
      <c r="U4457" s="1" t="s">
        <v>64</v>
      </c>
      <c r="V4457">
        <v>1</v>
      </c>
      <c r="W4457">
        <v>0</v>
      </c>
      <c r="X4457">
        <v>0</v>
      </c>
      <c r="Y4457">
        <v>1</v>
      </c>
      <c r="Z4457">
        <v>0</v>
      </c>
    </row>
    <row r="4458" spans="1:26" x14ac:dyDescent="0.25">
      <c r="A4458">
        <v>107097670</v>
      </c>
      <c r="B4458" t="s">
        <v>81</v>
      </c>
      <c r="C4458" t="s">
        <v>45</v>
      </c>
      <c r="D4458">
        <v>50015657</v>
      </c>
      <c r="E4458">
        <v>20000521</v>
      </c>
      <c r="F4458">
        <v>3.3279999999999998</v>
      </c>
      <c r="G4458">
        <v>50035443</v>
      </c>
      <c r="H4458">
        <v>0</v>
      </c>
      <c r="I4458">
        <v>2022</v>
      </c>
      <c r="J4458" t="s">
        <v>167</v>
      </c>
      <c r="K4458" t="s">
        <v>55</v>
      </c>
      <c r="L4458" s="127">
        <v>0.70138888888888884</v>
      </c>
      <c r="M4458" t="s">
        <v>28</v>
      </c>
      <c r="N4458" t="s">
        <v>49</v>
      </c>
      <c r="P4458" t="s">
        <v>31</v>
      </c>
      <c r="Q4458" t="s">
        <v>62</v>
      </c>
      <c r="R4458" t="s">
        <v>56</v>
      </c>
      <c r="S4458" t="s">
        <v>139</v>
      </c>
      <c r="T4458" t="s">
        <v>35</v>
      </c>
      <c r="U4458" s="1" t="s">
        <v>36</v>
      </c>
      <c r="V4458">
        <v>1</v>
      </c>
      <c r="W4458">
        <v>0</v>
      </c>
      <c r="X4458">
        <v>0</v>
      </c>
      <c r="Y4458">
        <v>0</v>
      </c>
      <c r="Z4458">
        <v>0</v>
      </c>
    </row>
    <row r="4459" spans="1:26" x14ac:dyDescent="0.25">
      <c r="A4459">
        <v>107097824</v>
      </c>
      <c r="B4459" t="s">
        <v>138</v>
      </c>
      <c r="C4459" t="s">
        <v>45</v>
      </c>
      <c r="D4459">
        <v>50000980</v>
      </c>
      <c r="E4459">
        <v>50000980</v>
      </c>
      <c r="F4459">
        <v>0.82099999999999995</v>
      </c>
      <c r="G4459">
        <v>50031168</v>
      </c>
      <c r="H4459">
        <v>7.9000000000000001E-2</v>
      </c>
      <c r="I4459">
        <v>2022</v>
      </c>
      <c r="J4459" t="s">
        <v>167</v>
      </c>
      <c r="K4459" t="s">
        <v>48</v>
      </c>
      <c r="L4459" s="127">
        <v>0.53541666666666665</v>
      </c>
      <c r="M4459" t="s">
        <v>51</v>
      </c>
      <c r="N4459" t="s">
        <v>49</v>
      </c>
      <c r="O4459" t="s">
        <v>30</v>
      </c>
      <c r="P4459" t="s">
        <v>68</v>
      </c>
      <c r="Q4459" t="s">
        <v>32</v>
      </c>
      <c r="R4459" t="s">
        <v>33</v>
      </c>
      <c r="S4459" t="s">
        <v>42</v>
      </c>
      <c r="T4459" t="s">
        <v>35</v>
      </c>
      <c r="U4459" s="1" t="s">
        <v>43</v>
      </c>
      <c r="V4459">
        <v>2</v>
      </c>
      <c r="W4459">
        <v>0</v>
      </c>
      <c r="X4459">
        <v>0</v>
      </c>
      <c r="Y4459">
        <v>0</v>
      </c>
      <c r="Z4459">
        <v>2</v>
      </c>
    </row>
    <row r="4460" spans="1:26" x14ac:dyDescent="0.25">
      <c r="A4460">
        <v>107097878</v>
      </c>
      <c r="B4460" t="s">
        <v>97</v>
      </c>
      <c r="C4460" t="s">
        <v>45</v>
      </c>
      <c r="D4460">
        <v>50028840</v>
      </c>
      <c r="E4460">
        <v>50028840</v>
      </c>
      <c r="F4460">
        <v>2.7</v>
      </c>
      <c r="G4460">
        <v>50009776</v>
      </c>
      <c r="H4460">
        <v>0</v>
      </c>
      <c r="I4460">
        <v>2022</v>
      </c>
      <c r="J4460" t="s">
        <v>167</v>
      </c>
      <c r="K4460" t="s">
        <v>48</v>
      </c>
      <c r="L4460" s="127">
        <v>0.37361111111111112</v>
      </c>
      <c r="M4460" t="s">
        <v>77</v>
      </c>
      <c r="N4460" t="s">
        <v>49</v>
      </c>
      <c r="O4460" t="s">
        <v>30</v>
      </c>
      <c r="P4460" t="s">
        <v>54</v>
      </c>
      <c r="Q4460" t="s">
        <v>32</v>
      </c>
      <c r="R4460" t="s">
        <v>33</v>
      </c>
      <c r="S4460" t="s">
        <v>42</v>
      </c>
      <c r="T4460" t="s">
        <v>35</v>
      </c>
      <c r="U4460" s="1" t="s">
        <v>85</v>
      </c>
      <c r="V4460">
        <v>1</v>
      </c>
      <c r="W4460">
        <v>0</v>
      </c>
      <c r="X4460">
        <v>1</v>
      </c>
      <c r="Y4460">
        <v>0</v>
      </c>
      <c r="Z4460">
        <v>0</v>
      </c>
    </row>
    <row r="4461" spans="1:26" x14ac:dyDescent="0.25">
      <c r="A4461">
        <v>107097968</v>
      </c>
      <c r="B4461" t="s">
        <v>97</v>
      </c>
      <c r="C4461" t="s">
        <v>45</v>
      </c>
      <c r="D4461">
        <v>50029545</v>
      </c>
      <c r="E4461">
        <v>50029545</v>
      </c>
      <c r="F4461">
        <v>0.13</v>
      </c>
      <c r="G4461">
        <v>50029592</v>
      </c>
      <c r="H4461">
        <v>0</v>
      </c>
      <c r="I4461">
        <v>2022</v>
      </c>
      <c r="J4461" t="s">
        <v>170</v>
      </c>
      <c r="K4461" t="s">
        <v>27</v>
      </c>
      <c r="L4461" s="127">
        <v>0.43611111111111112</v>
      </c>
      <c r="M4461" t="s">
        <v>77</v>
      </c>
      <c r="N4461" t="s">
        <v>29</v>
      </c>
      <c r="O4461" t="s">
        <v>30</v>
      </c>
      <c r="P4461" t="s">
        <v>31</v>
      </c>
      <c r="Q4461" t="s">
        <v>32</v>
      </c>
      <c r="R4461" t="s">
        <v>33</v>
      </c>
      <c r="S4461" t="s">
        <v>42</v>
      </c>
      <c r="T4461" t="s">
        <v>35</v>
      </c>
      <c r="U4461" s="1" t="s">
        <v>43</v>
      </c>
      <c r="V4461">
        <v>3</v>
      </c>
      <c r="W4461">
        <v>0</v>
      </c>
      <c r="X4461">
        <v>0</v>
      </c>
      <c r="Y4461">
        <v>0</v>
      </c>
      <c r="Z4461">
        <v>1</v>
      </c>
    </row>
    <row r="4462" spans="1:26" x14ac:dyDescent="0.25">
      <c r="A4462">
        <v>107097994</v>
      </c>
      <c r="B4462" t="s">
        <v>44</v>
      </c>
      <c r="C4462" t="s">
        <v>45</v>
      </c>
      <c r="D4462">
        <v>50026600</v>
      </c>
      <c r="E4462">
        <v>29000501</v>
      </c>
      <c r="F4462">
        <v>6.952</v>
      </c>
      <c r="G4462">
        <v>50017224</v>
      </c>
      <c r="H4462">
        <v>0</v>
      </c>
      <c r="I4462">
        <v>2022</v>
      </c>
      <c r="J4462" t="s">
        <v>167</v>
      </c>
      <c r="K4462" t="s">
        <v>55</v>
      </c>
      <c r="L4462" s="127">
        <v>0.51666666666666672</v>
      </c>
      <c r="M4462" t="s">
        <v>28</v>
      </c>
      <c r="N4462" t="s">
        <v>29</v>
      </c>
      <c r="O4462" t="s">
        <v>30</v>
      </c>
      <c r="P4462" t="s">
        <v>54</v>
      </c>
      <c r="Q4462" t="s">
        <v>62</v>
      </c>
      <c r="R4462" t="s">
        <v>33</v>
      </c>
      <c r="S4462" t="s">
        <v>34</v>
      </c>
      <c r="T4462" t="s">
        <v>35</v>
      </c>
      <c r="U4462" s="1" t="s">
        <v>36</v>
      </c>
      <c r="V4462">
        <v>2</v>
      </c>
      <c r="W4462">
        <v>0</v>
      </c>
      <c r="X4462">
        <v>0</v>
      </c>
      <c r="Y4462">
        <v>0</v>
      </c>
      <c r="Z4462">
        <v>0</v>
      </c>
    </row>
    <row r="4463" spans="1:26" x14ac:dyDescent="0.25">
      <c r="A4463">
        <v>107098009</v>
      </c>
      <c r="B4463" t="s">
        <v>81</v>
      </c>
      <c r="C4463" t="s">
        <v>45</v>
      </c>
      <c r="D4463">
        <v>50031062</v>
      </c>
      <c r="E4463">
        <v>20000029</v>
      </c>
      <c r="F4463">
        <v>14.811999999999999</v>
      </c>
      <c r="G4463">
        <v>50009253</v>
      </c>
      <c r="H4463">
        <v>3.7999999999999999E-2</v>
      </c>
      <c r="I4463">
        <v>2022</v>
      </c>
      <c r="J4463" t="s">
        <v>170</v>
      </c>
      <c r="K4463" t="s">
        <v>27</v>
      </c>
      <c r="L4463" s="127">
        <v>0.67847222222222225</v>
      </c>
      <c r="M4463" t="s">
        <v>28</v>
      </c>
      <c r="N4463" t="s">
        <v>49</v>
      </c>
      <c r="O4463" t="s">
        <v>30</v>
      </c>
      <c r="P4463" t="s">
        <v>54</v>
      </c>
      <c r="Q4463" t="s">
        <v>41</v>
      </c>
      <c r="R4463" t="s">
        <v>33</v>
      </c>
      <c r="S4463" t="s">
        <v>42</v>
      </c>
      <c r="T4463" t="s">
        <v>35</v>
      </c>
      <c r="U4463" s="1" t="s">
        <v>36</v>
      </c>
      <c r="V4463">
        <v>2</v>
      </c>
      <c r="W4463">
        <v>0</v>
      </c>
      <c r="X4463">
        <v>0</v>
      </c>
      <c r="Y4463">
        <v>0</v>
      </c>
      <c r="Z4463">
        <v>0</v>
      </c>
    </row>
    <row r="4464" spans="1:26" x14ac:dyDescent="0.25">
      <c r="A4464">
        <v>107098070</v>
      </c>
      <c r="B4464" t="s">
        <v>246</v>
      </c>
      <c r="C4464" t="s">
        <v>45</v>
      </c>
      <c r="D4464">
        <v>50001115</v>
      </c>
      <c r="E4464">
        <v>50001115</v>
      </c>
      <c r="F4464">
        <v>999.99900000000002</v>
      </c>
      <c r="H4464">
        <v>0</v>
      </c>
      <c r="I4464">
        <v>2022</v>
      </c>
      <c r="J4464" t="s">
        <v>170</v>
      </c>
      <c r="K4464" t="s">
        <v>27</v>
      </c>
      <c r="L4464" s="127">
        <v>0.84513888888888899</v>
      </c>
      <c r="M4464" t="s">
        <v>28</v>
      </c>
      <c r="N4464" t="s">
        <v>29</v>
      </c>
      <c r="O4464" t="s">
        <v>30</v>
      </c>
      <c r="P4464" t="s">
        <v>54</v>
      </c>
      <c r="Q4464" t="s">
        <v>41</v>
      </c>
      <c r="R4464" t="s">
        <v>33</v>
      </c>
      <c r="S4464" t="s">
        <v>42</v>
      </c>
      <c r="T4464" t="s">
        <v>57</v>
      </c>
      <c r="U4464" s="1" t="s">
        <v>43</v>
      </c>
      <c r="V4464">
        <v>2</v>
      </c>
      <c r="W4464">
        <v>0</v>
      </c>
      <c r="X4464">
        <v>0</v>
      </c>
      <c r="Y4464">
        <v>0</v>
      </c>
      <c r="Z4464">
        <v>2</v>
      </c>
    </row>
    <row r="4465" spans="1:26" x14ac:dyDescent="0.25">
      <c r="A4465">
        <v>107098096</v>
      </c>
      <c r="B4465" t="s">
        <v>81</v>
      </c>
      <c r="C4465" t="s">
        <v>45</v>
      </c>
      <c r="D4465">
        <v>50031062</v>
      </c>
      <c r="E4465">
        <v>20000029</v>
      </c>
      <c r="F4465">
        <v>14.773999999999999</v>
      </c>
      <c r="G4465">
        <v>50009253</v>
      </c>
      <c r="H4465">
        <v>0</v>
      </c>
      <c r="I4465">
        <v>2022</v>
      </c>
      <c r="J4465" t="s">
        <v>170</v>
      </c>
      <c r="K4465" t="s">
        <v>27</v>
      </c>
      <c r="L4465" s="127">
        <v>0.6777777777777777</v>
      </c>
      <c r="M4465" t="s">
        <v>28</v>
      </c>
      <c r="N4465" t="s">
        <v>29</v>
      </c>
      <c r="O4465" t="s">
        <v>30</v>
      </c>
      <c r="P4465" t="s">
        <v>31</v>
      </c>
      <c r="Q4465" t="s">
        <v>41</v>
      </c>
      <c r="R4465" t="s">
        <v>33</v>
      </c>
      <c r="S4465" t="s">
        <v>42</v>
      </c>
      <c r="T4465" t="s">
        <v>35</v>
      </c>
      <c r="U4465" s="1" t="s">
        <v>36</v>
      </c>
      <c r="V4465">
        <v>2</v>
      </c>
      <c r="W4465">
        <v>0</v>
      </c>
      <c r="X4465">
        <v>0</v>
      </c>
      <c r="Y4465">
        <v>0</v>
      </c>
      <c r="Z4465">
        <v>0</v>
      </c>
    </row>
    <row r="4466" spans="1:26" x14ac:dyDescent="0.25">
      <c r="A4466">
        <v>107098116</v>
      </c>
      <c r="B4466" t="s">
        <v>106</v>
      </c>
      <c r="C4466" t="s">
        <v>45</v>
      </c>
      <c r="D4466">
        <v>50025193</v>
      </c>
      <c r="E4466">
        <v>20000401</v>
      </c>
      <c r="F4466">
        <v>3.5</v>
      </c>
      <c r="G4466">
        <v>50012998</v>
      </c>
      <c r="H4466">
        <v>0.7</v>
      </c>
      <c r="I4466">
        <v>2022</v>
      </c>
      <c r="J4466" t="s">
        <v>167</v>
      </c>
      <c r="K4466" t="s">
        <v>53</v>
      </c>
      <c r="L4466" s="127">
        <v>0.50277777777777777</v>
      </c>
      <c r="M4466" t="s">
        <v>40</v>
      </c>
      <c r="N4466" t="s">
        <v>49</v>
      </c>
      <c r="O4466" t="s">
        <v>30</v>
      </c>
      <c r="P4466" t="s">
        <v>54</v>
      </c>
      <c r="Q4466" t="s">
        <v>41</v>
      </c>
      <c r="R4466" t="s">
        <v>33</v>
      </c>
      <c r="S4466" t="s">
        <v>42</v>
      </c>
      <c r="T4466" t="s">
        <v>35</v>
      </c>
      <c r="U4466" s="1" t="s">
        <v>64</v>
      </c>
      <c r="V4466">
        <v>2</v>
      </c>
      <c r="W4466">
        <v>0</v>
      </c>
      <c r="X4466">
        <v>0</v>
      </c>
      <c r="Y4466">
        <v>1</v>
      </c>
      <c r="Z4466">
        <v>0</v>
      </c>
    </row>
    <row r="4467" spans="1:26" x14ac:dyDescent="0.25">
      <c r="A4467">
        <v>107098136</v>
      </c>
      <c r="B4467" t="s">
        <v>44</v>
      </c>
      <c r="C4467" t="s">
        <v>45</v>
      </c>
      <c r="D4467">
        <v>50008940</v>
      </c>
      <c r="E4467">
        <v>50008940</v>
      </c>
      <c r="F4467">
        <v>999.99900000000002</v>
      </c>
      <c r="H4467">
        <v>0</v>
      </c>
      <c r="I4467">
        <v>2022</v>
      </c>
      <c r="J4467" t="s">
        <v>167</v>
      </c>
      <c r="K4467" t="s">
        <v>53</v>
      </c>
      <c r="L4467" s="127">
        <v>0.4770833333333333</v>
      </c>
      <c r="M4467" t="s">
        <v>77</v>
      </c>
      <c r="N4467" t="s">
        <v>49</v>
      </c>
      <c r="O4467" t="s">
        <v>30</v>
      </c>
      <c r="P4467" t="s">
        <v>54</v>
      </c>
      <c r="Q4467" t="s">
        <v>41</v>
      </c>
      <c r="R4467" t="s">
        <v>33</v>
      </c>
      <c r="S4467" t="s">
        <v>42</v>
      </c>
      <c r="T4467" t="s">
        <v>35</v>
      </c>
      <c r="U4467" s="1" t="s">
        <v>36</v>
      </c>
      <c r="V4467">
        <v>2</v>
      </c>
      <c r="W4467">
        <v>0</v>
      </c>
      <c r="X4467">
        <v>0</v>
      </c>
      <c r="Y4467">
        <v>0</v>
      </c>
      <c r="Z4467">
        <v>0</v>
      </c>
    </row>
    <row r="4468" spans="1:26" x14ac:dyDescent="0.25">
      <c r="A4468">
        <v>107098185</v>
      </c>
      <c r="B4468" t="s">
        <v>96</v>
      </c>
      <c r="C4468" t="s">
        <v>45</v>
      </c>
      <c r="D4468">
        <v>50030343</v>
      </c>
      <c r="E4468">
        <v>30000109</v>
      </c>
      <c r="F4468">
        <v>2.706</v>
      </c>
      <c r="G4468">
        <v>50001403</v>
      </c>
      <c r="H4468">
        <v>0.2</v>
      </c>
      <c r="I4468">
        <v>2022</v>
      </c>
      <c r="J4468" t="s">
        <v>170</v>
      </c>
      <c r="K4468" t="s">
        <v>27</v>
      </c>
      <c r="L4468" s="127">
        <v>0.5756944444444444</v>
      </c>
      <c r="M4468" t="s">
        <v>77</v>
      </c>
      <c r="N4468" t="s">
        <v>49</v>
      </c>
      <c r="O4468" t="s">
        <v>30</v>
      </c>
      <c r="P4468" t="s">
        <v>68</v>
      </c>
      <c r="Q4468" t="s">
        <v>41</v>
      </c>
      <c r="R4468" t="s">
        <v>33</v>
      </c>
      <c r="S4468" t="s">
        <v>42</v>
      </c>
      <c r="T4468" t="s">
        <v>35</v>
      </c>
      <c r="U4468" s="1" t="s">
        <v>64</v>
      </c>
      <c r="V4468">
        <v>2</v>
      </c>
      <c r="W4468">
        <v>0</v>
      </c>
      <c r="X4468">
        <v>0</v>
      </c>
      <c r="Y4468">
        <v>1</v>
      </c>
      <c r="Z4468">
        <v>0</v>
      </c>
    </row>
    <row r="4469" spans="1:26" x14ac:dyDescent="0.25">
      <c r="A4469">
        <v>107098240</v>
      </c>
      <c r="B4469" t="s">
        <v>86</v>
      </c>
      <c r="C4469" t="s">
        <v>65</v>
      </c>
      <c r="D4469">
        <v>10000040</v>
      </c>
      <c r="E4469">
        <v>10000040</v>
      </c>
      <c r="F4469">
        <v>18.664999999999999</v>
      </c>
      <c r="G4469">
        <v>20000025</v>
      </c>
      <c r="H4469">
        <v>5</v>
      </c>
      <c r="I4469">
        <v>2022</v>
      </c>
      <c r="J4469" t="s">
        <v>167</v>
      </c>
      <c r="K4469" t="s">
        <v>53</v>
      </c>
      <c r="L4469" s="127">
        <v>0.8027777777777777</v>
      </c>
      <c r="M4469" t="s">
        <v>92</v>
      </c>
      <c r="Q4469" t="s">
        <v>41</v>
      </c>
      <c r="R4469" t="s">
        <v>33</v>
      </c>
      <c r="S4469" t="s">
        <v>42</v>
      </c>
      <c r="T4469" t="s">
        <v>52</v>
      </c>
      <c r="U4469" s="1" t="s">
        <v>43</v>
      </c>
      <c r="V4469">
        <v>2</v>
      </c>
      <c r="W4469">
        <v>0</v>
      </c>
      <c r="X4469">
        <v>0</v>
      </c>
      <c r="Y4469">
        <v>0</v>
      </c>
      <c r="Z4469">
        <v>2</v>
      </c>
    </row>
    <row r="4470" spans="1:26" x14ac:dyDescent="0.25">
      <c r="A4470">
        <v>107098334</v>
      </c>
      <c r="B4470" t="s">
        <v>25</v>
      </c>
      <c r="C4470" t="s">
        <v>65</v>
      </c>
      <c r="D4470">
        <v>10000440</v>
      </c>
      <c r="E4470">
        <v>10000440</v>
      </c>
      <c r="F4470">
        <v>1.518</v>
      </c>
      <c r="G4470">
        <v>50015732</v>
      </c>
      <c r="H4470">
        <v>0.75</v>
      </c>
      <c r="I4470">
        <v>2022</v>
      </c>
      <c r="J4470" t="s">
        <v>170</v>
      </c>
      <c r="K4470" t="s">
        <v>27</v>
      </c>
      <c r="L4470" s="127">
        <v>0.75763888888888886</v>
      </c>
      <c r="M4470" t="s">
        <v>28</v>
      </c>
      <c r="N4470" t="s">
        <v>49</v>
      </c>
      <c r="O4470" t="s">
        <v>30</v>
      </c>
      <c r="P4470" t="s">
        <v>31</v>
      </c>
      <c r="Q4470" t="s">
        <v>41</v>
      </c>
      <c r="R4470" t="s">
        <v>33</v>
      </c>
      <c r="S4470" t="s">
        <v>42</v>
      </c>
      <c r="T4470" t="s">
        <v>35</v>
      </c>
      <c r="U4470" s="1" t="s">
        <v>36</v>
      </c>
      <c r="V4470">
        <v>4</v>
      </c>
      <c r="W4470">
        <v>0</v>
      </c>
      <c r="X4470">
        <v>0</v>
      </c>
      <c r="Y4470">
        <v>0</v>
      </c>
      <c r="Z4470">
        <v>0</v>
      </c>
    </row>
    <row r="4471" spans="1:26" x14ac:dyDescent="0.25">
      <c r="A4471">
        <v>107098470</v>
      </c>
      <c r="B4471" t="s">
        <v>81</v>
      </c>
      <c r="C4471" t="s">
        <v>45</v>
      </c>
      <c r="D4471">
        <v>50016282</v>
      </c>
      <c r="E4471">
        <v>50016282</v>
      </c>
      <c r="F4471">
        <v>0.76</v>
      </c>
      <c r="G4471">
        <v>50032889</v>
      </c>
      <c r="H4471">
        <v>0.01</v>
      </c>
      <c r="I4471">
        <v>2022</v>
      </c>
      <c r="J4471" t="s">
        <v>170</v>
      </c>
      <c r="K4471" t="s">
        <v>39</v>
      </c>
      <c r="L4471" s="127">
        <v>0.34583333333333338</v>
      </c>
      <c r="M4471" t="s">
        <v>28</v>
      </c>
      <c r="N4471" t="s">
        <v>49</v>
      </c>
      <c r="O4471" t="s">
        <v>30</v>
      </c>
      <c r="P4471" t="s">
        <v>68</v>
      </c>
      <c r="Q4471" t="s">
        <v>41</v>
      </c>
      <c r="R4471" t="s">
        <v>33</v>
      </c>
      <c r="S4471" t="s">
        <v>42</v>
      </c>
      <c r="T4471" t="s">
        <v>35</v>
      </c>
      <c r="U4471" s="1" t="s">
        <v>36</v>
      </c>
      <c r="V4471">
        <v>2</v>
      </c>
      <c r="W4471">
        <v>0</v>
      </c>
      <c r="X4471">
        <v>0</v>
      </c>
      <c r="Y4471">
        <v>0</v>
      </c>
      <c r="Z4471">
        <v>0</v>
      </c>
    </row>
    <row r="4472" spans="1:26" x14ac:dyDescent="0.25">
      <c r="A4472">
        <v>107098512</v>
      </c>
      <c r="B4472" t="s">
        <v>147</v>
      </c>
      <c r="C4472" t="s">
        <v>67</v>
      </c>
      <c r="D4472">
        <v>30000906</v>
      </c>
      <c r="E4472">
        <v>30000906</v>
      </c>
      <c r="F4472">
        <v>4.5229999999999997</v>
      </c>
      <c r="G4472">
        <v>30000211</v>
      </c>
      <c r="H4472">
        <v>0</v>
      </c>
      <c r="I4472">
        <v>2022</v>
      </c>
      <c r="J4472" t="s">
        <v>170</v>
      </c>
      <c r="K4472" t="s">
        <v>39</v>
      </c>
      <c r="L4472" s="127">
        <v>0.65763888888888888</v>
      </c>
      <c r="M4472" t="s">
        <v>28</v>
      </c>
      <c r="N4472" t="s">
        <v>49</v>
      </c>
      <c r="O4472" t="s">
        <v>30</v>
      </c>
      <c r="P4472" t="s">
        <v>54</v>
      </c>
      <c r="Q4472" t="s">
        <v>41</v>
      </c>
      <c r="R4472" t="s">
        <v>61</v>
      </c>
      <c r="S4472" t="s">
        <v>42</v>
      </c>
      <c r="T4472" t="s">
        <v>35</v>
      </c>
      <c r="U4472" s="1" t="s">
        <v>36</v>
      </c>
      <c r="V4472">
        <v>2</v>
      </c>
      <c r="W4472">
        <v>0</v>
      </c>
      <c r="X4472">
        <v>0</v>
      </c>
      <c r="Y4472">
        <v>0</v>
      </c>
      <c r="Z4472">
        <v>0</v>
      </c>
    </row>
    <row r="4473" spans="1:26" x14ac:dyDescent="0.25">
      <c r="A4473">
        <v>107098600</v>
      </c>
      <c r="B4473" t="s">
        <v>81</v>
      </c>
      <c r="C4473" t="s">
        <v>45</v>
      </c>
      <c r="D4473">
        <v>50028612</v>
      </c>
      <c r="E4473">
        <v>40003998</v>
      </c>
      <c r="F4473">
        <v>0.89500000000000002</v>
      </c>
      <c r="G4473">
        <v>50007367</v>
      </c>
      <c r="H4473">
        <v>0.1</v>
      </c>
      <c r="I4473">
        <v>2022</v>
      </c>
      <c r="J4473" t="s">
        <v>170</v>
      </c>
      <c r="K4473" t="s">
        <v>27</v>
      </c>
      <c r="L4473" s="127">
        <v>0.85555555555555562</v>
      </c>
      <c r="M4473" t="s">
        <v>28</v>
      </c>
      <c r="N4473" t="s">
        <v>49</v>
      </c>
      <c r="O4473" t="s">
        <v>30</v>
      </c>
      <c r="P4473" t="s">
        <v>54</v>
      </c>
      <c r="Q4473" t="s">
        <v>41</v>
      </c>
      <c r="R4473" t="s">
        <v>33</v>
      </c>
      <c r="S4473" t="s">
        <v>42</v>
      </c>
      <c r="T4473" t="s">
        <v>47</v>
      </c>
      <c r="U4473" s="1" t="s">
        <v>116</v>
      </c>
      <c r="V4473">
        <v>2</v>
      </c>
      <c r="W4473">
        <v>0</v>
      </c>
      <c r="X4473">
        <v>0</v>
      </c>
      <c r="Y4473">
        <v>0</v>
      </c>
      <c r="Z4473">
        <v>0</v>
      </c>
    </row>
    <row r="4474" spans="1:26" x14ac:dyDescent="0.25">
      <c r="A4474">
        <v>107098825</v>
      </c>
      <c r="B4474" t="s">
        <v>131</v>
      </c>
      <c r="C4474" t="s">
        <v>45</v>
      </c>
      <c r="F4474">
        <v>999.99900000000002</v>
      </c>
      <c r="G4474">
        <v>29000221</v>
      </c>
      <c r="H4474">
        <v>8.9999999999999993E-3</v>
      </c>
      <c r="I4474">
        <v>2022</v>
      </c>
      <c r="J4474" t="s">
        <v>167</v>
      </c>
      <c r="K4474" t="s">
        <v>39</v>
      </c>
      <c r="L4474" s="127">
        <v>0.3979166666666667</v>
      </c>
      <c r="M4474" t="s">
        <v>28</v>
      </c>
      <c r="N4474" t="s">
        <v>49</v>
      </c>
      <c r="P4474" t="s">
        <v>31</v>
      </c>
      <c r="Q4474" t="s">
        <v>41</v>
      </c>
      <c r="R4474" t="s">
        <v>33</v>
      </c>
      <c r="S4474" t="s">
        <v>42</v>
      </c>
      <c r="T4474" t="s">
        <v>35</v>
      </c>
      <c r="U4474" s="1" t="s">
        <v>36</v>
      </c>
      <c r="V4474">
        <v>1</v>
      </c>
      <c r="W4474">
        <v>0</v>
      </c>
      <c r="X4474">
        <v>0</v>
      </c>
      <c r="Y4474">
        <v>0</v>
      </c>
      <c r="Z4474">
        <v>0</v>
      </c>
    </row>
    <row r="4475" spans="1:26" x14ac:dyDescent="0.25">
      <c r="A4475">
        <v>107098838</v>
      </c>
      <c r="B4475" t="s">
        <v>149</v>
      </c>
      <c r="C4475" t="s">
        <v>38</v>
      </c>
      <c r="D4475">
        <v>20000701</v>
      </c>
      <c r="E4475">
        <v>20000701</v>
      </c>
      <c r="F4475">
        <v>18.826000000000001</v>
      </c>
      <c r="G4475">
        <v>50032162</v>
      </c>
      <c r="H4475">
        <v>1.9E-2</v>
      </c>
      <c r="I4475">
        <v>2022</v>
      </c>
      <c r="J4475" t="s">
        <v>167</v>
      </c>
      <c r="K4475" t="s">
        <v>27</v>
      </c>
      <c r="L4475" s="127">
        <v>0.52777777777777779</v>
      </c>
      <c r="M4475" t="s">
        <v>28</v>
      </c>
      <c r="N4475" t="s">
        <v>49</v>
      </c>
      <c r="O4475" t="s">
        <v>30</v>
      </c>
      <c r="P4475" t="s">
        <v>54</v>
      </c>
      <c r="Q4475" t="s">
        <v>41</v>
      </c>
      <c r="R4475" t="s">
        <v>33</v>
      </c>
      <c r="S4475" t="s">
        <v>42</v>
      </c>
      <c r="T4475" t="s">
        <v>35</v>
      </c>
      <c r="U4475" s="1" t="s">
        <v>36</v>
      </c>
      <c r="V4475">
        <v>2</v>
      </c>
      <c r="W4475">
        <v>0</v>
      </c>
      <c r="X4475">
        <v>0</v>
      </c>
      <c r="Y4475">
        <v>0</v>
      </c>
      <c r="Z4475">
        <v>0</v>
      </c>
    </row>
    <row r="4476" spans="1:26" x14ac:dyDescent="0.25">
      <c r="A4476">
        <v>107098840</v>
      </c>
      <c r="B4476" t="s">
        <v>149</v>
      </c>
      <c r="C4476" t="s">
        <v>45</v>
      </c>
      <c r="D4476">
        <v>50017381</v>
      </c>
      <c r="E4476">
        <v>50017381</v>
      </c>
      <c r="F4476">
        <v>999.99900000000002</v>
      </c>
      <c r="G4476">
        <v>50015249</v>
      </c>
      <c r="H4476">
        <v>1.9E-2</v>
      </c>
      <c r="I4476">
        <v>2022</v>
      </c>
      <c r="J4476" t="s">
        <v>167</v>
      </c>
      <c r="K4476" t="s">
        <v>55</v>
      </c>
      <c r="L4476" s="127">
        <v>0.53680555555555554</v>
      </c>
      <c r="M4476" t="s">
        <v>28</v>
      </c>
      <c r="N4476" t="s">
        <v>29</v>
      </c>
      <c r="P4476" t="s">
        <v>54</v>
      </c>
      <c r="Q4476" t="s">
        <v>62</v>
      </c>
      <c r="R4476" t="s">
        <v>33</v>
      </c>
      <c r="S4476" t="s">
        <v>139</v>
      </c>
      <c r="T4476" t="s">
        <v>35</v>
      </c>
      <c r="U4476" s="1" t="s">
        <v>36</v>
      </c>
      <c r="V4476">
        <v>2</v>
      </c>
      <c r="W4476">
        <v>0</v>
      </c>
      <c r="X4476">
        <v>0</v>
      </c>
      <c r="Y4476">
        <v>0</v>
      </c>
      <c r="Z4476">
        <v>0</v>
      </c>
    </row>
    <row r="4477" spans="1:26" x14ac:dyDescent="0.25">
      <c r="A4477">
        <v>107098897</v>
      </c>
      <c r="B4477" t="s">
        <v>81</v>
      </c>
      <c r="C4477" t="s">
        <v>45</v>
      </c>
      <c r="D4477">
        <v>50028612</v>
      </c>
      <c r="E4477">
        <v>50028612</v>
      </c>
      <c r="F4477">
        <v>8.2469999999999999</v>
      </c>
      <c r="G4477">
        <v>50033704</v>
      </c>
      <c r="H4477">
        <v>0</v>
      </c>
      <c r="I4477">
        <v>2022</v>
      </c>
      <c r="J4477" t="s">
        <v>170</v>
      </c>
      <c r="K4477" t="s">
        <v>27</v>
      </c>
      <c r="L4477" s="127">
        <v>0.49652777777777773</v>
      </c>
      <c r="M4477" t="s">
        <v>28</v>
      </c>
      <c r="N4477" t="s">
        <v>49</v>
      </c>
      <c r="O4477" t="s">
        <v>30</v>
      </c>
      <c r="P4477" t="s">
        <v>31</v>
      </c>
      <c r="Q4477" t="s">
        <v>41</v>
      </c>
      <c r="R4477" t="s">
        <v>50</v>
      </c>
      <c r="S4477" t="s">
        <v>42</v>
      </c>
      <c r="T4477" t="s">
        <v>35</v>
      </c>
      <c r="U4477" s="1" t="s">
        <v>36</v>
      </c>
      <c r="V4477">
        <v>2</v>
      </c>
      <c r="W4477">
        <v>0</v>
      </c>
      <c r="X4477">
        <v>0</v>
      </c>
      <c r="Y4477">
        <v>0</v>
      </c>
      <c r="Z4477">
        <v>0</v>
      </c>
    </row>
    <row r="4478" spans="1:26" x14ac:dyDescent="0.25">
      <c r="A4478">
        <v>107098929</v>
      </c>
      <c r="B4478" t="s">
        <v>133</v>
      </c>
      <c r="C4478" t="s">
        <v>45</v>
      </c>
      <c r="D4478">
        <v>50019715</v>
      </c>
      <c r="E4478">
        <v>40001007</v>
      </c>
      <c r="F4478">
        <v>0.57599999999999996</v>
      </c>
      <c r="G4478">
        <v>50010838</v>
      </c>
      <c r="H4478">
        <v>1.9E-2</v>
      </c>
      <c r="I4478">
        <v>2022</v>
      </c>
      <c r="J4478" t="s">
        <v>167</v>
      </c>
      <c r="K4478" t="s">
        <v>55</v>
      </c>
      <c r="L4478" s="127">
        <v>0.85972222222222217</v>
      </c>
      <c r="M4478" t="s">
        <v>28</v>
      </c>
      <c r="N4478" t="s">
        <v>29</v>
      </c>
      <c r="O4478" t="s">
        <v>30</v>
      </c>
      <c r="P4478" t="s">
        <v>68</v>
      </c>
      <c r="Q4478" t="s">
        <v>41</v>
      </c>
      <c r="R4478" t="s">
        <v>59</v>
      </c>
      <c r="S4478" t="s">
        <v>42</v>
      </c>
      <c r="T4478" t="s">
        <v>47</v>
      </c>
      <c r="U4478" s="1" t="s">
        <v>36</v>
      </c>
      <c r="V4478">
        <v>2</v>
      </c>
      <c r="W4478">
        <v>0</v>
      </c>
      <c r="X4478">
        <v>0</v>
      </c>
      <c r="Y4478">
        <v>0</v>
      </c>
      <c r="Z4478">
        <v>0</v>
      </c>
    </row>
    <row r="4479" spans="1:26" x14ac:dyDescent="0.25">
      <c r="A4479">
        <v>107098947</v>
      </c>
      <c r="B4479" t="s">
        <v>131</v>
      </c>
      <c r="C4479" t="s">
        <v>38</v>
      </c>
      <c r="D4479">
        <v>22000221</v>
      </c>
      <c r="E4479">
        <v>20000221</v>
      </c>
      <c r="F4479">
        <v>14.035</v>
      </c>
      <c r="G4479">
        <v>50018093</v>
      </c>
      <c r="H4479">
        <v>0.189</v>
      </c>
      <c r="I4479">
        <v>2022</v>
      </c>
      <c r="J4479" t="s">
        <v>170</v>
      </c>
      <c r="K4479" t="s">
        <v>53</v>
      </c>
      <c r="L4479" s="127">
        <v>0.3215277777777778</v>
      </c>
      <c r="M4479" t="s">
        <v>28</v>
      </c>
      <c r="N4479" t="s">
        <v>49</v>
      </c>
      <c r="O4479" t="s">
        <v>30</v>
      </c>
      <c r="P4479" t="s">
        <v>31</v>
      </c>
      <c r="Q4479" t="s">
        <v>41</v>
      </c>
      <c r="R4479" t="s">
        <v>33</v>
      </c>
      <c r="S4479" t="s">
        <v>42</v>
      </c>
      <c r="T4479" t="s">
        <v>35</v>
      </c>
      <c r="U4479" s="1" t="s">
        <v>116</v>
      </c>
      <c r="V4479">
        <v>2</v>
      </c>
      <c r="W4479">
        <v>0</v>
      </c>
      <c r="X4479">
        <v>0</v>
      </c>
      <c r="Y4479">
        <v>0</v>
      </c>
      <c r="Z4479">
        <v>0</v>
      </c>
    </row>
    <row r="4480" spans="1:26" x14ac:dyDescent="0.25">
      <c r="A4480">
        <v>107099104</v>
      </c>
      <c r="B4480" t="s">
        <v>114</v>
      </c>
      <c r="C4480" t="s">
        <v>65</v>
      </c>
      <c r="D4480">
        <v>10000040</v>
      </c>
      <c r="E4480">
        <v>10000040</v>
      </c>
      <c r="F4480">
        <v>3.21</v>
      </c>
      <c r="G4480">
        <v>203130</v>
      </c>
      <c r="H4480">
        <v>0.05</v>
      </c>
      <c r="I4480">
        <v>2022</v>
      </c>
      <c r="J4480" t="s">
        <v>167</v>
      </c>
      <c r="K4480" t="s">
        <v>53</v>
      </c>
      <c r="L4480" s="127">
        <v>0.3125</v>
      </c>
      <c r="M4480" t="s">
        <v>28</v>
      </c>
      <c r="N4480" t="s">
        <v>49</v>
      </c>
      <c r="O4480" t="s">
        <v>30</v>
      </c>
      <c r="P4480" t="s">
        <v>54</v>
      </c>
      <c r="Q4480" t="s">
        <v>41</v>
      </c>
      <c r="R4480" t="s">
        <v>33</v>
      </c>
      <c r="S4480" t="s">
        <v>42</v>
      </c>
      <c r="T4480" t="s">
        <v>35</v>
      </c>
      <c r="U4480" s="1" t="s">
        <v>36</v>
      </c>
      <c r="V4480">
        <v>1</v>
      </c>
      <c r="W4480">
        <v>0</v>
      </c>
      <c r="X4480">
        <v>0</v>
      </c>
      <c r="Y4480">
        <v>0</v>
      </c>
      <c r="Z4480">
        <v>0</v>
      </c>
    </row>
    <row r="4481" spans="1:26" x14ac:dyDescent="0.25">
      <c r="A4481">
        <v>107099124</v>
      </c>
      <c r="B4481" t="s">
        <v>86</v>
      </c>
      <c r="C4481" t="s">
        <v>65</v>
      </c>
      <c r="D4481">
        <v>10000026</v>
      </c>
      <c r="E4481">
        <v>10000026</v>
      </c>
      <c r="F4481">
        <v>22.757000000000001</v>
      </c>
      <c r="G4481">
        <v>200345</v>
      </c>
      <c r="H4481">
        <v>0.5</v>
      </c>
      <c r="I4481">
        <v>2022</v>
      </c>
      <c r="J4481" t="s">
        <v>170</v>
      </c>
      <c r="K4481" t="s">
        <v>39</v>
      </c>
      <c r="L4481" s="127">
        <v>0.6069444444444444</v>
      </c>
      <c r="M4481" t="s">
        <v>28</v>
      </c>
      <c r="N4481" t="s">
        <v>29</v>
      </c>
      <c r="O4481" t="s">
        <v>30</v>
      </c>
      <c r="P4481" t="s">
        <v>31</v>
      </c>
      <c r="Q4481" t="s">
        <v>41</v>
      </c>
      <c r="R4481" t="s">
        <v>33</v>
      </c>
      <c r="S4481" t="s">
        <v>42</v>
      </c>
      <c r="T4481" t="s">
        <v>35</v>
      </c>
      <c r="U4481" s="1" t="s">
        <v>36</v>
      </c>
      <c r="V4481">
        <v>2</v>
      </c>
      <c r="W4481">
        <v>0</v>
      </c>
      <c r="X4481">
        <v>0</v>
      </c>
      <c r="Y4481">
        <v>0</v>
      </c>
      <c r="Z4481">
        <v>0</v>
      </c>
    </row>
    <row r="4482" spans="1:26" x14ac:dyDescent="0.25">
      <c r="A4482">
        <v>107099214</v>
      </c>
      <c r="B4482" t="s">
        <v>114</v>
      </c>
      <c r="C4482" t="s">
        <v>67</v>
      </c>
      <c r="D4482">
        <v>30000042</v>
      </c>
      <c r="E4482">
        <v>30000042</v>
      </c>
      <c r="F4482">
        <v>13.661</v>
      </c>
      <c r="G4482">
        <v>40001703</v>
      </c>
      <c r="H4482">
        <v>0</v>
      </c>
      <c r="I4482">
        <v>2022</v>
      </c>
      <c r="J4482" t="s">
        <v>167</v>
      </c>
      <c r="K4482" t="s">
        <v>39</v>
      </c>
      <c r="L4482" s="127">
        <v>0.28819444444444448</v>
      </c>
      <c r="M4482" t="s">
        <v>28</v>
      </c>
      <c r="N4482" t="s">
        <v>49</v>
      </c>
      <c r="O4482" t="s">
        <v>30</v>
      </c>
      <c r="P4482" t="s">
        <v>54</v>
      </c>
      <c r="Q4482" t="s">
        <v>41</v>
      </c>
      <c r="R4482" t="s">
        <v>50</v>
      </c>
      <c r="S4482" t="s">
        <v>42</v>
      </c>
      <c r="T4482" t="s">
        <v>35</v>
      </c>
      <c r="U4482" s="1" t="s">
        <v>36</v>
      </c>
      <c r="V4482">
        <v>2</v>
      </c>
      <c r="W4482">
        <v>0</v>
      </c>
      <c r="X4482">
        <v>0</v>
      </c>
      <c r="Y4482">
        <v>0</v>
      </c>
      <c r="Z4482">
        <v>0</v>
      </c>
    </row>
    <row r="4483" spans="1:26" x14ac:dyDescent="0.25">
      <c r="A4483">
        <v>107099341</v>
      </c>
      <c r="B4483" t="s">
        <v>114</v>
      </c>
      <c r="C4483" t="s">
        <v>38</v>
      </c>
      <c r="D4483">
        <v>20000070</v>
      </c>
      <c r="E4483">
        <v>20000070</v>
      </c>
      <c r="F4483">
        <v>999.99900000000002</v>
      </c>
      <c r="G4483">
        <v>40001563</v>
      </c>
      <c r="H4483">
        <v>3</v>
      </c>
      <c r="I4483">
        <v>2022</v>
      </c>
      <c r="J4483" t="s">
        <v>167</v>
      </c>
      <c r="K4483" t="s">
        <v>48</v>
      </c>
      <c r="L4483" s="127">
        <v>0.52708333333333335</v>
      </c>
      <c r="M4483" t="s">
        <v>28</v>
      </c>
      <c r="N4483" t="s">
        <v>49</v>
      </c>
      <c r="O4483" t="s">
        <v>30</v>
      </c>
      <c r="P4483" t="s">
        <v>54</v>
      </c>
      <c r="Q4483" t="s">
        <v>41</v>
      </c>
      <c r="R4483" t="s">
        <v>33</v>
      </c>
      <c r="S4483" t="s">
        <v>42</v>
      </c>
      <c r="T4483" t="s">
        <v>35</v>
      </c>
      <c r="U4483" s="1" t="s">
        <v>36</v>
      </c>
      <c r="V4483">
        <v>4</v>
      </c>
      <c r="W4483">
        <v>0</v>
      </c>
      <c r="X4483">
        <v>0</v>
      </c>
      <c r="Y4483">
        <v>0</v>
      </c>
      <c r="Z4483">
        <v>0</v>
      </c>
    </row>
    <row r="4484" spans="1:26" x14ac:dyDescent="0.25">
      <c r="A4484">
        <v>107099428</v>
      </c>
      <c r="B4484" t="s">
        <v>112</v>
      </c>
      <c r="C4484" t="s">
        <v>65</v>
      </c>
      <c r="D4484">
        <v>10000095</v>
      </c>
      <c r="E4484">
        <v>10000095</v>
      </c>
      <c r="F4484">
        <v>6.3819999999999997</v>
      </c>
      <c r="G4484">
        <v>40001808</v>
      </c>
      <c r="H4484">
        <v>0.5</v>
      </c>
      <c r="I4484">
        <v>2022</v>
      </c>
      <c r="J4484" t="s">
        <v>167</v>
      </c>
      <c r="K4484" t="s">
        <v>55</v>
      </c>
      <c r="L4484" s="127">
        <v>0.60833333333333328</v>
      </c>
      <c r="M4484" t="s">
        <v>28</v>
      </c>
      <c r="N4484" t="s">
        <v>49</v>
      </c>
      <c r="O4484" t="s">
        <v>30</v>
      </c>
      <c r="P4484" t="s">
        <v>54</v>
      </c>
      <c r="Q4484" t="s">
        <v>62</v>
      </c>
      <c r="R4484" t="s">
        <v>33</v>
      </c>
      <c r="S4484" t="s">
        <v>34</v>
      </c>
      <c r="T4484" t="s">
        <v>35</v>
      </c>
      <c r="U4484" s="1" t="s">
        <v>36</v>
      </c>
      <c r="V4484">
        <v>1</v>
      </c>
      <c r="W4484">
        <v>0</v>
      </c>
      <c r="X4484">
        <v>0</v>
      </c>
      <c r="Y4484">
        <v>0</v>
      </c>
      <c r="Z4484">
        <v>0</v>
      </c>
    </row>
    <row r="4485" spans="1:26" x14ac:dyDescent="0.25">
      <c r="A4485">
        <v>107099440</v>
      </c>
      <c r="B4485" t="s">
        <v>112</v>
      </c>
      <c r="C4485" t="s">
        <v>65</v>
      </c>
      <c r="D4485">
        <v>10000095</v>
      </c>
      <c r="E4485">
        <v>10000095</v>
      </c>
      <c r="F4485">
        <v>7.4470000000000001</v>
      </c>
      <c r="G4485">
        <v>40001709</v>
      </c>
      <c r="H4485">
        <v>0.4</v>
      </c>
      <c r="I4485">
        <v>2022</v>
      </c>
      <c r="J4485" t="s">
        <v>167</v>
      </c>
      <c r="K4485" t="s">
        <v>48</v>
      </c>
      <c r="L4485" s="127">
        <v>1.5277777777777777E-2</v>
      </c>
      <c r="M4485" t="s">
        <v>28</v>
      </c>
      <c r="N4485" t="s">
        <v>49</v>
      </c>
      <c r="O4485" t="s">
        <v>30</v>
      </c>
      <c r="P4485" t="s">
        <v>31</v>
      </c>
      <c r="Q4485" t="s">
        <v>41</v>
      </c>
      <c r="R4485" t="s">
        <v>33</v>
      </c>
      <c r="S4485" t="s">
        <v>42</v>
      </c>
      <c r="T4485" t="s">
        <v>47</v>
      </c>
      <c r="U4485" s="1" t="s">
        <v>36</v>
      </c>
      <c r="V4485">
        <v>5</v>
      </c>
      <c r="W4485">
        <v>0</v>
      </c>
      <c r="X4485">
        <v>0</v>
      </c>
      <c r="Y4485">
        <v>0</v>
      </c>
      <c r="Z4485">
        <v>0</v>
      </c>
    </row>
    <row r="4486" spans="1:26" x14ac:dyDescent="0.25">
      <c r="A4486">
        <v>107099449</v>
      </c>
      <c r="B4486" t="s">
        <v>114</v>
      </c>
      <c r="C4486" t="s">
        <v>65</v>
      </c>
      <c r="D4486">
        <v>10000040</v>
      </c>
      <c r="E4486">
        <v>10000040</v>
      </c>
      <c r="F4486">
        <v>2.1850000000000001</v>
      </c>
      <c r="G4486">
        <v>40001010</v>
      </c>
      <c r="H4486">
        <v>0</v>
      </c>
      <c r="I4486">
        <v>2022</v>
      </c>
      <c r="J4486" t="s">
        <v>170</v>
      </c>
      <c r="K4486" t="s">
        <v>60</v>
      </c>
      <c r="L4486" s="127">
        <v>0.93055555555555547</v>
      </c>
      <c r="M4486" t="s">
        <v>28</v>
      </c>
      <c r="N4486" t="s">
        <v>49</v>
      </c>
      <c r="O4486" t="s">
        <v>30</v>
      </c>
      <c r="P4486" t="s">
        <v>31</v>
      </c>
      <c r="Q4486" t="s">
        <v>62</v>
      </c>
      <c r="R4486" t="s">
        <v>33</v>
      </c>
      <c r="S4486" t="s">
        <v>34</v>
      </c>
      <c r="T4486" t="s">
        <v>57</v>
      </c>
      <c r="U4486" s="1" t="s">
        <v>64</v>
      </c>
      <c r="V4486">
        <v>3</v>
      </c>
      <c r="W4486">
        <v>0</v>
      </c>
      <c r="X4486">
        <v>0</v>
      </c>
      <c r="Y4486">
        <v>1</v>
      </c>
      <c r="Z4486">
        <v>0</v>
      </c>
    </row>
    <row r="4487" spans="1:26" x14ac:dyDescent="0.25">
      <c r="A4487">
        <v>107099476</v>
      </c>
      <c r="B4487" t="s">
        <v>114</v>
      </c>
      <c r="C4487" t="s">
        <v>65</v>
      </c>
      <c r="D4487">
        <v>10000095</v>
      </c>
      <c r="E4487">
        <v>10000095</v>
      </c>
      <c r="F4487">
        <v>1.56</v>
      </c>
      <c r="G4487">
        <v>30000242</v>
      </c>
      <c r="H4487">
        <v>0</v>
      </c>
      <c r="I4487">
        <v>2022</v>
      </c>
      <c r="J4487" t="s">
        <v>170</v>
      </c>
      <c r="K4487" t="s">
        <v>60</v>
      </c>
      <c r="L4487" s="127">
        <v>0.7909722222222223</v>
      </c>
      <c r="M4487" t="s">
        <v>28</v>
      </c>
      <c r="N4487" t="s">
        <v>49</v>
      </c>
      <c r="O4487" t="s">
        <v>30</v>
      </c>
      <c r="P4487" t="s">
        <v>31</v>
      </c>
      <c r="Q4487" t="s">
        <v>62</v>
      </c>
      <c r="R4487" t="s">
        <v>33</v>
      </c>
      <c r="S4487" t="s">
        <v>34</v>
      </c>
      <c r="T4487" t="s">
        <v>57</v>
      </c>
      <c r="U4487" s="1" t="s">
        <v>36</v>
      </c>
      <c r="V4487">
        <v>2</v>
      </c>
      <c r="W4487">
        <v>0</v>
      </c>
      <c r="X4487">
        <v>0</v>
      </c>
      <c r="Y4487">
        <v>0</v>
      </c>
      <c r="Z4487">
        <v>0</v>
      </c>
    </row>
    <row r="4488" spans="1:26" x14ac:dyDescent="0.25">
      <c r="A4488">
        <v>107099516</v>
      </c>
      <c r="B4488" t="s">
        <v>104</v>
      </c>
      <c r="C4488" t="s">
        <v>65</v>
      </c>
      <c r="D4488">
        <v>10000026</v>
      </c>
      <c r="E4488">
        <v>10000026</v>
      </c>
      <c r="F4488">
        <v>6.84</v>
      </c>
      <c r="G4488">
        <v>40001528</v>
      </c>
      <c r="H4488">
        <v>1</v>
      </c>
      <c r="I4488">
        <v>2022</v>
      </c>
      <c r="J4488" t="s">
        <v>170</v>
      </c>
      <c r="K4488" t="s">
        <v>27</v>
      </c>
      <c r="L4488" s="127">
        <v>0.97430555555555554</v>
      </c>
      <c r="M4488" t="s">
        <v>28</v>
      </c>
      <c r="N4488" t="s">
        <v>49</v>
      </c>
      <c r="O4488" t="s">
        <v>30</v>
      </c>
      <c r="P4488" t="s">
        <v>31</v>
      </c>
      <c r="Q4488" t="s">
        <v>41</v>
      </c>
      <c r="R4488" t="s">
        <v>33</v>
      </c>
      <c r="S4488" t="s">
        <v>42</v>
      </c>
      <c r="T4488" t="s">
        <v>57</v>
      </c>
      <c r="U4488" s="1" t="s">
        <v>36</v>
      </c>
      <c r="V4488">
        <v>1</v>
      </c>
      <c r="W4488">
        <v>0</v>
      </c>
      <c r="X4488">
        <v>0</v>
      </c>
      <c r="Y4488">
        <v>0</v>
      </c>
      <c r="Z4488">
        <v>0</v>
      </c>
    </row>
    <row r="4489" spans="1:26" x14ac:dyDescent="0.25">
      <c r="A4489">
        <v>107099529</v>
      </c>
      <c r="B4489" t="s">
        <v>114</v>
      </c>
      <c r="C4489" t="s">
        <v>65</v>
      </c>
      <c r="D4489">
        <v>10000095</v>
      </c>
      <c r="E4489">
        <v>10000095</v>
      </c>
      <c r="F4489">
        <v>0.42</v>
      </c>
      <c r="G4489">
        <v>200780</v>
      </c>
      <c r="H4489">
        <v>0.6</v>
      </c>
      <c r="I4489">
        <v>2022</v>
      </c>
      <c r="J4489" t="s">
        <v>170</v>
      </c>
      <c r="K4489" t="s">
        <v>60</v>
      </c>
      <c r="L4489" s="127">
        <v>0.38125000000000003</v>
      </c>
      <c r="M4489" t="s">
        <v>40</v>
      </c>
      <c r="N4489" t="s">
        <v>29</v>
      </c>
      <c r="O4489" t="s">
        <v>30</v>
      </c>
      <c r="P4489" t="s">
        <v>31</v>
      </c>
      <c r="Q4489" t="s">
        <v>41</v>
      </c>
      <c r="R4489" t="s">
        <v>33</v>
      </c>
      <c r="S4489" t="s">
        <v>42</v>
      </c>
      <c r="T4489" t="s">
        <v>35</v>
      </c>
      <c r="U4489" s="1" t="s">
        <v>36</v>
      </c>
      <c r="V4489">
        <v>3</v>
      </c>
      <c r="W4489">
        <v>0</v>
      </c>
      <c r="X4489">
        <v>0</v>
      </c>
      <c r="Y4489">
        <v>0</v>
      </c>
      <c r="Z4489">
        <v>0</v>
      </c>
    </row>
    <row r="4490" spans="1:26" x14ac:dyDescent="0.25">
      <c r="A4490">
        <v>107099531</v>
      </c>
      <c r="B4490" t="s">
        <v>81</v>
      </c>
      <c r="C4490" t="s">
        <v>65</v>
      </c>
      <c r="D4490">
        <v>10000485</v>
      </c>
      <c r="E4490">
        <v>10800485</v>
      </c>
      <c r="F4490">
        <v>32.508000000000003</v>
      </c>
      <c r="G4490">
        <v>20000521</v>
      </c>
      <c r="H4490">
        <v>1.8</v>
      </c>
      <c r="I4490">
        <v>2022</v>
      </c>
      <c r="J4490" t="s">
        <v>167</v>
      </c>
      <c r="K4490" t="s">
        <v>39</v>
      </c>
      <c r="L4490" s="127">
        <v>0.70486111111111116</v>
      </c>
      <c r="M4490" t="s">
        <v>28</v>
      </c>
      <c r="N4490" t="s">
        <v>49</v>
      </c>
      <c r="O4490" t="s">
        <v>30</v>
      </c>
      <c r="P4490" t="s">
        <v>31</v>
      </c>
      <c r="Q4490" t="s">
        <v>41</v>
      </c>
      <c r="R4490" t="s">
        <v>33</v>
      </c>
      <c r="S4490" t="s">
        <v>42</v>
      </c>
      <c r="T4490" t="s">
        <v>35</v>
      </c>
      <c r="U4490" s="1" t="s">
        <v>36</v>
      </c>
      <c r="V4490">
        <v>2</v>
      </c>
      <c r="W4490">
        <v>0</v>
      </c>
      <c r="X4490">
        <v>0</v>
      </c>
      <c r="Y4490">
        <v>0</v>
      </c>
      <c r="Z4490">
        <v>0</v>
      </c>
    </row>
    <row r="4491" spans="1:26" x14ac:dyDescent="0.25">
      <c r="A4491">
        <v>107099578</v>
      </c>
      <c r="B4491" t="s">
        <v>25</v>
      </c>
      <c r="C4491" t="s">
        <v>65</v>
      </c>
      <c r="D4491">
        <v>10000040</v>
      </c>
      <c r="E4491">
        <v>10000040</v>
      </c>
      <c r="F4491">
        <v>22.988</v>
      </c>
      <c r="G4491">
        <v>20000070</v>
      </c>
      <c r="H4491">
        <v>0</v>
      </c>
      <c r="I4491">
        <v>2022</v>
      </c>
      <c r="J4491" t="s">
        <v>167</v>
      </c>
      <c r="K4491" t="s">
        <v>55</v>
      </c>
      <c r="L4491" s="127">
        <v>0.49305555555555558</v>
      </c>
      <c r="M4491" t="s">
        <v>28</v>
      </c>
      <c r="N4491" t="s">
        <v>49</v>
      </c>
      <c r="O4491" t="s">
        <v>30</v>
      </c>
      <c r="P4491" t="s">
        <v>31</v>
      </c>
      <c r="Q4491" t="s">
        <v>62</v>
      </c>
      <c r="R4491" t="s">
        <v>84</v>
      </c>
      <c r="S4491" t="s">
        <v>34</v>
      </c>
      <c r="T4491" t="s">
        <v>35</v>
      </c>
      <c r="U4491" s="1" t="s">
        <v>43</v>
      </c>
      <c r="V4491">
        <v>3</v>
      </c>
      <c r="W4491">
        <v>0</v>
      </c>
      <c r="X4491">
        <v>0</v>
      </c>
      <c r="Y4491">
        <v>0</v>
      </c>
      <c r="Z4491">
        <v>2</v>
      </c>
    </row>
    <row r="4492" spans="1:26" x14ac:dyDescent="0.25">
      <c r="A4492">
        <v>107099634</v>
      </c>
      <c r="B4492" t="s">
        <v>117</v>
      </c>
      <c r="C4492" t="s">
        <v>65</v>
      </c>
      <c r="D4492">
        <v>10000040</v>
      </c>
      <c r="E4492">
        <v>10000040</v>
      </c>
      <c r="F4492">
        <v>12.805999999999999</v>
      </c>
      <c r="G4492">
        <v>10000077</v>
      </c>
      <c r="H4492">
        <v>0.1</v>
      </c>
      <c r="I4492">
        <v>2022</v>
      </c>
      <c r="J4492" t="s">
        <v>167</v>
      </c>
      <c r="K4492" t="s">
        <v>55</v>
      </c>
      <c r="L4492" s="127">
        <v>0.93541666666666667</v>
      </c>
      <c r="M4492" t="s">
        <v>28</v>
      </c>
      <c r="N4492" t="s">
        <v>29</v>
      </c>
      <c r="O4492" t="s">
        <v>30</v>
      </c>
      <c r="P4492" t="s">
        <v>31</v>
      </c>
      <c r="Q4492" t="s">
        <v>62</v>
      </c>
      <c r="R4492" t="s">
        <v>33</v>
      </c>
      <c r="S4492" t="s">
        <v>34</v>
      </c>
      <c r="T4492" t="s">
        <v>57</v>
      </c>
      <c r="U4492" s="1" t="s">
        <v>36</v>
      </c>
      <c r="V4492">
        <v>2</v>
      </c>
      <c r="W4492">
        <v>0</v>
      </c>
      <c r="X4492">
        <v>0</v>
      </c>
      <c r="Y4492">
        <v>0</v>
      </c>
      <c r="Z4492">
        <v>0</v>
      </c>
    </row>
    <row r="4493" spans="1:26" x14ac:dyDescent="0.25">
      <c r="A4493">
        <v>107099691</v>
      </c>
      <c r="B4493" t="s">
        <v>114</v>
      </c>
      <c r="C4493" t="s">
        <v>65</v>
      </c>
      <c r="D4493">
        <v>10000095</v>
      </c>
      <c r="E4493">
        <v>10000095</v>
      </c>
      <c r="F4493">
        <v>0.02</v>
      </c>
      <c r="G4493">
        <v>200780</v>
      </c>
      <c r="H4493">
        <v>0.2</v>
      </c>
      <c r="I4493">
        <v>2022</v>
      </c>
      <c r="J4493" t="s">
        <v>170</v>
      </c>
      <c r="K4493" t="s">
        <v>58</v>
      </c>
      <c r="L4493" s="127">
        <v>0.55625000000000002</v>
      </c>
      <c r="M4493" t="s">
        <v>40</v>
      </c>
      <c r="N4493" t="s">
        <v>29</v>
      </c>
      <c r="O4493" t="s">
        <v>30</v>
      </c>
      <c r="P4493" t="s">
        <v>31</v>
      </c>
      <c r="Q4493" t="s">
        <v>32</v>
      </c>
      <c r="R4493" t="s">
        <v>33</v>
      </c>
      <c r="S4493" t="s">
        <v>42</v>
      </c>
      <c r="T4493" t="s">
        <v>35</v>
      </c>
      <c r="U4493" s="1" t="s">
        <v>36</v>
      </c>
      <c r="V4493">
        <v>1</v>
      </c>
      <c r="W4493">
        <v>0</v>
      </c>
      <c r="X4493">
        <v>0</v>
      </c>
      <c r="Y4493">
        <v>0</v>
      </c>
      <c r="Z4493">
        <v>0</v>
      </c>
    </row>
    <row r="4494" spans="1:26" x14ac:dyDescent="0.25">
      <c r="A4494">
        <v>107099716</v>
      </c>
      <c r="B4494" t="s">
        <v>25</v>
      </c>
      <c r="C4494" t="s">
        <v>65</v>
      </c>
      <c r="D4494">
        <v>10000040</v>
      </c>
      <c r="E4494">
        <v>10000040</v>
      </c>
      <c r="F4494">
        <v>1.1000000000000001</v>
      </c>
      <c r="G4494">
        <v>40003015</v>
      </c>
      <c r="H4494">
        <v>0.1</v>
      </c>
      <c r="I4494">
        <v>2022</v>
      </c>
      <c r="J4494" t="s">
        <v>167</v>
      </c>
      <c r="K4494" t="s">
        <v>53</v>
      </c>
      <c r="L4494" s="127">
        <v>0.55972222222222223</v>
      </c>
      <c r="M4494" t="s">
        <v>28</v>
      </c>
      <c r="N4494" t="s">
        <v>49</v>
      </c>
      <c r="O4494" t="s">
        <v>30</v>
      </c>
      <c r="P4494" t="s">
        <v>31</v>
      </c>
      <c r="Q4494" t="s">
        <v>41</v>
      </c>
      <c r="R4494" t="s">
        <v>33</v>
      </c>
      <c r="S4494" t="s">
        <v>42</v>
      </c>
      <c r="T4494" t="s">
        <v>35</v>
      </c>
      <c r="U4494" s="1" t="s">
        <v>43</v>
      </c>
      <c r="V4494">
        <v>4</v>
      </c>
      <c r="W4494">
        <v>0</v>
      </c>
      <c r="X4494">
        <v>0</v>
      </c>
      <c r="Y4494">
        <v>0</v>
      </c>
      <c r="Z4494">
        <v>2</v>
      </c>
    </row>
    <row r="4495" spans="1:26" x14ac:dyDescent="0.25">
      <c r="A4495">
        <v>107099767</v>
      </c>
      <c r="B4495" t="s">
        <v>106</v>
      </c>
      <c r="C4495" t="s">
        <v>65</v>
      </c>
      <c r="D4495">
        <v>10000095</v>
      </c>
      <c r="E4495">
        <v>10000095</v>
      </c>
      <c r="F4495">
        <v>21.414999999999999</v>
      </c>
      <c r="G4495">
        <v>40001815</v>
      </c>
      <c r="H4495">
        <v>1.1000000000000001</v>
      </c>
      <c r="I4495">
        <v>2022</v>
      </c>
      <c r="J4495" t="s">
        <v>167</v>
      </c>
      <c r="K4495" t="s">
        <v>55</v>
      </c>
      <c r="L4495" s="127">
        <v>0.72013888888888899</v>
      </c>
      <c r="M4495" t="s">
        <v>28</v>
      </c>
      <c r="N4495" t="s">
        <v>29</v>
      </c>
      <c r="O4495" t="s">
        <v>30</v>
      </c>
      <c r="P4495" t="s">
        <v>54</v>
      </c>
      <c r="Q4495" t="s">
        <v>32</v>
      </c>
      <c r="R4495" t="s">
        <v>33</v>
      </c>
      <c r="S4495" t="s">
        <v>34</v>
      </c>
      <c r="T4495" t="s">
        <v>35</v>
      </c>
      <c r="U4495" s="1" t="s">
        <v>64</v>
      </c>
      <c r="V4495">
        <v>1</v>
      </c>
      <c r="W4495">
        <v>0</v>
      </c>
      <c r="X4495">
        <v>0</v>
      </c>
      <c r="Y4495">
        <v>1</v>
      </c>
      <c r="Z4495">
        <v>0</v>
      </c>
    </row>
    <row r="4496" spans="1:26" x14ac:dyDescent="0.25">
      <c r="A4496">
        <v>107099807</v>
      </c>
      <c r="B4496" t="s">
        <v>106</v>
      </c>
      <c r="C4496" t="s">
        <v>65</v>
      </c>
      <c r="D4496">
        <v>10000095</v>
      </c>
      <c r="E4496">
        <v>10000095</v>
      </c>
      <c r="F4496">
        <v>0.40899999999999997</v>
      </c>
      <c r="G4496">
        <v>200390</v>
      </c>
      <c r="H4496">
        <v>0.2</v>
      </c>
      <c r="I4496">
        <v>2022</v>
      </c>
      <c r="J4496" t="s">
        <v>167</v>
      </c>
      <c r="K4496" t="s">
        <v>55</v>
      </c>
      <c r="L4496" s="127">
        <v>0.6645833333333333</v>
      </c>
      <c r="M4496" t="s">
        <v>40</v>
      </c>
      <c r="N4496" t="s">
        <v>49</v>
      </c>
      <c r="O4496" t="s">
        <v>30</v>
      </c>
      <c r="P4496" t="s">
        <v>31</v>
      </c>
      <c r="Q4496" t="s">
        <v>62</v>
      </c>
      <c r="R4496" t="s">
        <v>33</v>
      </c>
      <c r="S4496" t="s">
        <v>34</v>
      </c>
      <c r="T4496" t="s">
        <v>35</v>
      </c>
      <c r="U4496" s="1" t="s">
        <v>36</v>
      </c>
      <c r="V4496">
        <v>1</v>
      </c>
      <c r="W4496">
        <v>0</v>
      </c>
      <c r="X4496">
        <v>0</v>
      </c>
      <c r="Y4496">
        <v>0</v>
      </c>
      <c r="Z4496">
        <v>0</v>
      </c>
    </row>
    <row r="4497" spans="1:26" x14ac:dyDescent="0.25">
      <c r="A4497">
        <v>107099833</v>
      </c>
      <c r="B4497" t="s">
        <v>81</v>
      </c>
      <c r="C4497" t="s">
        <v>65</v>
      </c>
      <c r="D4497">
        <v>10000485</v>
      </c>
      <c r="E4497">
        <v>10800485</v>
      </c>
      <c r="F4497">
        <v>26.484000000000002</v>
      </c>
      <c r="G4497">
        <v>50024887</v>
      </c>
      <c r="H4497">
        <v>0.1</v>
      </c>
      <c r="I4497">
        <v>2022</v>
      </c>
      <c r="J4497" t="s">
        <v>170</v>
      </c>
      <c r="K4497" t="s">
        <v>58</v>
      </c>
      <c r="L4497" s="127">
        <v>0.47291666666666665</v>
      </c>
      <c r="M4497" t="s">
        <v>28</v>
      </c>
      <c r="N4497" t="s">
        <v>49</v>
      </c>
      <c r="O4497" t="s">
        <v>30</v>
      </c>
      <c r="P4497" t="s">
        <v>54</v>
      </c>
      <c r="Q4497" t="s">
        <v>32</v>
      </c>
      <c r="R4497" t="s">
        <v>33</v>
      </c>
      <c r="S4497" t="s">
        <v>42</v>
      </c>
      <c r="T4497" t="s">
        <v>35</v>
      </c>
      <c r="U4497" s="1" t="s">
        <v>64</v>
      </c>
      <c r="V4497">
        <v>3</v>
      </c>
      <c r="W4497">
        <v>0</v>
      </c>
      <c r="X4497">
        <v>0</v>
      </c>
      <c r="Y4497">
        <v>2</v>
      </c>
      <c r="Z4497">
        <v>0</v>
      </c>
    </row>
    <row r="4498" spans="1:26" x14ac:dyDescent="0.25">
      <c r="A4498">
        <v>107099851</v>
      </c>
      <c r="B4498" t="s">
        <v>164</v>
      </c>
      <c r="C4498" t="s">
        <v>45</v>
      </c>
      <c r="D4498">
        <v>50029662</v>
      </c>
      <c r="E4498">
        <v>40001296</v>
      </c>
      <c r="F4498">
        <v>6.5000000000000002E-2</v>
      </c>
      <c r="G4498">
        <v>50032515</v>
      </c>
      <c r="H4498">
        <v>5.0000000000000001E-3</v>
      </c>
      <c r="I4498">
        <v>2022</v>
      </c>
      <c r="J4498" t="s">
        <v>170</v>
      </c>
      <c r="K4498" t="s">
        <v>60</v>
      </c>
      <c r="L4498" s="127">
        <v>0.43402777777777773</v>
      </c>
      <c r="M4498" t="s">
        <v>28</v>
      </c>
      <c r="N4498" t="s">
        <v>49</v>
      </c>
      <c r="O4498" t="s">
        <v>30</v>
      </c>
      <c r="P4498" t="s">
        <v>54</v>
      </c>
      <c r="Q4498" t="s">
        <v>41</v>
      </c>
      <c r="R4498" t="s">
        <v>33</v>
      </c>
      <c r="S4498" t="s">
        <v>42</v>
      </c>
      <c r="T4498" t="s">
        <v>35</v>
      </c>
      <c r="U4498" s="1" t="s">
        <v>36</v>
      </c>
      <c r="V4498">
        <v>2</v>
      </c>
      <c r="W4498">
        <v>0</v>
      </c>
      <c r="X4498">
        <v>0</v>
      </c>
      <c r="Y4498">
        <v>0</v>
      </c>
      <c r="Z4498">
        <v>0</v>
      </c>
    </row>
    <row r="4499" spans="1:26" x14ac:dyDescent="0.25">
      <c r="A4499">
        <v>107099853</v>
      </c>
      <c r="B4499" t="s">
        <v>114</v>
      </c>
      <c r="C4499" t="s">
        <v>65</v>
      </c>
      <c r="D4499">
        <v>10000095</v>
      </c>
      <c r="E4499">
        <v>10000095</v>
      </c>
      <c r="F4499">
        <v>0.56000000000000005</v>
      </c>
      <c r="G4499">
        <v>30000050</v>
      </c>
      <c r="H4499">
        <v>1</v>
      </c>
      <c r="I4499">
        <v>2022</v>
      </c>
      <c r="J4499" t="s">
        <v>170</v>
      </c>
      <c r="K4499" t="s">
        <v>60</v>
      </c>
      <c r="L4499" s="127">
        <v>0.59583333333333333</v>
      </c>
      <c r="M4499" t="s">
        <v>28</v>
      </c>
      <c r="N4499" t="s">
        <v>29</v>
      </c>
      <c r="O4499" t="s">
        <v>30</v>
      </c>
      <c r="P4499" t="s">
        <v>31</v>
      </c>
      <c r="Q4499" t="s">
        <v>32</v>
      </c>
      <c r="R4499" t="s">
        <v>33</v>
      </c>
      <c r="S4499" t="s">
        <v>42</v>
      </c>
      <c r="T4499" t="s">
        <v>35</v>
      </c>
      <c r="U4499" s="1" t="s">
        <v>36</v>
      </c>
      <c r="V4499">
        <v>1</v>
      </c>
      <c r="W4499">
        <v>0</v>
      </c>
      <c r="X4499">
        <v>0</v>
      </c>
      <c r="Y4499">
        <v>0</v>
      </c>
      <c r="Z4499">
        <v>0</v>
      </c>
    </row>
    <row r="4500" spans="1:26" x14ac:dyDescent="0.25">
      <c r="A4500">
        <v>107099854</v>
      </c>
      <c r="B4500" t="s">
        <v>86</v>
      </c>
      <c r="C4500" t="s">
        <v>65</v>
      </c>
      <c r="D4500">
        <v>10000026</v>
      </c>
      <c r="E4500">
        <v>10000026</v>
      </c>
      <c r="F4500">
        <v>23.855</v>
      </c>
      <c r="G4500">
        <v>200360</v>
      </c>
      <c r="H4500">
        <v>0.1</v>
      </c>
      <c r="I4500">
        <v>2022</v>
      </c>
      <c r="J4500" t="s">
        <v>170</v>
      </c>
      <c r="K4500" t="s">
        <v>60</v>
      </c>
      <c r="L4500" s="127">
        <v>6.458333333333334E-2</v>
      </c>
      <c r="M4500" t="s">
        <v>28</v>
      </c>
      <c r="N4500" t="s">
        <v>29</v>
      </c>
      <c r="O4500" t="s">
        <v>30</v>
      </c>
      <c r="P4500" t="s">
        <v>31</v>
      </c>
      <c r="Q4500" t="s">
        <v>41</v>
      </c>
      <c r="R4500" t="s">
        <v>33</v>
      </c>
      <c r="S4500" t="s">
        <v>42</v>
      </c>
      <c r="T4500" t="s">
        <v>57</v>
      </c>
      <c r="U4500" s="1" t="s">
        <v>36</v>
      </c>
      <c r="V4500">
        <v>3</v>
      </c>
      <c r="W4500">
        <v>0</v>
      </c>
      <c r="X4500">
        <v>0</v>
      </c>
      <c r="Y4500">
        <v>0</v>
      </c>
      <c r="Z4500">
        <v>0</v>
      </c>
    </row>
    <row r="4501" spans="1:26" x14ac:dyDescent="0.25">
      <c r="A4501">
        <v>107099887</v>
      </c>
      <c r="B4501" t="s">
        <v>25</v>
      </c>
      <c r="C4501" t="s">
        <v>65</v>
      </c>
      <c r="D4501">
        <v>10000040</v>
      </c>
      <c r="E4501">
        <v>10000040</v>
      </c>
      <c r="F4501">
        <v>25.417999999999999</v>
      </c>
      <c r="G4501">
        <v>203090</v>
      </c>
      <c r="H4501">
        <v>1</v>
      </c>
      <c r="I4501">
        <v>2022</v>
      </c>
      <c r="J4501" t="s">
        <v>170</v>
      </c>
      <c r="K4501" t="s">
        <v>27</v>
      </c>
      <c r="L4501" s="127">
        <v>0.30763888888888891</v>
      </c>
      <c r="M4501" t="s">
        <v>28</v>
      </c>
      <c r="N4501" t="s">
        <v>49</v>
      </c>
      <c r="O4501" t="s">
        <v>30</v>
      </c>
      <c r="P4501" t="s">
        <v>31</v>
      </c>
      <c r="Q4501" t="s">
        <v>32</v>
      </c>
      <c r="R4501" t="s">
        <v>33</v>
      </c>
      <c r="S4501" t="s">
        <v>34</v>
      </c>
      <c r="T4501" t="s">
        <v>35</v>
      </c>
      <c r="U4501" s="1" t="s">
        <v>36</v>
      </c>
      <c r="V4501">
        <v>3</v>
      </c>
      <c r="W4501">
        <v>0</v>
      </c>
      <c r="X4501">
        <v>0</v>
      </c>
      <c r="Y4501">
        <v>0</v>
      </c>
      <c r="Z4501">
        <v>0</v>
      </c>
    </row>
    <row r="4502" spans="1:26" x14ac:dyDescent="0.25">
      <c r="A4502">
        <v>107099892</v>
      </c>
      <c r="B4502" t="s">
        <v>81</v>
      </c>
      <c r="C4502" t="s">
        <v>65</v>
      </c>
      <c r="D4502">
        <v>10000485</v>
      </c>
      <c r="E4502">
        <v>10800485</v>
      </c>
      <c r="F4502">
        <v>33.582000000000001</v>
      </c>
      <c r="G4502">
        <v>30000051</v>
      </c>
      <c r="H4502">
        <v>0.2</v>
      </c>
      <c r="I4502">
        <v>2022</v>
      </c>
      <c r="J4502" t="s">
        <v>167</v>
      </c>
      <c r="K4502" t="s">
        <v>55</v>
      </c>
      <c r="L4502" s="127">
        <v>0.36736111111111108</v>
      </c>
      <c r="M4502" t="s">
        <v>28</v>
      </c>
      <c r="N4502" t="s">
        <v>29</v>
      </c>
      <c r="O4502" t="s">
        <v>30</v>
      </c>
      <c r="P4502" t="s">
        <v>54</v>
      </c>
      <c r="Q4502" t="s">
        <v>62</v>
      </c>
      <c r="R4502" t="s">
        <v>33</v>
      </c>
      <c r="S4502" t="s">
        <v>34</v>
      </c>
      <c r="T4502" t="s">
        <v>35</v>
      </c>
      <c r="U4502" s="1" t="s">
        <v>36</v>
      </c>
      <c r="V4502">
        <v>2</v>
      </c>
      <c r="W4502">
        <v>0</v>
      </c>
      <c r="X4502">
        <v>0</v>
      </c>
      <c r="Y4502">
        <v>0</v>
      </c>
      <c r="Z4502">
        <v>0</v>
      </c>
    </row>
    <row r="4503" spans="1:26" x14ac:dyDescent="0.25">
      <c r="A4503">
        <v>107099912</v>
      </c>
      <c r="B4503" t="s">
        <v>106</v>
      </c>
      <c r="C4503" t="s">
        <v>65</v>
      </c>
      <c r="D4503">
        <v>10000095</v>
      </c>
      <c r="E4503">
        <v>10000095</v>
      </c>
      <c r="F4503">
        <v>21.515000000000001</v>
      </c>
      <c r="G4503">
        <v>40001815</v>
      </c>
      <c r="H4503">
        <v>1</v>
      </c>
      <c r="I4503">
        <v>2022</v>
      </c>
      <c r="J4503" t="s">
        <v>167</v>
      </c>
      <c r="K4503" t="s">
        <v>55</v>
      </c>
      <c r="L4503" s="127">
        <v>0.2076388888888889</v>
      </c>
      <c r="M4503" t="s">
        <v>28</v>
      </c>
      <c r="N4503" t="s">
        <v>29</v>
      </c>
      <c r="O4503" t="s">
        <v>30</v>
      </c>
      <c r="P4503" t="s">
        <v>54</v>
      </c>
      <c r="Q4503" t="s">
        <v>62</v>
      </c>
      <c r="R4503" t="s">
        <v>33</v>
      </c>
      <c r="S4503" t="s">
        <v>34</v>
      </c>
      <c r="T4503" t="s">
        <v>35</v>
      </c>
      <c r="U4503" s="1" t="s">
        <v>64</v>
      </c>
      <c r="V4503">
        <v>1</v>
      </c>
      <c r="W4503">
        <v>0</v>
      </c>
      <c r="X4503">
        <v>0</v>
      </c>
      <c r="Y4503">
        <v>1</v>
      </c>
      <c r="Z4503">
        <v>0</v>
      </c>
    </row>
    <row r="4504" spans="1:26" x14ac:dyDescent="0.25">
      <c r="A4504">
        <v>107099942</v>
      </c>
      <c r="B4504" t="s">
        <v>86</v>
      </c>
      <c r="C4504" t="s">
        <v>65</v>
      </c>
      <c r="D4504">
        <v>10000026</v>
      </c>
      <c r="E4504">
        <v>10000026</v>
      </c>
      <c r="F4504">
        <v>24.855</v>
      </c>
      <c r="G4504">
        <v>200370</v>
      </c>
      <c r="H4504">
        <v>0.1</v>
      </c>
      <c r="I4504">
        <v>2022</v>
      </c>
      <c r="J4504" t="s">
        <v>170</v>
      </c>
      <c r="K4504" t="s">
        <v>58</v>
      </c>
      <c r="L4504" s="127">
        <v>0.37777777777777777</v>
      </c>
      <c r="M4504" t="s">
        <v>28</v>
      </c>
      <c r="N4504" t="s">
        <v>49</v>
      </c>
      <c r="O4504" t="s">
        <v>30</v>
      </c>
      <c r="P4504" t="s">
        <v>31</v>
      </c>
      <c r="Q4504" t="s">
        <v>41</v>
      </c>
      <c r="R4504" t="s">
        <v>33</v>
      </c>
      <c r="S4504" t="s">
        <v>42</v>
      </c>
      <c r="T4504" t="s">
        <v>35</v>
      </c>
      <c r="U4504" s="1" t="s">
        <v>36</v>
      </c>
      <c r="V4504">
        <v>1</v>
      </c>
      <c r="W4504">
        <v>0</v>
      </c>
      <c r="X4504">
        <v>0</v>
      </c>
      <c r="Y4504">
        <v>0</v>
      </c>
      <c r="Z4504">
        <v>0</v>
      </c>
    </row>
    <row r="4505" spans="1:26" x14ac:dyDescent="0.25">
      <c r="A4505">
        <v>107099957</v>
      </c>
      <c r="B4505" t="s">
        <v>88</v>
      </c>
      <c r="C4505" t="s">
        <v>122</v>
      </c>
      <c r="D4505">
        <v>40001627</v>
      </c>
      <c r="E4505">
        <v>40001627</v>
      </c>
      <c r="F4505">
        <v>8.2260000000000009</v>
      </c>
      <c r="G4505">
        <v>40001659</v>
      </c>
      <c r="H4505">
        <v>0.09</v>
      </c>
      <c r="I4505">
        <v>2022</v>
      </c>
      <c r="J4505" t="s">
        <v>167</v>
      </c>
      <c r="K4505" t="s">
        <v>53</v>
      </c>
      <c r="L4505" s="127">
        <v>0.41597222222222219</v>
      </c>
      <c r="M4505" t="s">
        <v>28</v>
      </c>
      <c r="N4505" t="s">
        <v>49</v>
      </c>
      <c r="O4505" t="s">
        <v>30</v>
      </c>
      <c r="P4505" t="s">
        <v>68</v>
      </c>
      <c r="Q4505" t="s">
        <v>41</v>
      </c>
      <c r="R4505" t="s">
        <v>33</v>
      </c>
      <c r="S4505" t="s">
        <v>42</v>
      </c>
      <c r="T4505" t="s">
        <v>35</v>
      </c>
      <c r="U4505" s="1" t="s">
        <v>43</v>
      </c>
      <c r="V4505">
        <v>2</v>
      </c>
      <c r="W4505">
        <v>0</v>
      </c>
      <c r="X4505">
        <v>0</v>
      </c>
      <c r="Y4505">
        <v>0</v>
      </c>
      <c r="Z4505">
        <v>1</v>
      </c>
    </row>
    <row r="4506" spans="1:26" x14ac:dyDescent="0.25">
      <c r="A4506">
        <v>107099959</v>
      </c>
      <c r="B4506" t="s">
        <v>104</v>
      </c>
      <c r="C4506" t="s">
        <v>65</v>
      </c>
      <c r="D4506">
        <v>10000026</v>
      </c>
      <c r="E4506">
        <v>10000026</v>
      </c>
      <c r="F4506">
        <v>6.84</v>
      </c>
      <c r="G4506">
        <v>40001528</v>
      </c>
      <c r="H4506">
        <v>1</v>
      </c>
      <c r="I4506">
        <v>2022</v>
      </c>
      <c r="J4506" t="s">
        <v>170</v>
      </c>
      <c r="K4506" t="s">
        <v>27</v>
      </c>
      <c r="L4506" s="127">
        <v>0.97569444444444453</v>
      </c>
      <c r="M4506" t="s">
        <v>28</v>
      </c>
      <c r="N4506" t="s">
        <v>49</v>
      </c>
      <c r="O4506" t="s">
        <v>30</v>
      </c>
      <c r="P4506" t="s">
        <v>31</v>
      </c>
      <c r="Q4506" t="s">
        <v>41</v>
      </c>
      <c r="R4506" t="s">
        <v>33</v>
      </c>
      <c r="S4506" t="s">
        <v>42</v>
      </c>
      <c r="T4506" t="s">
        <v>57</v>
      </c>
      <c r="U4506" s="1" t="s">
        <v>36</v>
      </c>
      <c r="V4506">
        <v>1</v>
      </c>
      <c r="W4506">
        <v>0</v>
      </c>
      <c r="X4506">
        <v>0</v>
      </c>
      <c r="Y4506">
        <v>0</v>
      </c>
      <c r="Z4506">
        <v>0</v>
      </c>
    </row>
    <row r="4507" spans="1:26" x14ac:dyDescent="0.25">
      <c r="A4507">
        <v>107099971</v>
      </c>
      <c r="B4507" t="s">
        <v>81</v>
      </c>
      <c r="C4507" t="s">
        <v>65</v>
      </c>
      <c r="D4507">
        <v>10000485</v>
      </c>
      <c r="E4507">
        <v>10800485</v>
      </c>
      <c r="F4507">
        <v>33.405999999999999</v>
      </c>
      <c r="G4507">
        <v>50028612</v>
      </c>
      <c r="H4507">
        <v>1</v>
      </c>
      <c r="I4507">
        <v>2022</v>
      </c>
      <c r="J4507" t="s">
        <v>167</v>
      </c>
      <c r="K4507" t="s">
        <v>39</v>
      </c>
      <c r="L4507" s="127">
        <v>0.32847222222222222</v>
      </c>
      <c r="M4507" t="s">
        <v>28</v>
      </c>
      <c r="N4507" t="s">
        <v>49</v>
      </c>
      <c r="O4507" t="s">
        <v>30</v>
      </c>
      <c r="P4507" t="s">
        <v>31</v>
      </c>
      <c r="Q4507" t="s">
        <v>41</v>
      </c>
      <c r="R4507" t="s">
        <v>33</v>
      </c>
      <c r="S4507" t="s">
        <v>42</v>
      </c>
      <c r="T4507" t="s">
        <v>35</v>
      </c>
      <c r="U4507" s="1" t="s">
        <v>36</v>
      </c>
      <c r="V4507">
        <v>2</v>
      </c>
      <c r="W4507">
        <v>0</v>
      </c>
      <c r="X4507">
        <v>0</v>
      </c>
      <c r="Y4507">
        <v>0</v>
      </c>
      <c r="Z4507">
        <v>0</v>
      </c>
    </row>
    <row r="4508" spans="1:26" x14ac:dyDescent="0.25">
      <c r="A4508">
        <v>107099984</v>
      </c>
      <c r="B4508" t="s">
        <v>86</v>
      </c>
      <c r="C4508" t="s">
        <v>65</v>
      </c>
      <c r="D4508">
        <v>10000026</v>
      </c>
      <c r="E4508">
        <v>10000026</v>
      </c>
      <c r="F4508">
        <v>27.759</v>
      </c>
      <c r="G4508">
        <v>30000280</v>
      </c>
      <c r="H4508">
        <v>0.5</v>
      </c>
      <c r="I4508">
        <v>2022</v>
      </c>
      <c r="J4508" t="s">
        <v>170</v>
      </c>
      <c r="K4508" t="s">
        <v>60</v>
      </c>
      <c r="L4508" s="127">
        <v>0.51041666666666663</v>
      </c>
      <c r="M4508" t="s">
        <v>28</v>
      </c>
      <c r="N4508" t="s">
        <v>49</v>
      </c>
      <c r="O4508" t="s">
        <v>30</v>
      </c>
      <c r="P4508" t="s">
        <v>54</v>
      </c>
      <c r="Q4508" t="s">
        <v>32</v>
      </c>
      <c r="R4508" t="s">
        <v>33</v>
      </c>
      <c r="S4508" t="s">
        <v>42</v>
      </c>
      <c r="T4508" t="s">
        <v>35</v>
      </c>
      <c r="U4508" s="1" t="s">
        <v>64</v>
      </c>
      <c r="V4508">
        <v>3</v>
      </c>
      <c r="W4508">
        <v>0</v>
      </c>
      <c r="X4508">
        <v>0</v>
      </c>
      <c r="Y4508">
        <v>1</v>
      </c>
      <c r="Z4508">
        <v>0</v>
      </c>
    </row>
    <row r="4509" spans="1:26" x14ac:dyDescent="0.25">
      <c r="A4509">
        <v>107100001</v>
      </c>
      <c r="B4509" t="s">
        <v>87</v>
      </c>
      <c r="C4509" t="s">
        <v>65</v>
      </c>
      <c r="D4509">
        <v>10000085</v>
      </c>
      <c r="E4509">
        <v>10000040</v>
      </c>
      <c r="F4509">
        <v>7.3150000000000004</v>
      </c>
      <c r="G4509">
        <v>10000040</v>
      </c>
      <c r="H4509">
        <v>0.1</v>
      </c>
      <c r="I4509">
        <v>2022</v>
      </c>
      <c r="J4509" t="s">
        <v>167</v>
      </c>
      <c r="K4509" t="s">
        <v>48</v>
      </c>
      <c r="L4509" s="127">
        <v>0.89861111111111114</v>
      </c>
      <c r="M4509" t="s">
        <v>28</v>
      </c>
      <c r="N4509" t="s">
        <v>49</v>
      </c>
      <c r="O4509" t="s">
        <v>30</v>
      </c>
      <c r="P4509" t="s">
        <v>68</v>
      </c>
      <c r="Q4509" t="s">
        <v>41</v>
      </c>
      <c r="R4509" t="s">
        <v>33</v>
      </c>
      <c r="S4509" t="s">
        <v>42</v>
      </c>
      <c r="T4509" t="s">
        <v>57</v>
      </c>
      <c r="U4509" s="1" t="s">
        <v>36</v>
      </c>
      <c r="V4509">
        <v>2</v>
      </c>
      <c r="W4509">
        <v>0</v>
      </c>
      <c r="X4509">
        <v>0</v>
      </c>
      <c r="Y4509">
        <v>0</v>
      </c>
      <c r="Z4509">
        <v>0</v>
      </c>
    </row>
    <row r="4510" spans="1:26" x14ac:dyDescent="0.25">
      <c r="A4510">
        <v>107100079</v>
      </c>
      <c r="B4510" t="s">
        <v>81</v>
      </c>
      <c r="C4510" t="s">
        <v>65</v>
      </c>
      <c r="D4510">
        <v>10000485</v>
      </c>
      <c r="E4510">
        <v>10800485</v>
      </c>
      <c r="F4510">
        <v>23.716999999999999</v>
      </c>
      <c r="G4510">
        <v>50015564</v>
      </c>
      <c r="H4510">
        <v>2</v>
      </c>
      <c r="I4510">
        <v>2022</v>
      </c>
      <c r="J4510" t="s">
        <v>170</v>
      </c>
      <c r="K4510" t="s">
        <v>60</v>
      </c>
      <c r="L4510" s="127">
        <v>0.36736111111111108</v>
      </c>
      <c r="M4510" t="s">
        <v>28</v>
      </c>
      <c r="N4510" t="s">
        <v>49</v>
      </c>
      <c r="O4510" t="s">
        <v>30</v>
      </c>
      <c r="P4510" t="s">
        <v>31</v>
      </c>
      <c r="Q4510" t="s">
        <v>41</v>
      </c>
      <c r="R4510" t="s">
        <v>33</v>
      </c>
      <c r="S4510" t="s">
        <v>42</v>
      </c>
      <c r="T4510" t="s">
        <v>35</v>
      </c>
      <c r="U4510" s="1" t="s">
        <v>64</v>
      </c>
      <c r="V4510">
        <v>2</v>
      </c>
      <c r="W4510">
        <v>0</v>
      </c>
      <c r="X4510">
        <v>0</v>
      </c>
      <c r="Y4510">
        <v>1</v>
      </c>
      <c r="Z4510">
        <v>1</v>
      </c>
    </row>
    <row r="4511" spans="1:26" x14ac:dyDescent="0.25">
      <c r="A4511">
        <v>107100092</v>
      </c>
      <c r="B4511" t="s">
        <v>104</v>
      </c>
      <c r="C4511" t="s">
        <v>65</v>
      </c>
      <c r="D4511">
        <v>10000026</v>
      </c>
      <c r="E4511">
        <v>10000026</v>
      </c>
      <c r="F4511">
        <v>15.664</v>
      </c>
      <c r="G4511">
        <v>20000025</v>
      </c>
      <c r="H4511">
        <v>2</v>
      </c>
      <c r="I4511">
        <v>2022</v>
      </c>
      <c r="J4511" t="s">
        <v>170</v>
      </c>
      <c r="K4511" t="s">
        <v>58</v>
      </c>
      <c r="L4511" s="127">
        <v>0.64583333333333337</v>
      </c>
      <c r="M4511" t="s">
        <v>28</v>
      </c>
      <c r="N4511" t="s">
        <v>49</v>
      </c>
      <c r="O4511" t="s">
        <v>30</v>
      </c>
      <c r="P4511" t="s">
        <v>54</v>
      </c>
      <c r="Q4511" t="s">
        <v>41</v>
      </c>
      <c r="R4511" t="s">
        <v>33</v>
      </c>
      <c r="S4511" t="s">
        <v>42</v>
      </c>
      <c r="T4511" t="s">
        <v>35</v>
      </c>
      <c r="U4511" s="1" t="s">
        <v>36</v>
      </c>
      <c r="V4511">
        <v>3</v>
      </c>
      <c r="W4511">
        <v>0</v>
      </c>
      <c r="X4511">
        <v>0</v>
      </c>
      <c r="Y4511">
        <v>0</v>
      </c>
      <c r="Z4511">
        <v>0</v>
      </c>
    </row>
    <row r="4512" spans="1:26" x14ac:dyDescent="0.25">
      <c r="A4512">
        <v>107100137</v>
      </c>
      <c r="B4512" t="s">
        <v>86</v>
      </c>
      <c r="C4512" t="s">
        <v>65</v>
      </c>
      <c r="D4512">
        <v>10000026</v>
      </c>
      <c r="E4512">
        <v>10000026</v>
      </c>
      <c r="F4512">
        <v>27.666</v>
      </c>
      <c r="G4512">
        <v>200400</v>
      </c>
      <c r="H4512">
        <v>0.1</v>
      </c>
      <c r="I4512">
        <v>2022</v>
      </c>
      <c r="J4512" t="s">
        <v>167</v>
      </c>
      <c r="K4512" t="s">
        <v>48</v>
      </c>
      <c r="L4512" s="127">
        <v>0.53055555555555556</v>
      </c>
      <c r="M4512" t="s">
        <v>28</v>
      </c>
      <c r="N4512" t="s">
        <v>49</v>
      </c>
      <c r="O4512" t="s">
        <v>30</v>
      </c>
      <c r="P4512" t="s">
        <v>31</v>
      </c>
      <c r="Q4512" t="s">
        <v>41</v>
      </c>
      <c r="R4512" t="s">
        <v>33</v>
      </c>
      <c r="S4512" t="s">
        <v>42</v>
      </c>
      <c r="T4512" t="s">
        <v>35</v>
      </c>
      <c r="U4512" s="1" t="s">
        <v>36</v>
      </c>
      <c r="V4512">
        <v>5</v>
      </c>
      <c r="W4512">
        <v>0</v>
      </c>
      <c r="X4512">
        <v>0</v>
      </c>
      <c r="Y4512">
        <v>0</v>
      </c>
      <c r="Z4512">
        <v>0</v>
      </c>
    </row>
    <row r="4513" spans="1:26" x14ac:dyDescent="0.25">
      <c r="A4513">
        <v>107100149</v>
      </c>
      <c r="B4513" t="s">
        <v>86</v>
      </c>
      <c r="C4513" t="s">
        <v>65</v>
      </c>
      <c r="D4513">
        <v>10000026</v>
      </c>
      <c r="E4513">
        <v>10000026</v>
      </c>
      <c r="F4513">
        <v>23.945</v>
      </c>
      <c r="G4513">
        <v>200360</v>
      </c>
      <c r="H4513">
        <v>0.19</v>
      </c>
      <c r="I4513">
        <v>2022</v>
      </c>
      <c r="J4513" t="s">
        <v>170</v>
      </c>
      <c r="K4513" t="s">
        <v>27</v>
      </c>
      <c r="L4513" s="127">
        <v>0.91527777777777775</v>
      </c>
      <c r="M4513" t="s">
        <v>28</v>
      </c>
      <c r="N4513" t="s">
        <v>49</v>
      </c>
      <c r="O4513" t="s">
        <v>30</v>
      </c>
      <c r="P4513" t="s">
        <v>31</v>
      </c>
      <c r="Q4513" t="s">
        <v>41</v>
      </c>
      <c r="R4513" t="s">
        <v>33</v>
      </c>
      <c r="S4513" t="s">
        <v>42</v>
      </c>
      <c r="T4513" t="s">
        <v>57</v>
      </c>
      <c r="U4513" s="1" t="s">
        <v>36</v>
      </c>
      <c r="V4513">
        <v>1</v>
      </c>
      <c r="W4513">
        <v>0</v>
      </c>
      <c r="X4513">
        <v>0</v>
      </c>
      <c r="Y4513">
        <v>0</v>
      </c>
      <c r="Z4513">
        <v>0</v>
      </c>
    </row>
    <row r="4514" spans="1:26" x14ac:dyDescent="0.25">
      <c r="A4514">
        <v>107100196</v>
      </c>
      <c r="B4514" t="s">
        <v>25</v>
      </c>
      <c r="C4514" t="s">
        <v>65</v>
      </c>
      <c r="D4514">
        <v>10000040</v>
      </c>
      <c r="E4514">
        <v>10000040</v>
      </c>
      <c r="F4514">
        <v>20.198</v>
      </c>
      <c r="G4514">
        <v>10000440</v>
      </c>
      <c r="H4514">
        <v>1.72</v>
      </c>
      <c r="I4514">
        <v>2022</v>
      </c>
      <c r="J4514" t="s">
        <v>167</v>
      </c>
      <c r="K4514" t="s">
        <v>27</v>
      </c>
      <c r="L4514" s="127">
        <v>0.82916666666666661</v>
      </c>
      <c r="M4514" t="s">
        <v>28</v>
      </c>
      <c r="N4514" t="s">
        <v>49</v>
      </c>
      <c r="O4514" t="s">
        <v>30</v>
      </c>
      <c r="P4514" t="s">
        <v>31</v>
      </c>
      <c r="Q4514" t="s">
        <v>41</v>
      </c>
      <c r="R4514" t="s">
        <v>33</v>
      </c>
      <c r="S4514" t="s">
        <v>42</v>
      </c>
      <c r="T4514" t="s">
        <v>52</v>
      </c>
      <c r="U4514" s="1" t="s">
        <v>36</v>
      </c>
      <c r="V4514">
        <v>1</v>
      </c>
      <c r="W4514">
        <v>0</v>
      </c>
      <c r="X4514">
        <v>0</v>
      </c>
      <c r="Y4514">
        <v>0</v>
      </c>
      <c r="Z4514">
        <v>0</v>
      </c>
    </row>
    <row r="4515" spans="1:26" x14ac:dyDescent="0.25">
      <c r="A4515">
        <v>107100272</v>
      </c>
      <c r="B4515" t="s">
        <v>91</v>
      </c>
      <c r="C4515" t="s">
        <v>45</v>
      </c>
      <c r="D4515">
        <v>50026311</v>
      </c>
      <c r="E4515">
        <v>40001139</v>
      </c>
      <c r="F4515">
        <v>0.106</v>
      </c>
      <c r="G4515">
        <v>50024398</v>
      </c>
      <c r="H4515">
        <v>0</v>
      </c>
      <c r="I4515">
        <v>2022</v>
      </c>
      <c r="J4515" t="s">
        <v>167</v>
      </c>
      <c r="K4515" t="s">
        <v>48</v>
      </c>
      <c r="L4515" s="127">
        <v>0.27361111111111108</v>
      </c>
      <c r="M4515" t="s">
        <v>28</v>
      </c>
      <c r="N4515" t="s">
        <v>29</v>
      </c>
      <c r="O4515" t="s">
        <v>30</v>
      </c>
      <c r="P4515" t="s">
        <v>31</v>
      </c>
      <c r="Q4515" t="s">
        <v>41</v>
      </c>
      <c r="R4515" t="s">
        <v>61</v>
      </c>
      <c r="S4515" t="s">
        <v>42</v>
      </c>
      <c r="T4515" t="s">
        <v>74</v>
      </c>
      <c r="U4515" s="1" t="s">
        <v>64</v>
      </c>
      <c r="V4515">
        <v>3</v>
      </c>
      <c r="W4515">
        <v>0</v>
      </c>
      <c r="X4515">
        <v>0</v>
      </c>
      <c r="Y4515">
        <v>1</v>
      </c>
      <c r="Z4515">
        <v>0</v>
      </c>
    </row>
    <row r="4516" spans="1:26" x14ac:dyDescent="0.25">
      <c r="A4516">
        <v>107100321</v>
      </c>
      <c r="B4516" t="s">
        <v>44</v>
      </c>
      <c r="C4516" t="s">
        <v>45</v>
      </c>
      <c r="D4516">
        <v>50026600</v>
      </c>
      <c r="E4516">
        <v>29000501</v>
      </c>
      <c r="F4516">
        <v>6.86</v>
      </c>
      <c r="G4516">
        <v>50009588</v>
      </c>
      <c r="H4516">
        <v>3.7999999999999999E-2</v>
      </c>
      <c r="I4516">
        <v>2022</v>
      </c>
      <c r="J4516" t="s">
        <v>170</v>
      </c>
      <c r="K4516" t="s">
        <v>53</v>
      </c>
      <c r="L4516" s="127">
        <v>0.29305555555555557</v>
      </c>
      <c r="M4516" t="s">
        <v>28</v>
      </c>
      <c r="N4516" t="s">
        <v>49</v>
      </c>
      <c r="O4516" t="s">
        <v>30</v>
      </c>
      <c r="P4516" t="s">
        <v>54</v>
      </c>
      <c r="Q4516" t="s">
        <v>41</v>
      </c>
      <c r="R4516" t="s">
        <v>33</v>
      </c>
      <c r="S4516" t="s">
        <v>42</v>
      </c>
      <c r="T4516" t="s">
        <v>74</v>
      </c>
      <c r="U4516" s="1" t="s">
        <v>36</v>
      </c>
      <c r="V4516">
        <v>1</v>
      </c>
      <c r="W4516">
        <v>0</v>
      </c>
      <c r="X4516">
        <v>0</v>
      </c>
      <c r="Y4516">
        <v>0</v>
      </c>
      <c r="Z4516">
        <v>0</v>
      </c>
    </row>
    <row r="4517" spans="1:26" x14ac:dyDescent="0.25">
      <c r="A4517">
        <v>107100343</v>
      </c>
      <c r="B4517" t="s">
        <v>106</v>
      </c>
      <c r="C4517" t="s">
        <v>45</v>
      </c>
      <c r="D4517">
        <v>50011801</v>
      </c>
      <c r="E4517">
        <v>40001102</v>
      </c>
      <c r="F4517">
        <v>1.383</v>
      </c>
      <c r="G4517">
        <v>50046003</v>
      </c>
      <c r="H4517">
        <v>6.6000000000000003E-2</v>
      </c>
      <c r="I4517">
        <v>2022</v>
      </c>
      <c r="J4517" t="s">
        <v>167</v>
      </c>
      <c r="K4517" t="s">
        <v>55</v>
      </c>
      <c r="L4517" s="127">
        <v>0.50069444444444444</v>
      </c>
      <c r="M4517" t="s">
        <v>28</v>
      </c>
      <c r="N4517" t="s">
        <v>49</v>
      </c>
      <c r="O4517" t="s">
        <v>30</v>
      </c>
      <c r="P4517" t="s">
        <v>31</v>
      </c>
      <c r="Q4517" t="s">
        <v>41</v>
      </c>
      <c r="S4517" t="s">
        <v>42</v>
      </c>
      <c r="T4517" t="s">
        <v>35</v>
      </c>
      <c r="U4517" s="1" t="s">
        <v>64</v>
      </c>
      <c r="V4517">
        <v>2</v>
      </c>
      <c r="W4517">
        <v>0</v>
      </c>
      <c r="X4517">
        <v>0</v>
      </c>
      <c r="Y4517">
        <v>2</v>
      </c>
      <c r="Z4517">
        <v>0</v>
      </c>
    </row>
    <row r="4518" spans="1:26" x14ac:dyDescent="0.25">
      <c r="A4518">
        <v>107100361</v>
      </c>
      <c r="B4518" t="s">
        <v>94</v>
      </c>
      <c r="C4518" t="s">
        <v>45</v>
      </c>
      <c r="D4518">
        <v>50018682</v>
      </c>
      <c r="E4518">
        <v>40003346</v>
      </c>
      <c r="F4518">
        <v>3.298</v>
      </c>
      <c r="G4518">
        <v>50014401</v>
      </c>
      <c r="H4518">
        <v>0</v>
      </c>
      <c r="I4518">
        <v>2022</v>
      </c>
      <c r="J4518" t="s">
        <v>170</v>
      </c>
      <c r="K4518" t="s">
        <v>27</v>
      </c>
      <c r="L4518" s="127">
        <v>0.97291666666666676</v>
      </c>
      <c r="M4518" t="s">
        <v>40</v>
      </c>
      <c r="N4518" t="s">
        <v>49</v>
      </c>
      <c r="O4518" t="s">
        <v>30</v>
      </c>
      <c r="P4518" t="s">
        <v>54</v>
      </c>
      <c r="Q4518" t="s">
        <v>41</v>
      </c>
      <c r="R4518" t="s">
        <v>50</v>
      </c>
      <c r="S4518" t="s">
        <v>42</v>
      </c>
      <c r="T4518" t="s">
        <v>35</v>
      </c>
      <c r="U4518" s="1" t="s">
        <v>36</v>
      </c>
      <c r="V4518">
        <v>5</v>
      </c>
      <c r="W4518">
        <v>0</v>
      </c>
      <c r="X4518">
        <v>0</v>
      </c>
      <c r="Y4518">
        <v>0</v>
      </c>
      <c r="Z4518">
        <v>0</v>
      </c>
    </row>
    <row r="4519" spans="1:26" x14ac:dyDescent="0.25">
      <c r="A4519">
        <v>107100405</v>
      </c>
      <c r="B4519" t="s">
        <v>91</v>
      </c>
      <c r="C4519" t="s">
        <v>45</v>
      </c>
      <c r="D4519">
        <v>50006740</v>
      </c>
      <c r="E4519">
        <v>20000029</v>
      </c>
      <c r="F4519">
        <v>2.0579999999999998</v>
      </c>
      <c r="G4519">
        <v>50005097</v>
      </c>
      <c r="H4519">
        <v>4.0000000000000001E-3</v>
      </c>
      <c r="I4519">
        <v>2022</v>
      </c>
      <c r="J4519" t="s">
        <v>167</v>
      </c>
      <c r="K4519" t="s">
        <v>27</v>
      </c>
      <c r="L4519" s="127">
        <v>0.72638888888888886</v>
      </c>
      <c r="M4519" t="s">
        <v>28</v>
      </c>
      <c r="N4519" t="s">
        <v>49</v>
      </c>
      <c r="O4519" t="s">
        <v>30</v>
      </c>
      <c r="P4519" t="s">
        <v>54</v>
      </c>
      <c r="Q4519" t="s">
        <v>41</v>
      </c>
      <c r="S4519" t="s">
        <v>42</v>
      </c>
      <c r="T4519" t="s">
        <v>35</v>
      </c>
      <c r="U4519" s="1" t="s">
        <v>36</v>
      </c>
      <c r="V4519">
        <v>3</v>
      </c>
      <c r="W4519">
        <v>0</v>
      </c>
      <c r="X4519">
        <v>0</v>
      </c>
      <c r="Y4519">
        <v>0</v>
      </c>
      <c r="Z4519">
        <v>0</v>
      </c>
    </row>
    <row r="4520" spans="1:26" x14ac:dyDescent="0.25">
      <c r="A4520">
        <v>107100432</v>
      </c>
      <c r="B4520" t="s">
        <v>25</v>
      </c>
      <c r="C4520" t="s">
        <v>45</v>
      </c>
      <c r="D4520">
        <v>50031853</v>
      </c>
      <c r="E4520">
        <v>40001728</v>
      </c>
      <c r="F4520">
        <v>4.5250000000000004</v>
      </c>
      <c r="G4520">
        <v>50009427</v>
      </c>
      <c r="H4520">
        <v>2.8000000000000001E-2</v>
      </c>
      <c r="I4520">
        <v>2022</v>
      </c>
      <c r="J4520" t="s">
        <v>170</v>
      </c>
      <c r="K4520" t="s">
        <v>39</v>
      </c>
      <c r="L4520" s="127">
        <v>0.4916666666666667</v>
      </c>
      <c r="M4520" t="s">
        <v>28</v>
      </c>
      <c r="N4520" t="s">
        <v>49</v>
      </c>
      <c r="O4520" t="s">
        <v>30</v>
      </c>
      <c r="P4520" t="s">
        <v>54</v>
      </c>
      <c r="Q4520" t="s">
        <v>41</v>
      </c>
      <c r="R4520" t="s">
        <v>33</v>
      </c>
      <c r="S4520" t="s">
        <v>42</v>
      </c>
      <c r="T4520" t="s">
        <v>47</v>
      </c>
      <c r="U4520" s="1" t="s">
        <v>36</v>
      </c>
      <c r="V4520">
        <v>2</v>
      </c>
      <c r="W4520">
        <v>0</v>
      </c>
      <c r="X4520">
        <v>0</v>
      </c>
      <c r="Y4520">
        <v>0</v>
      </c>
      <c r="Z4520">
        <v>0</v>
      </c>
    </row>
    <row r="4521" spans="1:26" x14ac:dyDescent="0.25">
      <c r="A4521">
        <v>107100494</v>
      </c>
      <c r="B4521" t="s">
        <v>81</v>
      </c>
      <c r="C4521" t="s">
        <v>45</v>
      </c>
      <c r="D4521">
        <v>50003933</v>
      </c>
      <c r="E4521">
        <v>10000277</v>
      </c>
      <c r="F4521">
        <v>4.4509999999999996</v>
      </c>
      <c r="G4521">
        <v>10000077</v>
      </c>
      <c r="H4521">
        <v>0</v>
      </c>
      <c r="I4521">
        <v>2022</v>
      </c>
      <c r="J4521" t="s">
        <v>167</v>
      </c>
      <c r="K4521" t="s">
        <v>27</v>
      </c>
      <c r="L4521" s="127">
        <v>0.88750000000000007</v>
      </c>
      <c r="M4521" t="s">
        <v>28</v>
      </c>
      <c r="N4521" t="s">
        <v>49</v>
      </c>
      <c r="O4521" t="s">
        <v>30</v>
      </c>
      <c r="P4521" t="s">
        <v>68</v>
      </c>
      <c r="Q4521" t="s">
        <v>41</v>
      </c>
      <c r="R4521" t="s">
        <v>56</v>
      </c>
      <c r="S4521" t="s">
        <v>42</v>
      </c>
      <c r="T4521" t="s">
        <v>47</v>
      </c>
      <c r="U4521" s="1" t="s">
        <v>36</v>
      </c>
      <c r="V4521">
        <v>2</v>
      </c>
      <c r="W4521">
        <v>0</v>
      </c>
      <c r="X4521">
        <v>0</v>
      </c>
      <c r="Y4521">
        <v>0</v>
      </c>
      <c r="Z4521">
        <v>0</v>
      </c>
    </row>
    <row r="4522" spans="1:26" x14ac:dyDescent="0.25">
      <c r="A4522">
        <v>107100549</v>
      </c>
      <c r="B4522" t="s">
        <v>81</v>
      </c>
      <c r="C4522" t="s">
        <v>45</v>
      </c>
      <c r="D4522">
        <v>50031836</v>
      </c>
      <c r="E4522">
        <v>30000024</v>
      </c>
      <c r="F4522">
        <v>3.6389999999999998</v>
      </c>
      <c r="G4522">
        <v>50007970</v>
      </c>
      <c r="H4522">
        <v>0</v>
      </c>
      <c r="I4522">
        <v>2022</v>
      </c>
      <c r="J4522" t="s">
        <v>170</v>
      </c>
      <c r="K4522" t="s">
        <v>27</v>
      </c>
      <c r="L4522" s="127">
        <v>0.50694444444444442</v>
      </c>
      <c r="M4522" t="s">
        <v>28</v>
      </c>
      <c r="N4522" t="s">
        <v>49</v>
      </c>
      <c r="O4522" t="s">
        <v>30</v>
      </c>
      <c r="P4522" t="s">
        <v>54</v>
      </c>
      <c r="Q4522" t="s">
        <v>41</v>
      </c>
      <c r="R4522" t="s">
        <v>33</v>
      </c>
      <c r="S4522" t="s">
        <v>42</v>
      </c>
      <c r="T4522" t="s">
        <v>35</v>
      </c>
      <c r="U4522" s="1" t="s">
        <v>43</v>
      </c>
      <c r="V4522">
        <v>3</v>
      </c>
      <c r="W4522">
        <v>0</v>
      </c>
      <c r="X4522">
        <v>0</v>
      </c>
      <c r="Y4522">
        <v>0</v>
      </c>
      <c r="Z4522">
        <v>1</v>
      </c>
    </row>
    <row r="4523" spans="1:26" x14ac:dyDescent="0.25">
      <c r="A4523">
        <v>107100555</v>
      </c>
      <c r="B4523" t="s">
        <v>44</v>
      </c>
      <c r="C4523" t="s">
        <v>45</v>
      </c>
      <c r="D4523">
        <v>50026600</v>
      </c>
      <c r="E4523">
        <v>29000501</v>
      </c>
      <c r="F4523">
        <v>6.9139999999999997</v>
      </c>
      <c r="G4523">
        <v>50017224</v>
      </c>
      <c r="H4523">
        <v>3.7999999999999999E-2</v>
      </c>
      <c r="I4523">
        <v>2022</v>
      </c>
      <c r="J4523" t="s">
        <v>170</v>
      </c>
      <c r="K4523" t="s">
        <v>53</v>
      </c>
      <c r="L4523" s="127">
        <v>0.58194444444444449</v>
      </c>
      <c r="M4523" t="s">
        <v>28</v>
      </c>
      <c r="N4523" t="s">
        <v>49</v>
      </c>
      <c r="O4523" t="s">
        <v>30</v>
      </c>
      <c r="P4523" t="s">
        <v>54</v>
      </c>
      <c r="Q4523" t="s">
        <v>41</v>
      </c>
      <c r="R4523" t="s">
        <v>33</v>
      </c>
      <c r="S4523" t="s">
        <v>42</v>
      </c>
      <c r="T4523" t="s">
        <v>35</v>
      </c>
      <c r="U4523" s="1" t="s">
        <v>43</v>
      </c>
      <c r="V4523">
        <v>7</v>
      </c>
      <c r="W4523">
        <v>0</v>
      </c>
      <c r="X4523">
        <v>0</v>
      </c>
      <c r="Y4523">
        <v>0</v>
      </c>
      <c r="Z4523">
        <v>1</v>
      </c>
    </row>
    <row r="4524" spans="1:26" x14ac:dyDescent="0.25">
      <c r="A4524">
        <v>107100571</v>
      </c>
      <c r="B4524" t="s">
        <v>133</v>
      </c>
      <c r="C4524" t="s">
        <v>67</v>
      </c>
      <c r="D4524">
        <v>30000087</v>
      </c>
      <c r="E4524">
        <v>30000087</v>
      </c>
      <c r="F4524">
        <v>20.055</v>
      </c>
      <c r="G4524">
        <v>50000803</v>
      </c>
      <c r="H4524">
        <v>0</v>
      </c>
      <c r="I4524">
        <v>2022</v>
      </c>
      <c r="J4524" t="s">
        <v>170</v>
      </c>
      <c r="K4524" t="s">
        <v>27</v>
      </c>
      <c r="L4524" s="127">
        <v>0.98402777777777783</v>
      </c>
      <c r="M4524" t="s">
        <v>28</v>
      </c>
      <c r="N4524" t="s">
        <v>49</v>
      </c>
      <c r="O4524" t="s">
        <v>30</v>
      </c>
      <c r="P4524" t="s">
        <v>31</v>
      </c>
      <c r="Q4524" t="s">
        <v>41</v>
      </c>
      <c r="R4524" t="s">
        <v>61</v>
      </c>
      <c r="S4524" t="s">
        <v>42</v>
      </c>
      <c r="T4524" t="s">
        <v>57</v>
      </c>
      <c r="U4524" s="1" t="s">
        <v>36</v>
      </c>
      <c r="V4524">
        <v>5</v>
      </c>
      <c r="W4524">
        <v>0</v>
      </c>
      <c r="X4524">
        <v>0</v>
      </c>
      <c r="Y4524">
        <v>0</v>
      </c>
      <c r="Z4524">
        <v>0</v>
      </c>
    </row>
    <row r="4525" spans="1:26" x14ac:dyDescent="0.25">
      <c r="A4525">
        <v>107100630</v>
      </c>
      <c r="B4525" t="s">
        <v>114</v>
      </c>
      <c r="C4525" t="s">
        <v>38</v>
      </c>
      <c r="D4525">
        <v>20000070</v>
      </c>
      <c r="E4525">
        <v>20000070</v>
      </c>
      <c r="F4525">
        <v>11.997999999999999</v>
      </c>
      <c r="G4525">
        <v>50029816</v>
      </c>
      <c r="H4525">
        <v>0.1</v>
      </c>
      <c r="I4525">
        <v>2022</v>
      </c>
      <c r="J4525" t="s">
        <v>170</v>
      </c>
      <c r="K4525" t="s">
        <v>53</v>
      </c>
      <c r="L4525" s="127">
        <v>0.67013888888888884</v>
      </c>
      <c r="M4525" t="s">
        <v>28</v>
      </c>
      <c r="N4525" t="s">
        <v>49</v>
      </c>
      <c r="O4525" t="s">
        <v>30</v>
      </c>
      <c r="P4525" t="s">
        <v>54</v>
      </c>
      <c r="Q4525" t="s">
        <v>41</v>
      </c>
      <c r="R4525" t="s">
        <v>33</v>
      </c>
      <c r="S4525" t="s">
        <v>42</v>
      </c>
      <c r="T4525" t="s">
        <v>35</v>
      </c>
      <c r="U4525" s="1" t="s">
        <v>36</v>
      </c>
      <c r="V4525">
        <v>2</v>
      </c>
      <c r="W4525">
        <v>0</v>
      </c>
      <c r="X4525">
        <v>0</v>
      </c>
      <c r="Y4525">
        <v>0</v>
      </c>
      <c r="Z4525">
        <v>0</v>
      </c>
    </row>
    <row r="4526" spans="1:26" x14ac:dyDescent="0.25">
      <c r="A4526">
        <v>107100632</v>
      </c>
      <c r="B4526" t="s">
        <v>114</v>
      </c>
      <c r="C4526" t="s">
        <v>38</v>
      </c>
      <c r="D4526">
        <v>22000070</v>
      </c>
      <c r="E4526">
        <v>20000070</v>
      </c>
      <c r="F4526">
        <v>11.058</v>
      </c>
      <c r="G4526">
        <v>50029436</v>
      </c>
      <c r="H4526">
        <v>0.05</v>
      </c>
      <c r="I4526">
        <v>2022</v>
      </c>
      <c r="J4526" t="s">
        <v>170</v>
      </c>
      <c r="K4526" t="s">
        <v>39</v>
      </c>
      <c r="L4526" s="127">
        <v>0.3354166666666667</v>
      </c>
      <c r="M4526" t="s">
        <v>28</v>
      </c>
      <c r="N4526" t="s">
        <v>49</v>
      </c>
      <c r="O4526" t="s">
        <v>30</v>
      </c>
      <c r="P4526" t="s">
        <v>54</v>
      </c>
      <c r="Q4526" t="s">
        <v>41</v>
      </c>
      <c r="R4526" t="s">
        <v>33</v>
      </c>
      <c r="S4526" t="s">
        <v>42</v>
      </c>
      <c r="T4526" t="s">
        <v>35</v>
      </c>
      <c r="U4526" s="1" t="s">
        <v>36</v>
      </c>
      <c r="V4526">
        <v>2</v>
      </c>
      <c r="W4526">
        <v>0</v>
      </c>
      <c r="X4526">
        <v>0</v>
      </c>
      <c r="Y4526">
        <v>0</v>
      </c>
      <c r="Z4526">
        <v>0</v>
      </c>
    </row>
    <row r="4527" spans="1:26" x14ac:dyDescent="0.25">
      <c r="A4527">
        <v>107100726</v>
      </c>
      <c r="B4527" t="s">
        <v>112</v>
      </c>
      <c r="C4527" t="s">
        <v>67</v>
      </c>
      <c r="D4527">
        <v>30000210</v>
      </c>
      <c r="E4527">
        <v>30000210</v>
      </c>
      <c r="F4527">
        <v>23.577000000000002</v>
      </c>
      <c r="G4527">
        <v>50023409</v>
      </c>
      <c r="H4527">
        <v>0</v>
      </c>
      <c r="I4527">
        <v>2022</v>
      </c>
      <c r="J4527" t="s">
        <v>170</v>
      </c>
      <c r="K4527" t="s">
        <v>53</v>
      </c>
      <c r="L4527" s="127">
        <v>0.93472222222222223</v>
      </c>
      <c r="M4527" t="s">
        <v>28</v>
      </c>
      <c r="N4527" t="s">
        <v>29</v>
      </c>
      <c r="O4527" t="s">
        <v>30</v>
      </c>
      <c r="P4527" t="s">
        <v>31</v>
      </c>
      <c r="Q4527" t="s">
        <v>41</v>
      </c>
      <c r="R4527" t="s">
        <v>61</v>
      </c>
      <c r="S4527" t="s">
        <v>42</v>
      </c>
      <c r="T4527" t="s">
        <v>35</v>
      </c>
      <c r="U4527" s="1" t="s">
        <v>36</v>
      </c>
      <c r="V4527">
        <v>1</v>
      </c>
      <c r="W4527">
        <v>0</v>
      </c>
      <c r="X4527">
        <v>0</v>
      </c>
      <c r="Y4527">
        <v>0</v>
      </c>
      <c r="Z4527">
        <v>0</v>
      </c>
    </row>
    <row r="4528" spans="1:26" x14ac:dyDescent="0.25">
      <c r="A4528">
        <v>107100780</v>
      </c>
      <c r="B4528" t="s">
        <v>96</v>
      </c>
      <c r="C4528" t="s">
        <v>45</v>
      </c>
      <c r="D4528">
        <v>50030795</v>
      </c>
      <c r="E4528">
        <v>50030795</v>
      </c>
      <c r="F4528">
        <v>999.99900000000002</v>
      </c>
      <c r="G4528">
        <v>50019060</v>
      </c>
      <c r="H4528">
        <v>5.8999999999999997E-2</v>
      </c>
      <c r="I4528">
        <v>2022</v>
      </c>
      <c r="J4528" t="s">
        <v>167</v>
      </c>
      <c r="K4528" t="s">
        <v>48</v>
      </c>
      <c r="L4528" s="127">
        <v>0.69513888888888886</v>
      </c>
      <c r="M4528" t="s">
        <v>28</v>
      </c>
      <c r="N4528" t="s">
        <v>49</v>
      </c>
      <c r="O4528" t="s">
        <v>30</v>
      </c>
      <c r="P4528" t="s">
        <v>31</v>
      </c>
      <c r="Q4528" t="s">
        <v>41</v>
      </c>
      <c r="R4528" t="s">
        <v>33</v>
      </c>
      <c r="S4528" t="s">
        <v>42</v>
      </c>
      <c r="T4528" t="s">
        <v>35</v>
      </c>
      <c r="U4528" s="1" t="s">
        <v>43</v>
      </c>
      <c r="V4528">
        <v>1</v>
      </c>
      <c r="W4528">
        <v>0</v>
      </c>
      <c r="X4528">
        <v>0</v>
      </c>
      <c r="Y4528">
        <v>0</v>
      </c>
      <c r="Z4528">
        <v>1</v>
      </c>
    </row>
    <row r="4529" spans="1:26" x14ac:dyDescent="0.25">
      <c r="A4529">
        <v>107101095</v>
      </c>
      <c r="B4529" t="s">
        <v>25</v>
      </c>
      <c r="C4529" t="s">
        <v>45</v>
      </c>
      <c r="D4529">
        <v>50039251</v>
      </c>
      <c r="E4529">
        <v>40001657</v>
      </c>
      <c r="F4529">
        <v>0.70699999999999996</v>
      </c>
      <c r="G4529">
        <v>50021619</v>
      </c>
      <c r="H4529">
        <v>0</v>
      </c>
      <c r="I4529">
        <v>2022</v>
      </c>
      <c r="J4529" t="s">
        <v>167</v>
      </c>
      <c r="K4529" t="s">
        <v>27</v>
      </c>
      <c r="L4529" s="127">
        <v>0.49027777777777781</v>
      </c>
      <c r="M4529" t="s">
        <v>77</v>
      </c>
      <c r="N4529" t="s">
        <v>49</v>
      </c>
      <c r="O4529" t="s">
        <v>30</v>
      </c>
      <c r="P4529" t="s">
        <v>54</v>
      </c>
      <c r="Q4529" t="s">
        <v>41</v>
      </c>
      <c r="R4529" t="s">
        <v>50</v>
      </c>
      <c r="S4529" t="s">
        <v>42</v>
      </c>
      <c r="T4529" t="s">
        <v>35</v>
      </c>
      <c r="U4529" s="1" t="s">
        <v>43</v>
      </c>
      <c r="V4529">
        <v>1</v>
      </c>
      <c r="W4529">
        <v>0</v>
      </c>
      <c r="X4529">
        <v>0</v>
      </c>
      <c r="Y4529">
        <v>0</v>
      </c>
      <c r="Z4529">
        <v>1</v>
      </c>
    </row>
    <row r="4530" spans="1:26" x14ac:dyDescent="0.25">
      <c r="A4530">
        <v>107101136</v>
      </c>
      <c r="B4530" t="s">
        <v>81</v>
      </c>
      <c r="C4530" t="s">
        <v>45</v>
      </c>
      <c r="D4530">
        <v>50020225</v>
      </c>
      <c r="E4530">
        <v>50020225</v>
      </c>
      <c r="F4530">
        <v>0.93899999999999995</v>
      </c>
      <c r="G4530">
        <v>50023304</v>
      </c>
      <c r="H4530">
        <v>0</v>
      </c>
      <c r="I4530">
        <v>2022</v>
      </c>
      <c r="J4530" t="s">
        <v>170</v>
      </c>
      <c r="K4530" t="s">
        <v>48</v>
      </c>
      <c r="L4530" s="127">
        <v>0.34930555555555554</v>
      </c>
      <c r="M4530" t="s">
        <v>28</v>
      </c>
      <c r="N4530" t="s">
        <v>49</v>
      </c>
      <c r="O4530" t="s">
        <v>30</v>
      </c>
      <c r="P4530" t="s">
        <v>54</v>
      </c>
      <c r="Q4530" t="s">
        <v>41</v>
      </c>
      <c r="R4530" t="s">
        <v>61</v>
      </c>
      <c r="S4530" t="s">
        <v>42</v>
      </c>
      <c r="T4530" t="s">
        <v>35</v>
      </c>
      <c r="U4530" s="1" t="s">
        <v>36</v>
      </c>
      <c r="V4530">
        <v>2</v>
      </c>
      <c r="W4530">
        <v>0</v>
      </c>
      <c r="X4530">
        <v>0</v>
      </c>
      <c r="Y4530">
        <v>0</v>
      </c>
      <c r="Z4530">
        <v>0</v>
      </c>
    </row>
    <row r="4531" spans="1:26" x14ac:dyDescent="0.25">
      <c r="A4531">
        <v>107101170</v>
      </c>
      <c r="B4531" t="s">
        <v>106</v>
      </c>
      <c r="C4531" t="s">
        <v>65</v>
      </c>
      <c r="D4531">
        <v>10000095</v>
      </c>
      <c r="E4531">
        <v>10000095</v>
      </c>
      <c r="F4531">
        <v>0.69499999999999995</v>
      </c>
      <c r="G4531">
        <v>40002243</v>
      </c>
      <c r="H4531">
        <v>0.1</v>
      </c>
      <c r="I4531">
        <v>2022</v>
      </c>
      <c r="J4531" t="s">
        <v>167</v>
      </c>
      <c r="K4531" t="s">
        <v>55</v>
      </c>
      <c r="L4531" s="127">
        <v>0.64930555555555558</v>
      </c>
      <c r="M4531" t="s">
        <v>28</v>
      </c>
      <c r="N4531" t="s">
        <v>29</v>
      </c>
      <c r="O4531" t="s">
        <v>30</v>
      </c>
      <c r="P4531" t="s">
        <v>54</v>
      </c>
      <c r="Q4531" t="s">
        <v>62</v>
      </c>
      <c r="R4531" t="s">
        <v>33</v>
      </c>
      <c r="S4531" t="s">
        <v>139</v>
      </c>
      <c r="T4531" t="s">
        <v>35</v>
      </c>
      <c r="U4531" s="1" t="s">
        <v>36</v>
      </c>
      <c r="V4531">
        <v>1</v>
      </c>
      <c r="W4531">
        <v>0</v>
      </c>
      <c r="X4531">
        <v>0</v>
      </c>
      <c r="Y4531">
        <v>0</v>
      </c>
      <c r="Z4531">
        <v>0</v>
      </c>
    </row>
    <row r="4532" spans="1:26" x14ac:dyDescent="0.25">
      <c r="A4532">
        <v>107101187</v>
      </c>
      <c r="B4532" t="s">
        <v>25</v>
      </c>
      <c r="C4532" t="s">
        <v>65</v>
      </c>
      <c r="D4532">
        <v>10000040</v>
      </c>
      <c r="E4532">
        <v>10000040</v>
      </c>
      <c r="F4532">
        <v>999.99900000000002</v>
      </c>
      <c r="G4532">
        <v>40002715</v>
      </c>
      <c r="H4532">
        <v>1.75</v>
      </c>
      <c r="I4532">
        <v>2022</v>
      </c>
      <c r="J4532" t="s">
        <v>167</v>
      </c>
      <c r="K4532" t="s">
        <v>55</v>
      </c>
      <c r="L4532" s="127">
        <v>0.73055555555555562</v>
      </c>
      <c r="M4532" t="s">
        <v>28</v>
      </c>
      <c r="N4532" t="s">
        <v>29</v>
      </c>
      <c r="O4532" t="s">
        <v>30</v>
      </c>
      <c r="P4532" t="s">
        <v>54</v>
      </c>
      <c r="Q4532" t="s">
        <v>62</v>
      </c>
      <c r="R4532" t="s">
        <v>33</v>
      </c>
      <c r="S4532" t="s">
        <v>34</v>
      </c>
      <c r="T4532" t="s">
        <v>35</v>
      </c>
      <c r="U4532" s="1" t="s">
        <v>36</v>
      </c>
      <c r="V4532">
        <v>2</v>
      </c>
      <c r="W4532">
        <v>0</v>
      </c>
      <c r="X4532">
        <v>0</v>
      </c>
      <c r="Y4532">
        <v>0</v>
      </c>
      <c r="Z4532">
        <v>0</v>
      </c>
    </row>
    <row r="4533" spans="1:26" x14ac:dyDescent="0.25">
      <c r="A4533">
        <v>107101193</v>
      </c>
      <c r="B4533" t="s">
        <v>81</v>
      </c>
      <c r="C4533" t="s">
        <v>65</v>
      </c>
      <c r="D4533">
        <v>10000485</v>
      </c>
      <c r="E4533">
        <v>10800485</v>
      </c>
      <c r="F4533">
        <v>28.759</v>
      </c>
      <c r="G4533">
        <v>50025426</v>
      </c>
      <c r="H4533">
        <v>0.25</v>
      </c>
      <c r="I4533">
        <v>2022</v>
      </c>
      <c r="J4533" t="s">
        <v>170</v>
      </c>
      <c r="K4533" t="s">
        <v>27</v>
      </c>
      <c r="L4533" s="127">
        <v>0.69374999999999998</v>
      </c>
      <c r="M4533" t="s">
        <v>28</v>
      </c>
      <c r="N4533" t="s">
        <v>49</v>
      </c>
      <c r="O4533" t="s">
        <v>30</v>
      </c>
      <c r="P4533" t="s">
        <v>31</v>
      </c>
      <c r="Q4533" t="s">
        <v>41</v>
      </c>
      <c r="R4533" t="s">
        <v>33</v>
      </c>
      <c r="S4533" t="s">
        <v>42</v>
      </c>
      <c r="T4533" t="s">
        <v>35</v>
      </c>
      <c r="U4533" s="1" t="s">
        <v>36</v>
      </c>
      <c r="V4533">
        <v>3</v>
      </c>
      <c r="W4533">
        <v>0</v>
      </c>
      <c r="X4533">
        <v>0</v>
      </c>
      <c r="Y4533">
        <v>0</v>
      </c>
      <c r="Z4533">
        <v>0</v>
      </c>
    </row>
    <row r="4534" spans="1:26" x14ac:dyDescent="0.25">
      <c r="A4534">
        <v>107101264</v>
      </c>
      <c r="B4534" t="s">
        <v>96</v>
      </c>
      <c r="C4534" t="s">
        <v>65</v>
      </c>
      <c r="D4534">
        <v>10000074</v>
      </c>
      <c r="E4534">
        <v>10000074</v>
      </c>
      <c r="F4534">
        <v>999.99900000000002</v>
      </c>
      <c r="G4534">
        <v>200430</v>
      </c>
      <c r="H4534">
        <v>0.9</v>
      </c>
      <c r="I4534">
        <v>2022</v>
      </c>
      <c r="J4534" t="s">
        <v>167</v>
      </c>
      <c r="K4534" t="s">
        <v>48</v>
      </c>
      <c r="L4534" s="127">
        <v>0.65763888888888888</v>
      </c>
      <c r="M4534" t="s">
        <v>28</v>
      </c>
      <c r="N4534" t="s">
        <v>49</v>
      </c>
      <c r="O4534" t="s">
        <v>30</v>
      </c>
      <c r="P4534" t="s">
        <v>31</v>
      </c>
      <c r="Q4534" t="s">
        <v>41</v>
      </c>
      <c r="R4534" t="s">
        <v>33</v>
      </c>
      <c r="S4534" t="s">
        <v>42</v>
      </c>
      <c r="T4534" t="s">
        <v>35</v>
      </c>
      <c r="U4534" s="1" t="s">
        <v>36</v>
      </c>
      <c r="V4534">
        <v>2</v>
      </c>
      <c r="W4534">
        <v>0</v>
      </c>
      <c r="X4534">
        <v>0</v>
      </c>
      <c r="Y4534">
        <v>0</v>
      </c>
      <c r="Z4534">
        <v>0</v>
      </c>
    </row>
    <row r="4535" spans="1:26" x14ac:dyDescent="0.25">
      <c r="A4535">
        <v>107101288</v>
      </c>
      <c r="B4535" t="s">
        <v>106</v>
      </c>
      <c r="C4535" t="s">
        <v>65</v>
      </c>
      <c r="D4535">
        <v>10000095</v>
      </c>
      <c r="E4535">
        <v>10000095</v>
      </c>
      <c r="F4535">
        <v>16.736000000000001</v>
      </c>
      <c r="G4535">
        <v>200560</v>
      </c>
      <c r="H4535">
        <v>0.1</v>
      </c>
      <c r="I4535">
        <v>2022</v>
      </c>
      <c r="J4535" t="s">
        <v>167</v>
      </c>
      <c r="K4535" t="s">
        <v>55</v>
      </c>
      <c r="L4535" s="127">
        <v>0.81597222222222221</v>
      </c>
      <c r="M4535" t="s">
        <v>28</v>
      </c>
      <c r="N4535" t="s">
        <v>49</v>
      </c>
      <c r="O4535" t="s">
        <v>30</v>
      </c>
      <c r="P4535" t="s">
        <v>31</v>
      </c>
      <c r="Q4535" t="s">
        <v>41</v>
      </c>
      <c r="R4535" t="s">
        <v>33</v>
      </c>
      <c r="S4535" t="s">
        <v>34</v>
      </c>
      <c r="T4535" t="s">
        <v>57</v>
      </c>
      <c r="U4535" s="1" t="s">
        <v>64</v>
      </c>
      <c r="V4535">
        <v>4</v>
      </c>
      <c r="W4535">
        <v>0</v>
      </c>
      <c r="X4535">
        <v>0</v>
      </c>
      <c r="Y4535">
        <v>1</v>
      </c>
      <c r="Z4535">
        <v>1</v>
      </c>
    </row>
    <row r="4536" spans="1:26" x14ac:dyDescent="0.25">
      <c r="A4536">
        <v>107101323</v>
      </c>
      <c r="B4536" t="s">
        <v>114</v>
      </c>
      <c r="C4536" t="s">
        <v>65</v>
      </c>
      <c r="D4536">
        <v>10000095</v>
      </c>
      <c r="E4536">
        <v>10000095</v>
      </c>
      <c r="F4536">
        <v>0.32</v>
      </c>
      <c r="G4536">
        <v>200780</v>
      </c>
      <c r="H4536">
        <v>0.5</v>
      </c>
      <c r="I4536">
        <v>2022</v>
      </c>
      <c r="J4536" t="s">
        <v>170</v>
      </c>
      <c r="K4536" t="s">
        <v>60</v>
      </c>
      <c r="L4536" s="127">
        <v>0.71180555555555547</v>
      </c>
      <c r="M4536" t="s">
        <v>28</v>
      </c>
      <c r="N4536" t="s">
        <v>29</v>
      </c>
      <c r="O4536" t="s">
        <v>30</v>
      </c>
      <c r="P4536" t="s">
        <v>54</v>
      </c>
      <c r="Q4536" t="s">
        <v>41</v>
      </c>
      <c r="R4536" t="s">
        <v>33</v>
      </c>
      <c r="S4536" t="s">
        <v>42</v>
      </c>
      <c r="T4536" t="s">
        <v>35</v>
      </c>
      <c r="U4536" s="1" t="s">
        <v>64</v>
      </c>
      <c r="V4536">
        <v>1</v>
      </c>
      <c r="W4536">
        <v>0</v>
      </c>
      <c r="X4536">
        <v>0</v>
      </c>
      <c r="Y4536">
        <v>1</v>
      </c>
      <c r="Z4536">
        <v>0</v>
      </c>
    </row>
    <row r="4537" spans="1:26" x14ac:dyDescent="0.25">
      <c r="A4537">
        <v>107101327</v>
      </c>
      <c r="B4537" t="s">
        <v>106</v>
      </c>
      <c r="C4537" t="s">
        <v>65</v>
      </c>
      <c r="D4537">
        <v>10000095</v>
      </c>
      <c r="E4537">
        <v>10000095</v>
      </c>
      <c r="F4537">
        <v>999.99900000000002</v>
      </c>
      <c r="G4537">
        <v>40001816</v>
      </c>
      <c r="H4537">
        <v>0.1</v>
      </c>
      <c r="I4537">
        <v>2022</v>
      </c>
      <c r="J4537" t="s">
        <v>167</v>
      </c>
      <c r="K4537" t="s">
        <v>55</v>
      </c>
      <c r="L4537" s="127">
        <v>0.68958333333333333</v>
      </c>
      <c r="M4537" t="s">
        <v>28</v>
      </c>
      <c r="N4537" t="s">
        <v>29</v>
      </c>
      <c r="O4537" t="s">
        <v>30</v>
      </c>
      <c r="P4537" t="s">
        <v>54</v>
      </c>
      <c r="Q4537" t="s">
        <v>62</v>
      </c>
      <c r="R4537" t="s">
        <v>33</v>
      </c>
      <c r="S4537" t="s">
        <v>34</v>
      </c>
      <c r="T4537" t="s">
        <v>35</v>
      </c>
      <c r="U4537" s="1" t="s">
        <v>36</v>
      </c>
      <c r="V4537">
        <v>1</v>
      </c>
      <c r="W4537">
        <v>0</v>
      </c>
      <c r="X4537">
        <v>0</v>
      </c>
      <c r="Y4537">
        <v>0</v>
      </c>
      <c r="Z4537">
        <v>0</v>
      </c>
    </row>
    <row r="4538" spans="1:26" x14ac:dyDescent="0.25">
      <c r="A4538">
        <v>107101334</v>
      </c>
      <c r="B4538" t="s">
        <v>106</v>
      </c>
      <c r="C4538" t="s">
        <v>65</v>
      </c>
      <c r="D4538">
        <v>10000095</v>
      </c>
      <c r="E4538">
        <v>10000095</v>
      </c>
      <c r="F4538">
        <v>21.515000000000001</v>
      </c>
      <c r="G4538">
        <v>40001815</v>
      </c>
      <c r="H4538">
        <v>1</v>
      </c>
      <c r="I4538">
        <v>2022</v>
      </c>
      <c r="J4538" t="s">
        <v>167</v>
      </c>
      <c r="K4538" t="s">
        <v>48</v>
      </c>
      <c r="L4538" s="127">
        <v>0.92013888888888884</v>
      </c>
      <c r="M4538" t="s">
        <v>28</v>
      </c>
      <c r="N4538" t="s">
        <v>49</v>
      </c>
      <c r="O4538" t="s">
        <v>30</v>
      </c>
      <c r="P4538" t="s">
        <v>54</v>
      </c>
      <c r="Q4538" t="s">
        <v>41</v>
      </c>
      <c r="R4538" t="s">
        <v>33</v>
      </c>
      <c r="S4538" t="s">
        <v>42</v>
      </c>
      <c r="T4538" t="s">
        <v>57</v>
      </c>
      <c r="U4538" s="1" t="s">
        <v>43</v>
      </c>
      <c r="V4538">
        <v>1</v>
      </c>
      <c r="W4538">
        <v>0</v>
      </c>
      <c r="X4538">
        <v>0</v>
      </c>
      <c r="Y4538">
        <v>0</v>
      </c>
      <c r="Z4538">
        <v>1</v>
      </c>
    </row>
    <row r="4539" spans="1:26" x14ac:dyDescent="0.25">
      <c r="A4539">
        <v>107101363</v>
      </c>
      <c r="B4539" t="s">
        <v>81</v>
      </c>
      <c r="C4539" t="s">
        <v>65</v>
      </c>
      <c r="D4539">
        <v>10000485</v>
      </c>
      <c r="E4539">
        <v>10800485</v>
      </c>
      <c r="F4539">
        <v>30.908000000000001</v>
      </c>
      <c r="G4539">
        <v>50015657</v>
      </c>
      <c r="H4539">
        <v>0.2</v>
      </c>
      <c r="I4539">
        <v>2022</v>
      </c>
      <c r="J4539" t="s">
        <v>170</v>
      </c>
      <c r="K4539" t="s">
        <v>53</v>
      </c>
      <c r="L4539" s="127">
        <v>6.3888888888888884E-2</v>
      </c>
      <c r="M4539" t="s">
        <v>28</v>
      </c>
      <c r="N4539" t="s">
        <v>49</v>
      </c>
      <c r="O4539" t="s">
        <v>30</v>
      </c>
      <c r="P4539" t="s">
        <v>31</v>
      </c>
      <c r="Q4539" t="s">
        <v>41</v>
      </c>
      <c r="R4539" t="s">
        <v>33</v>
      </c>
      <c r="S4539" t="s">
        <v>42</v>
      </c>
      <c r="T4539" t="s">
        <v>57</v>
      </c>
      <c r="U4539" s="1" t="s">
        <v>36</v>
      </c>
      <c r="V4539">
        <v>1</v>
      </c>
      <c r="W4539">
        <v>0</v>
      </c>
      <c r="X4539">
        <v>0</v>
      </c>
      <c r="Y4539">
        <v>0</v>
      </c>
      <c r="Z4539">
        <v>0</v>
      </c>
    </row>
    <row r="4540" spans="1:26" x14ac:dyDescent="0.25">
      <c r="A4540">
        <v>107101407</v>
      </c>
      <c r="B4540" t="s">
        <v>25</v>
      </c>
      <c r="C4540" t="s">
        <v>65</v>
      </c>
      <c r="D4540">
        <v>10000040</v>
      </c>
      <c r="E4540">
        <v>10000040</v>
      </c>
      <c r="F4540">
        <v>18.678000000000001</v>
      </c>
      <c r="G4540">
        <v>10000440</v>
      </c>
      <c r="H4540">
        <v>0.2</v>
      </c>
      <c r="I4540">
        <v>2022</v>
      </c>
      <c r="J4540" t="s">
        <v>170</v>
      </c>
      <c r="K4540" t="s">
        <v>39</v>
      </c>
      <c r="L4540" s="127">
        <v>0.68680555555555556</v>
      </c>
      <c r="M4540" t="s">
        <v>28</v>
      </c>
      <c r="N4540" t="s">
        <v>49</v>
      </c>
      <c r="O4540" t="s">
        <v>30</v>
      </c>
      <c r="P4540" t="s">
        <v>54</v>
      </c>
      <c r="Q4540" t="s">
        <v>41</v>
      </c>
      <c r="R4540" t="s">
        <v>33</v>
      </c>
      <c r="S4540" t="s">
        <v>42</v>
      </c>
      <c r="T4540" t="s">
        <v>35</v>
      </c>
      <c r="U4540" s="1" t="s">
        <v>36</v>
      </c>
      <c r="V4540">
        <v>3</v>
      </c>
      <c r="W4540">
        <v>0</v>
      </c>
      <c r="X4540">
        <v>0</v>
      </c>
      <c r="Y4540">
        <v>0</v>
      </c>
      <c r="Z4540">
        <v>0</v>
      </c>
    </row>
    <row r="4541" spans="1:26" x14ac:dyDescent="0.25">
      <c r="A4541">
        <v>107101431</v>
      </c>
      <c r="B4541" t="s">
        <v>112</v>
      </c>
      <c r="C4541" t="s">
        <v>65</v>
      </c>
      <c r="D4541">
        <v>10000095</v>
      </c>
      <c r="E4541">
        <v>10000095</v>
      </c>
      <c r="F4541">
        <v>2.2690000000000001</v>
      </c>
      <c r="G4541">
        <v>40001793</v>
      </c>
      <c r="H4541">
        <v>1.1200000000000001</v>
      </c>
      <c r="I4541">
        <v>2022</v>
      </c>
      <c r="J4541" t="s">
        <v>167</v>
      </c>
      <c r="K4541" t="s">
        <v>55</v>
      </c>
      <c r="L4541" s="127">
        <v>0.71666666666666667</v>
      </c>
      <c r="M4541" t="s">
        <v>28</v>
      </c>
      <c r="N4541" t="s">
        <v>29</v>
      </c>
      <c r="O4541" t="s">
        <v>30</v>
      </c>
      <c r="P4541" t="s">
        <v>54</v>
      </c>
      <c r="Q4541" t="s">
        <v>62</v>
      </c>
      <c r="R4541" t="s">
        <v>33</v>
      </c>
      <c r="S4541" t="s">
        <v>34</v>
      </c>
      <c r="T4541" t="s">
        <v>35</v>
      </c>
      <c r="U4541" s="1" t="s">
        <v>43</v>
      </c>
      <c r="V4541">
        <v>1</v>
      </c>
      <c r="W4541">
        <v>0</v>
      </c>
      <c r="X4541">
        <v>0</v>
      </c>
      <c r="Y4541">
        <v>0</v>
      </c>
      <c r="Z4541">
        <v>1</v>
      </c>
    </row>
    <row r="4542" spans="1:26" x14ac:dyDescent="0.25">
      <c r="A4542">
        <v>107101469</v>
      </c>
      <c r="B4542" t="s">
        <v>25</v>
      </c>
      <c r="C4542" t="s">
        <v>65</v>
      </c>
      <c r="D4542">
        <v>10000040</v>
      </c>
      <c r="E4542">
        <v>10000040</v>
      </c>
      <c r="F4542">
        <v>10.122999999999999</v>
      </c>
      <c r="G4542">
        <v>50015732</v>
      </c>
      <c r="H4542">
        <v>0.72699999999999998</v>
      </c>
      <c r="I4542">
        <v>2022</v>
      </c>
      <c r="J4542" t="s">
        <v>170</v>
      </c>
      <c r="K4542" t="s">
        <v>48</v>
      </c>
      <c r="L4542" s="127">
        <v>0.38472222222222219</v>
      </c>
      <c r="M4542" t="s">
        <v>28</v>
      </c>
      <c r="N4542" t="s">
        <v>29</v>
      </c>
      <c r="O4542" t="s">
        <v>30</v>
      </c>
      <c r="P4542" t="s">
        <v>31</v>
      </c>
      <c r="Q4542" t="s">
        <v>41</v>
      </c>
      <c r="R4542" t="s">
        <v>33</v>
      </c>
      <c r="S4542" t="s">
        <v>42</v>
      </c>
      <c r="T4542" t="s">
        <v>35</v>
      </c>
      <c r="U4542" s="1" t="s">
        <v>36</v>
      </c>
      <c r="V4542">
        <v>2</v>
      </c>
      <c r="W4542">
        <v>0</v>
      </c>
      <c r="X4542">
        <v>0</v>
      </c>
      <c r="Y4542">
        <v>0</v>
      </c>
      <c r="Z4542">
        <v>0</v>
      </c>
    </row>
    <row r="4543" spans="1:26" x14ac:dyDescent="0.25">
      <c r="A4543">
        <v>107101485</v>
      </c>
      <c r="B4543" t="s">
        <v>87</v>
      </c>
      <c r="C4543" t="s">
        <v>45</v>
      </c>
      <c r="F4543">
        <v>999.99900000000002</v>
      </c>
      <c r="G4543">
        <v>50013670</v>
      </c>
      <c r="H4543">
        <v>8.9999999999999993E-3</v>
      </c>
      <c r="I4543">
        <v>2022</v>
      </c>
      <c r="J4543" t="s">
        <v>167</v>
      </c>
      <c r="K4543" t="s">
        <v>48</v>
      </c>
      <c r="L4543" s="127">
        <v>0.87777777777777777</v>
      </c>
      <c r="M4543" t="s">
        <v>28</v>
      </c>
      <c r="N4543" t="s">
        <v>49</v>
      </c>
      <c r="O4543" t="s">
        <v>30</v>
      </c>
      <c r="P4543" t="s">
        <v>31</v>
      </c>
      <c r="Q4543" t="s">
        <v>41</v>
      </c>
      <c r="S4543" t="s">
        <v>42</v>
      </c>
      <c r="T4543" t="s">
        <v>47</v>
      </c>
      <c r="U4543" s="1" t="s">
        <v>36</v>
      </c>
      <c r="V4543">
        <v>1</v>
      </c>
      <c r="W4543">
        <v>0</v>
      </c>
      <c r="X4543">
        <v>0</v>
      </c>
      <c r="Y4543">
        <v>0</v>
      </c>
      <c r="Z4543">
        <v>0</v>
      </c>
    </row>
    <row r="4544" spans="1:26" x14ac:dyDescent="0.25">
      <c r="A4544">
        <v>107101683</v>
      </c>
      <c r="B4544" t="s">
        <v>88</v>
      </c>
      <c r="C4544" t="s">
        <v>38</v>
      </c>
      <c r="D4544">
        <v>20000074</v>
      </c>
      <c r="E4544">
        <v>20000074</v>
      </c>
      <c r="F4544">
        <v>4.8070000000000004</v>
      </c>
      <c r="G4544">
        <v>50013457</v>
      </c>
      <c r="H4544">
        <v>8.7999999999999995E-2</v>
      </c>
      <c r="I4544">
        <v>2022</v>
      </c>
      <c r="J4544" t="s">
        <v>170</v>
      </c>
      <c r="K4544" t="s">
        <v>48</v>
      </c>
      <c r="L4544" s="127">
        <v>0.4861111111111111</v>
      </c>
      <c r="M4544" t="s">
        <v>77</v>
      </c>
      <c r="N4544" t="s">
        <v>49</v>
      </c>
      <c r="O4544" t="s">
        <v>30</v>
      </c>
      <c r="P4544" t="s">
        <v>31</v>
      </c>
      <c r="Q4544" t="s">
        <v>41</v>
      </c>
      <c r="R4544" t="s">
        <v>33</v>
      </c>
      <c r="S4544" t="s">
        <v>42</v>
      </c>
      <c r="T4544" t="s">
        <v>35</v>
      </c>
      <c r="U4544" s="1" t="s">
        <v>36</v>
      </c>
      <c r="V4544">
        <v>2</v>
      </c>
      <c r="W4544">
        <v>0</v>
      </c>
      <c r="X4544">
        <v>0</v>
      </c>
      <c r="Y4544">
        <v>0</v>
      </c>
      <c r="Z4544">
        <v>0</v>
      </c>
    </row>
    <row r="4545" spans="1:26" x14ac:dyDescent="0.25">
      <c r="A4545">
        <v>107101954</v>
      </c>
      <c r="B4545" t="s">
        <v>96</v>
      </c>
      <c r="C4545" t="s">
        <v>45</v>
      </c>
      <c r="D4545">
        <v>50021578</v>
      </c>
      <c r="E4545">
        <v>50021578</v>
      </c>
      <c r="F4545">
        <v>0.79600000000000004</v>
      </c>
      <c r="G4545">
        <v>50025762</v>
      </c>
      <c r="H4545">
        <v>6.0000000000000001E-3</v>
      </c>
      <c r="I4545">
        <v>2022</v>
      </c>
      <c r="J4545" t="s">
        <v>170</v>
      </c>
      <c r="K4545" t="s">
        <v>48</v>
      </c>
      <c r="L4545" s="127">
        <v>0.39166666666666666</v>
      </c>
      <c r="M4545" t="s">
        <v>77</v>
      </c>
      <c r="N4545" t="s">
        <v>49</v>
      </c>
      <c r="O4545" t="s">
        <v>30</v>
      </c>
      <c r="P4545" t="s">
        <v>31</v>
      </c>
      <c r="Q4545" t="s">
        <v>41</v>
      </c>
      <c r="R4545" t="s">
        <v>33</v>
      </c>
      <c r="S4545" t="s">
        <v>42</v>
      </c>
      <c r="T4545" t="s">
        <v>35</v>
      </c>
      <c r="U4545" s="1" t="s">
        <v>64</v>
      </c>
      <c r="V4545">
        <v>2</v>
      </c>
      <c r="W4545">
        <v>0</v>
      </c>
      <c r="X4545">
        <v>0</v>
      </c>
      <c r="Y4545">
        <v>1</v>
      </c>
      <c r="Z4545">
        <v>0</v>
      </c>
    </row>
    <row r="4546" spans="1:26" x14ac:dyDescent="0.25">
      <c r="A4546">
        <v>107101997</v>
      </c>
      <c r="B4546" t="s">
        <v>149</v>
      </c>
      <c r="C4546" t="s">
        <v>38</v>
      </c>
      <c r="D4546">
        <v>20000701</v>
      </c>
      <c r="E4546">
        <v>20000701</v>
      </c>
      <c r="F4546">
        <v>19.538</v>
      </c>
      <c r="G4546">
        <v>20000074</v>
      </c>
      <c r="H4546">
        <v>0</v>
      </c>
      <c r="I4546">
        <v>2022</v>
      </c>
      <c r="J4546" t="s">
        <v>170</v>
      </c>
      <c r="K4546" t="s">
        <v>27</v>
      </c>
      <c r="L4546" s="127">
        <v>0.60416666666666663</v>
      </c>
      <c r="M4546" t="s">
        <v>28</v>
      </c>
      <c r="N4546" t="s">
        <v>49</v>
      </c>
      <c r="O4546" t="s">
        <v>30</v>
      </c>
      <c r="P4546" t="s">
        <v>31</v>
      </c>
      <c r="Q4546" t="s">
        <v>32</v>
      </c>
      <c r="R4546" t="s">
        <v>56</v>
      </c>
      <c r="S4546" t="s">
        <v>42</v>
      </c>
      <c r="T4546" t="s">
        <v>35</v>
      </c>
      <c r="U4546" s="1" t="s">
        <v>36</v>
      </c>
      <c r="V4546">
        <v>2</v>
      </c>
      <c r="W4546">
        <v>0</v>
      </c>
      <c r="X4546">
        <v>0</v>
      </c>
      <c r="Y4546">
        <v>0</v>
      </c>
      <c r="Z4546">
        <v>0</v>
      </c>
    </row>
    <row r="4547" spans="1:26" x14ac:dyDescent="0.25">
      <c r="A4547">
        <v>107102186</v>
      </c>
      <c r="B4547" t="s">
        <v>25</v>
      </c>
      <c r="C4547" t="s">
        <v>38</v>
      </c>
      <c r="D4547">
        <v>20000001</v>
      </c>
      <c r="E4547">
        <v>10000440</v>
      </c>
      <c r="F4547">
        <v>0.51800000000000002</v>
      </c>
      <c r="G4547">
        <v>50015732</v>
      </c>
      <c r="H4547">
        <v>0.25</v>
      </c>
      <c r="I4547">
        <v>2022</v>
      </c>
      <c r="J4547" t="s">
        <v>167</v>
      </c>
      <c r="K4547" t="s">
        <v>55</v>
      </c>
      <c r="L4547" s="127">
        <v>0.85069444444444453</v>
      </c>
      <c r="M4547" t="s">
        <v>28</v>
      </c>
      <c r="N4547" t="s">
        <v>29</v>
      </c>
      <c r="O4547" t="s">
        <v>30</v>
      </c>
      <c r="P4547" t="s">
        <v>31</v>
      </c>
      <c r="Q4547" t="s">
        <v>41</v>
      </c>
      <c r="S4547" t="s">
        <v>42</v>
      </c>
      <c r="T4547" t="s">
        <v>57</v>
      </c>
      <c r="U4547" s="1" t="s">
        <v>36</v>
      </c>
      <c r="V4547">
        <v>2</v>
      </c>
      <c r="W4547">
        <v>0</v>
      </c>
      <c r="X4547">
        <v>0</v>
      </c>
      <c r="Y4547">
        <v>0</v>
      </c>
      <c r="Z4547">
        <v>0</v>
      </c>
    </row>
    <row r="4548" spans="1:26" x14ac:dyDescent="0.25">
      <c r="A4548">
        <v>107102202</v>
      </c>
      <c r="B4548" t="s">
        <v>25</v>
      </c>
      <c r="C4548" t="s">
        <v>122</v>
      </c>
      <c r="D4548">
        <v>40001011</v>
      </c>
      <c r="E4548">
        <v>40005808</v>
      </c>
      <c r="F4548">
        <v>2.42</v>
      </c>
      <c r="G4548">
        <v>50038940</v>
      </c>
      <c r="H4548">
        <v>0</v>
      </c>
      <c r="I4548">
        <v>2022</v>
      </c>
      <c r="J4548" t="s">
        <v>167</v>
      </c>
      <c r="K4548" t="s">
        <v>58</v>
      </c>
      <c r="L4548" s="127">
        <v>0.3347222222222222</v>
      </c>
      <c r="M4548" t="s">
        <v>77</v>
      </c>
      <c r="N4548" t="s">
        <v>49</v>
      </c>
      <c r="O4548" t="s">
        <v>30</v>
      </c>
      <c r="P4548" t="s">
        <v>54</v>
      </c>
      <c r="Q4548" t="s">
        <v>41</v>
      </c>
      <c r="R4548" t="s">
        <v>33</v>
      </c>
      <c r="S4548" t="s">
        <v>42</v>
      </c>
      <c r="T4548" t="s">
        <v>35</v>
      </c>
      <c r="U4548" s="1" t="s">
        <v>36</v>
      </c>
      <c r="V4548">
        <v>1</v>
      </c>
      <c r="W4548">
        <v>0</v>
      </c>
      <c r="X4548">
        <v>0</v>
      </c>
      <c r="Y4548">
        <v>0</v>
      </c>
      <c r="Z4548">
        <v>0</v>
      </c>
    </row>
    <row r="4549" spans="1:26" x14ac:dyDescent="0.25">
      <c r="A4549">
        <v>107102236</v>
      </c>
      <c r="B4549" t="s">
        <v>25</v>
      </c>
      <c r="C4549" t="s">
        <v>65</v>
      </c>
      <c r="D4549">
        <v>10000440</v>
      </c>
      <c r="E4549">
        <v>10000440</v>
      </c>
      <c r="F4549">
        <v>1.865</v>
      </c>
      <c r="G4549">
        <v>50019763</v>
      </c>
      <c r="H4549">
        <v>0.2</v>
      </c>
      <c r="I4549">
        <v>2022</v>
      </c>
      <c r="J4549" t="s">
        <v>170</v>
      </c>
      <c r="K4549" t="s">
        <v>48</v>
      </c>
      <c r="L4549" s="127">
        <v>0.7631944444444444</v>
      </c>
      <c r="M4549" t="s">
        <v>28</v>
      </c>
      <c r="N4549" t="s">
        <v>49</v>
      </c>
      <c r="O4549" t="s">
        <v>30</v>
      </c>
      <c r="P4549" t="s">
        <v>31</v>
      </c>
      <c r="Q4549" t="s">
        <v>41</v>
      </c>
      <c r="R4549" t="s">
        <v>33</v>
      </c>
      <c r="S4549" t="s">
        <v>42</v>
      </c>
      <c r="T4549" t="s">
        <v>35</v>
      </c>
      <c r="U4549" s="1" t="s">
        <v>36</v>
      </c>
      <c r="V4549">
        <v>2</v>
      </c>
      <c r="W4549">
        <v>0</v>
      </c>
      <c r="X4549">
        <v>0</v>
      </c>
      <c r="Y4549">
        <v>0</v>
      </c>
      <c r="Z4549">
        <v>0</v>
      </c>
    </row>
    <row r="4550" spans="1:26" x14ac:dyDescent="0.25">
      <c r="A4550">
        <v>107102237</v>
      </c>
      <c r="B4550" t="s">
        <v>25</v>
      </c>
      <c r="C4550" t="s">
        <v>65</v>
      </c>
      <c r="D4550">
        <v>10000440</v>
      </c>
      <c r="E4550">
        <v>10000440</v>
      </c>
      <c r="F4550">
        <v>1.865</v>
      </c>
      <c r="G4550">
        <v>50019763</v>
      </c>
      <c r="H4550">
        <v>0.2</v>
      </c>
      <c r="I4550">
        <v>2022</v>
      </c>
      <c r="J4550" t="s">
        <v>170</v>
      </c>
      <c r="K4550" t="s">
        <v>48</v>
      </c>
      <c r="L4550" s="127">
        <v>0.76388888888888884</v>
      </c>
      <c r="M4550" t="s">
        <v>28</v>
      </c>
      <c r="N4550" t="s">
        <v>49</v>
      </c>
      <c r="O4550" t="s">
        <v>30</v>
      </c>
      <c r="P4550" t="s">
        <v>31</v>
      </c>
      <c r="Q4550" t="s">
        <v>41</v>
      </c>
      <c r="R4550" t="s">
        <v>33</v>
      </c>
      <c r="S4550" t="s">
        <v>42</v>
      </c>
      <c r="T4550" t="s">
        <v>35</v>
      </c>
      <c r="U4550" s="1" t="s">
        <v>36</v>
      </c>
      <c r="V4550">
        <v>4</v>
      </c>
      <c r="W4550">
        <v>0</v>
      </c>
      <c r="X4550">
        <v>0</v>
      </c>
      <c r="Y4550">
        <v>0</v>
      </c>
      <c r="Z4550">
        <v>0</v>
      </c>
    </row>
    <row r="4551" spans="1:26" x14ac:dyDescent="0.25">
      <c r="A4551">
        <v>107102257</v>
      </c>
      <c r="B4551" t="s">
        <v>25</v>
      </c>
      <c r="C4551" t="s">
        <v>38</v>
      </c>
      <c r="D4551">
        <v>20000001</v>
      </c>
      <c r="E4551">
        <v>20000001</v>
      </c>
      <c r="F4551">
        <v>999.99900000000002</v>
      </c>
      <c r="G4551">
        <v>20000001</v>
      </c>
      <c r="H4551">
        <v>0.5</v>
      </c>
      <c r="I4551">
        <v>2022</v>
      </c>
      <c r="J4551" t="s">
        <v>167</v>
      </c>
      <c r="K4551" t="s">
        <v>58</v>
      </c>
      <c r="L4551" s="127">
        <v>0.61527777777777781</v>
      </c>
      <c r="M4551" t="s">
        <v>28</v>
      </c>
      <c r="N4551" t="s">
        <v>29</v>
      </c>
      <c r="O4551" t="s">
        <v>30</v>
      </c>
      <c r="P4551" t="s">
        <v>54</v>
      </c>
      <c r="Q4551" t="s">
        <v>41</v>
      </c>
      <c r="R4551" t="s">
        <v>33</v>
      </c>
      <c r="S4551" t="s">
        <v>42</v>
      </c>
      <c r="T4551" t="s">
        <v>35</v>
      </c>
      <c r="U4551" s="1" t="s">
        <v>36</v>
      </c>
      <c r="V4551">
        <v>4</v>
      </c>
      <c r="W4551">
        <v>0</v>
      </c>
      <c r="X4551">
        <v>0</v>
      </c>
      <c r="Y4551">
        <v>0</v>
      </c>
      <c r="Z4551">
        <v>0</v>
      </c>
    </row>
    <row r="4552" spans="1:26" x14ac:dyDescent="0.25">
      <c r="A4552">
        <v>107102339</v>
      </c>
      <c r="B4552" t="s">
        <v>144</v>
      </c>
      <c r="C4552" t="s">
        <v>65</v>
      </c>
      <c r="D4552">
        <v>10000077</v>
      </c>
      <c r="E4552">
        <v>10000077</v>
      </c>
      <c r="F4552">
        <v>3.117</v>
      </c>
      <c r="G4552">
        <v>40001125</v>
      </c>
      <c r="H4552">
        <v>0.1</v>
      </c>
      <c r="I4552">
        <v>2022</v>
      </c>
      <c r="J4552" t="s">
        <v>170</v>
      </c>
      <c r="K4552" t="s">
        <v>48</v>
      </c>
      <c r="L4552" s="127">
        <v>0.58402777777777781</v>
      </c>
      <c r="M4552" t="s">
        <v>40</v>
      </c>
      <c r="N4552" t="s">
        <v>49</v>
      </c>
      <c r="O4552" t="s">
        <v>30</v>
      </c>
      <c r="P4552" t="s">
        <v>31</v>
      </c>
      <c r="Q4552" t="s">
        <v>41</v>
      </c>
      <c r="R4552" t="s">
        <v>33</v>
      </c>
      <c r="S4552" t="s">
        <v>42</v>
      </c>
      <c r="T4552" t="s">
        <v>35</v>
      </c>
      <c r="U4552" s="1" t="s">
        <v>36</v>
      </c>
      <c r="V4552">
        <v>4</v>
      </c>
      <c r="W4552">
        <v>0</v>
      </c>
      <c r="X4552">
        <v>0</v>
      </c>
      <c r="Y4552">
        <v>0</v>
      </c>
      <c r="Z4552">
        <v>0</v>
      </c>
    </row>
    <row r="4553" spans="1:26" x14ac:dyDescent="0.25">
      <c r="A4553">
        <v>107102363</v>
      </c>
      <c r="B4553" t="s">
        <v>127</v>
      </c>
      <c r="C4553" t="s">
        <v>38</v>
      </c>
      <c r="D4553">
        <v>20000401</v>
      </c>
      <c r="E4553">
        <v>20000401</v>
      </c>
      <c r="F4553">
        <v>1.4319999999999999</v>
      </c>
      <c r="G4553">
        <v>30000098</v>
      </c>
      <c r="H4553">
        <v>0.4</v>
      </c>
      <c r="I4553">
        <v>2022</v>
      </c>
      <c r="J4553" t="s">
        <v>170</v>
      </c>
      <c r="K4553" t="s">
        <v>48</v>
      </c>
      <c r="L4553" s="127">
        <v>0.28680555555555554</v>
      </c>
      <c r="M4553" t="s">
        <v>28</v>
      </c>
      <c r="N4553" t="s">
        <v>29</v>
      </c>
      <c r="O4553" t="s">
        <v>30</v>
      </c>
      <c r="P4553" t="s">
        <v>31</v>
      </c>
      <c r="Q4553" t="s">
        <v>41</v>
      </c>
      <c r="R4553" t="s">
        <v>33</v>
      </c>
      <c r="S4553" t="s">
        <v>42</v>
      </c>
      <c r="T4553" t="s">
        <v>74</v>
      </c>
      <c r="U4553" s="1" t="s">
        <v>64</v>
      </c>
      <c r="V4553">
        <v>2</v>
      </c>
      <c r="W4553">
        <v>0</v>
      </c>
      <c r="X4553">
        <v>0</v>
      </c>
      <c r="Y4553">
        <v>2</v>
      </c>
      <c r="Z4553">
        <v>0</v>
      </c>
    </row>
    <row r="4554" spans="1:26" x14ac:dyDescent="0.25">
      <c r="A4554">
        <v>107102379</v>
      </c>
      <c r="B4554" t="s">
        <v>114</v>
      </c>
      <c r="C4554" t="s">
        <v>65</v>
      </c>
      <c r="D4554">
        <v>10000040</v>
      </c>
      <c r="E4554">
        <v>10000040</v>
      </c>
      <c r="F4554">
        <v>1.5449999999999999</v>
      </c>
      <c r="G4554">
        <v>30000042</v>
      </c>
      <c r="H4554">
        <v>0</v>
      </c>
      <c r="I4554">
        <v>2022</v>
      </c>
      <c r="J4554" t="s">
        <v>170</v>
      </c>
      <c r="K4554" t="s">
        <v>53</v>
      </c>
      <c r="L4554" s="127">
        <v>0.34722222222222227</v>
      </c>
      <c r="M4554" t="s">
        <v>40</v>
      </c>
      <c r="N4554" t="s">
        <v>29</v>
      </c>
      <c r="O4554" t="s">
        <v>30</v>
      </c>
      <c r="P4554" t="s">
        <v>68</v>
      </c>
      <c r="Q4554" t="s">
        <v>41</v>
      </c>
      <c r="R4554" t="s">
        <v>71</v>
      </c>
      <c r="S4554" t="s">
        <v>42</v>
      </c>
      <c r="T4554" t="s">
        <v>35</v>
      </c>
      <c r="U4554" s="1" t="s">
        <v>36</v>
      </c>
      <c r="V4554">
        <v>2</v>
      </c>
      <c r="W4554">
        <v>0</v>
      </c>
      <c r="X4554">
        <v>0</v>
      </c>
      <c r="Y4554">
        <v>0</v>
      </c>
      <c r="Z4554">
        <v>0</v>
      </c>
    </row>
    <row r="4555" spans="1:26" x14ac:dyDescent="0.25">
      <c r="A4555">
        <v>107102382</v>
      </c>
      <c r="B4555" t="s">
        <v>114</v>
      </c>
      <c r="C4555" t="s">
        <v>67</v>
      </c>
      <c r="D4555">
        <v>30000042</v>
      </c>
      <c r="E4555">
        <v>30000042</v>
      </c>
      <c r="F4555">
        <v>13.737</v>
      </c>
      <c r="G4555">
        <v>40001704</v>
      </c>
      <c r="H4555">
        <v>7.5999999999999998E-2</v>
      </c>
      <c r="I4555">
        <v>2022</v>
      </c>
      <c r="J4555" t="s">
        <v>170</v>
      </c>
      <c r="K4555" t="s">
        <v>27</v>
      </c>
      <c r="L4555" s="127">
        <v>0.375</v>
      </c>
      <c r="M4555" t="s">
        <v>40</v>
      </c>
      <c r="N4555" t="s">
        <v>29</v>
      </c>
      <c r="O4555" t="s">
        <v>30</v>
      </c>
      <c r="P4555" t="s">
        <v>31</v>
      </c>
      <c r="Q4555" t="s">
        <v>62</v>
      </c>
      <c r="R4555" t="s">
        <v>33</v>
      </c>
      <c r="S4555" t="s">
        <v>34</v>
      </c>
      <c r="T4555" t="s">
        <v>35</v>
      </c>
      <c r="U4555" s="1" t="s">
        <v>36</v>
      </c>
      <c r="V4555">
        <v>2</v>
      </c>
      <c r="W4555">
        <v>0</v>
      </c>
      <c r="X4555">
        <v>0</v>
      </c>
      <c r="Y4555">
        <v>0</v>
      </c>
      <c r="Z4555">
        <v>0</v>
      </c>
    </row>
    <row r="4556" spans="1:26" x14ac:dyDescent="0.25">
      <c r="A4556">
        <v>107102386</v>
      </c>
      <c r="B4556" t="s">
        <v>114</v>
      </c>
      <c r="C4556" t="s">
        <v>65</v>
      </c>
      <c r="D4556">
        <v>10000095</v>
      </c>
      <c r="E4556">
        <v>10000095</v>
      </c>
      <c r="F4556">
        <v>3.46</v>
      </c>
      <c r="G4556">
        <v>30000050</v>
      </c>
      <c r="H4556">
        <v>1.9</v>
      </c>
      <c r="I4556">
        <v>2022</v>
      </c>
      <c r="J4556" t="s">
        <v>170</v>
      </c>
      <c r="K4556" t="s">
        <v>48</v>
      </c>
      <c r="L4556" s="127">
        <v>0.23819444444444446</v>
      </c>
      <c r="M4556" t="s">
        <v>28</v>
      </c>
      <c r="N4556" t="s">
        <v>49</v>
      </c>
      <c r="O4556" t="s">
        <v>30</v>
      </c>
      <c r="P4556" t="s">
        <v>31</v>
      </c>
      <c r="Q4556" t="s">
        <v>41</v>
      </c>
      <c r="R4556" t="s">
        <v>33</v>
      </c>
      <c r="S4556" t="s">
        <v>42</v>
      </c>
      <c r="T4556" t="s">
        <v>35</v>
      </c>
      <c r="U4556" s="1" t="s">
        <v>36</v>
      </c>
      <c r="V4556">
        <v>1</v>
      </c>
      <c r="W4556">
        <v>0</v>
      </c>
      <c r="X4556">
        <v>0</v>
      </c>
      <c r="Y4556">
        <v>0</v>
      </c>
      <c r="Z4556">
        <v>0</v>
      </c>
    </row>
    <row r="4557" spans="1:26" x14ac:dyDescent="0.25">
      <c r="A4557">
        <v>107102413</v>
      </c>
      <c r="B4557" t="s">
        <v>114</v>
      </c>
      <c r="C4557" t="s">
        <v>65</v>
      </c>
      <c r="D4557">
        <v>10000095</v>
      </c>
      <c r="E4557">
        <v>10000095</v>
      </c>
      <c r="F4557">
        <v>0</v>
      </c>
      <c r="G4557">
        <v>200780</v>
      </c>
      <c r="H4557">
        <v>0</v>
      </c>
      <c r="I4557">
        <v>2022</v>
      </c>
      <c r="J4557" t="s">
        <v>170</v>
      </c>
      <c r="K4557" t="s">
        <v>53</v>
      </c>
      <c r="L4557" s="127">
        <v>0.84444444444444444</v>
      </c>
      <c r="M4557" t="s">
        <v>28</v>
      </c>
      <c r="N4557" t="s">
        <v>49</v>
      </c>
      <c r="O4557" t="s">
        <v>30</v>
      </c>
      <c r="P4557" t="s">
        <v>31</v>
      </c>
      <c r="Q4557" t="s">
        <v>41</v>
      </c>
      <c r="R4557" t="s">
        <v>33</v>
      </c>
      <c r="S4557" t="s">
        <v>42</v>
      </c>
      <c r="T4557" t="s">
        <v>57</v>
      </c>
      <c r="U4557" s="1" t="s">
        <v>43</v>
      </c>
      <c r="V4557">
        <v>5</v>
      </c>
      <c r="W4557">
        <v>0</v>
      </c>
      <c r="X4557">
        <v>0</v>
      </c>
      <c r="Y4557">
        <v>0</v>
      </c>
      <c r="Z4557">
        <v>4</v>
      </c>
    </row>
    <row r="4558" spans="1:26" x14ac:dyDescent="0.25">
      <c r="A4558">
        <v>107102433</v>
      </c>
      <c r="B4558" t="s">
        <v>87</v>
      </c>
      <c r="C4558" t="s">
        <v>65</v>
      </c>
      <c r="D4558">
        <v>10000040</v>
      </c>
      <c r="E4558">
        <v>10000040</v>
      </c>
      <c r="F4558">
        <v>19.105</v>
      </c>
      <c r="G4558">
        <v>20000015</v>
      </c>
      <c r="H4558">
        <v>0.1</v>
      </c>
      <c r="I4558">
        <v>2022</v>
      </c>
      <c r="J4558" t="s">
        <v>170</v>
      </c>
      <c r="K4558" t="s">
        <v>39</v>
      </c>
      <c r="L4558" s="127">
        <v>0.91666666666666663</v>
      </c>
      <c r="M4558" t="s">
        <v>28</v>
      </c>
      <c r="N4558" t="s">
        <v>49</v>
      </c>
      <c r="O4558" t="s">
        <v>30</v>
      </c>
      <c r="P4558" t="s">
        <v>54</v>
      </c>
      <c r="Q4558" t="s">
        <v>41</v>
      </c>
      <c r="R4558" t="s">
        <v>66</v>
      </c>
      <c r="S4558" t="s">
        <v>42</v>
      </c>
      <c r="T4558" t="s">
        <v>57</v>
      </c>
      <c r="U4558" s="1" t="s">
        <v>36</v>
      </c>
      <c r="V4558">
        <v>2</v>
      </c>
      <c r="W4558">
        <v>0</v>
      </c>
      <c r="X4558">
        <v>0</v>
      </c>
      <c r="Y4558">
        <v>0</v>
      </c>
      <c r="Z4558">
        <v>0</v>
      </c>
    </row>
    <row r="4559" spans="1:26" x14ac:dyDescent="0.25">
      <c r="A4559">
        <v>107102465</v>
      </c>
      <c r="B4559" t="s">
        <v>114</v>
      </c>
      <c r="C4559" t="s">
        <v>65</v>
      </c>
      <c r="D4559">
        <v>10000095</v>
      </c>
      <c r="E4559">
        <v>10000095</v>
      </c>
      <c r="F4559">
        <v>999.99900000000002</v>
      </c>
      <c r="G4559">
        <v>200770</v>
      </c>
      <c r="H4559">
        <v>0.76</v>
      </c>
      <c r="I4559">
        <v>2022</v>
      </c>
      <c r="J4559" t="s">
        <v>170</v>
      </c>
      <c r="K4559" t="s">
        <v>27</v>
      </c>
      <c r="L4559" s="127">
        <v>0.36180555555555555</v>
      </c>
      <c r="M4559" t="s">
        <v>28</v>
      </c>
      <c r="N4559" t="s">
        <v>49</v>
      </c>
      <c r="O4559" t="s">
        <v>30</v>
      </c>
      <c r="P4559" t="s">
        <v>31</v>
      </c>
      <c r="Q4559" t="s">
        <v>32</v>
      </c>
      <c r="R4559" t="s">
        <v>33</v>
      </c>
      <c r="S4559" t="s">
        <v>34</v>
      </c>
      <c r="T4559" t="s">
        <v>35</v>
      </c>
      <c r="U4559" s="1" t="s">
        <v>36</v>
      </c>
      <c r="V4559">
        <v>1</v>
      </c>
      <c r="W4559">
        <v>0</v>
      </c>
      <c r="X4559">
        <v>0</v>
      </c>
      <c r="Y4559">
        <v>0</v>
      </c>
      <c r="Z4559">
        <v>0</v>
      </c>
    </row>
    <row r="4560" spans="1:26" x14ac:dyDescent="0.25">
      <c r="A4560">
        <v>107102497</v>
      </c>
      <c r="B4560" t="s">
        <v>114</v>
      </c>
      <c r="C4560" t="s">
        <v>65</v>
      </c>
      <c r="D4560">
        <v>10000040</v>
      </c>
      <c r="E4560">
        <v>10000040</v>
      </c>
      <c r="F4560">
        <v>2.2549999999999999</v>
      </c>
      <c r="G4560">
        <v>203120</v>
      </c>
      <c r="H4560">
        <v>0.1</v>
      </c>
      <c r="I4560">
        <v>2022</v>
      </c>
      <c r="J4560" t="s">
        <v>170</v>
      </c>
      <c r="K4560" t="s">
        <v>53</v>
      </c>
      <c r="L4560" s="127">
        <v>0.84305555555555556</v>
      </c>
      <c r="M4560" t="s">
        <v>28</v>
      </c>
      <c r="N4560" t="s">
        <v>49</v>
      </c>
      <c r="O4560" t="s">
        <v>30</v>
      </c>
      <c r="P4560" t="s">
        <v>31</v>
      </c>
      <c r="Q4560" t="s">
        <v>41</v>
      </c>
      <c r="R4560" t="s">
        <v>56</v>
      </c>
      <c r="S4560" t="s">
        <v>42</v>
      </c>
      <c r="T4560" t="s">
        <v>57</v>
      </c>
      <c r="U4560" s="1" t="s">
        <v>36</v>
      </c>
      <c r="V4560">
        <v>1</v>
      </c>
      <c r="W4560">
        <v>0</v>
      </c>
      <c r="X4560">
        <v>0</v>
      </c>
      <c r="Y4560">
        <v>0</v>
      </c>
      <c r="Z4560">
        <v>0</v>
      </c>
    </row>
    <row r="4561" spans="1:26" x14ac:dyDescent="0.25">
      <c r="A4561">
        <v>107102582</v>
      </c>
      <c r="B4561" t="s">
        <v>81</v>
      </c>
      <c r="C4561" t="s">
        <v>65</v>
      </c>
      <c r="D4561">
        <v>10000485</v>
      </c>
      <c r="E4561">
        <v>10800485</v>
      </c>
      <c r="F4561">
        <v>36.889000000000003</v>
      </c>
      <c r="G4561">
        <v>10000077</v>
      </c>
      <c r="H4561">
        <v>0.2</v>
      </c>
      <c r="I4561">
        <v>2022</v>
      </c>
      <c r="J4561" t="s">
        <v>170</v>
      </c>
      <c r="K4561" t="s">
        <v>53</v>
      </c>
      <c r="L4561" s="127">
        <v>0.68680555555555556</v>
      </c>
      <c r="M4561" t="s">
        <v>28</v>
      </c>
      <c r="N4561" t="s">
        <v>49</v>
      </c>
      <c r="O4561" t="s">
        <v>30</v>
      </c>
      <c r="P4561" t="s">
        <v>31</v>
      </c>
      <c r="Q4561" t="s">
        <v>41</v>
      </c>
      <c r="R4561" t="s">
        <v>33</v>
      </c>
      <c r="S4561" t="s">
        <v>42</v>
      </c>
      <c r="T4561" t="s">
        <v>35</v>
      </c>
      <c r="U4561" s="1" t="s">
        <v>36</v>
      </c>
      <c r="V4561">
        <v>2</v>
      </c>
      <c r="W4561">
        <v>0</v>
      </c>
      <c r="X4561">
        <v>0</v>
      </c>
      <c r="Y4561">
        <v>0</v>
      </c>
      <c r="Z4561">
        <v>0</v>
      </c>
    </row>
    <row r="4562" spans="1:26" x14ac:dyDescent="0.25">
      <c r="A4562">
        <v>107102604</v>
      </c>
      <c r="B4562" t="s">
        <v>163</v>
      </c>
      <c r="C4562" t="s">
        <v>38</v>
      </c>
      <c r="D4562">
        <v>20000064</v>
      </c>
      <c r="E4562">
        <v>20000064</v>
      </c>
      <c r="F4562">
        <v>999.99900000000002</v>
      </c>
      <c r="G4562">
        <v>20000258</v>
      </c>
      <c r="H4562">
        <v>0.3</v>
      </c>
      <c r="I4562">
        <v>2022</v>
      </c>
      <c r="J4562" t="s">
        <v>170</v>
      </c>
      <c r="K4562" t="s">
        <v>53</v>
      </c>
      <c r="L4562" s="127">
        <v>0.5541666666666667</v>
      </c>
      <c r="M4562" t="s">
        <v>28</v>
      </c>
      <c r="N4562" t="s">
        <v>49</v>
      </c>
      <c r="O4562" t="s">
        <v>30</v>
      </c>
      <c r="P4562" t="s">
        <v>31</v>
      </c>
      <c r="Q4562" t="s">
        <v>41</v>
      </c>
      <c r="R4562" t="s">
        <v>75</v>
      </c>
      <c r="S4562" t="s">
        <v>42</v>
      </c>
      <c r="T4562" t="s">
        <v>35</v>
      </c>
      <c r="U4562" s="1" t="s">
        <v>43</v>
      </c>
      <c r="V4562">
        <v>1</v>
      </c>
      <c r="W4562">
        <v>0</v>
      </c>
      <c r="X4562">
        <v>0</v>
      </c>
      <c r="Y4562">
        <v>0</v>
      </c>
      <c r="Z4562">
        <v>1</v>
      </c>
    </row>
    <row r="4563" spans="1:26" x14ac:dyDescent="0.25">
      <c r="A4563">
        <v>107102627</v>
      </c>
      <c r="B4563" t="s">
        <v>163</v>
      </c>
      <c r="C4563" t="s">
        <v>38</v>
      </c>
      <c r="D4563">
        <v>20000064</v>
      </c>
      <c r="E4563">
        <v>20000064</v>
      </c>
      <c r="F4563">
        <v>999.99900000000002</v>
      </c>
      <c r="G4563">
        <v>20000258</v>
      </c>
      <c r="H4563">
        <v>0.1</v>
      </c>
      <c r="I4563">
        <v>2022</v>
      </c>
      <c r="J4563" t="s">
        <v>170</v>
      </c>
      <c r="K4563" t="s">
        <v>53</v>
      </c>
      <c r="L4563" s="127">
        <v>0.62847222222222221</v>
      </c>
      <c r="M4563" t="s">
        <v>28</v>
      </c>
      <c r="N4563" t="s">
        <v>49</v>
      </c>
      <c r="O4563" t="s">
        <v>30</v>
      </c>
      <c r="P4563" t="s">
        <v>54</v>
      </c>
      <c r="Q4563" t="s">
        <v>41</v>
      </c>
      <c r="R4563" t="s">
        <v>33</v>
      </c>
      <c r="S4563" t="s">
        <v>42</v>
      </c>
      <c r="T4563" t="s">
        <v>35</v>
      </c>
      <c r="U4563" s="1" t="s">
        <v>43</v>
      </c>
      <c r="V4563">
        <v>2</v>
      </c>
      <c r="W4563">
        <v>0</v>
      </c>
      <c r="X4563">
        <v>0</v>
      </c>
      <c r="Y4563">
        <v>0</v>
      </c>
      <c r="Z4563">
        <v>1</v>
      </c>
    </row>
    <row r="4564" spans="1:26" x14ac:dyDescent="0.25">
      <c r="A4564">
        <v>107102692</v>
      </c>
      <c r="B4564" t="s">
        <v>104</v>
      </c>
      <c r="C4564" t="s">
        <v>65</v>
      </c>
      <c r="D4564">
        <v>10000026</v>
      </c>
      <c r="E4564">
        <v>10000026</v>
      </c>
      <c r="F4564">
        <v>6.5190000000000001</v>
      </c>
      <c r="G4564">
        <v>200480</v>
      </c>
      <c r="H4564">
        <v>1</v>
      </c>
      <c r="I4564">
        <v>2022</v>
      </c>
      <c r="J4564" t="s">
        <v>167</v>
      </c>
      <c r="K4564" t="s">
        <v>48</v>
      </c>
      <c r="L4564" s="127">
        <v>0.16597222222222222</v>
      </c>
      <c r="M4564" t="s">
        <v>28</v>
      </c>
      <c r="N4564" t="s">
        <v>29</v>
      </c>
      <c r="O4564" t="s">
        <v>30</v>
      </c>
      <c r="P4564" t="s">
        <v>54</v>
      </c>
      <c r="Q4564" t="s">
        <v>41</v>
      </c>
      <c r="R4564" t="s">
        <v>33</v>
      </c>
      <c r="S4564" t="s">
        <v>42</v>
      </c>
      <c r="T4564" t="s">
        <v>57</v>
      </c>
      <c r="U4564" s="1" t="s">
        <v>43</v>
      </c>
      <c r="V4564">
        <v>1</v>
      </c>
      <c r="W4564">
        <v>0</v>
      </c>
      <c r="X4564">
        <v>0</v>
      </c>
      <c r="Y4564">
        <v>0</v>
      </c>
      <c r="Z4564">
        <v>1</v>
      </c>
    </row>
    <row r="4565" spans="1:26" x14ac:dyDescent="0.25">
      <c r="A4565">
        <v>107102751</v>
      </c>
      <c r="B4565" t="s">
        <v>25</v>
      </c>
      <c r="C4565" t="s">
        <v>45</v>
      </c>
      <c r="D4565">
        <v>50005632</v>
      </c>
      <c r="E4565">
        <v>30000054</v>
      </c>
      <c r="F4565">
        <v>5.835</v>
      </c>
      <c r="G4565">
        <v>50040710</v>
      </c>
      <c r="H4565">
        <v>4.7E-2</v>
      </c>
      <c r="I4565">
        <v>2022</v>
      </c>
      <c r="J4565" t="s">
        <v>167</v>
      </c>
      <c r="K4565" t="s">
        <v>39</v>
      </c>
      <c r="L4565" s="127">
        <v>0.30694444444444441</v>
      </c>
      <c r="M4565" t="s">
        <v>28</v>
      </c>
      <c r="N4565" t="s">
        <v>29</v>
      </c>
      <c r="O4565" t="s">
        <v>30</v>
      </c>
      <c r="P4565" t="s">
        <v>31</v>
      </c>
      <c r="Q4565" t="s">
        <v>41</v>
      </c>
      <c r="R4565" t="s">
        <v>33</v>
      </c>
      <c r="S4565" t="s">
        <v>42</v>
      </c>
      <c r="T4565" t="s">
        <v>35</v>
      </c>
      <c r="U4565" s="1" t="s">
        <v>43</v>
      </c>
      <c r="V4565">
        <v>3</v>
      </c>
      <c r="W4565">
        <v>0</v>
      </c>
      <c r="X4565">
        <v>0</v>
      </c>
      <c r="Y4565">
        <v>0</v>
      </c>
      <c r="Z4565">
        <v>1</v>
      </c>
    </row>
    <row r="4566" spans="1:26" x14ac:dyDescent="0.25">
      <c r="A4566">
        <v>107102772</v>
      </c>
      <c r="B4566" t="s">
        <v>107</v>
      </c>
      <c r="C4566" t="s">
        <v>45</v>
      </c>
      <c r="D4566">
        <v>50016853</v>
      </c>
      <c r="E4566">
        <v>50016853</v>
      </c>
      <c r="F4566">
        <v>999.99900000000002</v>
      </c>
      <c r="G4566" t="s">
        <v>284</v>
      </c>
      <c r="H4566">
        <v>0.5</v>
      </c>
      <c r="I4566">
        <v>2022</v>
      </c>
      <c r="J4566" t="s">
        <v>170</v>
      </c>
      <c r="K4566" t="s">
        <v>55</v>
      </c>
      <c r="L4566" s="127">
        <v>0.47500000000000003</v>
      </c>
      <c r="M4566" t="s">
        <v>40</v>
      </c>
      <c r="N4566" t="s">
        <v>49</v>
      </c>
      <c r="O4566" t="s">
        <v>30</v>
      </c>
      <c r="P4566" t="s">
        <v>68</v>
      </c>
      <c r="Q4566" t="s">
        <v>41</v>
      </c>
      <c r="R4566" t="s">
        <v>33</v>
      </c>
      <c r="S4566" t="s">
        <v>42</v>
      </c>
      <c r="T4566" t="s">
        <v>35</v>
      </c>
      <c r="U4566" s="1" t="s">
        <v>43</v>
      </c>
      <c r="V4566">
        <v>2</v>
      </c>
      <c r="W4566">
        <v>0</v>
      </c>
      <c r="X4566">
        <v>0</v>
      </c>
      <c r="Y4566">
        <v>0</v>
      </c>
      <c r="Z4566">
        <v>1</v>
      </c>
    </row>
    <row r="4567" spans="1:26" x14ac:dyDescent="0.25">
      <c r="A4567">
        <v>107102903</v>
      </c>
      <c r="B4567" t="s">
        <v>44</v>
      </c>
      <c r="C4567" t="s">
        <v>45</v>
      </c>
      <c r="D4567">
        <v>50006394</v>
      </c>
      <c r="E4567">
        <v>50006394</v>
      </c>
      <c r="F4567">
        <v>2.4900000000000002</v>
      </c>
      <c r="G4567">
        <v>50010293</v>
      </c>
      <c r="H4567">
        <v>0</v>
      </c>
      <c r="I4567">
        <v>2022</v>
      </c>
      <c r="J4567" t="s">
        <v>170</v>
      </c>
      <c r="K4567" t="s">
        <v>55</v>
      </c>
      <c r="L4567" s="127">
        <v>0.4861111111111111</v>
      </c>
      <c r="M4567" t="s">
        <v>40</v>
      </c>
      <c r="N4567" t="s">
        <v>49</v>
      </c>
      <c r="O4567" t="s">
        <v>30</v>
      </c>
      <c r="P4567" t="s">
        <v>31</v>
      </c>
      <c r="Q4567" t="s">
        <v>41</v>
      </c>
      <c r="R4567" t="s">
        <v>33</v>
      </c>
      <c r="S4567" t="s">
        <v>42</v>
      </c>
      <c r="T4567" t="s">
        <v>35</v>
      </c>
      <c r="U4567" s="1" t="s">
        <v>36</v>
      </c>
      <c r="V4567">
        <v>3</v>
      </c>
      <c r="W4567">
        <v>0</v>
      </c>
      <c r="X4567">
        <v>0</v>
      </c>
      <c r="Y4567">
        <v>0</v>
      </c>
      <c r="Z4567">
        <v>0</v>
      </c>
    </row>
    <row r="4568" spans="1:26" x14ac:dyDescent="0.25">
      <c r="A4568">
        <v>107103017</v>
      </c>
      <c r="B4568" t="s">
        <v>133</v>
      </c>
      <c r="C4568" t="s">
        <v>45</v>
      </c>
      <c r="D4568">
        <v>50019712</v>
      </c>
      <c r="E4568">
        <v>40001363</v>
      </c>
      <c r="F4568">
        <v>2.4369999999999998</v>
      </c>
      <c r="G4568">
        <v>30000087</v>
      </c>
      <c r="H4568">
        <v>1E-3</v>
      </c>
      <c r="I4568">
        <v>2022</v>
      </c>
      <c r="J4568" t="s">
        <v>170</v>
      </c>
      <c r="K4568" t="s">
        <v>53</v>
      </c>
      <c r="L4568" s="127">
        <v>0.58611111111111114</v>
      </c>
      <c r="M4568" t="s">
        <v>28</v>
      </c>
      <c r="N4568" t="s">
        <v>49</v>
      </c>
      <c r="O4568" t="s">
        <v>30</v>
      </c>
      <c r="P4568" t="s">
        <v>31</v>
      </c>
      <c r="Q4568" t="s">
        <v>41</v>
      </c>
      <c r="R4568" t="s">
        <v>72</v>
      </c>
      <c r="S4568" t="s">
        <v>42</v>
      </c>
      <c r="T4568" t="s">
        <v>35</v>
      </c>
      <c r="U4568" s="1" t="s">
        <v>36</v>
      </c>
      <c r="V4568">
        <v>2</v>
      </c>
      <c r="W4568">
        <v>0</v>
      </c>
      <c r="X4568">
        <v>0</v>
      </c>
      <c r="Y4568">
        <v>0</v>
      </c>
      <c r="Z4568">
        <v>0</v>
      </c>
    </row>
    <row r="4569" spans="1:26" x14ac:dyDescent="0.25">
      <c r="A4569">
        <v>107103031</v>
      </c>
      <c r="B4569" t="s">
        <v>97</v>
      </c>
      <c r="C4569" t="s">
        <v>45</v>
      </c>
      <c r="D4569">
        <v>50005963</v>
      </c>
      <c r="E4569">
        <v>40001554</v>
      </c>
      <c r="F4569">
        <v>1.4870000000000001</v>
      </c>
      <c r="G4569">
        <v>50030042</v>
      </c>
      <c r="H4569">
        <v>0.5</v>
      </c>
      <c r="I4569">
        <v>2022</v>
      </c>
      <c r="J4569" t="s">
        <v>170</v>
      </c>
      <c r="K4569" t="s">
        <v>55</v>
      </c>
      <c r="L4569" s="127">
        <v>0.60972222222222217</v>
      </c>
      <c r="M4569" t="s">
        <v>28</v>
      </c>
      <c r="N4569" t="s">
        <v>49</v>
      </c>
      <c r="O4569" t="s">
        <v>30</v>
      </c>
      <c r="P4569" t="s">
        <v>68</v>
      </c>
      <c r="Q4569" t="s">
        <v>41</v>
      </c>
      <c r="R4569" t="s">
        <v>33</v>
      </c>
      <c r="S4569" t="s">
        <v>42</v>
      </c>
      <c r="T4569" t="s">
        <v>35</v>
      </c>
      <c r="U4569" s="1" t="s">
        <v>43</v>
      </c>
      <c r="V4569">
        <v>3</v>
      </c>
      <c r="W4569">
        <v>0</v>
      </c>
      <c r="X4569">
        <v>0</v>
      </c>
      <c r="Y4569">
        <v>0</v>
      </c>
      <c r="Z4569">
        <v>2</v>
      </c>
    </row>
    <row r="4570" spans="1:26" x14ac:dyDescent="0.25">
      <c r="A4570">
        <v>107103140</v>
      </c>
      <c r="B4570" t="s">
        <v>81</v>
      </c>
      <c r="C4570" t="s">
        <v>65</v>
      </c>
      <c r="D4570">
        <v>10000485</v>
      </c>
      <c r="E4570">
        <v>10800485</v>
      </c>
      <c r="F4570">
        <v>34.805999999999997</v>
      </c>
      <c r="G4570">
        <v>50028612</v>
      </c>
      <c r="H4570">
        <v>0.4</v>
      </c>
      <c r="I4570">
        <v>2022</v>
      </c>
      <c r="J4570" t="s">
        <v>167</v>
      </c>
      <c r="K4570" t="s">
        <v>39</v>
      </c>
      <c r="L4570" s="127">
        <v>0.37777777777777777</v>
      </c>
      <c r="M4570" t="s">
        <v>28</v>
      </c>
      <c r="N4570" t="s">
        <v>29</v>
      </c>
      <c r="O4570" t="s">
        <v>30</v>
      </c>
      <c r="P4570" t="s">
        <v>31</v>
      </c>
      <c r="Q4570" t="s">
        <v>41</v>
      </c>
      <c r="R4570" t="s">
        <v>33</v>
      </c>
      <c r="S4570" t="s">
        <v>42</v>
      </c>
      <c r="T4570" t="s">
        <v>35</v>
      </c>
      <c r="U4570" s="1" t="s">
        <v>36</v>
      </c>
      <c r="V4570">
        <v>3</v>
      </c>
      <c r="W4570">
        <v>0</v>
      </c>
      <c r="X4570">
        <v>0</v>
      </c>
      <c r="Y4570">
        <v>0</v>
      </c>
      <c r="Z4570">
        <v>0</v>
      </c>
    </row>
    <row r="4571" spans="1:26" x14ac:dyDescent="0.25">
      <c r="A4571">
        <v>107103169</v>
      </c>
      <c r="B4571" t="s">
        <v>86</v>
      </c>
      <c r="C4571" t="s">
        <v>65</v>
      </c>
      <c r="D4571">
        <v>10000026</v>
      </c>
      <c r="E4571">
        <v>10000026</v>
      </c>
      <c r="F4571">
        <v>22.01</v>
      </c>
      <c r="G4571">
        <v>30000191</v>
      </c>
      <c r="H4571">
        <v>1.5</v>
      </c>
      <c r="I4571">
        <v>2022</v>
      </c>
      <c r="J4571" t="s">
        <v>170</v>
      </c>
      <c r="K4571" t="s">
        <v>53</v>
      </c>
      <c r="L4571" s="127">
        <v>0.85416666666666663</v>
      </c>
      <c r="M4571" t="s">
        <v>28</v>
      </c>
      <c r="N4571" t="s">
        <v>49</v>
      </c>
      <c r="O4571" t="s">
        <v>30</v>
      </c>
      <c r="P4571" t="s">
        <v>31</v>
      </c>
      <c r="Q4571" t="s">
        <v>41</v>
      </c>
      <c r="R4571" t="s">
        <v>33</v>
      </c>
      <c r="S4571" t="s">
        <v>42</v>
      </c>
      <c r="T4571" t="s">
        <v>57</v>
      </c>
      <c r="U4571" s="1" t="s">
        <v>43</v>
      </c>
      <c r="V4571">
        <v>2</v>
      </c>
      <c r="W4571">
        <v>0</v>
      </c>
      <c r="X4571">
        <v>0</v>
      </c>
      <c r="Y4571">
        <v>0</v>
      </c>
      <c r="Z4571">
        <v>1</v>
      </c>
    </row>
    <row r="4572" spans="1:26" x14ac:dyDescent="0.25">
      <c r="A4572">
        <v>107103177</v>
      </c>
      <c r="B4572" t="s">
        <v>86</v>
      </c>
      <c r="C4572" t="s">
        <v>65</v>
      </c>
      <c r="D4572">
        <v>10000026</v>
      </c>
      <c r="E4572">
        <v>10000026</v>
      </c>
      <c r="F4572">
        <v>28.265999999999998</v>
      </c>
      <c r="G4572">
        <v>200400</v>
      </c>
      <c r="H4572">
        <v>0.5</v>
      </c>
      <c r="I4572">
        <v>2022</v>
      </c>
      <c r="J4572" t="s">
        <v>170</v>
      </c>
      <c r="K4572" t="s">
        <v>48</v>
      </c>
      <c r="L4572" s="127">
        <v>0.87291666666666667</v>
      </c>
      <c r="M4572" t="s">
        <v>28</v>
      </c>
      <c r="N4572" t="s">
        <v>29</v>
      </c>
      <c r="O4572" t="s">
        <v>30</v>
      </c>
      <c r="P4572" t="s">
        <v>31</v>
      </c>
      <c r="Q4572" t="s">
        <v>41</v>
      </c>
      <c r="R4572" t="s">
        <v>33</v>
      </c>
      <c r="S4572" t="s">
        <v>42</v>
      </c>
      <c r="T4572" t="s">
        <v>57</v>
      </c>
      <c r="U4572" s="1" t="s">
        <v>43</v>
      </c>
      <c r="V4572">
        <v>1</v>
      </c>
      <c r="W4572">
        <v>0</v>
      </c>
      <c r="X4572">
        <v>0</v>
      </c>
      <c r="Y4572">
        <v>0</v>
      </c>
      <c r="Z4572">
        <v>1</v>
      </c>
    </row>
    <row r="4573" spans="1:26" x14ac:dyDescent="0.25">
      <c r="A4573">
        <v>107103201</v>
      </c>
      <c r="B4573" t="s">
        <v>81</v>
      </c>
      <c r="C4573" t="s">
        <v>65</v>
      </c>
      <c r="D4573">
        <v>10000485</v>
      </c>
      <c r="E4573">
        <v>10800485</v>
      </c>
      <c r="F4573">
        <v>21.617000000000001</v>
      </c>
      <c r="G4573">
        <v>50015564</v>
      </c>
      <c r="H4573">
        <v>0.1</v>
      </c>
      <c r="I4573">
        <v>2022</v>
      </c>
      <c r="J4573" t="s">
        <v>170</v>
      </c>
      <c r="K4573" t="s">
        <v>39</v>
      </c>
      <c r="L4573" s="127">
        <v>0.60138888888888886</v>
      </c>
      <c r="M4573" t="s">
        <v>28</v>
      </c>
      <c r="N4573" t="s">
        <v>49</v>
      </c>
      <c r="O4573" t="s">
        <v>30</v>
      </c>
      <c r="P4573" t="s">
        <v>31</v>
      </c>
      <c r="Q4573" t="s">
        <v>41</v>
      </c>
      <c r="R4573" t="s">
        <v>33</v>
      </c>
      <c r="S4573" t="s">
        <v>42</v>
      </c>
      <c r="T4573" t="s">
        <v>35</v>
      </c>
      <c r="U4573" s="1" t="s">
        <v>64</v>
      </c>
      <c r="V4573">
        <v>3</v>
      </c>
      <c r="W4573">
        <v>0</v>
      </c>
      <c r="X4573">
        <v>0</v>
      </c>
      <c r="Y4573">
        <v>2</v>
      </c>
      <c r="Z4573">
        <v>0</v>
      </c>
    </row>
    <row r="4574" spans="1:26" x14ac:dyDescent="0.25">
      <c r="A4574">
        <v>107103209</v>
      </c>
      <c r="B4574" t="s">
        <v>94</v>
      </c>
      <c r="C4574" t="s">
        <v>38</v>
      </c>
      <c r="D4574">
        <v>20000029</v>
      </c>
      <c r="E4574">
        <v>20000029</v>
      </c>
      <c r="F4574">
        <v>15.114000000000001</v>
      </c>
      <c r="G4574">
        <v>40001874</v>
      </c>
      <c r="H4574">
        <v>3.7999999999999999E-2</v>
      </c>
      <c r="I4574">
        <v>2022</v>
      </c>
      <c r="J4574" t="s">
        <v>170</v>
      </c>
      <c r="K4574" t="s">
        <v>39</v>
      </c>
      <c r="L4574" s="127">
        <v>0.43958333333333338</v>
      </c>
      <c r="M4574" t="s">
        <v>28</v>
      </c>
      <c r="N4574" t="s">
        <v>29</v>
      </c>
      <c r="O4574" t="s">
        <v>30</v>
      </c>
      <c r="P4574" t="s">
        <v>54</v>
      </c>
      <c r="Q4574" t="s">
        <v>41</v>
      </c>
      <c r="R4574" t="s">
        <v>33</v>
      </c>
      <c r="S4574" t="s">
        <v>42</v>
      </c>
      <c r="T4574" t="s">
        <v>35</v>
      </c>
      <c r="U4574" s="1" t="s">
        <v>36</v>
      </c>
      <c r="V4574">
        <v>1</v>
      </c>
      <c r="W4574">
        <v>0</v>
      </c>
      <c r="X4574">
        <v>0</v>
      </c>
      <c r="Y4574">
        <v>0</v>
      </c>
      <c r="Z4574">
        <v>0</v>
      </c>
    </row>
    <row r="4575" spans="1:26" x14ac:dyDescent="0.25">
      <c r="A4575">
        <v>107103255</v>
      </c>
      <c r="B4575" t="s">
        <v>25</v>
      </c>
      <c r="C4575" t="s">
        <v>65</v>
      </c>
      <c r="D4575">
        <v>10000040</v>
      </c>
      <c r="E4575">
        <v>10000040</v>
      </c>
      <c r="F4575">
        <v>20.873999999999999</v>
      </c>
      <c r="G4575">
        <v>40005220</v>
      </c>
      <c r="H4575">
        <v>3.7999999999999999E-2</v>
      </c>
      <c r="I4575">
        <v>2022</v>
      </c>
      <c r="J4575" t="s">
        <v>170</v>
      </c>
      <c r="K4575" t="s">
        <v>27</v>
      </c>
      <c r="L4575" s="127">
        <v>0.47361111111111115</v>
      </c>
      <c r="M4575" t="s">
        <v>28</v>
      </c>
      <c r="N4575" t="s">
        <v>49</v>
      </c>
      <c r="O4575" t="s">
        <v>30</v>
      </c>
      <c r="P4575" t="s">
        <v>68</v>
      </c>
      <c r="Q4575" t="s">
        <v>32</v>
      </c>
      <c r="R4575" t="s">
        <v>33</v>
      </c>
      <c r="S4575" t="s">
        <v>42</v>
      </c>
      <c r="T4575" t="s">
        <v>35</v>
      </c>
      <c r="U4575" s="1" t="s">
        <v>43</v>
      </c>
      <c r="V4575">
        <v>6</v>
      </c>
      <c r="W4575">
        <v>0</v>
      </c>
      <c r="X4575">
        <v>0</v>
      </c>
      <c r="Y4575">
        <v>0</v>
      </c>
      <c r="Z4575">
        <v>1</v>
      </c>
    </row>
    <row r="4576" spans="1:26" x14ac:dyDescent="0.25">
      <c r="A4576">
        <v>107103290</v>
      </c>
      <c r="B4576" t="s">
        <v>125</v>
      </c>
      <c r="C4576" t="s">
        <v>38</v>
      </c>
      <c r="D4576">
        <v>20000074</v>
      </c>
      <c r="E4576">
        <v>29000074</v>
      </c>
      <c r="F4576">
        <v>3.6360000000000001</v>
      </c>
      <c r="G4576">
        <v>40001139</v>
      </c>
      <c r="H4576">
        <v>0.1</v>
      </c>
      <c r="I4576">
        <v>2022</v>
      </c>
      <c r="J4576" t="s">
        <v>170</v>
      </c>
      <c r="K4576" t="s">
        <v>53</v>
      </c>
      <c r="L4576" s="127">
        <v>0.4993055555555555</v>
      </c>
      <c r="M4576" t="s">
        <v>77</v>
      </c>
      <c r="N4576" t="s">
        <v>49</v>
      </c>
      <c r="O4576" t="s">
        <v>30</v>
      </c>
      <c r="P4576" t="s">
        <v>54</v>
      </c>
      <c r="Q4576" t="s">
        <v>41</v>
      </c>
      <c r="R4576" t="s">
        <v>33</v>
      </c>
      <c r="S4576" t="s">
        <v>42</v>
      </c>
      <c r="T4576" t="s">
        <v>35</v>
      </c>
      <c r="U4576" s="1" t="s">
        <v>43</v>
      </c>
      <c r="V4576">
        <v>1</v>
      </c>
      <c r="W4576">
        <v>0</v>
      </c>
      <c r="X4576">
        <v>0</v>
      </c>
      <c r="Y4576">
        <v>0</v>
      </c>
      <c r="Z4576">
        <v>1</v>
      </c>
    </row>
    <row r="4577" spans="1:26" x14ac:dyDescent="0.25">
      <c r="A4577">
        <v>107103329</v>
      </c>
      <c r="B4577" t="s">
        <v>114</v>
      </c>
      <c r="C4577" t="s">
        <v>38</v>
      </c>
      <c r="D4577">
        <v>20000070</v>
      </c>
      <c r="E4577">
        <v>20000070</v>
      </c>
      <c r="F4577">
        <v>11.898</v>
      </c>
      <c r="G4577">
        <v>40001501</v>
      </c>
      <c r="H4577">
        <v>0.2</v>
      </c>
      <c r="I4577">
        <v>2022</v>
      </c>
      <c r="J4577" t="s">
        <v>170</v>
      </c>
      <c r="K4577" t="s">
        <v>48</v>
      </c>
      <c r="L4577" s="127">
        <v>0.67708333333333337</v>
      </c>
      <c r="M4577" t="s">
        <v>28</v>
      </c>
      <c r="N4577" t="s">
        <v>29</v>
      </c>
      <c r="O4577" t="s">
        <v>30</v>
      </c>
      <c r="P4577" t="s">
        <v>31</v>
      </c>
      <c r="Q4577" t="s">
        <v>41</v>
      </c>
      <c r="R4577" t="s">
        <v>33</v>
      </c>
      <c r="S4577" t="s">
        <v>42</v>
      </c>
      <c r="T4577" t="s">
        <v>35</v>
      </c>
      <c r="U4577" s="1" t="s">
        <v>36</v>
      </c>
      <c r="V4577">
        <v>2</v>
      </c>
      <c r="W4577">
        <v>0</v>
      </c>
      <c r="X4577">
        <v>0</v>
      </c>
      <c r="Y4577">
        <v>0</v>
      </c>
      <c r="Z4577">
        <v>0</v>
      </c>
    </row>
    <row r="4578" spans="1:26" x14ac:dyDescent="0.25">
      <c r="A4578">
        <v>107103656</v>
      </c>
      <c r="B4578" t="s">
        <v>25</v>
      </c>
      <c r="C4578" t="s">
        <v>65</v>
      </c>
      <c r="D4578">
        <v>10000040</v>
      </c>
      <c r="E4578">
        <v>10000040</v>
      </c>
      <c r="F4578">
        <v>1.694</v>
      </c>
      <c r="G4578">
        <v>40001002</v>
      </c>
      <c r="H4578">
        <v>0.5</v>
      </c>
      <c r="I4578">
        <v>2022</v>
      </c>
      <c r="J4578" t="s">
        <v>170</v>
      </c>
      <c r="K4578" t="s">
        <v>55</v>
      </c>
      <c r="L4578" s="127">
        <v>0.88611111111111107</v>
      </c>
      <c r="M4578" t="s">
        <v>28</v>
      </c>
      <c r="N4578" t="s">
        <v>49</v>
      </c>
      <c r="O4578" t="s">
        <v>30</v>
      </c>
      <c r="P4578" t="s">
        <v>54</v>
      </c>
      <c r="Q4578" t="s">
        <v>41</v>
      </c>
      <c r="R4578" t="s">
        <v>33</v>
      </c>
      <c r="S4578" t="s">
        <v>42</v>
      </c>
      <c r="T4578" t="s">
        <v>57</v>
      </c>
      <c r="U4578" s="1" t="s">
        <v>36</v>
      </c>
      <c r="V4578">
        <v>3</v>
      </c>
      <c r="W4578">
        <v>0</v>
      </c>
      <c r="X4578">
        <v>0</v>
      </c>
      <c r="Y4578">
        <v>0</v>
      </c>
      <c r="Z4578">
        <v>0</v>
      </c>
    </row>
    <row r="4579" spans="1:26" x14ac:dyDescent="0.25">
      <c r="A4579">
        <v>107103705</v>
      </c>
      <c r="B4579" t="s">
        <v>25</v>
      </c>
      <c r="C4579" t="s">
        <v>45</v>
      </c>
      <c r="F4579">
        <v>999.99900000000002</v>
      </c>
      <c r="H4579">
        <v>0</v>
      </c>
      <c r="I4579">
        <v>2022</v>
      </c>
      <c r="J4579" t="s">
        <v>170</v>
      </c>
      <c r="K4579" t="s">
        <v>55</v>
      </c>
      <c r="L4579" s="127">
        <v>0.38472222222222219</v>
      </c>
      <c r="M4579" t="s">
        <v>28</v>
      </c>
      <c r="N4579" t="s">
        <v>49</v>
      </c>
      <c r="P4579" t="s">
        <v>31</v>
      </c>
      <c r="Q4579" t="s">
        <v>41</v>
      </c>
      <c r="R4579" t="s">
        <v>50</v>
      </c>
      <c r="S4579" t="s">
        <v>42</v>
      </c>
      <c r="T4579" t="s">
        <v>35</v>
      </c>
      <c r="U4579" s="1" t="s">
        <v>36</v>
      </c>
      <c r="V4579">
        <v>1</v>
      </c>
      <c r="W4579">
        <v>0</v>
      </c>
      <c r="X4579">
        <v>0</v>
      </c>
      <c r="Y4579">
        <v>0</v>
      </c>
      <c r="Z4579">
        <v>0</v>
      </c>
    </row>
    <row r="4580" spans="1:26" x14ac:dyDescent="0.25">
      <c r="A4580">
        <v>107103728</v>
      </c>
      <c r="B4580" t="s">
        <v>137</v>
      </c>
      <c r="C4580" t="s">
        <v>45</v>
      </c>
      <c r="D4580">
        <v>50011696</v>
      </c>
      <c r="E4580">
        <v>20000023</v>
      </c>
      <c r="F4580">
        <v>11.42</v>
      </c>
      <c r="G4580">
        <v>50032896</v>
      </c>
      <c r="H4580">
        <v>0</v>
      </c>
      <c r="I4580">
        <v>2022</v>
      </c>
      <c r="J4580" t="s">
        <v>170</v>
      </c>
      <c r="K4580" t="s">
        <v>58</v>
      </c>
      <c r="L4580" s="127">
        <v>0.60902777777777783</v>
      </c>
      <c r="M4580" t="s">
        <v>28</v>
      </c>
      <c r="N4580" t="s">
        <v>29</v>
      </c>
      <c r="O4580" t="s">
        <v>30</v>
      </c>
      <c r="P4580" t="s">
        <v>31</v>
      </c>
      <c r="Q4580" t="s">
        <v>41</v>
      </c>
      <c r="R4580" t="s">
        <v>33</v>
      </c>
      <c r="S4580" t="s">
        <v>42</v>
      </c>
      <c r="T4580" t="s">
        <v>35</v>
      </c>
      <c r="U4580" s="1" t="s">
        <v>36</v>
      </c>
      <c r="V4580">
        <v>2</v>
      </c>
      <c r="W4580">
        <v>0</v>
      </c>
      <c r="X4580">
        <v>0</v>
      </c>
      <c r="Y4580">
        <v>0</v>
      </c>
      <c r="Z4580">
        <v>0</v>
      </c>
    </row>
    <row r="4581" spans="1:26" x14ac:dyDescent="0.25">
      <c r="A4581">
        <v>107103844</v>
      </c>
      <c r="B4581" t="s">
        <v>81</v>
      </c>
      <c r="C4581" t="s">
        <v>67</v>
      </c>
      <c r="D4581">
        <v>30000049</v>
      </c>
      <c r="E4581">
        <v>30000049</v>
      </c>
      <c r="F4581">
        <v>7.141</v>
      </c>
      <c r="G4581">
        <v>50027141</v>
      </c>
      <c r="H4581">
        <v>1.9E-2</v>
      </c>
      <c r="I4581">
        <v>2022</v>
      </c>
      <c r="J4581" t="s">
        <v>170</v>
      </c>
      <c r="K4581" t="s">
        <v>55</v>
      </c>
      <c r="L4581" s="127">
        <v>0.6020833333333333</v>
      </c>
      <c r="M4581" t="s">
        <v>28</v>
      </c>
      <c r="N4581" t="s">
        <v>49</v>
      </c>
      <c r="O4581" t="s">
        <v>30</v>
      </c>
      <c r="P4581" t="s">
        <v>68</v>
      </c>
      <c r="Q4581" t="s">
        <v>41</v>
      </c>
      <c r="R4581" t="s">
        <v>33</v>
      </c>
      <c r="S4581" t="s">
        <v>42</v>
      </c>
      <c r="T4581" t="s">
        <v>35</v>
      </c>
      <c r="U4581" s="1" t="s">
        <v>43</v>
      </c>
      <c r="V4581">
        <v>3</v>
      </c>
      <c r="W4581">
        <v>0</v>
      </c>
      <c r="X4581">
        <v>0</v>
      </c>
      <c r="Y4581">
        <v>0</v>
      </c>
      <c r="Z4581">
        <v>1</v>
      </c>
    </row>
    <row r="4582" spans="1:26" x14ac:dyDescent="0.25">
      <c r="A4582">
        <v>107103875</v>
      </c>
      <c r="B4582" t="s">
        <v>81</v>
      </c>
      <c r="C4582" t="s">
        <v>45</v>
      </c>
      <c r="D4582">
        <v>50025071</v>
      </c>
      <c r="E4582">
        <v>50025071</v>
      </c>
      <c r="F4582">
        <v>1.91</v>
      </c>
      <c r="G4582">
        <v>50025172</v>
      </c>
      <c r="H4582">
        <v>0.05</v>
      </c>
      <c r="I4582">
        <v>2022</v>
      </c>
      <c r="J4582" t="s">
        <v>170</v>
      </c>
      <c r="K4582" t="s">
        <v>58</v>
      </c>
      <c r="L4582" s="127">
        <v>0.84097222222222223</v>
      </c>
      <c r="M4582" t="s">
        <v>28</v>
      </c>
      <c r="N4582" t="s">
        <v>29</v>
      </c>
      <c r="O4582" t="s">
        <v>30</v>
      </c>
      <c r="P4582" t="s">
        <v>68</v>
      </c>
      <c r="Q4582" t="s">
        <v>41</v>
      </c>
      <c r="R4582" t="s">
        <v>33</v>
      </c>
      <c r="S4582" t="s">
        <v>42</v>
      </c>
      <c r="T4582" t="s">
        <v>102</v>
      </c>
      <c r="U4582" s="1" t="s">
        <v>36</v>
      </c>
      <c r="V4582">
        <v>3</v>
      </c>
      <c r="W4582">
        <v>0</v>
      </c>
      <c r="X4582">
        <v>0</v>
      </c>
      <c r="Y4582">
        <v>0</v>
      </c>
      <c r="Z4582">
        <v>0</v>
      </c>
    </row>
    <row r="4583" spans="1:26" x14ac:dyDescent="0.25">
      <c r="A4583">
        <v>107103879</v>
      </c>
      <c r="B4583" t="s">
        <v>81</v>
      </c>
      <c r="C4583" t="s">
        <v>65</v>
      </c>
      <c r="D4583">
        <v>10000085</v>
      </c>
      <c r="E4583">
        <v>10000085</v>
      </c>
      <c r="F4583">
        <v>12.834</v>
      </c>
      <c r="G4583">
        <v>50012239</v>
      </c>
      <c r="H4583">
        <v>1.9E-2</v>
      </c>
      <c r="I4583">
        <v>2022</v>
      </c>
      <c r="J4583" t="s">
        <v>167</v>
      </c>
      <c r="K4583" t="s">
        <v>39</v>
      </c>
      <c r="L4583" s="127">
        <v>0.19791666666666666</v>
      </c>
      <c r="M4583" t="s">
        <v>28</v>
      </c>
      <c r="N4583" t="s">
        <v>49</v>
      </c>
      <c r="O4583" t="s">
        <v>30</v>
      </c>
      <c r="P4583" t="s">
        <v>31</v>
      </c>
      <c r="Q4583" t="s">
        <v>41</v>
      </c>
      <c r="R4583" t="s">
        <v>33</v>
      </c>
      <c r="S4583" t="s">
        <v>42</v>
      </c>
      <c r="T4583" t="s">
        <v>47</v>
      </c>
      <c r="U4583" s="1" t="s">
        <v>43</v>
      </c>
      <c r="V4583">
        <v>2</v>
      </c>
      <c r="W4583">
        <v>0</v>
      </c>
      <c r="X4583">
        <v>0</v>
      </c>
      <c r="Y4583">
        <v>0</v>
      </c>
      <c r="Z4583">
        <v>2</v>
      </c>
    </row>
    <row r="4584" spans="1:26" x14ac:dyDescent="0.25">
      <c r="A4584">
        <v>107103906</v>
      </c>
      <c r="B4584" t="s">
        <v>81</v>
      </c>
      <c r="C4584" t="s">
        <v>45</v>
      </c>
      <c r="D4584">
        <v>50035549</v>
      </c>
      <c r="E4584">
        <v>50035549</v>
      </c>
      <c r="F4584">
        <v>1.365</v>
      </c>
      <c r="G4584">
        <v>50034158</v>
      </c>
      <c r="H4584">
        <v>0</v>
      </c>
      <c r="I4584">
        <v>2022</v>
      </c>
      <c r="J4584" t="s">
        <v>167</v>
      </c>
      <c r="K4584" t="s">
        <v>48</v>
      </c>
      <c r="L4584" s="127">
        <v>0.76944444444444438</v>
      </c>
      <c r="M4584" t="s">
        <v>28</v>
      </c>
      <c r="N4584" t="s">
        <v>29</v>
      </c>
      <c r="O4584" t="s">
        <v>30</v>
      </c>
      <c r="P4584" t="s">
        <v>31</v>
      </c>
      <c r="Q4584" t="s">
        <v>32</v>
      </c>
      <c r="R4584" t="s">
        <v>33</v>
      </c>
      <c r="S4584" t="s">
        <v>42</v>
      </c>
      <c r="T4584" t="s">
        <v>35</v>
      </c>
      <c r="U4584" s="1" t="s">
        <v>105</v>
      </c>
      <c r="V4584">
        <v>2</v>
      </c>
      <c r="W4584">
        <v>1</v>
      </c>
      <c r="X4584">
        <v>0</v>
      </c>
      <c r="Y4584">
        <v>0</v>
      </c>
      <c r="Z4584">
        <v>0</v>
      </c>
    </row>
    <row r="4585" spans="1:26" x14ac:dyDescent="0.25">
      <c r="A4585">
        <v>107103944</v>
      </c>
      <c r="B4585" t="s">
        <v>81</v>
      </c>
      <c r="C4585" t="s">
        <v>45</v>
      </c>
      <c r="D4585">
        <v>50028612</v>
      </c>
      <c r="E4585">
        <v>50028612</v>
      </c>
      <c r="F4585">
        <v>8.157</v>
      </c>
      <c r="G4585">
        <v>50030911</v>
      </c>
      <c r="H4585">
        <v>0</v>
      </c>
      <c r="I4585">
        <v>2022</v>
      </c>
      <c r="J4585" t="s">
        <v>170</v>
      </c>
      <c r="K4585" t="s">
        <v>55</v>
      </c>
      <c r="L4585" s="127">
        <v>0.29652777777777778</v>
      </c>
      <c r="M4585" t="s">
        <v>28</v>
      </c>
      <c r="N4585" t="s">
        <v>49</v>
      </c>
      <c r="O4585" t="s">
        <v>30</v>
      </c>
      <c r="P4585" t="s">
        <v>31</v>
      </c>
      <c r="Q4585" t="s">
        <v>41</v>
      </c>
      <c r="R4585" t="s">
        <v>33</v>
      </c>
      <c r="S4585" t="s">
        <v>42</v>
      </c>
      <c r="T4585" t="s">
        <v>35</v>
      </c>
      <c r="U4585" s="1" t="s">
        <v>64</v>
      </c>
      <c r="V4585">
        <v>2</v>
      </c>
      <c r="W4585">
        <v>0</v>
      </c>
      <c r="X4585">
        <v>0</v>
      </c>
      <c r="Y4585">
        <v>1</v>
      </c>
      <c r="Z4585">
        <v>0</v>
      </c>
    </row>
    <row r="4586" spans="1:26" x14ac:dyDescent="0.25">
      <c r="A4586">
        <v>107104002</v>
      </c>
      <c r="B4586" t="s">
        <v>25</v>
      </c>
      <c r="C4586" t="s">
        <v>45</v>
      </c>
      <c r="D4586">
        <v>50034930</v>
      </c>
      <c r="E4586">
        <v>40003014</v>
      </c>
      <c r="F4586">
        <v>1.089</v>
      </c>
      <c r="G4586">
        <v>50039686</v>
      </c>
      <c r="H4586">
        <v>0</v>
      </c>
      <c r="I4586">
        <v>2022</v>
      </c>
      <c r="J4586" t="s">
        <v>170</v>
      </c>
      <c r="K4586" t="s">
        <v>39</v>
      </c>
      <c r="L4586" s="127">
        <v>0.33333333333333331</v>
      </c>
      <c r="M4586" t="s">
        <v>28</v>
      </c>
      <c r="N4586" t="s">
        <v>49</v>
      </c>
      <c r="O4586" t="s">
        <v>30</v>
      </c>
      <c r="P4586" t="s">
        <v>68</v>
      </c>
      <c r="Q4586" t="s">
        <v>41</v>
      </c>
      <c r="R4586" t="s">
        <v>33</v>
      </c>
      <c r="S4586" t="s">
        <v>42</v>
      </c>
      <c r="T4586" t="s">
        <v>35</v>
      </c>
      <c r="U4586" s="1" t="s">
        <v>36</v>
      </c>
      <c r="V4586">
        <v>1</v>
      </c>
      <c r="W4586">
        <v>0</v>
      </c>
      <c r="X4586">
        <v>0</v>
      </c>
      <c r="Y4586">
        <v>0</v>
      </c>
      <c r="Z4586">
        <v>0</v>
      </c>
    </row>
    <row r="4587" spans="1:26" x14ac:dyDescent="0.25">
      <c r="A4587">
        <v>107104068</v>
      </c>
      <c r="B4587" t="s">
        <v>81</v>
      </c>
      <c r="C4587" t="s">
        <v>45</v>
      </c>
      <c r="D4587">
        <v>50029513</v>
      </c>
      <c r="E4587">
        <v>40002480</v>
      </c>
      <c r="F4587">
        <v>9.5000000000000001E-2</v>
      </c>
      <c r="G4587">
        <v>50031062</v>
      </c>
      <c r="H4587">
        <v>9.5000000000000001E-2</v>
      </c>
      <c r="I4587">
        <v>2022</v>
      </c>
      <c r="J4587" t="s">
        <v>170</v>
      </c>
      <c r="K4587" t="s">
        <v>58</v>
      </c>
      <c r="L4587" s="127">
        <v>0.42638888888888887</v>
      </c>
      <c r="M4587" t="s">
        <v>28</v>
      </c>
      <c r="N4587" t="s">
        <v>29</v>
      </c>
      <c r="O4587" t="s">
        <v>30</v>
      </c>
      <c r="P4587" t="s">
        <v>31</v>
      </c>
      <c r="Q4587" t="s">
        <v>41</v>
      </c>
      <c r="R4587" t="s">
        <v>33</v>
      </c>
      <c r="S4587" t="s">
        <v>42</v>
      </c>
      <c r="T4587" t="s">
        <v>35</v>
      </c>
      <c r="U4587" s="1" t="s">
        <v>36</v>
      </c>
      <c r="V4587">
        <v>2</v>
      </c>
      <c r="W4587">
        <v>0</v>
      </c>
      <c r="X4587">
        <v>0</v>
      </c>
      <c r="Y4587">
        <v>0</v>
      </c>
      <c r="Z4587">
        <v>0</v>
      </c>
    </row>
    <row r="4588" spans="1:26" x14ac:dyDescent="0.25">
      <c r="A4588">
        <v>107104179</v>
      </c>
      <c r="B4588" t="s">
        <v>81</v>
      </c>
      <c r="C4588" t="s">
        <v>45</v>
      </c>
      <c r="D4588">
        <v>50020528</v>
      </c>
      <c r="E4588">
        <v>40003815</v>
      </c>
      <c r="F4588">
        <v>1.57</v>
      </c>
      <c r="G4588">
        <v>50019453</v>
      </c>
      <c r="H4588">
        <v>0</v>
      </c>
      <c r="I4588">
        <v>2022</v>
      </c>
      <c r="J4588" t="s">
        <v>170</v>
      </c>
      <c r="K4588" t="s">
        <v>58</v>
      </c>
      <c r="L4588" s="127">
        <v>0.54236111111111118</v>
      </c>
      <c r="M4588" t="s">
        <v>28</v>
      </c>
      <c r="N4588" t="s">
        <v>29</v>
      </c>
      <c r="O4588" t="s">
        <v>30</v>
      </c>
      <c r="P4588" t="s">
        <v>31</v>
      </c>
      <c r="Q4588" t="s">
        <v>41</v>
      </c>
      <c r="R4588" t="s">
        <v>33</v>
      </c>
      <c r="S4588" t="s">
        <v>42</v>
      </c>
      <c r="T4588" t="s">
        <v>35</v>
      </c>
      <c r="U4588" s="1" t="s">
        <v>36</v>
      </c>
      <c r="V4588">
        <v>2</v>
      </c>
      <c r="W4588">
        <v>0</v>
      </c>
      <c r="X4588">
        <v>0</v>
      </c>
      <c r="Y4588">
        <v>0</v>
      </c>
      <c r="Z4588">
        <v>0</v>
      </c>
    </row>
    <row r="4589" spans="1:26" x14ac:dyDescent="0.25">
      <c r="A4589">
        <v>107104181</v>
      </c>
      <c r="B4589" t="s">
        <v>81</v>
      </c>
      <c r="C4589" t="s">
        <v>45</v>
      </c>
      <c r="D4589">
        <v>50047986</v>
      </c>
      <c r="E4589">
        <v>50000398</v>
      </c>
      <c r="F4589">
        <v>999.99900000000002</v>
      </c>
      <c r="G4589">
        <v>50000398</v>
      </c>
      <c r="H4589">
        <v>0</v>
      </c>
      <c r="I4589">
        <v>2022</v>
      </c>
      <c r="J4589" t="s">
        <v>170</v>
      </c>
      <c r="K4589" t="s">
        <v>60</v>
      </c>
      <c r="L4589" s="127">
        <v>0.57152777777777775</v>
      </c>
      <c r="M4589" t="s">
        <v>28</v>
      </c>
      <c r="N4589" t="s">
        <v>29</v>
      </c>
      <c r="O4589" t="s">
        <v>30</v>
      </c>
      <c r="P4589" t="s">
        <v>54</v>
      </c>
      <c r="Q4589" t="s">
        <v>41</v>
      </c>
      <c r="R4589" t="s">
        <v>33</v>
      </c>
      <c r="S4589" t="s">
        <v>42</v>
      </c>
      <c r="T4589" t="s">
        <v>35</v>
      </c>
      <c r="U4589" s="1" t="s">
        <v>36</v>
      </c>
      <c r="V4589">
        <v>2</v>
      </c>
      <c r="W4589">
        <v>0</v>
      </c>
      <c r="X4589">
        <v>0</v>
      </c>
      <c r="Y4589">
        <v>0</v>
      </c>
      <c r="Z4589">
        <v>0</v>
      </c>
    </row>
    <row r="4590" spans="1:26" x14ac:dyDescent="0.25">
      <c r="A4590">
        <v>107104208</v>
      </c>
      <c r="B4590" t="s">
        <v>238</v>
      </c>
      <c r="C4590" t="s">
        <v>38</v>
      </c>
      <c r="D4590">
        <v>20000052</v>
      </c>
      <c r="E4590">
        <v>20000052</v>
      </c>
      <c r="F4590">
        <v>1.9550000000000001</v>
      </c>
      <c r="G4590">
        <v>50030974</v>
      </c>
      <c r="H4590">
        <v>0.2</v>
      </c>
      <c r="I4590">
        <v>2022</v>
      </c>
      <c r="J4590" t="s">
        <v>162</v>
      </c>
      <c r="K4590" t="s">
        <v>27</v>
      </c>
      <c r="L4590" s="127">
        <v>0.31111111111111112</v>
      </c>
      <c r="M4590" t="s">
        <v>28</v>
      </c>
      <c r="N4590" t="s">
        <v>49</v>
      </c>
      <c r="O4590" t="s">
        <v>30</v>
      </c>
      <c r="P4590" t="s">
        <v>54</v>
      </c>
      <c r="Q4590" t="s">
        <v>62</v>
      </c>
      <c r="R4590" t="s">
        <v>33</v>
      </c>
      <c r="S4590" t="s">
        <v>34</v>
      </c>
      <c r="T4590" t="s">
        <v>74</v>
      </c>
      <c r="U4590" s="1" t="s">
        <v>36</v>
      </c>
      <c r="V4590">
        <v>2</v>
      </c>
      <c r="W4590">
        <v>0</v>
      </c>
      <c r="X4590">
        <v>0</v>
      </c>
      <c r="Y4590">
        <v>0</v>
      </c>
      <c r="Z4590">
        <v>0</v>
      </c>
    </row>
    <row r="4591" spans="1:26" x14ac:dyDescent="0.25">
      <c r="A4591">
        <v>107104291</v>
      </c>
      <c r="B4591" t="s">
        <v>96</v>
      </c>
      <c r="C4591" t="s">
        <v>45</v>
      </c>
      <c r="D4591">
        <v>50019687</v>
      </c>
      <c r="E4591">
        <v>50019687</v>
      </c>
      <c r="F4591">
        <v>1.347</v>
      </c>
      <c r="G4591">
        <v>50040878</v>
      </c>
      <c r="H4591">
        <v>0</v>
      </c>
      <c r="I4591">
        <v>2022</v>
      </c>
      <c r="J4591" t="s">
        <v>170</v>
      </c>
      <c r="K4591" t="s">
        <v>55</v>
      </c>
      <c r="L4591" s="127">
        <v>0.3430555555555555</v>
      </c>
      <c r="M4591" t="s">
        <v>28</v>
      </c>
      <c r="N4591" t="s">
        <v>29</v>
      </c>
      <c r="O4591" t="s">
        <v>30</v>
      </c>
      <c r="P4591" t="s">
        <v>54</v>
      </c>
      <c r="Q4591" t="s">
        <v>41</v>
      </c>
      <c r="R4591" t="s">
        <v>50</v>
      </c>
      <c r="S4591" t="s">
        <v>42</v>
      </c>
      <c r="T4591" t="s">
        <v>35</v>
      </c>
      <c r="U4591" s="1" t="s">
        <v>36</v>
      </c>
      <c r="V4591">
        <v>5</v>
      </c>
      <c r="W4591">
        <v>0</v>
      </c>
      <c r="X4591">
        <v>0</v>
      </c>
      <c r="Y4591">
        <v>0</v>
      </c>
      <c r="Z4591">
        <v>0</v>
      </c>
    </row>
    <row r="4592" spans="1:26" x14ac:dyDescent="0.25">
      <c r="A4592">
        <v>107104331</v>
      </c>
      <c r="B4592" t="s">
        <v>96</v>
      </c>
      <c r="C4592" t="s">
        <v>45</v>
      </c>
      <c r="D4592">
        <v>50019012</v>
      </c>
      <c r="E4592">
        <v>40001770</v>
      </c>
      <c r="F4592">
        <v>0.71</v>
      </c>
      <c r="G4592">
        <v>50010970</v>
      </c>
      <c r="H4592">
        <v>4.7E-2</v>
      </c>
      <c r="I4592">
        <v>2022</v>
      </c>
      <c r="J4592" t="s">
        <v>170</v>
      </c>
      <c r="K4592" t="s">
        <v>58</v>
      </c>
      <c r="L4592" s="127">
        <v>0.97152777777777777</v>
      </c>
      <c r="M4592" t="s">
        <v>40</v>
      </c>
      <c r="N4592" t="s">
        <v>29</v>
      </c>
      <c r="O4592" t="s">
        <v>30</v>
      </c>
      <c r="P4592" t="s">
        <v>68</v>
      </c>
      <c r="Q4592" t="s">
        <v>41</v>
      </c>
      <c r="R4592" t="s">
        <v>33</v>
      </c>
      <c r="S4592" t="s">
        <v>42</v>
      </c>
      <c r="T4592" t="s">
        <v>47</v>
      </c>
      <c r="U4592" s="1" t="s">
        <v>36</v>
      </c>
      <c r="V4592">
        <v>3</v>
      </c>
      <c r="W4592">
        <v>0</v>
      </c>
      <c r="X4592">
        <v>0</v>
      </c>
      <c r="Y4592">
        <v>0</v>
      </c>
      <c r="Z4592">
        <v>0</v>
      </c>
    </row>
    <row r="4593" spans="1:26" x14ac:dyDescent="0.25">
      <c r="A4593">
        <v>107104349</v>
      </c>
      <c r="B4593" t="s">
        <v>96</v>
      </c>
      <c r="C4593" t="s">
        <v>45</v>
      </c>
      <c r="D4593">
        <v>50005207</v>
      </c>
      <c r="E4593">
        <v>50005207</v>
      </c>
      <c r="F4593">
        <v>0.55900000000000005</v>
      </c>
      <c r="G4593">
        <v>50032715</v>
      </c>
      <c r="H4593">
        <v>1.9E-2</v>
      </c>
      <c r="I4593">
        <v>2022</v>
      </c>
      <c r="J4593" t="s">
        <v>170</v>
      </c>
      <c r="K4593" t="s">
        <v>53</v>
      </c>
      <c r="L4593" s="127">
        <v>0.65069444444444446</v>
      </c>
      <c r="M4593" t="s">
        <v>28</v>
      </c>
      <c r="N4593" t="s">
        <v>49</v>
      </c>
      <c r="O4593" t="s">
        <v>30</v>
      </c>
      <c r="P4593" t="s">
        <v>68</v>
      </c>
      <c r="Q4593" t="s">
        <v>41</v>
      </c>
      <c r="R4593" t="s">
        <v>33</v>
      </c>
      <c r="S4593" t="s">
        <v>42</v>
      </c>
      <c r="T4593" t="s">
        <v>35</v>
      </c>
      <c r="U4593" s="1" t="s">
        <v>43</v>
      </c>
      <c r="V4593">
        <v>4</v>
      </c>
      <c r="W4593">
        <v>0</v>
      </c>
      <c r="X4593">
        <v>0</v>
      </c>
      <c r="Y4593">
        <v>0</v>
      </c>
      <c r="Z4593">
        <v>1</v>
      </c>
    </row>
    <row r="4594" spans="1:26" x14ac:dyDescent="0.25">
      <c r="A4594">
        <v>107104437</v>
      </c>
      <c r="B4594" t="s">
        <v>147</v>
      </c>
      <c r="C4594" t="s">
        <v>38</v>
      </c>
      <c r="D4594">
        <v>20000017</v>
      </c>
      <c r="E4594">
        <v>20000017</v>
      </c>
      <c r="F4594">
        <v>42.697000000000003</v>
      </c>
      <c r="G4594">
        <v>50012516</v>
      </c>
      <c r="H4594">
        <v>0.16</v>
      </c>
      <c r="I4594">
        <v>2022</v>
      </c>
      <c r="J4594" t="s">
        <v>167</v>
      </c>
      <c r="K4594" t="s">
        <v>55</v>
      </c>
      <c r="L4594" s="127">
        <v>0.65416666666666667</v>
      </c>
      <c r="M4594" t="s">
        <v>28</v>
      </c>
      <c r="N4594" t="s">
        <v>49</v>
      </c>
      <c r="O4594" t="s">
        <v>30</v>
      </c>
      <c r="P4594" t="s">
        <v>68</v>
      </c>
      <c r="Q4594" t="s">
        <v>41</v>
      </c>
      <c r="R4594" t="s">
        <v>33</v>
      </c>
      <c r="S4594" t="s">
        <v>42</v>
      </c>
      <c r="T4594" t="s">
        <v>35</v>
      </c>
      <c r="U4594" s="1" t="s">
        <v>36</v>
      </c>
      <c r="V4594">
        <v>2</v>
      </c>
      <c r="W4594">
        <v>0</v>
      </c>
      <c r="X4594">
        <v>0</v>
      </c>
      <c r="Y4594">
        <v>0</v>
      </c>
      <c r="Z4594">
        <v>0</v>
      </c>
    </row>
    <row r="4595" spans="1:26" x14ac:dyDescent="0.25">
      <c r="A4595">
        <v>107104554</v>
      </c>
      <c r="B4595" t="s">
        <v>100</v>
      </c>
      <c r="C4595" t="s">
        <v>45</v>
      </c>
      <c r="D4595">
        <v>50009511</v>
      </c>
      <c r="E4595">
        <v>50009511</v>
      </c>
      <c r="F4595">
        <v>0.12</v>
      </c>
      <c r="G4595">
        <v>50018682</v>
      </c>
      <c r="H4595">
        <v>0</v>
      </c>
      <c r="I4595">
        <v>2022</v>
      </c>
      <c r="J4595" t="s">
        <v>167</v>
      </c>
      <c r="K4595" t="s">
        <v>58</v>
      </c>
      <c r="L4595" s="127">
        <v>0.60138888888888886</v>
      </c>
      <c r="M4595" t="s">
        <v>40</v>
      </c>
      <c r="N4595" t="s">
        <v>29</v>
      </c>
      <c r="O4595" t="s">
        <v>30</v>
      </c>
      <c r="P4595" t="s">
        <v>31</v>
      </c>
      <c r="Q4595" t="s">
        <v>41</v>
      </c>
      <c r="R4595" t="s">
        <v>50</v>
      </c>
      <c r="S4595" t="s">
        <v>42</v>
      </c>
      <c r="T4595" t="s">
        <v>35</v>
      </c>
      <c r="U4595" s="1" t="s">
        <v>36</v>
      </c>
      <c r="V4595">
        <v>3</v>
      </c>
      <c r="W4595">
        <v>0</v>
      </c>
      <c r="X4595">
        <v>0</v>
      </c>
      <c r="Y4595">
        <v>0</v>
      </c>
      <c r="Z4595">
        <v>0</v>
      </c>
    </row>
    <row r="4596" spans="1:26" x14ac:dyDescent="0.25">
      <c r="A4596">
        <v>107104651</v>
      </c>
      <c r="B4596" t="s">
        <v>37</v>
      </c>
      <c r="C4596" t="s">
        <v>38</v>
      </c>
      <c r="D4596">
        <v>20000070</v>
      </c>
      <c r="E4596">
        <v>20000070</v>
      </c>
      <c r="F4596">
        <v>15.202999999999999</v>
      </c>
      <c r="G4596">
        <v>50027622</v>
      </c>
      <c r="H4596">
        <v>3.5999999999999997E-2</v>
      </c>
      <c r="I4596">
        <v>2022</v>
      </c>
      <c r="J4596" t="s">
        <v>170</v>
      </c>
      <c r="K4596" t="s">
        <v>55</v>
      </c>
      <c r="L4596" s="127">
        <v>0.47430555555555554</v>
      </c>
      <c r="M4596" t="s">
        <v>28</v>
      </c>
      <c r="N4596" t="s">
        <v>49</v>
      </c>
      <c r="O4596" t="s">
        <v>30</v>
      </c>
      <c r="P4596" t="s">
        <v>68</v>
      </c>
      <c r="Q4596" t="s">
        <v>41</v>
      </c>
      <c r="R4596" t="s">
        <v>33</v>
      </c>
      <c r="S4596" t="s">
        <v>42</v>
      </c>
      <c r="T4596" t="s">
        <v>35</v>
      </c>
      <c r="U4596" s="1" t="s">
        <v>36</v>
      </c>
      <c r="V4596">
        <v>2</v>
      </c>
      <c r="W4596">
        <v>0</v>
      </c>
      <c r="X4596">
        <v>0</v>
      </c>
      <c r="Y4596">
        <v>0</v>
      </c>
      <c r="Z4596">
        <v>0</v>
      </c>
    </row>
    <row r="4597" spans="1:26" x14ac:dyDescent="0.25">
      <c r="A4597">
        <v>107104764</v>
      </c>
      <c r="B4597" t="s">
        <v>25</v>
      </c>
      <c r="C4597" t="s">
        <v>45</v>
      </c>
      <c r="D4597">
        <v>50031853</v>
      </c>
      <c r="E4597">
        <v>40001728</v>
      </c>
      <c r="F4597">
        <v>3.593</v>
      </c>
      <c r="G4597">
        <v>50002997</v>
      </c>
      <c r="H4597">
        <v>3.6999999999999998E-2</v>
      </c>
      <c r="I4597">
        <v>2022</v>
      </c>
      <c r="J4597" t="s">
        <v>170</v>
      </c>
      <c r="K4597" t="s">
        <v>55</v>
      </c>
      <c r="L4597" s="127">
        <v>0.98125000000000007</v>
      </c>
      <c r="M4597" t="s">
        <v>28</v>
      </c>
      <c r="N4597" t="s">
        <v>49</v>
      </c>
      <c r="O4597" t="s">
        <v>30</v>
      </c>
      <c r="P4597" t="s">
        <v>54</v>
      </c>
      <c r="Q4597" t="s">
        <v>41</v>
      </c>
      <c r="R4597" t="s">
        <v>33</v>
      </c>
      <c r="S4597" t="s">
        <v>42</v>
      </c>
      <c r="T4597" t="s">
        <v>47</v>
      </c>
      <c r="U4597" s="1" t="s">
        <v>36</v>
      </c>
      <c r="V4597">
        <v>2</v>
      </c>
      <c r="W4597">
        <v>0</v>
      </c>
      <c r="X4597">
        <v>0</v>
      </c>
      <c r="Y4597">
        <v>0</v>
      </c>
      <c r="Z4597">
        <v>0</v>
      </c>
    </row>
    <row r="4598" spans="1:26" x14ac:dyDescent="0.25">
      <c r="A4598">
        <v>107104858</v>
      </c>
      <c r="B4598" t="s">
        <v>104</v>
      </c>
      <c r="C4598" t="s">
        <v>65</v>
      </c>
      <c r="D4598">
        <v>10000026</v>
      </c>
      <c r="E4598">
        <v>10000026</v>
      </c>
      <c r="F4598">
        <v>1.5109999999999999</v>
      </c>
      <c r="G4598">
        <v>200430</v>
      </c>
      <c r="H4598">
        <v>1</v>
      </c>
      <c r="I4598">
        <v>2022</v>
      </c>
      <c r="J4598" t="s">
        <v>170</v>
      </c>
      <c r="K4598" t="s">
        <v>55</v>
      </c>
      <c r="L4598" s="127">
        <v>0.74444444444444446</v>
      </c>
      <c r="M4598" t="s">
        <v>28</v>
      </c>
      <c r="N4598" t="s">
        <v>49</v>
      </c>
      <c r="O4598" t="s">
        <v>30</v>
      </c>
      <c r="P4598" t="s">
        <v>54</v>
      </c>
      <c r="Q4598" t="s">
        <v>41</v>
      </c>
      <c r="R4598" t="s">
        <v>33</v>
      </c>
      <c r="S4598" t="s">
        <v>42</v>
      </c>
      <c r="T4598" t="s">
        <v>35</v>
      </c>
      <c r="U4598" s="1" t="s">
        <v>36</v>
      </c>
      <c r="V4598">
        <v>3</v>
      </c>
      <c r="W4598">
        <v>0</v>
      </c>
      <c r="X4598">
        <v>0</v>
      </c>
      <c r="Y4598">
        <v>0</v>
      </c>
      <c r="Z4598">
        <v>0</v>
      </c>
    </row>
    <row r="4599" spans="1:26" x14ac:dyDescent="0.25">
      <c r="A4599">
        <v>107104881</v>
      </c>
      <c r="B4599" t="s">
        <v>107</v>
      </c>
      <c r="C4599" t="s">
        <v>67</v>
      </c>
      <c r="D4599">
        <v>30000279</v>
      </c>
      <c r="E4599">
        <v>30000279</v>
      </c>
      <c r="F4599">
        <v>18.091000000000001</v>
      </c>
      <c r="G4599">
        <v>40001463</v>
      </c>
      <c r="H4599">
        <v>0</v>
      </c>
      <c r="I4599">
        <v>2022</v>
      </c>
      <c r="J4599" t="s">
        <v>167</v>
      </c>
      <c r="K4599" t="s">
        <v>48</v>
      </c>
      <c r="L4599" s="127">
        <v>0.6875</v>
      </c>
      <c r="M4599" t="s">
        <v>28</v>
      </c>
      <c r="N4599" t="s">
        <v>49</v>
      </c>
      <c r="O4599" t="s">
        <v>30</v>
      </c>
      <c r="P4599" t="s">
        <v>54</v>
      </c>
      <c r="Q4599" t="s">
        <v>41</v>
      </c>
      <c r="R4599" t="s">
        <v>50</v>
      </c>
      <c r="S4599" t="s">
        <v>42</v>
      </c>
      <c r="T4599" t="s">
        <v>35</v>
      </c>
      <c r="U4599" s="1" t="s">
        <v>43</v>
      </c>
      <c r="V4599">
        <v>1</v>
      </c>
      <c r="W4599">
        <v>0</v>
      </c>
      <c r="X4599">
        <v>0</v>
      </c>
      <c r="Y4599">
        <v>0</v>
      </c>
      <c r="Z4599">
        <v>1</v>
      </c>
    </row>
    <row r="4600" spans="1:26" x14ac:dyDescent="0.25">
      <c r="A4600">
        <v>107104895</v>
      </c>
      <c r="B4600" t="s">
        <v>104</v>
      </c>
      <c r="C4600" t="s">
        <v>65</v>
      </c>
      <c r="D4600">
        <v>10000026</v>
      </c>
      <c r="E4600">
        <v>10000026</v>
      </c>
      <c r="F4600">
        <v>3.718</v>
      </c>
      <c r="G4600">
        <v>200450</v>
      </c>
      <c r="H4600">
        <v>0.8</v>
      </c>
      <c r="I4600">
        <v>2022</v>
      </c>
      <c r="J4600" t="s">
        <v>170</v>
      </c>
      <c r="K4600" t="s">
        <v>55</v>
      </c>
      <c r="L4600" s="127">
        <v>0.61319444444444449</v>
      </c>
      <c r="M4600" t="s">
        <v>28</v>
      </c>
      <c r="N4600" t="s">
        <v>49</v>
      </c>
      <c r="O4600" t="s">
        <v>30</v>
      </c>
      <c r="P4600" t="s">
        <v>31</v>
      </c>
      <c r="Q4600" t="s">
        <v>41</v>
      </c>
      <c r="R4600" t="s">
        <v>33</v>
      </c>
      <c r="S4600" t="s">
        <v>42</v>
      </c>
      <c r="T4600" t="s">
        <v>35</v>
      </c>
      <c r="U4600" s="1" t="s">
        <v>43</v>
      </c>
      <c r="V4600">
        <v>8</v>
      </c>
      <c r="W4600">
        <v>0</v>
      </c>
      <c r="X4600">
        <v>0</v>
      </c>
      <c r="Y4600">
        <v>0</v>
      </c>
      <c r="Z4600">
        <v>1</v>
      </c>
    </row>
    <row r="4601" spans="1:26" x14ac:dyDescent="0.25">
      <c r="A4601">
        <v>107104912</v>
      </c>
      <c r="B4601" t="s">
        <v>112</v>
      </c>
      <c r="C4601" t="s">
        <v>65</v>
      </c>
      <c r="D4601">
        <v>10000095</v>
      </c>
      <c r="E4601">
        <v>10000095</v>
      </c>
      <c r="F4601">
        <v>3.089</v>
      </c>
      <c r="G4601">
        <v>40001793</v>
      </c>
      <c r="H4601">
        <v>0.3</v>
      </c>
      <c r="I4601">
        <v>2022</v>
      </c>
      <c r="J4601" t="s">
        <v>170</v>
      </c>
      <c r="K4601" t="s">
        <v>58</v>
      </c>
      <c r="L4601" s="127">
        <v>0.49236111111111108</v>
      </c>
      <c r="M4601" t="s">
        <v>28</v>
      </c>
      <c r="N4601" t="s">
        <v>49</v>
      </c>
      <c r="O4601" t="s">
        <v>30</v>
      </c>
      <c r="P4601" t="s">
        <v>31</v>
      </c>
      <c r="Q4601" t="s">
        <v>41</v>
      </c>
      <c r="R4601" t="s">
        <v>33</v>
      </c>
      <c r="S4601" t="s">
        <v>42</v>
      </c>
      <c r="T4601" t="s">
        <v>35</v>
      </c>
      <c r="U4601" s="1" t="s">
        <v>43</v>
      </c>
      <c r="V4601">
        <v>4</v>
      </c>
      <c r="W4601">
        <v>0</v>
      </c>
      <c r="X4601">
        <v>0</v>
      </c>
      <c r="Y4601">
        <v>0</v>
      </c>
      <c r="Z4601">
        <v>2</v>
      </c>
    </row>
    <row r="4602" spans="1:26" x14ac:dyDescent="0.25">
      <c r="A4602">
        <v>107104921</v>
      </c>
      <c r="B4602" t="s">
        <v>86</v>
      </c>
      <c r="C4602" t="s">
        <v>65</v>
      </c>
      <c r="D4602">
        <v>10000026</v>
      </c>
      <c r="E4602">
        <v>10000026</v>
      </c>
      <c r="F4602">
        <v>28.158999999999999</v>
      </c>
      <c r="G4602">
        <v>30000280</v>
      </c>
      <c r="H4602">
        <v>0.1</v>
      </c>
      <c r="I4602">
        <v>2022</v>
      </c>
      <c r="J4602" t="s">
        <v>170</v>
      </c>
      <c r="K4602" t="s">
        <v>39</v>
      </c>
      <c r="L4602" s="127">
        <v>0.32291666666666669</v>
      </c>
      <c r="M4602" t="s">
        <v>28</v>
      </c>
      <c r="N4602" t="s">
        <v>49</v>
      </c>
      <c r="O4602" t="s">
        <v>30</v>
      </c>
      <c r="P4602" t="s">
        <v>31</v>
      </c>
      <c r="Q4602" t="s">
        <v>32</v>
      </c>
      <c r="R4602" t="s">
        <v>84</v>
      </c>
      <c r="S4602" t="s">
        <v>42</v>
      </c>
      <c r="T4602" t="s">
        <v>35</v>
      </c>
      <c r="U4602" s="1" t="s">
        <v>36</v>
      </c>
      <c r="V4602">
        <v>5</v>
      </c>
      <c r="W4602">
        <v>0</v>
      </c>
      <c r="X4602">
        <v>0</v>
      </c>
      <c r="Y4602">
        <v>0</v>
      </c>
      <c r="Z4602">
        <v>0</v>
      </c>
    </row>
    <row r="4603" spans="1:26" x14ac:dyDescent="0.25">
      <c r="A4603">
        <v>107104941</v>
      </c>
      <c r="B4603" t="s">
        <v>112</v>
      </c>
      <c r="C4603" t="s">
        <v>65</v>
      </c>
      <c r="D4603">
        <v>10000095</v>
      </c>
      <c r="E4603">
        <v>10000095</v>
      </c>
      <c r="F4603">
        <v>8.1470000000000002</v>
      </c>
      <c r="G4603">
        <v>40001709</v>
      </c>
      <c r="H4603">
        <v>0.3</v>
      </c>
      <c r="I4603">
        <v>2022</v>
      </c>
      <c r="J4603" t="s">
        <v>170</v>
      </c>
      <c r="K4603" t="s">
        <v>48</v>
      </c>
      <c r="L4603" s="127">
        <v>8.0555555555555561E-2</v>
      </c>
      <c r="M4603" t="s">
        <v>28</v>
      </c>
      <c r="N4603" t="s">
        <v>49</v>
      </c>
      <c r="O4603" t="s">
        <v>30</v>
      </c>
      <c r="P4603" t="s">
        <v>31</v>
      </c>
      <c r="Q4603" t="s">
        <v>41</v>
      </c>
      <c r="R4603" t="s">
        <v>33</v>
      </c>
      <c r="S4603" t="s">
        <v>42</v>
      </c>
      <c r="T4603" t="s">
        <v>47</v>
      </c>
      <c r="U4603" s="1" t="s">
        <v>64</v>
      </c>
      <c r="V4603">
        <v>2</v>
      </c>
      <c r="W4603">
        <v>0</v>
      </c>
      <c r="X4603">
        <v>0</v>
      </c>
      <c r="Y4603">
        <v>1</v>
      </c>
      <c r="Z4603">
        <v>0</v>
      </c>
    </row>
    <row r="4604" spans="1:26" x14ac:dyDescent="0.25">
      <c r="A4604">
        <v>107104957</v>
      </c>
      <c r="B4604" t="s">
        <v>25</v>
      </c>
      <c r="C4604" t="s">
        <v>65</v>
      </c>
      <c r="D4604">
        <v>10000040</v>
      </c>
      <c r="E4604">
        <v>10000040</v>
      </c>
      <c r="F4604">
        <v>1.484</v>
      </c>
      <c r="G4604">
        <v>40001002</v>
      </c>
      <c r="H4604">
        <v>0.71</v>
      </c>
      <c r="I4604">
        <v>2022</v>
      </c>
      <c r="J4604" t="s">
        <v>170</v>
      </c>
      <c r="K4604" t="s">
        <v>58</v>
      </c>
      <c r="L4604" s="127">
        <v>0.12638888888888888</v>
      </c>
      <c r="M4604" t="s">
        <v>28</v>
      </c>
      <c r="N4604" t="s">
        <v>49</v>
      </c>
      <c r="O4604" t="s">
        <v>30</v>
      </c>
      <c r="P4604" t="s">
        <v>31</v>
      </c>
      <c r="Q4604" t="s">
        <v>41</v>
      </c>
      <c r="R4604" t="s">
        <v>33</v>
      </c>
      <c r="S4604" t="s">
        <v>42</v>
      </c>
      <c r="T4604" t="s">
        <v>47</v>
      </c>
      <c r="U4604" s="1" t="s">
        <v>36</v>
      </c>
      <c r="V4604">
        <v>2</v>
      </c>
      <c r="W4604">
        <v>0</v>
      </c>
      <c r="X4604">
        <v>0</v>
      </c>
      <c r="Y4604">
        <v>0</v>
      </c>
      <c r="Z4604">
        <v>0</v>
      </c>
    </row>
    <row r="4605" spans="1:26" x14ac:dyDescent="0.25">
      <c r="A4605">
        <v>107104982</v>
      </c>
      <c r="B4605" t="s">
        <v>164</v>
      </c>
      <c r="C4605" t="s">
        <v>38</v>
      </c>
      <c r="D4605">
        <v>20000421</v>
      </c>
      <c r="E4605">
        <v>20000421</v>
      </c>
      <c r="F4605">
        <v>21.942</v>
      </c>
      <c r="G4605">
        <v>40001116</v>
      </c>
      <c r="H4605">
        <v>1.9E-2</v>
      </c>
      <c r="I4605">
        <v>2022</v>
      </c>
      <c r="J4605" t="s">
        <v>170</v>
      </c>
      <c r="K4605" t="s">
        <v>58</v>
      </c>
      <c r="L4605" s="127">
        <v>0.35347222222222219</v>
      </c>
      <c r="M4605" t="s">
        <v>28</v>
      </c>
      <c r="N4605" t="s">
        <v>29</v>
      </c>
      <c r="O4605" t="s">
        <v>30</v>
      </c>
      <c r="P4605" t="s">
        <v>54</v>
      </c>
      <c r="Q4605" t="s">
        <v>41</v>
      </c>
      <c r="R4605" t="s">
        <v>33</v>
      </c>
      <c r="S4605" t="s">
        <v>42</v>
      </c>
      <c r="T4605" t="s">
        <v>35</v>
      </c>
      <c r="U4605" s="1" t="s">
        <v>36</v>
      </c>
      <c r="V4605">
        <v>2</v>
      </c>
      <c r="W4605">
        <v>0</v>
      </c>
      <c r="X4605">
        <v>0</v>
      </c>
      <c r="Y4605">
        <v>0</v>
      </c>
      <c r="Z4605">
        <v>0</v>
      </c>
    </row>
    <row r="4606" spans="1:26" x14ac:dyDescent="0.25">
      <c r="A4606">
        <v>107105020</v>
      </c>
      <c r="B4606" t="s">
        <v>239</v>
      </c>
      <c r="C4606" t="s">
        <v>67</v>
      </c>
      <c r="D4606">
        <v>30000069</v>
      </c>
      <c r="E4606">
        <v>30000069</v>
      </c>
      <c r="F4606">
        <v>0.02</v>
      </c>
      <c r="G4606">
        <v>40001115</v>
      </c>
      <c r="H4606">
        <v>0.1</v>
      </c>
      <c r="I4606">
        <v>2022</v>
      </c>
      <c r="J4606" t="s">
        <v>170</v>
      </c>
      <c r="K4606" t="s">
        <v>48</v>
      </c>
      <c r="L4606" s="127">
        <v>0.85555555555555562</v>
      </c>
      <c r="M4606" t="s">
        <v>28</v>
      </c>
      <c r="N4606" t="s">
        <v>29</v>
      </c>
      <c r="O4606" t="s">
        <v>30</v>
      </c>
      <c r="P4606" t="s">
        <v>54</v>
      </c>
      <c r="Q4606" t="s">
        <v>41</v>
      </c>
      <c r="R4606" t="s">
        <v>33</v>
      </c>
      <c r="S4606" t="s">
        <v>42</v>
      </c>
      <c r="T4606" t="s">
        <v>57</v>
      </c>
      <c r="U4606" s="1" t="s">
        <v>36</v>
      </c>
      <c r="V4606">
        <v>1</v>
      </c>
      <c r="W4606">
        <v>0</v>
      </c>
      <c r="X4606">
        <v>0</v>
      </c>
      <c r="Y4606">
        <v>0</v>
      </c>
      <c r="Z4606">
        <v>0</v>
      </c>
    </row>
    <row r="4607" spans="1:26" x14ac:dyDescent="0.25">
      <c r="A4607">
        <v>107105025</v>
      </c>
      <c r="B4607" t="s">
        <v>25</v>
      </c>
      <c r="C4607" t="s">
        <v>65</v>
      </c>
      <c r="D4607">
        <v>10000040</v>
      </c>
      <c r="E4607">
        <v>10000040</v>
      </c>
      <c r="F4607">
        <v>999.99900000000002</v>
      </c>
      <c r="G4607">
        <v>203081</v>
      </c>
      <c r="H4607">
        <v>0.1</v>
      </c>
      <c r="I4607">
        <v>2022</v>
      </c>
      <c r="J4607" t="s">
        <v>170</v>
      </c>
      <c r="K4607" t="s">
        <v>58</v>
      </c>
      <c r="L4607" s="127">
        <v>0.63124999999999998</v>
      </c>
      <c r="M4607" t="s">
        <v>28</v>
      </c>
      <c r="N4607" t="s">
        <v>29</v>
      </c>
      <c r="O4607" t="s">
        <v>30</v>
      </c>
      <c r="P4607" t="s">
        <v>31</v>
      </c>
      <c r="Q4607" t="s">
        <v>41</v>
      </c>
      <c r="R4607" t="s">
        <v>33</v>
      </c>
      <c r="S4607" t="s">
        <v>42</v>
      </c>
      <c r="T4607" t="s">
        <v>35</v>
      </c>
      <c r="U4607" s="1" t="s">
        <v>43</v>
      </c>
      <c r="V4607">
        <v>4</v>
      </c>
      <c r="W4607">
        <v>0</v>
      </c>
      <c r="X4607">
        <v>0</v>
      </c>
      <c r="Y4607">
        <v>0</v>
      </c>
      <c r="Z4607">
        <v>1</v>
      </c>
    </row>
    <row r="4608" spans="1:26" x14ac:dyDescent="0.25">
      <c r="A4608">
        <v>107105026</v>
      </c>
      <c r="B4608" t="s">
        <v>104</v>
      </c>
      <c r="C4608" t="s">
        <v>65</v>
      </c>
      <c r="D4608">
        <v>10000026</v>
      </c>
      <c r="E4608">
        <v>10000026</v>
      </c>
      <c r="F4608">
        <v>0</v>
      </c>
      <c r="G4608">
        <v>30000280</v>
      </c>
      <c r="H4608">
        <v>1</v>
      </c>
      <c r="I4608">
        <v>2022</v>
      </c>
      <c r="J4608" t="s">
        <v>170</v>
      </c>
      <c r="K4608" t="s">
        <v>58</v>
      </c>
      <c r="L4608" s="127">
        <v>0.59236111111111112</v>
      </c>
      <c r="M4608" t="s">
        <v>28</v>
      </c>
      <c r="N4608" t="s">
        <v>49</v>
      </c>
      <c r="O4608" t="s">
        <v>30</v>
      </c>
      <c r="P4608" t="s">
        <v>31</v>
      </c>
      <c r="Q4608" t="s">
        <v>41</v>
      </c>
      <c r="R4608" t="s">
        <v>33</v>
      </c>
      <c r="S4608" t="s">
        <v>42</v>
      </c>
      <c r="T4608" t="s">
        <v>35</v>
      </c>
      <c r="U4608" s="1" t="s">
        <v>43</v>
      </c>
      <c r="V4608">
        <v>6</v>
      </c>
      <c r="W4608">
        <v>0</v>
      </c>
      <c r="X4608">
        <v>0</v>
      </c>
      <c r="Y4608">
        <v>0</v>
      </c>
      <c r="Z4608">
        <v>1</v>
      </c>
    </row>
    <row r="4609" spans="1:26" x14ac:dyDescent="0.25">
      <c r="A4609">
        <v>107105060</v>
      </c>
      <c r="B4609" t="s">
        <v>104</v>
      </c>
      <c r="C4609" t="s">
        <v>65</v>
      </c>
      <c r="D4609">
        <v>10000026</v>
      </c>
      <c r="E4609">
        <v>10000026</v>
      </c>
      <c r="F4609">
        <v>14.664</v>
      </c>
      <c r="G4609">
        <v>20000025</v>
      </c>
      <c r="H4609">
        <v>1</v>
      </c>
      <c r="I4609">
        <v>2022</v>
      </c>
      <c r="J4609" t="s">
        <v>170</v>
      </c>
      <c r="K4609" t="s">
        <v>58</v>
      </c>
      <c r="L4609" s="127">
        <v>0.5</v>
      </c>
      <c r="M4609" t="s">
        <v>28</v>
      </c>
      <c r="N4609" t="s">
        <v>49</v>
      </c>
      <c r="O4609" t="s">
        <v>30</v>
      </c>
      <c r="P4609" t="s">
        <v>31</v>
      </c>
      <c r="Q4609" t="s">
        <v>41</v>
      </c>
      <c r="R4609" t="s">
        <v>33</v>
      </c>
      <c r="S4609" t="s">
        <v>42</v>
      </c>
      <c r="T4609" t="s">
        <v>35</v>
      </c>
      <c r="U4609" s="1" t="s">
        <v>36</v>
      </c>
      <c r="V4609">
        <v>6</v>
      </c>
      <c r="W4609">
        <v>0</v>
      </c>
      <c r="X4609">
        <v>0</v>
      </c>
      <c r="Y4609">
        <v>0</v>
      </c>
      <c r="Z4609">
        <v>0</v>
      </c>
    </row>
    <row r="4610" spans="1:26" x14ac:dyDescent="0.25">
      <c r="A4610">
        <v>107105135</v>
      </c>
      <c r="B4610" t="s">
        <v>25</v>
      </c>
      <c r="C4610" t="s">
        <v>65</v>
      </c>
      <c r="D4610">
        <v>10000040</v>
      </c>
      <c r="E4610">
        <v>10000040</v>
      </c>
      <c r="F4610">
        <v>0.5</v>
      </c>
      <c r="G4610">
        <v>40003015</v>
      </c>
      <c r="H4610">
        <v>0.5</v>
      </c>
      <c r="I4610">
        <v>2022</v>
      </c>
      <c r="J4610" t="s">
        <v>167</v>
      </c>
      <c r="K4610" t="s">
        <v>55</v>
      </c>
      <c r="L4610" s="127">
        <v>0.6694444444444444</v>
      </c>
      <c r="M4610" t="s">
        <v>28</v>
      </c>
      <c r="N4610" t="s">
        <v>29</v>
      </c>
      <c r="O4610" t="s">
        <v>30</v>
      </c>
      <c r="P4610" t="s">
        <v>31</v>
      </c>
      <c r="Q4610" t="s">
        <v>32</v>
      </c>
      <c r="R4610" t="s">
        <v>33</v>
      </c>
      <c r="S4610" t="s">
        <v>34</v>
      </c>
      <c r="T4610" t="s">
        <v>35</v>
      </c>
      <c r="U4610" s="1" t="s">
        <v>64</v>
      </c>
      <c r="V4610">
        <v>1</v>
      </c>
      <c r="W4610">
        <v>0</v>
      </c>
      <c r="X4610">
        <v>0</v>
      </c>
      <c r="Y4610">
        <v>1</v>
      </c>
      <c r="Z4610">
        <v>0</v>
      </c>
    </row>
    <row r="4611" spans="1:26" x14ac:dyDescent="0.25">
      <c r="A4611">
        <v>107105171</v>
      </c>
      <c r="B4611" t="s">
        <v>114</v>
      </c>
      <c r="C4611" t="s">
        <v>65</v>
      </c>
      <c r="D4611">
        <v>10000095</v>
      </c>
      <c r="E4611">
        <v>10000095</v>
      </c>
      <c r="F4611">
        <v>0</v>
      </c>
      <c r="G4611">
        <v>200790</v>
      </c>
      <c r="H4611">
        <v>1</v>
      </c>
      <c r="I4611">
        <v>2022</v>
      </c>
      <c r="J4611" t="s">
        <v>170</v>
      </c>
      <c r="K4611" t="s">
        <v>58</v>
      </c>
      <c r="L4611" s="127">
        <v>0.38541666666666669</v>
      </c>
      <c r="M4611" t="s">
        <v>28</v>
      </c>
      <c r="N4611" t="s">
        <v>29</v>
      </c>
      <c r="O4611" t="s">
        <v>30</v>
      </c>
      <c r="P4611" t="s">
        <v>54</v>
      </c>
      <c r="Q4611" t="s">
        <v>41</v>
      </c>
      <c r="R4611" t="s">
        <v>33</v>
      </c>
      <c r="S4611" t="s">
        <v>42</v>
      </c>
      <c r="T4611" t="s">
        <v>35</v>
      </c>
      <c r="U4611" s="1" t="s">
        <v>36</v>
      </c>
      <c r="V4611">
        <v>2</v>
      </c>
      <c r="W4611">
        <v>0</v>
      </c>
      <c r="X4611">
        <v>0</v>
      </c>
      <c r="Y4611">
        <v>0</v>
      </c>
      <c r="Z4611">
        <v>0</v>
      </c>
    </row>
    <row r="4612" spans="1:26" x14ac:dyDescent="0.25">
      <c r="A4612">
        <v>107105287</v>
      </c>
      <c r="B4612" t="s">
        <v>104</v>
      </c>
      <c r="C4612" t="s">
        <v>65</v>
      </c>
      <c r="D4612">
        <v>10000026</v>
      </c>
      <c r="E4612">
        <v>10000026</v>
      </c>
      <c r="F4612">
        <v>999.99900000000002</v>
      </c>
      <c r="G4612">
        <v>30000191</v>
      </c>
      <c r="H4612">
        <v>2.5</v>
      </c>
      <c r="I4612">
        <v>2022</v>
      </c>
      <c r="J4612" t="s">
        <v>170</v>
      </c>
      <c r="K4612" t="s">
        <v>58</v>
      </c>
      <c r="L4612" s="127">
        <v>0.5625</v>
      </c>
      <c r="M4612" t="s">
        <v>28</v>
      </c>
      <c r="N4612" t="s">
        <v>49</v>
      </c>
      <c r="O4612" t="s">
        <v>30</v>
      </c>
      <c r="P4612" t="s">
        <v>31</v>
      </c>
      <c r="Q4612" t="s">
        <v>41</v>
      </c>
      <c r="R4612" t="s">
        <v>33</v>
      </c>
      <c r="S4612" t="s">
        <v>42</v>
      </c>
      <c r="T4612" t="s">
        <v>35</v>
      </c>
      <c r="U4612" s="1" t="s">
        <v>43</v>
      </c>
      <c r="V4612">
        <v>3</v>
      </c>
      <c r="W4612">
        <v>0</v>
      </c>
      <c r="X4612">
        <v>0</v>
      </c>
      <c r="Y4612">
        <v>0</v>
      </c>
      <c r="Z4612">
        <v>1</v>
      </c>
    </row>
    <row r="4613" spans="1:26" x14ac:dyDescent="0.25">
      <c r="A4613">
        <v>107105317</v>
      </c>
      <c r="B4613" t="s">
        <v>106</v>
      </c>
      <c r="C4613" t="s">
        <v>38</v>
      </c>
      <c r="D4613">
        <v>20000301</v>
      </c>
      <c r="E4613">
        <v>19000095</v>
      </c>
      <c r="F4613">
        <v>2.331</v>
      </c>
      <c r="G4613">
        <v>40002220</v>
      </c>
      <c r="H4613">
        <v>0.2</v>
      </c>
      <c r="I4613">
        <v>2022</v>
      </c>
      <c r="J4613" t="s">
        <v>167</v>
      </c>
      <c r="K4613" t="s">
        <v>53</v>
      </c>
      <c r="L4613" s="127">
        <v>0.53680555555555554</v>
      </c>
      <c r="M4613" t="s">
        <v>40</v>
      </c>
      <c r="N4613" t="s">
        <v>49</v>
      </c>
      <c r="O4613" t="s">
        <v>30</v>
      </c>
      <c r="P4613" t="s">
        <v>54</v>
      </c>
      <c r="Q4613" t="s">
        <v>41</v>
      </c>
      <c r="R4613" t="s">
        <v>33</v>
      </c>
      <c r="S4613" t="s">
        <v>42</v>
      </c>
      <c r="T4613" t="s">
        <v>35</v>
      </c>
      <c r="U4613" s="1" t="s">
        <v>64</v>
      </c>
      <c r="V4613">
        <v>2</v>
      </c>
      <c r="W4613">
        <v>0</v>
      </c>
      <c r="X4613">
        <v>0</v>
      </c>
      <c r="Y4613">
        <v>1</v>
      </c>
      <c r="Z4613">
        <v>0</v>
      </c>
    </row>
    <row r="4614" spans="1:26" x14ac:dyDescent="0.25">
      <c r="A4614">
        <v>107105353</v>
      </c>
      <c r="B4614" t="s">
        <v>104</v>
      </c>
      <c r="C4614" t="s">
        <v>65</v>
      </c>
      <c r="D4614">
        <v>10000026</v>
      </c>
      <c r="E4614">
        <v>10000026</v>
      </c>
      <c r="F4614">
        <v>8.9700000000000006</v>
      </c>
      <c r="G4614">
        <v>20000064</v>
      </c>
      <c r="H4614">
        <v>4.7E-2</v>
      </c>
      <c r="I4614">
        <v>2022</v>
      </c>
      <c r="J4614" t="s">
        <v>170</v>
      </c>
      <c r="K4614" t="s">
        <v>58</v>
      </c>
      <c r="L4614" s="127">
        <v>4.3750000000000004E-2</v>
      </c>
      <c r="M4614" t="s">
        <v>28</v>
      </c>
      <c r="N4614" t="s">
        <v>29</v>
      </c>
      <c r="O4614" t="s">
        <v>30</v>
      </c>
      <c r="P4614" t="s">
        <v>54</v>
      </c>
      <c r="Q4614" t="s">
        <v>41</v>
      </c>
      <c r="R4614" t="s">
        <v>33</v>
      </c>
      <c r="S4614" t="s">
        <v>42</v>
      </c>
      <c r="T4614" t="s">
        <v>57</v>
      </c>
      <c r="U4614" s="1" t="s">
        <v>43</v>
      </c>
      <c r="V4614">
        <v>3</v>
      </c>
      <c r="W4614">
        <v>0</v>
      </c>
      <c r="X4614">
        <v>0</v>
      </c>
      <c r="Y4614">
        <v>0</v>
      </c>
      <c r="Z4614">
        <v>1</v>
      </c>
    </row>
    <row r="4615" spans="1:26" x14ac:dyDescent="0.25">
      <c r="A4615">
        <v>107105420</v>
      </c>
      <c r="B4615" t="s">
        <v>86</v>
      </c>
      <c r="C4615" t="s">
        <v>65</v>
      </c>
      <c r="D4615">
        <v>10000026</v>
      </c>
      <c r="E4615">
        <v>10000026</v>
      </c>
      <c r="F4615">
        <v>27.959</v>
      </c>
      <c r="G4615">
        <v>30000280</v>
      </c>
      <c r="H4615">
        <v>0.3</v>
      </c>
      <c r="I4615">
        <v>2022</v>
      </c>
      <c r="J4615" t="s">
        <v>170</v>
      </c>
      <c r="K4615" t="s">
        <v>53</v>
      </c>
      <c r="L4615" s="127">
        <v>0.32569444444444445</v>
      </c>
      <c r="M4615" t="s">
        <v>28</v>
      </c>
      <c r="N4615" t="s">
        <v>49</v>
      </c>
      <c r="O4615" t="s">
        <v>30</v>
      </c>
      <c r="P4615" t="s">
        <v>31</v>
      </c>
      <c r="Q4615" t="s">
        <v>41</v>
      </c>
      <c r="R4615" t="s">
        <v>33</v>
      </c>
      <c r="S4615" t="s">
        <v>42</v>
      </c>
      <c r="T4615" t="s">
        <v>35</v>
      </c>
      <c r="U4615" s="1" t="s">
        <v>36</v>
      </c>
      <c r="V4615">
        <v>5</v>
      </c>
      <c r="W4615">
        <v>0</v>
      </c>
      <c r="X4615">
        <v>0</v>
      </c>
      <c r="Y4615">
        <v>0</v>
      </c>
      <c r="Z4615">
        <v>0</v>
      </c>
    </row>
    <row r="4616" spans="1:26" x14ac:dyDescent="0.25">
      <c r="A4616">
        <v>107105438</v>
      </c>
      <c r="B4616" t="s">
        <v>106</v>
      </c>
      <c r="C4616" t="s">
        <v>65</v>
      </c>
      <c r="D4616">
        <v>10000095</v>
      </c>
      <c r="E4616">
        <v>10000095</v>
      </c>
      <c r="F4616">
        <v>17.507999999999999</v>
      </c>
      <c r="G4616">
        <v>30000295</v>
      </c>
      <c r="H4616">
        <v>1.7</v>
      </c>
      <c r="I4616">
        <v>2022</v>
      </c>
      <c r="J4616" t="s">
        <v>167</v>
      </c>
      <c r="K4616" t="s">
        <v>48</v>
      </c>
      <c r="L4616" s="127">
        <v>0.91249999999999998</v>
      </c>
      <c r="M4616" t="s">
        <v>28</v>
      </c>
      <c r="N4616" t="s">
        <v>49</v>
      </c>
      <c r="O4616" t="s">
        <v>30</v>
      </c>
      <c r="P4616" t="s">
        <v>54</v>
      </c>
      <c r="Q4616" t="s">
        <v>41</v>
      </c>
      <c r="R4616" t="s">
        <v>33</v>
      </c>
      <c r="S4616" t="s">
        <v>42</v>
      </c>
      <c r="T4616" t="s">
        <v>57</v>
      </c>
      <c r="U4616" s="1" t="s">
        <v>64</v>
      </c>
      <c r="V4616">
        <v>2</v>
      </c>
      <c r="W4616">
        <v>0</v>
      </c>
      <c r="X4616">
        <v>0</v>
      </c>
      <c r="Y4616">
        <v>1</v>
      </c>
      <c r="Z4616">
        <v>1</v>
      </c>
    </row>
    <row r="4617" spans="1:26" x14ac:dyDescent="0.25">
      <c r="A4617">
        <v>107105446</v>
      </c>
      <c r="B4617" t="s">
        <v>104</v>
      </c>
      <c r="C4617" t="s">
        <v>65</v>
      </c>
      <c r="D4617">
        <v>10000026</v>
      </c>
      <c r="E4617">
        <v>10000026</v>
      </c>
      <c r="F4617">
        <v>0</v>
      </c>
      <c r="G4617">
        <v>200400</v>
      </c>
      <c r="H4617">
        <v>0.1</v>
      </c>
      <c r="I4617">
        <v>2022</v>
      </c>
      <c r="J4617" t="s">
        <v>170</v>
      </c>
      <c r="K4617" t="s">
        <v>58</v>
      </c>
      <c r="L4617" s="127">
        <v>0.48541666666666666</v>
      </c>
      <c r="M4617" t="s">
        <v>28</v>
      </c>
      <c r="N4617" t="s">
        <v>49</v>
      </c>
      <c r="O4617" t="s">
        <v>30</v>
      </c>
      <c r="P4617" t="s">
        <v>31</v>
      </c>
      <c r="Q4617" t="s">
        <v>41</v>
      </c>
      <c r="R4617" t="s">
        <v>33</v>
      </c>
      <c r="S4617" t="s">
        <v>42</v>
      </c>
      <c r="T4617" t="s">
        <v>35</v>
      </c>
      <c r="U4617" s="1" t="s">
        <v>36</v>
      </c>
      <c r="V4617">
        <v>6</v>
      </c>
      <c r="W4617">
        <v>0</v>
      </c>
      <c r="X4617">
        <v>0</v>
      </c>
      <c r="Y4617">
        <v>0</v>
      </c>
      <c r="Z4617">
        <v>0</v>
      </c>
    </row>
    <row r="4618" spans="1:26" x14ac:dyDescent="0.25">
      <c r="A4618">
        <v>107105520</v>
      </c>
      <c r="B4618" t="s">
        <v>96</v>
      </c>
      <c r="C4618" t="s">
        <v>38</v>
      </c>
      <c r="D4618">
        <v>20000052</v>
      </c>
      <c r="E4618">
        <v>20000052</v>
      </c>
      <c r="F4618">
        <v>19.864999999999998</v>
      </c>
      <c r="G4618">
        <v>201220</v>
      </c>
      <c r="H4618">
        <v>0.5</v>
      </c>
      <c r="I4618">
        <v>2022</v>
      </c>
      <c r="J4618" t="s">
        <v>170</v>
      </c>
      <c r="K4618" t="s">
        <v>53</v>
      </c>
      <c r="L4618" s="127">
        <v>0.60416666666666663</v>
      </c>
      <c r="M4618" t="s">
        <v>40</v>
      </c>
      <c r="N4618" t="s">
        <v>49</v>
      </c>
      <c r="O4618" t="s">
        <v>30</v>
      </c>
      <c r="P4618" t="s">
        <v>54</v>
      </c>
      <c r="Q4618" t="s">
        <v>41</v>
      </c>
      <c r="R4618" t="s">
        <v>33</v>
      </c>
      <c r="S4618" t="s">
        <v>42</v>
      </c>
      <c r="T4618" t="s">
        <v>35</v>
      </c>
      <c r="U4618" s="1" t="s">
        <v>43</v>
      </c>
      <c r="V4618">
        <v>5</v>
      </c>
      <c r="W4618">
        <v>0</v>
      </c>
      <c r="X4618">
        <v>0</v>
      </c>
      <c r="Y4618">
        <v>0</v>
      </c>
      <c r="Z4618">
        <v>2</v>
      </c>
    </row>
    <row r="4619" spans="1:26" x14ac:dyDescent="0.25">
      <c r="A4619">
        <v>107105545</v>
      </c>
      <c r="B4619" t="s">
        <v>104</v>
      </c>
      <c r="C4619" t="s">
        <v>65</v>
      </c>
      <c r="D4619">
        <v>10000026</v>
      </c>
      <c r="E4619">
        <v>10000026</v>
      </c>
      <c r="F4619">
        <v>4.0179999999999998</v>
      </c>
      <c r="G4619">
        <v>200450</v>
      </c>
      <c r="H4619">
        <v>0.5</v>
      </c>
      <c r="I4619">
        <v>2022</v>
      </c>
      <c r="J4619" t="s">
        <v>170</v>
      </c>
      <c r="K4619" t="s">
        <v>55</v>
      </c>
      <c r="L4619" s="127">
        <v>0.7416666666666667</v>
      </c>
      <c r="M4619" t="s">
        <v>28</v>
      </c>
      <c r="N4619" t="s">
        <v>49</v>
      </c>
      <c r="O4619" t="s">
        <v>30</v>
      </c>
      <c r="P4619" t="s">
        <v>31</v>
      </c>
      <c r="Q4619" t="s">
        <v>41</v>
      </c>
      <c r="R4619" t="s">
        <v>33</v>
      </c>
      <c r="S4619" t="s">
        <v>42</v>
      </c>
      <c r="T4619" t="s">
        <v>35</v>
      </c>
      <c r="U4619" s="1" t="s">
        <v>36</v>
      </c>
      <c r="V4619">
        <v>3</v>
      </c>
      <c r="W4619">
        <v>0</v>
      </c>
      <c r="X4619">
        <v>0</v>
      </c>
      <c r="Y4619">
        <v>0</v>
      </c>
      <c r="Z4619">
        <v>0</v>
      </c>
    </row>
    <row r="4620" spans="1:26" x14ac:dyDescent="0.25">
      <c r="A4620">
        <v>107105630</v>
      </c>
      <c r="B4620" t="s">
        <v>25</v>
      </c>
      <c r="C4620" t="s">
        <v>65</v>
      </c>
      <c r="D4620">
        <v>10000040</v>
      </c>
      <c r="E4620">
        <v>10000040</v>
      </c>
      <c r="F4620">
        <v>24.417999999999999</v>
      </c>
      <c r="G4620">
        <v>203070</v>
      </c>
      <c r="H4620">
        <v>0</v>
      </c>
      <c r="I4620">
        <v>2022</v>
      </c>
      <c r="J4620" t="s">
        <v>170</v>
      </c>
      <c r="K4620" t="s">
        <v>58</v>
      </c>
      <c r="L4620" s="127">
        <v>0.58611111111111114</v>
      </c>
      <c r="M4620" t="s">
        <v>28</v>
      </c>
      <c r="N4620" t="s">
        <v>29</v>
      </c>
      <c r="O4620" t="s">
        <v>30</v>
      </c>
      <c r="P4620" t="s">
        <v>31</v>
      </c>
      <c r="Q4620" t="s">
        <v>41</v>
      </c>
      <c r="R4620" t="s">
        <v>33</v>
      </c>
      <c r="S4620" t="s">
        <v>42</v>
      </c>
      <c r="T4620" t="s">
        <v>35</v>
      </c>
      <c r="U4620" s="1" t="s">
        <v>36</v>
      </c>
      <c r="V4620">
        <v>2</v>
      </c>
      <c r="W4620">
        <v>0</v>
      </c>
      <c r="X4620">
        <v>0</v>
      </c>
      <c r="Y4620">
        <v>0</v>
      </c>
      <c r="Z4620">
        <v>0</v>
      </c>
    </row>
    <row r="4621" spans="1:26" x14ac:dyDescent="0.25">
      <c r="A4621">
        <v>107105638</v>
      </c>
      <c r="B4621" t="s">
        <v>144</v>
      </c>
      <c r="C4621" t="s">
        <v>38</v>
      </c>
      <c r="D4621">
        <v>20000421</v>
      </c>
      <c r="E4621">
        <v>20000421</v>
      </c>
      <c r="F4621">
        <v>2.3650000000000002</v>
      </c>
      <c r="G4621">
        <v>40001711</v>
      </c>
      <c r="H4621">
        <v>7.8E-2</v>
      </c>
      <c r="I4621">
        <v>2022</v>
      </c>
      <c r="J4621" t="s">
        <v>170</v>
      </c>
      <c r="K4621" t="s">
        <v>55</v>
      </c>
      <c r="L4621" s="127">
        <v>0.24722222222222223</v>
      </c>
      <c r="M4621" t="s">
        <v>40</v>
      </c>
      <c r="N4621" t="s">
        <v>29</v>
      </c>
      <c r="O4621" t="s">
        <v>30</v>
      </c>
      <c r="P4621" t="s">
        <v>68</v>
      </c>
      <c r="Q4621" t="s">
        <v>41</v>
      </c>
      <c r="R4621" t="s">
        <v>33</v>
      </c>
      <c r="S4621" t="s">
        <v>42</v>
      </c>
      <c r="T4621" t="s">
        <v>57</v>
      </c>
      <c r="U4621" s="1" t="s">
        <v>36</v>
      </c>
      <c r="V4621">
        <v>1</v>
      </c>
      <c r="W4621">
        <v>0</v>
      </c>
      <c r="X4621">
        <v>0</v>
      </c>
      <c r="Y4621">
        <v>0</v>
      </c>
      <c r="Z4621">
        <v>0</v>
      </c>
    </row>
    <row r="4622" spans="1:26" x14ac:dyDescent="0.25">
      <c r="A4622">
        <v>107105664</v>
      </c>
      <c r="B4622" t="s">
        <v>86</v>
      </c>
      <c r="C4622" t="s">
        <v>65</v>
      </c>
      <c r="D4622">
        <v>10000026</v>
      </c>
      <c r="E4622">
        <v>10000026</v>
      </c>
      <c r="F4622">
        <v>22.31</v>
      </c>
      <c r="G4622">
        <v>30000191</v>
      </c>
      <c r="H4622">
        <v>1.8</v>
      </c>
      <c r="I4622">
        <v>2022</v>
      </c>
      <c r="J4622" t="s">
        <v>167</v>
      </c>
      <c r="K4622" t="s">
        <v>55</v>
      </c>
      <c r="L4622" s="127">
        <v>0.8569444444444444</v>
      </c>
      <c r="M4622" t="s">
        <v>28</v>
      </c>
      <c r="N4622" t="s">
        <v>49</v>
      </c>
      <c r="O4622" t="s">
        <v>30</v>
      </c>
      <c r="P4622" t="s">
        <v>31</v>
      </c>
      <c r="Q4622" t="s">
        <v>62</v>
      </c>
      <c r="R4622" t="s">
        <v>75</v>
      </c>
      <c r="S4622" t="s">
        <v>34</v>
      </c>
      <c r="T4622" t="s">
        <v>57</v>
      </c>
      <c r="U4622" s="1" t="s">
        <v>36</v>
      </c>
      <c r="V4622">
        <v>1</v>
      </c>
      <c r="W4622">
        <v>0</v>
      </c>
      <c r="X4622">
        <v>0</v>
      </c>
      <c r="Y4622">
        <v>0</v>
      </c>
      <c r="Z4622">
        <v>0</v>
      </c>
    </row>
    <row r="4623" spans="1:26" x14ac:dyDescent="0.25">
      <c r="A4623">
        <v>107105708</v>
      </c>
      <c r="B4623" t="s">
        <v>250</v>
      </c>
      <c r="C4623" t="s">
        <v>38</v>
      </c>
      <c r="D4623">
        <v>20000019</v>
      </c>
      <c r="E4623">
        <v>25000019</v>
      </c>
      <c r="F4623">
        <v>10.669</v>
      </c>
      <c r="G4623">
        <v>40001130</v>
      </c>
      <c r="H4623">
        <v>0.3</v>
      </c>
      <c r="I4623">
        <v>2022</v>
      </c>
      <c r="J4623" t="s">
        <v>170</v>
      </c>
      <c r="K4623" t="s">
        <v>53</v>
      </c>
      <c r="L4623" s="127">
        <v>0.66180555555555554</v>
      </c>
      <c r="M4623" t="s">
        <v>28</v>
      </c>
      <c r="N4623" t="s">
        <v>49</v>
      </c>
      <c r="O4623" t="s">
        <v>30</v>
      </c>
      <c r="P4623" t="s">
        <v>54</v>
      </c>
      <c r="Q4623" t="s">
        <v>41</v>
      </c>
      <c r="R4623" t="s">
        <v>33</v>
      </c>
      <c r="S4623" t="s">
        <v>42</v>
      </c>
      <c r="T4623" t="s">
        <v>35</v>
      </c>
      <c r="U4623" s="1" t="s">
        <v>36</v>
      </c>
      <c r="V4623">
        <v>1</v>
      </c>
      <c r="W4623">
        <v>0</v>
      </c>
      <c r="X4623">
        <v>0</v>
      </c>
      <c r="Y4623">
        <v>0</v>
      </c>
      <c r="Z4623">
        <v>0</v>
      </c>
    </row>
    <row r="4624" spans="1:26" x14ac:dyDescent="0.25">
      <c r="A4624">
        <v>107105973</v>
      </c>
      <c r="B4624" t="s">
        <v>114</v>
      </c>
      <c r="C4624" t="s">
        <v>38</v>
      </c>
      <c r="D4624">
        <v>20000070</v>
      </c>
      <c r="E4624">
        <v>20000070</v>
      </c>
      <c r="F4624">
        <v>13.247999999999999</v>
      </c>
      <c r="G4624">
        <v>50033208</v>
      </c>
      <c r="H4624">
        <v>0</v>
      </c>
      <c r="I4624">
        <v>2022</v>
      </c>
      <c r="J4624" t="s">
        <v>170</v>
      </c>
      <c r="K4624" t="s">
        <v>39</v>
      </c>
      <c r="L4624" s="127">
        <v>0.77916666666666667</v>
      </c>
      <c r="M4624" t="s">
        <v>28</v>
      </c>
      <c r="N4624" t="s">
        <v>29</v>
      </c>
      <c r="O4624" t="s">
        <v>30</v>
      </c>
      <c r="P4624" t="s">
        <v>54</v>
      </c>
      <c r="Q4624" t="s">
        <v>41</v>
      </c>
      <c r="R4624" t="s">
        <v>33</v>
      </c>
      <c r="S4624" t="s">
        <v>42</v>
      </c>
      <c r="T4624" t="s">
        <v>52</v>
      </c>
      <c r="U4624" s="1" t="s">
        <v>43</v>
      </c>
      <c r="V4624">
        <v>2</v>
      </c>
      <c r="W4624">
        <v>0</v>
      </c>
      <c r="X4624">
        <v>0</v>
      </c>
      <c r="Y4624">
        <v>0</v>
      </c>
      <c r="Z4624">
        <v>1</v>
      </c>
    </row>
    <row r="4625" spans="1:26" x14ac:dyDescent="0.25">
      <c r="A4625">
        <v>107105992</v>
      </c>
      <c r="B4625" t="s">
        <v>114</v>
      </c>
      <c r="C4625" t="s">
        <v>38</v>
      </c>
      <c r="D4625">
        <v>21000070</v>
      </c>
      <c r="E4625">
        <v>21000070</v>
      </c>
      <c r="F4625">
        <v>999.99900000000002</v>
      </c>
      <c r="G4625">
        <v>50033208</v>
      </c>
      <c r="H4625">
        <v>0.99</v>
      </c>
      <c r="I4625">
        <v>2022</v>
      </c>
      <c r="J4625" t="s">
        <v>170</v>
      </c>
      <c r="K4625" t="s">
        <v>60</v>
      </c>
      <c r="L4625" s="127">
        <v>0.4597222222222222</v>
      </c>
      <c r="M4625" t="s">
        <v>28</v>
      </c>
      <c r="N4625" t="s">
        <v>29</v>
      </c>
      <c r="O4625" t="s">
        <v>30</v>
      </c>
      <c r="P4625" t="s">
        <v>31</v>
      </c>
      <c r="Q4625" t="s">
        <v>41</v>
      </c>
      <c r="R4625" t="s">
        <v>33</v>
      </c>
      <c r="S4625" t="s">
        <v>42</v>
      </c>
      <c r="T4625" t="s">
        <v>35</v>
      </c>
      <c r="U4625" s="1" t="s">
        <v>36</v>
      </c>
      <c r="V4625">
        <v>4</v>
      </c>
      <c r="W4625">
        <v>0</v>
      </c>
      <c r="X4625">
        <v>0</v>
      </c>
      <c r="Y4625">
        <v>0</v>
      </c>
      <c r="Z4625">
        <v>0</v>
      </c>
    </row>
    <row r="4626" spans="1:26" x14ac:dyDescent="0.25">
      <c r="A4626">
        <v>107106034</v>
      </c>
      <c r="B4626" t="s">
        <v>97</v>
      </c>
      <c r="C4626" t="s">
        <v>38</v>
      </c>
      <c r="D4626">
        <v>20000029</v>
      </c>
      <c r="E4626">
        <v>20000029</v>
      </c>
      <c r="F4626">
        <v>20.053000000000001</v>
      </c>
      <c r="G4626">
        <v>50011571</v>
      </c>
      <c r="H4626">
        <v>3.7999999999999999E-2</v>
      </c>
      <c r="I4626">
        <v>2022</v>
      </c>
      <c r="J4626" t="s">
        <v>170</v>
      </c>
      <c r="K4626" t="s">
        <v>27</v>
      </c>
      <c r="L4626" s="127">
        <v>0.63888888888888895</v>
      </c>
      <c r="M4626" t="s">
        <v>40</v>
      </c>
      <c r="N4626" t="s">
        <v>49</v>
      </c>
      <c r="O4626" t="s">
        <v>30</v>
      </c>
      <c r="P4626" t="s">
        <v>54</v>
      </c>
      <c r="Q4626" t="s">
        <v>41</v>
      </c>
      <c r="R4626" t="s">
        <v>33</v>
      </c>
      <c r="S4626" t="s">
        <v>42</v>
      </c>
      <c r="T4626" t="s">
        <v>35</v>
      </c>
      <c r="U4626" s="1" t="s">
        <v>36</v>
      </c>
      <c r="V4626">
        <v>3</v>
      </c>
      <c r="W4626">
        <v>0</v>
      </c>
      <c r="X4626">
        <v>0</v>
      </c>
      <c r="Y4626">
        <v>0</v>
      </c>
      <c r="Z4626">
        <v>0</v>
      </c>
    </row>
    <row r="4627" spans="1:26" x14ac:dyDescent="0.25">
      <c r="A4627">
        <v>107106205</v>
      </c>
      <c r="B4627" t="s">
        <v>91</v>
      </c>
      <c r="C4627" t="s">
        <v>45</v>
      </c>
      <c r="D4627">
        <v>50018682</v>
      </c>
      <c r="E4627">
        <v>50018682</v>
      </c>
      <c r="F4627">
        <v>999.99900000000002</v>
      </c>
      <c r="H4627">
        <v>0</v>
      </c>
      <c r="I4627">
        <v>2022</v>
      </c>
      <c r="J4627" t="s">
        <v>167</v>
      </c>
      <c r="K4627" t="s">
        <v>48</v>
      </c>
      <c r="L4627" s="127">
        <v>0.44444444444444442</v>
      </c>
      <c r="M4627" t="s">
        <v>28</v>
      </c>
      <c r="N4627" t="s">
        <v>49</v>
      </c>
      <c r="O4627" t="s">
        <v>30</v>
      </c>
      <c r="P4627" t="s">
        <v>68</v>
      </c>
      <c r="Q4627" t="s">
        <v>41</v>
      </c>
      <c r="R4627" t="s">
        <v>50</v>
      </c>
      <c r="S4627" t="s">
        <v>42</v>
      </c>
      <c r="T4627" t="s">
        <v>35</v>
      </c>
      <c r="U4627" s="1" t="s">
        <v>36</v>
      </c>
      <c r="V4627">
        <v>2</v>
      </c>
      <c r="W4627">
        <v>0</v>
      </c>
      <c r="X4627">
        <v>0</v>
      </c>
      <c r="Y4627">
        <v>0</v>
      </c>
      <c r="Z4627">
        <v>0</v>
      </c>
    </row>
    <row r="4628" spans="1:26" x14ac:dyDescent="0.25">
      <c r="A4628">
        <v>107106446</v>
      </c>
      <c r="B4628" t="s">
        <v>104</v>
      </c>
      <c r="C4628" t="s">
        <v>65</v>
      </c>
      <c r="D4628">
        <v>10000026</v>
      </c>
      <c r="E4628">
        <v>10000026</v>
      </c>
      <c r="F4628">
        <v>4.0179999999999998</v>
      </c>
      <c r="G4628">
        <v>200450</v>
      </c>
      <c r="H4628">
        <v>0.5</v>
      </c>
      <c r="I4628">
        <v>2022</v>
      </c>
      <c r="J4628" t="s">
        <v>170</v>
      </c>
      <c r="K4628" t="s">
        <v>60</v>
      </c>
      <c r="L4628" s="127">
        <v>0.72777777777777775</v>
      </c>
      <c r="M4628" t="s">
        <v>28</v>
      </c>
      <c r="N4628" t="s">
        <v>49</v>
      </c>
      <c r="O4628" t="s">
        <v>30</v>
      </c>
      <c r="P4628" t="s">
        <v>31</v>
      </c>
      <c r="Q4628" t="s">
        <v>41</v>
      </c>
      <c r="R4628" t="s">
        <v>33</v>
      </c>
      <c r="S4628" t="s">
        <v>42</v>
      </c>
      <c r="T4628" t="s">
        <v>35</v>
      </c>
      <c r="U4628" s="1" t="s">
        <v>36</v>
      </c>
      <c r="V4628">
        <v>2</v>
      </c>
      <c r="W4628">
        <v>0</v>
      </c>
      <c r="X4628">
        <v>0</v>
      </c>
      <c r="Y4628">
        <v>0</v>
      </c>
      <c r="Z4628">
        <v>0</v>
      </c>
    </row>
    <row r="4629" spans="1:26" x14ac:dyDescent="0.25">
      <c r="A4629">
        <v>107106455</v>
      </c>
      <c r="B4629" t="s">
        <v>86</v>
      </c>
      <c r="C4629" t="s">
        <v>65</v>
      </c>
      <c r="D4629">
        <v>10000026</v>
      </c>
      <c r="E4629">
        <v>10000026</v>
      </c>
      <c r="F4629">
        <v>28.158999999999999</v>
      </c>
      <c r="G4629">
        <v>30000280</v>
      </c>
      <c r="H4629">
        <v>0.1</v>
      </c>
      <c r="I4629">
        <v>2022</v>
      </c>
      <c r="J4629" t="s">
        <v>170</v>
      </c>
      <c r="K4629" t="s">
        <v>60</v>
      </c>
      <c r="L4629" s="127">
        <v>0.64374999999999993</v>
      </c>
      <c r="M4629" t="s">
        <v>28</v>
      </c>
      <c r="N4629" t="s">
        <v>49</v>
      </c>
      <c r="O4629" t="s">
        <v>30</v>
      </c>
      <c r="P4629" t="s">
        <v>54</v>
      </c>
      <c r="Q4629" t="s">
        <v>41</v>
      </c>
      <c r="R4629" t="s">
        <v>33</v>
      </c>
      <c r="S4629" t="s">
        <v>42</v>
      </c>
      <c r="T4629" t="s">
        <v>35</v>
      </c>
      <c r="U4629" s="1" t="s">
        <v>36</v>
      </c>
      <c r="V4629">
        <v>7</v>
      </c>
      <c r="W4629">
        <v>0</v>
      </c>
      <c r="X4629">
        <v>0</v>
      </c>
      <c r="Y4629">
        <v>0</v>
      </c>
      <c r="Z4629">
        <v>0</v>
      </c>
    </row>
    <row r="4630" spans="1:26" x14ac:dyDescent="0.25">
      <c r="A4630">
        <v>107106562</v>
      </c>
      <c r="B4630" t="s">
        <v>25</v>
      </c>
      <c r="C4630" t="s">
        <v>65</v>
      </c>
      <c r="D4630">
        <v>10000040</v>
      </c>
      <c r="E4630">
        <v>10000040</v>
      </c>
      <c r="F4630">
        <v>20.887</v>
      </c>
      <c r="G4630">
        <v>40005220</v>
      </c>
      <c r="H4630">
        <v>2.5000000000000001E-2</v>
      </c>
      <c r="I4630">
        <v>2022</v>
      </c>
      <c r="J4630" t="s">
        <v>170</v>
      </c>
      <c r="K4630" t="s">
        <v>27</v>
      </c>
      <c r="L4630" s="127">
        <v>0.25347222222222221</v>
      </c>
      <c r="M4630" t="s">
        <v>28</v>
      </c>
      <c r="N4630" t="s">
        <v>49</v>
      </c>
      <c r="O4630" t="s">
        <v>30</v>
      </c>
      <c r="P4630" t="s">
        <v>68</v>
      </c>
      <c r="Q4630" t="s">
        <v>41</v>
      </c>
      <c r="R4630" t="s">
        <v>33</v>
      </c>
      <c r="S4630" t="s">
        <v>42</v>
      </c>
      <c r="T4630" t="s">
        <v>57</v>
      </c>
      <c r="U4630" s="1" t="s">
        <v>36</v>
      </c>
      <c r="V4630">
        <v>2</v>
      </c>
      <c r="W4630">
        <v>0</v>
      </c>
      <c r="X4630">
        <v>0</v>
      </c>
      <c r="Y4630">
        <v>0</v>
      </c>
      <c r="Z4630">
        <v>0</v>
      </c>
    </row>
    <row r="4631" spans="1:26" x14ac:dyDescent="0.25">
      <c r="A4631">
        <v>107106566</v>
      </c>
      <c r="B4631" t="s">
        <v>246</v>
      </c>
      <c r="C4631" t="s">
        <v>122</v>
      </c>
      <c r="D4631">
        <v>40001207</v>
      </c>
      <c r="E4631">
        <v>40001207</v>
      </c>
      <c r="F4631">
        <v>0</v>
      </c>
      <c r="G4631">
        <v>20000276</v>
      </c>
      <c r="H4631">
        <v>0.4</v>
      </c>
      <c r="I4631">
        <v>2022</v>
      </c>
      <c r="J4631" t="s">
        <v>170</v>
      </c>
      <c r="K4631" t="s">
        <v>27</v>
      </c>
      <c r="L4631" s="127">
        <v>0.63541666666666663</v>
      </c>
      <c r="M4631" t="s">
        <v>28</v>
      </c>
      <c r="N4631" t="s">
        <v>49</v>
      </c>
      <c r="O4631" t="s">
        <v>30</v>
      </c>
      <c r="P4631" t="s">
        <v>54</v>
      </c>
      <c r="Q4631" t="s">
        <v>41</v>
      </c>
      <c r="R4631" t="s">
        <v>33</v>
      </c>
      <c r="S4631" t="s">
        <v>42</v>
      </c>
      <c r="T4631" t="s">
        <v>35</v>
      </c>
      <c r="U4631" s="1" t="s">
        <v>36</v>
      </c>
      <c r="V4631">
        <v>1</v>
      </c>
      <c r="W4631">
        <v>0</v>
      </c>
      <c r="X4631">
        <v>0</v>
      </c>
      <c r="Y4631">
        <v>0</v>
      </c>
      <c r="Z4631">
        <v>0</v>
      </c>
    </row>
    <row r="4632" spans="1:26" x14ac:dyDescent="0.25">
      <c r="A4632">
        <v>107106575</v>
      </c>
      <c r="B4632" t="s">
        <v>98</v>
      </c>
      <c r="C4632" t="s">
        <v>38</v>
      </c>
      <c r="D4632">
        <v>20000321</v>
      </c>
      <c r="E4632">
        <v>20000321</v>
      </c>
      <c r="F4632">
        <v>0.19</v>
      </c>
      <c r="G4632">
        <v>40001751</v>
      </c>
      <c r="H4632">
        <v>0.3</v>
      </c>
      <c r="I4632">
        <v>2022</v>
      </c>
      <c r="J4632" t="s">
        <v>170</v>
      </c>
      <c r="K4632" t="s">
        <v>60</v>
      </c>
      <c r="L4632" s="127">
        <v>0.31041666666666667</v>
      </c>
      <c r="M4632" t="s">
        <v>40</v>
      </c>
      <c r="N4632" t="s">
        <v>49</v>
      </c>
      <c r="O4632" t="s">
        <v>30</v>
      </c>
      <c r="P4632" t="s">
        <v>68</v>
      </c>
      <c r="Q4632" t="s">
        <v>41</v>
      </c>
      <c r="R4632" t="s">
        <v>33</v>
      </c>
      <c r="S4632" t="s">
        <v>42</v>
      </c>
      <c r="T4632" t="s">
        <v>35</v>
      </c>
      <c r="U4632" s="1" t="s">
        <v>36</v>
      </c>
      <c r="V4632">
        <v>2</v>
      </c>
      <c r="W4632">
        <v>0</v>
      </c>
      <c r="X4632">
        <v>0</v>
      </c>
      <c r="Y4632">
        <v>0</v>
      </c>
      <c r="Z4632">
        <v>0</v>
      </c>
    </row>
    <row r="4633" spans="1:26" x14ac:dyDescent="0.25">
      <c r="A4633">
        <v>107106620</v>
      </c>
      <c r="B4633" t="s">
        <v>25</v>
      </c>
      <c r="C4633" t="s">
        <v>122</v>
      </c>
      <c r="D4633">
        <v>40001728</v>
      </c>
      <c r="E4633">
        <v>40001728</v>
      </c>
      <c r="F4633">
        <v>2.4929999999999999</v>
      </c>
      <c r="G4633">
        <v>50025900</v>
      </c>
      <c r="H4633">
        <v>3.0000000000000001E-3</v>
      </c>
      <c r="I4633">
        <v>2022</v>
      </c>
      <c r="J4633" t="s">
        <v>170</v>
      </c>
      <c r="K4633" t="s">
        <v>53</v>
      </c>
      <c r="L4633" s="127">
        <v>0.5854166666666667</v>
      </c>
      <c r="M4633" t="s">
        <v>28</v>
      </c>
      <c r="N4633" t="s">
        <v>29</v>
      </c>
      <c r="O4633" t="s">
        <v>30</v>
      </c>
      <c r="P4633" t="s">
        <v>31</v>
      </c>
      <c r="Q4633" t="s">
        <v>41</v>
      </c>
      <c r="R4633" t="s">
        <v>61</v>
      </c>
      <c r="S4633" t="s">
        <v>42</v>
      </c>
      <c r="T4633" t="s">
        <v>35</v>
      </c>
      <c r="U4633" s="1" t="s">
        <v>36</v>
      </c>
      <c r="V4633">
        <v>2</v>
      </c>
      <c r="W4633">
        <v>0</v>
      </c>
      <c r="X4633">
        <v>0</v>
      </c>
      <c r="Y4633">
        <v>0</v>
      </c>
      <c r="Z4633">
        <v>0</v>
      </c>
    </row>
    <row r="4634" spans="1:26" x14ac:dyDescent="0.25">
      <c r="A4634">
        <v>107106666</v>
      </c>
      <c r="B4634" t="s">
        <v>25</v>
      </c>
      <c r="C4634" t="s">
        <v>65</v>
      </c>
      <c r="D4634">
        <v>10000040</v>
      </c>
      <c r="E4634">
        <v>10000040</v>
      </c>
      <c r="F4634">
        <v>21.911999999999999</v>
      </c>
      <c r="G4634">
        <v>40005220</v>
      </c>
      <c r="H4634">
        <v>1</v>
      </c>
      <c r="I4634">
        <v>2022</v>
      </c>
      <c r="J4634" t="s">
        <v>170</v>
      </c>
      <c r="K4634" t="s">
        <v>58</v>
      </c>
      <c r="L4634" s="127">
        <v>0.93402777777777779</v>
      </c>
      <c r="M4634" t="s">
        <v>28</v>
      </c>
      <c r="N4634" t="s">
        <v>29</v>
      </c>
      <c r="O4634" t="s">
        <v>30</v>
      </c>
      <c r="P4634" t="s">
        <v>31</v>
      </c>
      <c r="Q4634" t="s">
        <v>41</v>
      </c>
      <c r="R4634" t="s">
        <v>33</v>
      </c>
      <c r="S4634" t="s">
        <v>42</v>
      </c>
      <c r="T4634" t="s">
        <v>57</v>
      </c>
      <c r="U4634" s="1" t="s">
        <v>43</v>
      </c>
      <c r="V4634">
        <v>4</v>
      </c>
      <c r="W4634">
        <v>0</v>
      </c>
      <c r="X4634">
        <v>0</v>
      </c>
      <c r="Y4634">
        <v>0</v>
      </c>
      <c r="Z4634">
        <v>1</v>
      </c>
    </row>
    <row r="4635" spans="1:26" x14ac:dyDescent="0.25">
      <c r="A4635">
        <v>107106672</v>
      </c>
      <c r="B4635" t="s">
        <v>25</v>
      </c>
      <c r="C4635" t="s">
        <v>65</v>
      </c>
      <c r="D4635">
        <v>10000040</v>
      </c>
      <c r="E4635">
        <v>10000040</v>
      </c>
      <c r="F4635">
        <v>19.606999999999999</v>
      </c>
      <c r="G4635">
        <v>40002542</v>
      </c>
      <c r="H4635">
        <v>0.5</v>
      </c>
      <c r="I4635">
        <v>2022</v>
      </c>
      <c r="J4635" t="s">
        <v>170</v>
      </c>
      <c r="K4635" t="s">
        <v>55</v>
      </c>
      <c r="L4635" s="127">
        <v>0.61388888888888882</v>
      </c>
      <c r="M4635" t="s">
        <v>28</v>
      </c>
      <c r="N4635" t="s">
        <v>29</v>
      </c>
      <c r="O4635" t="s">
        <v>30</v>
      </c>
      <c r="P4635" t="s">
        <v>31</v>
      </c>
      <c r="Q4635" t="s">
        <v>41</v>
      </c>
      <c r="R4635" t="s">
        <v>33</v>
      </c>
      <c r="S4635" t="s">
        <v>42</v>
      </c>
      <c r="T4635" t="s">
        <v>35</v>
      </c>
      <c r="U4635" s="1" t="s">
        <v>36</v>
      </c>
      <c r="V4635">
        <v>5</v>
      </c>
      <c r="W4635">
        <v>0</v>
      </c>
      <c r="X4635">
        <v>0</v>
      </c>
      <c r="Y4635">
        <v>0</v>
      </c>
      <c r="Z4635">
        <v>0</v>
      </c>
    </row>
    <row r="4636" spans="1:26" x14ac:dyDescent="0.25">
      <c r="A4636">
        <v>107106735</v>
      </c>
      <c r="B4636" t="s">
        <v>86</v>
      </c>
      <c r="C4636" t="s">
        <v>65</v>
      </c>
      <c r="D4636">
        <v>10000026</v>
      </c>
      <c r="E4636">
        <v>10000026</v>
      </c>
      <c r="F4636">
        <v>20.41</v>
      </c>
      <c r="G4636">
        <v>30000191</v>
      </c>
      <c r="H4636">
        <v>0.1</v>
      </c>
      <c r="I4636">
        <v>2022</v>
      </c>
      <c r="J4636" t="s">
        <v>170</v>
      </c>
      <c r="K4636" t="s">
        <v>60</v>
      </c>
      <c r="L4636" s="127">
        <v>0.64513888888888882</v>
      </c>
      <c r="M4636" t="s">
        <v>28</v>
      </c>
      <c r="N4636" t="s">
        <v>49</v>
      </c>
      <c r="O4636" t="s">
        <v>30</v>
      </c>
      <c r="P4636" t="s">
        <v>54</v>
      </c>
      <c r="Q4636" t="s">
        <v>41</v>
      </c>
      <c r="R4636" t="s">
        <v>33</v>
      </c>
      <c r="S4636" t="s">
        <v>42</v>
      </c>
      <c r="T4636" t="s">
        <v>35</v>
      </c>
      <c r="U4636" s="1" t="s">
        <v>36</v>
      </c>
      <c r="V4636">
        <v>6</v>
      </c>
      <c r="W4636">
        <v>0</v>
      </c>
      <c r="X4636">
        <v>0</v>
      </c>
      <c r="Y4636">
        <v>0</v>
      </c>
      <c r="Z4636">
        <v>0</v>
      </c>
    </row>
    <row r="4637" spans="1:26" x14ac:dyDescent="0.25">
      <c r="A4637">
        <v>107106752</v>
      </c>
      <c r="B4637" t="s">
        <v>25</v>
      </c>
      <c r="C4637" t="s">
        <v>38</v>
      </c>
      <c r="D4637">
        <v>20000401</v>
      </c>
      <c r="E4637">
        <v>20000401</v>
      </c>
      <c r="F4637">
        <v>12.734</v>
      </c>
      <c r="G4637">
        <v>50026935</v>
      </c>
      <c r="H4637">
        <v>1</v>
      </c>
      <c r="I4637">
        <v>2022</v>
      </c>
      <c r="J4637" t="s">
        <v>167</v>
      </c>
      <c r="K4637" t="s">
        <v>48</v>
      </c>
      <c r="L4637" s="127">
        <v>0.57916666666666672</v>
      </c>
      <c r="M4637" t="s">
        <v>28</v>
      </c>
      <c r="N4637" t="s">
        <v>49</v>
      </c>
      <c r="O4637" t="s">
        <v>30</v>
      </c>
      <c r="P4637" t="s">
        <v>54</v>
      </c>
      <c r="Q4637" t="s">
        <v>41</v>
      </c>
      <c r="R4637" t="s">
        <v>33</v>
      </c>
      <c r="S4637" t="s">
        <v>42</v>
      </c>
      <c r="T4637" t="s">
        <v>35</v>
      </c>
      <c r="U4637" s="1" t="s">
        <v>36</v>
      </c>
      <c r="V4637">
        <v>3</v>
      </c>
      <c r="W4637">
        <v>0</v>
      </c>
      <c r="X4637">
        <v>0</v>
      </c>
      <c r="Y4637">
        <v>0</v>
      </c>
      <c r="Z4637">
        <v>0</v>
      </c>
    </row>
    <row r="4638" spans="1:26" x14ac:dyDescent="0.25">
      <c r="A4638">
        <v>107106758</v>
      </c>
      <c r="B4638" t="s">
        <v>25</v>
      </c>
      <c r="C4638" t="s">
        <v>65</v>
      </c>
      <c r="D4638">
        <v>10000040</v>
      </c>
      <c r="E4638">
        <v>10000040</v>
      </c>
      <c r="F4638">
        <v>19.606999999999999</v>
      </c>
      <c r="G4638">
        <v>40002542</v>
      </c>
      <c r="H4638">
        <v>0.5</v>
      </c>
      <c r="I4638">
        <v>2022</v>
      </c>
      <c r="J4638" t="s">
        <v>170</v>
      </c>
      <c r="K4638" t="s">
        <v>55</v>
      </c>
      <c r="L4638" s="127">
        <v>0.56527777777777777</v>
      </c>
      <c r="M4638" t="s">
        <v>28</v>
      </c>
      <c r="N4638" t="s">
        <v>29</v>
      </c>
      <c r="O4638" t="s">
        <v>30</v>
      </c>
      <c r="P4638" t="s">
        <v>31</v>
      </c>
      <c r="Q4638" t="s">
        <v>41</v>
      </c>
      <c r="R4638" t="s">
        <v>33</v>
      </c>
      <c r="S4638" t="s">
        <v>42</v>
      </c>
      <c r="T4638" t="s">
        <v>35</v>
      </c>
      <c r="U4638" s="1" t="s">
        <v>36</v>
      </c>
      <c r="V4638">
        <v>2</v>
      </c>
      <c r="W4638">
        <v>0</v>
      </c>
      <c r="X4638">
        <v>0</v>
      </c>
      <c r="Y4638">
        <v>0</v>
      </c>
      <c r="Z4638">
        <v>0</v>
      </c>
    </row>
    <row r="4639" spans="1:26" x14ac:dyDescent="0.25">
      <c r="A4639">
        <v>107106775</v>
      </c>
      <c r="B4639" t="s">
        <v>104</v>
      </c>
      <c r="C4639" t="s">
        <v>65</v>
      </c>
      <c r="D4639">
        <v>10000026</v>
      </c>
      <c r="E4639">
        <v>10000026</v>
      </c>
      <c r="F4639">
        <v>1.2909999999999999</v>
      </c>
      <c r="G4639">
        <v>20000025</v>
      </c>
      <c r="H4639">
        <v>2</v>
      </c>
      <c r="I4639">
        <v>2022</v>
      </c>
      <c r="J4639" t="s">
        <v>170</v>
      </c>
      <c r="K4639" t="s">
        <v>60</v>
      </c>
      <c r="L4639" s="127">
        <v>0.60138888888888886</v>
      </c>
      <c r="M4639" t="s">
        <v>28</v>
      </c>
      <c r="N4639" t="s">
        <v>49</v>
      </c>
      <c r="O4639" t="s">
        <v>30</v>
      </c>
      <c r="P4639" t="s">
        <v>54</v>
      </c>
      <c r="Q4639" t="s">
        <v>41</v>
      </c>
      <c r="R4639" t="s">
        <v>33</v>
      </c>
      <c r="S4639" t="s">
        <v>42</v>
      </c>
      <c r="T4639" t="s">
        <v>35</v>
      </c>
      <c r="U4639" s="1" t="s">
        <v>43</v>
      </c>
      <c r="V4639">
        <v>6</v>
      </c>
      <c r="W4639">
        <v>0</v>
      </c>
      <c r="X4639">
        <v>0</v>
      </c>
      <c r="Y4639">
        <v>0</v>
      </c>
      <c r="Z4639">
        <v>1</v>
      </c>
    </row>
    <row r="4640" spans="1:26" x14ac:dyDescent="0.25">
      <c r="A4640">
        <v>107106790</v>
      </c>
      <c r="B4640" t="s">
        <v>86</v>
      </c>
      <c r="C4640" t="s">
        <v>65</v>
      </c>
      <c r="D4640">
        <v>10000026</v>
      </c>
      <c r="E4640">
        <v>10600240</v>
      </c>
      <c r="F4640">
        <v>8.3710000000000004</v>
      </c>
      <c r="G4640">
        <v>30000191</v>
      </c>
      <c r="H4640">
        <v>2.9</v>
      </c>
      <c r="I4640">
        <v>2022</v>
      </c>
      <c r="J4640" t="s">
        <v>170</v>
      </c>
      <c r="K4640" t="s">
        <v>60</v>
      </c>
      <c r="L4640" s="127">
        <v>0.67986111111111114</v>
      </c>
      <c r="M4640" t="s">
        <v>28</v>
      </c>
      <c r="N4640" t="s">
        <v>49</v>
      </c>
      <c r="O4640" t="s">
        <v>30</v>
      </c>
      <c r="P4640" t="s">
        <v>54</v>
      </c>
      <c r="Q4640" t="s">
        <v>41</v>
      </c>
      <c r="R4640" t="s">
        <v>33</v>
      </c>
      <c r="S4640" t="s">
        <v>42</v>
      </c>
      <c r="T4640" t="s">
        <v>35</v>
      </c>
      <c r="U4640" s="1" t="s">
        <v>43</v>
      </c>
      <c r="V4640">
        <v>6</v>
      </c>
      <c r="W4640">
        <v>0</v>
      </c>
      <c r="X4640">
        <v>0</v>
      </c>
      <c r="Y4640">
        <v>0</v>
      </c>
      <c r="Z4640">
        <v>2</v>
      </c>
    </row>
    <row r="4641" spans="1:26" x14ac:dyDescent="0.25">
      <c r="A4641">
        <v>107106794</v>
      </c>
      <c r="B4641" t="s">
        <v>25</v>
      </c>
      <c r="C4641" t="s">
        <v>65</v>
      </c>
      <c r="D4641">
        <v>10000040</v>
      </c>
      <c r="E4641">
        <v>10000040</v>
      </c>
      <c r="F4641">
        <v>19.911999999999999</v>
      </c>
      <c r="G4641">
        <v>40005220</v>
      </c>
      <c r="H4641">
        <v>1</v>
      </c>
      <c r="I4641">
        <v>2022</v>
      </c>
      <c r="J4641" t="s">
        <v>170</v>
      </c>
      <c r="K4641" t="s">
        <v>27</v>
      </c>
      <c r="L4641" s="127">
        <v>0.23680555555555557</v>
      </c>
      <c r="M4641" t="s">
        <v>28</v>
      </c>
      <c r="N4641" t="s">
        <v>49</v>
      </c>
      <c r="O4641" t="s">
        <v>30</v>
      </c>
      <c r="P4641" t="s">
        <v>31</v>
      </c>
      <c r="Q4641" t="s">
        <v>41</v>
      </c>
      <c r="R4641" t="s">
        <v>33</v>
      </c>
      <c r="S4641" t="s">
        <v>42</v>
      </c>
      <c r="T4641" t="s">
        <v>35</v>
      </c>
      <c r="U4641" s="1" t="s">
        <v>36</v>
      </c>
      <c r="V4641">
        <v>2</v>
      </c>
      <c r="W4641">
        <v>0</v>
      </c>
      <c r="X4641">
        <v>0</v>
      </c>
      <c r="Y4641">
        <v>0</v>
      </c>
      <c r="Z4641">
        <v>0</v>
      </c>
    </row>
    <row r="4642" spans="1:26" x14ac:dyDescent="0.25">
      <c r="A4642">
        <v>107106844</v>
      </c>
      <c r="B4642" t="s">
        <v>86</v>
      </c>
      <c r="C4642" t="s">
        <v>65</v>
      </c>
      <c r="D4642">
        <v>10000026</v>
      </c>
      <c r="E4642">
        <v>10000026</v>
      </c>
      <c r="F4642">
        <v>20.41</v>
      </c>
      <c r="G4642">
        <v>30000191</v>
      </c>
      <c r="H4642">
        <v>0.1</v>
      </c>
      <c r="I4642">
        <v>2022</v>
      </c>
      <c r="J4642" t="s">
        <v>170</v>
      </c>
      <c r="K4642" t="s">
        <v>60</v>
      </c>
      <c r="L4642" s="127">
        <v>0.64444444444444449</v>
      </c>
      <c r="M4642" t="s">
        <v>28</v>
      </c>
      <c r="N4642" t="s">
        <v>49</v>
      </c>
      <c r="O4642" t="s">
        <v>30</v>
      </c>
      <c r="P4642" t="s">
        <v>54</v>
      </c>
      <c r="Q4642" t="s">
        <v>41</v>
      </c>
      <c r="R4642" t="s">
        <v>33</v>
      </c>
      <c r="S4642" t="s">
        <v>42</v>
      </c>
      <c r="T4642" t="s">
        <v>35</v>
      </c>
      <c r="U4642" s="1" t="s">
        <v>36</v>
      </c>
      <c r="V4642">
        <v>3</v>
      </c>
      <c r="W4642">
        <v>0</v>
      </c>
      <c r="X4642">
        <v>0</v>
      </c>
      <c r="Y4642">
        <v>0</v>
      </c>
      <c r="Z4642">
        <v>0</v>
      </c>
    </row>
    <row r="4643" spans="1:26" x14ac:dyDescent="0.25">
      <c r="A4643">
        <v>107106876</v>
      </c>
      <c r="B4643" t="s">
        <v>25</v>
      </c>
      <c r="C4643" t="s">
        <v>65</v>
      </c>
      <c r="D4643">
        <v>10000040</v>
      </c>
      <c r="E4643">
        <v>10000040</v>
      </c>
      <c r="F4643">
        <v>23.988</v>
      </c>
      <c r="G4643">
        <v>20000070</v>
      </c>
      <c r="H4643">
        <v>1</v>
      </c>
      <c r="I4643">
        <v>2022</v>
      </c>
      <c r="J4643" t="s">
        <v>170</v>
      </c>
      <c r="K4643" t="s">
        <v>60</v>
      </c>
      <c r="L4643" s="127">
        <v>0.48680555555555555</v>
      </c>
      <c r="M4643" t="s">
        <v>77</v>
      </c>
      <c r="N4643" t="s">
        <v>29</v>
      </c>
      <c r="O4643" t="s">
        <v>30</v>
      </c>
      <c r="P4643" t="s">
        <v>31</v>
      </c>
      <c r="Q4643" t="s">
        <v>41</v>
      </c>
      <c r="R4643" t="s">
        <v>33</v>
      </c>
      <c r="S4643" t="s">
        <v>42</v>
      </c>
      <c r="T4643" t="s">
        <v>35</v>
      </c>
      <c r="U4643" s="1" t="s">
        <v>36</v>
      </c>
      <c r="V4643">
        <v>6</v>
      </c>
      <c r="W4643">
        <v>0</v>
      </c>
      <c r="X4643">
        <v>0</v>
      </c>
      <c r="Y4643">
        <v>0</v>
      </c>
      <c r="Z4643">
        <v>0</v>
      </c>
    </row>
    <row r="4644" spans="1:26" x14ac:dyDescent="0.25">
      <c r="A4644">
        <v>107106877</v>
      </c>
      <c r="B4644" t="s">
        <v>86</v>
      </c>
      <c r="C4644" t="s">
        <v>65</v>
      </c>
      <c r="D4644">
        <v>10000026</v>
      </c>
      <c r="E4644">
        <v>10000026</v>
      </c>
      <c r="F4644">
        <v>28.158999999999999</v>
      </c>
      <c r="G4644">
        <v>30000280</v>
      </c>
      <c r="H4644">
        <v>0.1</v>
      </c>
      <c r="I4644">
        <v>2022</v>
      </c>
      <c r="J4644" t="s">
        <v>170</v>
      </c>
      <c r="K4644" t="s">
        <v>60</v>
      </c>
      <c r="L4644" s="127">
        <v>0.5493055555555556</v>
      </c>
      <c r="M4644" t="s">
        <v>28</v>
      </c>
      <c r="N4644" t="s">
        <v>49</v>
      </c>
      <c r="O4644" t="s">
        <v>30</v>
      </c>
      <c r="P4644" t="s">
        <v>54</v>
      </c>
      <c r="Q4644" t="s">
        <v>41</v>
      </c>
      <c r="R4644" t="s">
        <v>33</v>
      </c>
      <c r="S4644" t="s">
        <v>42</v>
      </c>
      <c r="T4644" t="s">
        <v>35</v>
      </c>
      <c r="U4644" s="1" t="s">
        <v>43</v>
      </c>
      <c r="V4644">
        <v>4</v>
      </c>
      <c r="W4644">
        <v>0</v>
      </c>
      <c r="X4644">
        <v>0</v>
      </c>
      <c r="Y4644">
        <v>0</v>
      </c>
      <c r="Z4644">
        <v>3</v>
      </c>
    </row>
    <row r="4645" spans="1:26" x14ac:dyDescent="0.25">
      <c r="A4645">
        <v>107107021</v>
      </c>
      <c r="B4645" t="s">
        <v>114</v>
      </c>
      <c r="C4645" t="s">
        <v>38</v>
      </c>
      <c r="D4645">
        <v>21000070</v>
      </c>
      <c r="E4645">
        <v>21000070</v>
      </c>
      <c r="F4645">
        <v>999.99900000000002</v>
      </c>
      <c r="G4645">
        <v>50033208</v>
      </c>
      <c r="H4645">
        <v>0</v>
      </c>
      <c r="I4645">
        <v>2022</v>
      </c>
      <c r="J4645" t="s">
        <v>170</v>
      </c>
      <c r="K4645" t="s">
        <v>39</v>
      </c>
      <c r="L4645" s="127">
        <v>0.92361111111111116</v>
      </c>
      <c r="M4645" t="s">
        <v>28</v>
      </c>
      <c r="N4645" t="s">
        <v>29</v>
      </c>
      <c r="O4645" t="s">
        <v>30</v>
      </c>
      <c r="P4645" t="s">
        <v>31</v>
      </c>
      <c r="Q4645" t="s">
        <v>41</v>
      </c>
      <c r="R4645" t="s">
        <v>33</v>
      </c>
      <c r="S4645" t="s">
        <v>42</v>
      </c>
      <c r="T4645" t="s">
        <v>47</v>
      </c>
      <c r="U4645" s="1" t="s">
        <v>43</v>
      </c>
      <c r="V4645">
        <v>3</v>
      </c>
      <c r="W4645">
        <v>0</v>
      </c>
      <c r="X4645">
        <v>0</v>
      </c>
      <c r="Y4645">
        <v>0</v>
      </c>
      <c r="Z4645">
        <v>3</v>
      </c>
    </row>
    <row r="4646" spans="1:26" x14ac:dyDescent="0.25">
      <c r="A4646">
        <v>107107022</v>
      </c>
      <c r="B4646" t="s">
        <v>114</v>
      </c>
      <c r="C4646" t="s">
        <v>38</v>
      </c>
      <c r="D4646">
        <v>20000070</v>
      </c>
      <c r="E4646">
        <v>20000070</v>
      </c>
      <c r="F4646">
        <v>12.117000000000001</v>
      </c>
      <c r="G4646">
        <v>50029816</v>
      </c>
      <c r="H4646">
        <v>1.9E-2</v>
      </c>
      <c r="I4646">
        <v>2022</v>
      </c>
      <c r="J4646" t="s">
        <v>170</v>
      </c>
      <c r="K4646" t="s">
        <v>27</v>
      </c>
      <c r="L4646" s="127">
        <v>0.76458333333333339</v>
      </c>
      <c r="M4646" t="s">
        <v>28</v>
      </c>
      <c r="N4646" t="s">
        <v>29</v>
      </c>
      <c r="O4646" t="s">
        <v>30</v>
      </c>
      <c r="P4646" t="s">
        <v>31</v>
      </c>
      <c r="Q4646" t="s">
        <v>41</v>
      </c>
      <c r="R4646" t="s">
        <v>33</v>
      </c>
      <c r="S4646" t="s">
        <v>42</v>
      </c>
      <c r="T4646" t="s">
        <v>35</v>
      </c>
      <c r="U4646" s="1" t="s">
        <v>36</v>
      </c>
      <c r="V4646">
        <v>2</v>
      </c>
      <c r="W4646">
        <v>0</v>
      </c>
      <c r="X4646">
        <v>0</v>
      </c>
      <c r="Y4646">
        <v>0</v>
      </c>
      <c r="Z4646">
        <v>0</v>
      </c>
    </row>
    <row r="4647" spans="1:26" x14ac:dyDescent="0.25">
      <c r="A4647">
        <v>107107043</v>
      </c>
      <c r="B4647" t="s">
        <v>117</v>
      </c>
      <c r="C4647" t="s">
        <v>45</v>
      </c>
      <c r="D4647">
        <v>50033187</v>
      </c>
      <c r="E4647">
        <v>40001117</v>
      </c>
      <c r="F4647">
        <v>1.0089999999999999</v>
      </c>
      <c r="G4647">
        <v>50000398</v>
      </c>
      <c r="H4647">
        <v>1.9E-2</v>
      </c>
      <c r="I4647">
        <v>2022</v>
      </c>
      <c r="J4647" t="s">
        <v>170</v>
      </c>
      <c r="K4647" t="s">
        <v>58</v>
      </c>
      <c r="L4647" s="127">
        <v>0.86458333333333337</v>
      </c>
      <c r="M4647" t="s">
        <v>40</v>
      </c>
      <c r="N4647" t="s">
        <v>29</v>
      </c>
      <c r="O4647" t="s">
        <v>30</v>
      </c>
      <c r="P4647" t="s">
        <v>31</v>
      </c>
      <c r="Q4647" t="s">
        <v>41</v>
      </c>
      <c r="R4647" t="s">
        <v>33</v>
      </c>
      <c r="S4647" t="s">
        <v>42</v>
      </c>
      <c r="T4647" t="s">
        <v>141</v>
      </c>
      <c r="U4647" s="1" t="s">
        <v>36</v>
      </c>
      <c r="V4647">
        <v>2</v>
      </c>
      <c r="W4647">
        <v>0</v>
      </c>
      <c r="X4647">
        <v>0</v>
      </c>
      <c r="Y4647">
        <v>0</v>
      </c>
      <c r="Z4647">
        <v>0</v>
      </c>
    </row>
    <row r="4648" spans="1:26" x14ac:dyDescent="0.25">
      <c r="A4648">
        <v>107107046</v>
      </c>
      <c r="B4648" t="s">
        <v>117</v>
      </c>
      <c r="C4648" t="s">
        <v>45</v>
      </c>
      <c r="D4648">
        <v>50023907</v>
      </c>
      <c r="E4648">
        <v>50023907</v>
      </c>
      <c r="F4648">
        <v>999.99900000000002</v>
      </c>
      <c r="G4648">
        <v>50026030</v>
      </c>
      <c r="H4648">
        <v>0</v>
      </c>
      <c r="I4648">
        <v>2022</v>
      </c>
      <c r="J4648" t="s">
        <v>170</v>
      </c>
      <c r="K4648" t="s">
        <v>55</v>
      </c>
      <c r="L4648" s="127">
        <v>0.4548611111111111</v>
      </c>
      <c r="M4648" t="s">
        <v>77</v>
      </c>
      <c r="N4648" t="s">
        <v>49</v>
      </c>
      <c r="O4648" t="s">
        <v>30</v>
      </c>
      <c r="P4648" t="s">
        <v>54</v>
      </c>
      <c r="Q4648" t="s">
        <v>41</v>
      </c>
      <c r="R4648" t="s">
        <v>61</v>
      </c>
      <c r="S4648" t="s">
        <v>42</v>
      </c>
      <c r="T4648" t="s">
        <v>35</v>
      </c>
      <c r="U4648" s="1" t="s">
        <v>85</v>
      </c>
      <c r="V4648">
        <v>1</v>
      </c>
      <c r="W4648">
        <v>0</v>
      </c>
      <c r="X4648">
        <v>1</v>
      </c>
      <c r="Y4648">
        <v>0</v>
      </c>
      <c r="Z4648">
        <v>0</v>
      </c>
    </row>
    <row r="4649" spans="1:26" x14ac:dyDescent="0.25">
      <c r="A4649">
        <v>107107054</v>
      </c>
      <c r="B4649" t="s">
        <v>81</v>
      </c>
      <c r="C4649" t="s">
        <v>45</v>
      </c>
      <c r="D4649">
        <v>50031062</v>
      </c>
      <c r="E4649">
        <v>30000049</v>
      </c>
      <c r="F4649">
        <v>7.1550000000000002</v>
      </c>
      <c r="G4649">
        <v>50027141</v>
      </c>
      <c r="H4649">
        <v>5.0000000000000001E-3</v>
      </c>
      <c r="I4649">
        <v>2022</v>
      </c>
      <c r="J4649" t="s">
        <v>170</v>
      </c>
      <c r="K4649" t="s">
        <v>27</v>
      </c>
      <c r="L4649" s="127">
        <v>0.37708333333333338</v>
      </c>
      <c r="M4649" t="s">
        <v>40</v>
      </c>
      <c r="N4649" t="s">
        <v>29</v>
      </c>
      <c r="O4649" t="s">
        <v>30</v>
      </c>
      <c r="P4649" t="s">
        <v>54</v>
      </c>
      <c r="Q4649" t="s">
        <v>32</v>
      </c>
      <c r="R4649" t="s">
        <v>72</v>
      </c>
      <c r="S4649" t="s">
        <v>42</v>
      </c>
      <c r="T4649" t="s">
        <v>35</v>
      </c>
      <c r="U4649" s="1" t="s">
        <v>36</v>
      </c>
      <c r="V4649">
        <v>2</v>
      </c>
      <c r="W4649">
        <v>0</v>
      </c>
      <c r="X4649">
        <v>0</v>
      </c>
      <c r="Y4649">
        <v>0</v>
      </c>
      <c r="Z4649">
        <v>0</v>
      </c>
    </row>
    <row r="4650" spans="1:26" x14ac:dyDescent="0.25">
      <c r="A4650">
        <v>107107109</v>
      </c>
      <c r="B4650" t="s">
        <v>137</v>
      </c>
      <c r="C4650" t="s">
        <v>45</v>
      </c>
      <c r="D4650">
        <v>50011696</v>
      </c>
      <c r="E4650">
        <v>50011696</v>
      </c>
      <c r="F4650">
        <v>999.99900000000002</v>
      </c>
      <c r="G4650">
        <v>50011079</v>
      </c>
      <c r="H4650">
        <v>0</v>
      </c>
      <c r="I4650">
        <v>2022</v>
      </c>
      <c r="J4650" t="s">
        <v>170</v>
      </c>
      <c r="K4650" t="s">
        <v>39</v>
      </c>
      <c r="L4650" s="127">
        <v>0.65625</v>
      </c>
      <c r="M4650" t="s">
        <v>28</v>
      </c>
      <c r="N4650" t="s">
        <v>49</v>
      </c>
      <c r="O4650" t="s">
        <v>30</v>
      </c>
      <c r="P4650" t="s">
        <v>68</v>
      </c>
      <c r="Q4650" t="s">
        <v>41</v>
      </c>
      <c r="R4650" t="s">
        <v>33</v>
      </c>
      <c r="S4650" t="s">
        <v>42</v>
      </c>
      <c r="T4650" t="s">
        <v>35</v>
      </c>
      <c r="U4650" s="1" t="s">
        <v>36</v>
      </c>
      <c r="V4650">
        <v>2</v>
      </c>
      <c r="W4650">
        <v>0</v>
      </c>
      <c r="X4650">
        <v>0</v>
      </c>
      <c r="Y4650">
        <v>0</v>
      </c>
      <c r="Z4650">
        <v>0</v>
      </c>
    </row>
    <row r="4651" spans="1:26" x14ac:dyDescent="0.25">
      <c r="A4651">
        <v>107107478</v>
      </c>
      <c r="B4651" t="s">
        <v>44</v>
      </c>
      <c r="C4651" t="s">
        <v>65</v>
      </c>
      <c r="D4651">
        <v>10000885</v>
      </c>
      <c r="E4651">
        <v>10000885</v>
      </c>
      <c r="F4651">
        <v>999.99900000000002</v>
      </c>
      <c r="G4651">
        <v>50009604</v>
      </c>
      <c r="H4651">
        <v>0.08</v>
      </c>
      <c r="I4651">
        <v>2022</v>
      </c>
      <c r="J4651" t="s">
        <v>170</v>
      </c>
      <c r="K4651" t="s">
        <v>27</v>
      </c>
      <c r="L4651" s="127">
        <v>0.90625</v>
      </c>
      <c r="M4651" t="s">
        <v>28</v>
      </c>
      <c r="N4651" t="s">
        <v>49</v>
      </c>
      <c r="O4651" t="s">
        <v>30</v>
      </c>
      <c r="P4651" t="s">
        <v>54</v>
      </c>
      <c r="Q4651" t="s">
        <v>41</v>
      </c>
      <c r="R4651" t="s">
        <v>33</v>
      </c>
      <c r="S4651" t="s">
        <v>42</v>
      </c>
      <c r="T4651" t="s">
        <v>57</v>
      </c>
      <c r="U4651" s="1" t="s">
        <v>43</v>
      </c>
      <c r="V4651">
        <v>3</v>
      </c>
      <c r="W4651">
        <v>0</v>
      </c>
      <c r="X4651">
        <v>0</v>
      </c>
      <c r="Y4651">
        <v>0</v>
      </c>
      <c r="Z4651">
        <v>2</v>
      </c>
    </row>
    <row r="4652" spans="1:26" x14ac:dyDescent="0.25">
      <c r="A4652">
        <v>107107574</v>
      </c>
      <c r="B4652" t="s">
        <v>44</v>
      </c>
      <c r="C4652" t="s">
        <v>45</v>
      </c>
      <c r="D4652">
        <v>50030972</v>
      </c>
      <c r="E4652">
        <v>40001445</v>
      </c>
      <c r="F4652">
        <v>1.385</v>
      </c>
      <c r="G4652">
        <v>50008940</v>
      </c>
      <c r="H4652">
        <v>0</v>
      </c>
      <c r="I4652">
        <v>2022</v>
      </c>
      <c r="J4652" t="s">
        <v>170</v>
      </c>
      <c r="K4652" t="s">
        <v>39</v>
      </c>
      <c r="L4652" s="127">
        <v>0.45347222222222222</v>
      </c>
      <c r="M4652" t="s">
        <v>40</v>
      </c>
      <c r="N4652" t="s">
        <v>49</v>
      </c>
      <c r="O4652" t="s">
        <v>30</v>
      </c>
      <c r="P4652" t="s">
        <v>68</v>
      </c>
      <c r="Q4652" t="s">
        <v>41</v>
      </c>
      <c r="R4652" t="s">
        <v>61</v>
      </c>
      <c r="S4652" t="s">
        <v>42</v>
      </c>
      <c r="T4652" t="s">
        <v>35</v>
      </c>
      <c r="U4652" s="1" t="s">
        <v>43</v>
      </c>
      <c r="V4652">
        <v>1</v>
      </c>
      <c r="W4652">
        <v>0</v>
      </c>
      <c r="X4652">
        <v>0</v>
      </c>
      <c r="Y4652">
        <v>0</v>
      </c>
      <c r="Z4652">
        <v>1</v>
      </c>
    </row>
    <row r="4653" spans="1:26" x14ac:dyDescent="0.25">
      <c r="A4653">
        <v>107107603</v>
      </c>
      <c r="B4653" t="s">
        <v>112</v>
      </c>
      <c r="C4653" t="s">
        <v>45</v>
      </c>
      <c r="D4653">
        <v>50008275</v>
      </c>
      <c r="E4653">
        <v>40001718</v>
      </c>
      <c r="F4653">
        <v>2.0329999999999999</v>
      </c>
      <c r="G4653">
        <v>50022556</v>
      </c>
      <c r="H4653">
        <v>0</v>
      </c>
      <c r="I4653">
        <v>2022</v>
      </c>
      <c r="J4653" t="s">
        <v>167</v>
      </c>
      <c r="K4653" t="s">
        <v>48</v>
      </c>
      <c r="L4653" s="127">
        <v>0.71597222222222223</v>
      </c>
      <c r="M4653" t="s">
        <v>77</v>
      </c>
      <c r="N4653" t="s">
        <v>49</v>
      </c>
      <c r="O4653" t="s">
        <v>30</v>
      </c>
      <c r="P4653" t="s">
        <v>68</v>
      </c>
      <c r="Q4653" t="s">
        <v>41</v>
      </c>
      <c r="R4653" t="s">
        <v>33</v>
      </c>
      <c r="S4653" t="s">
        <v>42</v>
      </c>
      <c r="T4653" t="s">
        <v>35</v>
      </c>
      <c r="U4653" s="1" t="s">
        <v>36</v>
      </c>
      <c r="V4653">
        <v>2</v>
      </c>
      <c r="W4653">
        <v>0</v>
      </c>
      <c r="X4653">
        <v>0</v>
      </c>
      <c r="Y4653">
        <v>0</v>
      </c>
      <c r="Z4653">
        <v>0</v>
      </c>
    </row>
    <row r="4654" spans="1:26" x14ac:dyDescent="0.25">
      <c r="A4654">
        <v>107107605</v>
      </c>
      <c r="B4654" t="s">
        <v>142</v>
      </c>
      <c r="C4654" t="s">
        <v>38</v>
      </c>
      <c r="D4654">
        <v>20000017</v>
      </c>
      <c r="E4654">
        <v>29000017</v>
      </c>
      <c r="F4654">
        <v>1.581</v>
      </c>
      <c r="G4654">
        <v>50029849</v>
      </c>
      <c r="H4654">
        <v>0.12</v>
      </c>
      <c r="I4654">
        <v>2022</v>
      </c>
      <c r="J4654" t="s">
        <v>167</v>
      </c>
      <c r="K4654" t="s">
        <v>39</v>
      </c>
      <c r="L4654" s="127">
        <v>0.59513888888888888</v>
      </c>
      <c r="M4654" t="s">
        <v>77</v>
      </c>
      <c r="N4654" t="s">
        <v>49</v>
      </c>
      <c r="O4654" t="s">
        <v>30</v>
      </c>
      <c r="P4654" t="s">
        <v>54</v>
      </c>
      <c r="Q4654" t="s">
        <v>41</v>
      </c>
      <c r="R4654" t="s">
        <v>33</v>
      </c>
      <c r="S4654" t="s">
        <v>42</v>
      </c>
      <c r="T4654" t="s">
        <v>35</v>
      </c>
      <c r="U4654" s="1" t="s">
        <v>36</v>
      </c>
      <c r="V4654">
        <v>4</v>
      </c>
      <c r="W4654">
        <v>0</v>
      </c>
      <c r="X4654">
        <v>0</v>
      </c>
      <c r="Y4654">
        <v>0</v>
      </c>
      <c r="Z4654">
        <v>0</v>
      </c>
    </row>
    <row r="4655" spans="1:26" x14ac:dyDescent="0.25">
      <c r="A4655">
        <v>107107827</v>
      </c>
      <c r="B4655" t="s">
        <v>25</v>
      </c>
      <c r="C4655" t="s">
        <v>45</v>
      </c>
      <c r="D4655">
        <v>50031853</v>
      </c>
      <c r="E4655">
        <v>40001728</v>
      </c>
      <c r="F4655">
        <v>5.8739999999999997</v>
      </c>
      <c r="G4655">
        <v>10000040</v>
      </c>
      <c r="H4655">
        <v>5.7000000000000002E-2</v>
      </c>
      <c r="I4655">
        <v>2022</v>
      </c>
      <c r="J4655" t="s">
        <v>170</v>
      </c>
      <c r="K4655" t="s">
        <v>53</v>
      </c>
      <c r="L4655" s="127">
        <v>9.3055555555555558E-2</v>
      </c>
      <c r="M4655" t="s">
        <v>28</v>
      </c>
      <c r="N4655" t="s">
        <v>49</v>
      </c>
      <c r="O4655" t="s">
        <v>30</v>
      </c>
      <c r="P4655" t="s">
        <v>54</v>
      </c>
      <c r="Q4655" t="s">
        <v>41</v>
      </c>
      <c r="R4655" t="s">
        <v>33</v>
      </c>
      <c r="S4655" t="s">
        <v>42</v>
      </c>
      <c r="T4655" t="s">
        <v>57</v>
      </c>
      <c r="U4655" s="1" t="s">
        <v>36</v>
      </c>
      <c r="V4655">
        <v>1</v>
      </c>
      <c r="W4655">
        <v>0</v>
      </c>
      <c r="X4655">
        <v>0</v>
      </c>
      <c r="Y4655">
        <v>0</v>
      </c>
      <c r="Z4655">
        <v>0</v>
      </c>
    </row>
    <row r="4656" spans="1:26" x14ac:dyDescent="0.25">
      <c r="A4656">
        <v>107107842</v>
      </c>
      <c r="B4656" t="s">
        <v>114</v>
      </c>
      <c r="C4656" t="s">
        <v>65</v>
      </c>
      <c r="D4656">
        <v>10000095</v>
      </c>
      <c r="E4656">
        <v>10000095</v>
      </c>
      <c r="F4656">
        <v>0</v>
      </c>
      <c r="G4656">
        <v>200790</v>
      </c>
      <c r="H4656">
        <v>0.9</v>
      </c>
      <c r="I4656">
        <v>2022</v>
      </c>
      <c r="J4656" t="s">
        <v>170</v>
      </c>
      <c r="K4656" t="s">
        <v>53</v>
      </c>
      <c r="L4656" s="127">
        <v>0.8666666666666667</v>
      </c>
      <c r="M4656" t="s">
        <v>28</v>
      </c>
      <c r="N4656" t="s">
        <v>49</v>
      </c>
      <c r="O4656" t="s">
        <v>30</v>
      </c>
      <c r="P4656" t="s">
        <v>54</v>
      </c>
      <c r="Q4656" t="s">
        <v>41</v>
      </c>
      <c r="R4656" t="s">
        <v>33</v>
      </c>
      <c r="S4656" t="s">
        <v>42</v>
      </c>
      <c r="T4656" t="s">
        <v>57</v>
      </c>
      <c r="U4656" s="1" t="s">
        <v>36</v>
      </c>
      <c r="V4656">
        <v>2</v>
      </c>
      <c r="W4656">
        <v>0</v>
      </c>
      <c r="X4656">
        <v>0</v>
      </c>
      <c r="Y4656">
        <v>0</v>
      </c>
      <c r="Z4656">
        <v>0</v>
      </c>
    </row>
    <row r="4657" spans="1:26" x14ac:dyDescent="0.25">
      <c r="A4657">
        <v>107108077</v>
      </c>
      <c r="B4657" t="s">
        <v>117</v>
      </c>
      <c r="C4657" t="s">
        <v>65</v>
      </c>
      <c r="D4657">
        <v>10000040</v>
      </c>
      <c r="E4657">
        <v>10000040</v>
      </c>
      <c r="F4657">
        <v>10.558999999999999</v>
      </c>
      <c r="G4657">
        <v>30000115</v>
      </c>
      <c r="H4657">
        <v>0.2</v>
      </c>
      <c r="I4657">
        <v>2022</v>
      </c>
      <c r="J4657" t="s">
        <v>170</v>
      </c>
      <c r="K4657" t="s">
        <v>27</v>
      </c>
      <c r="L4657" s="127">
        <v>0.41388888888888892</v>
      </c>
      <c r="M4657" t="s">
        <v>28</v>
      </c>
      <c r="N4657" t="s">
        <v>49</v>
      </c>
      <c r="O4657" t="s">
        <v>30</v>
      </c>
      <c r="P4657" t="s">
        <v>31</v>
      </c>
      <c r="Q4657" t="s">
        <v>41</v>
      </c>
      <c r="R4657" t="s">
        <v>33</v>
      </c>
      <c r="S4657" t="s">
        <v>42</v>
      </c>
      <c r="T4657" t="s">
        <v>35</v>
      </c>
      <c r="U4657" s="1" t="s">
        <v>36</v>
      </c>
      <c r="V4657">
        <v>2</v>
      </c>
      <c r="W4657">
        <v>0</v>
      </c>
      <c r="X4657">
        <v>0</v>
      </c>
      <c r="Y4657">
        <v>0</v>
      </c>
      <c r="Z4657">
        <v>0</v>
      </c>
    </row>
    <row r="4658" spans="1:26" x14ac:dyDescent="0.25">
      <c r="A4658">
        <v>107108119</v>
      </c>
      <c r="B4658" t="s">
        <v>94</v>
      </c>
      <c r="C4658" t="s">
        <v>122</v>
      </c>
      <c r="D4658">
        <v>40001790</v>
      </c>
      <c r="E4658">
        <v>40001790</v>
      </c>
      <c r="F4658">
        <v>1.8440000000000001</v>
      </c>
      <c r="G4658">
        <v>40001798</v>
      </c>
      <c r="H4658">
        <v>0</v>
      </c>
      <c r="I4658">
        <v>2022</v>
      </c>
      <c r="J4658" t="s">
        <v>170</v>
      </c>
      <c r="K4658" t="s">
        <v>27</v>
      </c>
      <c r="L4658" s="127">
        <v>0.66041666666666665</v>
      </c>
      <c r="M4658" t="s">
        <v>77</v>
      </c>
      <c r="N4658" t="s">
        <v>49</v>
      </c>
      <c r="O4658" t="s">
        <v>30</v>
      </c>
      <c r="P4658" t="s">
        <v>54</v>
      </c>
      <c r="Q4658" t="s">
        <v>41</v>
      </c>
      <c r="R4658" t="s">
        <v>50</v>
      </c>
      <c r="S4658" t="s">
        <v>42</v>
      </c>
      <c r="T4658" t="s">
        <v>35</v>
      </c>
      <c r="U4658" s="1" t="s">
        <v>36</v>
      </c>
      <c r="V4658">
        <v>1</v>
      </c>
      <c r="W4658">
        <v>0</v>
      </c>
      <c r="X4658">
        <v>0</v>
      </c>
      <c r="Y4658">
        <v>0</v>
      </c>
      <c r="Z4658">
        <v>0</v>
      </c>
    </row>
    <row r="4659" spans="1:26" x14ac:dyDescent="0.25">
      <c r="A4659">
        <v>107108198</v>
      </c>
      <c r="B4659" t="s">
        <v>104</v>
      </c>
      <c r="C4659" t="s">
        <v>65</v>
      </c>
      <c r="D4659">
        <v>10000026</v>
      </c>
      <c r="E4659">
        <v>10000026</v>
      </c>
      <c r="F4659">
        <v>3.391</v>
      </c>
      <c r="G4659">
        <v>20000025</v>
      </c>
      <c r="H4659">
        <v>0.1</v>
      </c>
      <c r="I4659">
        <v>2022</v>
      </c>
      <c r="J4659" t="s">
        <v>170</v>
      </c>
      <c r="K4659" t="s">
        <v>27</v>
      </c>
      <c r="L4659" s="127">
        <v>0.38680555555555557</v>
      </c>
      <c r="M4659" t="s">
        <v>28</v>
      </c>
      <c r="N4659" t="s">
        <v>49</v>
      </c>
      <c r="O4659" t="s">
        <v>30</v>
      </c>
      <c r="P4659" t="s">
        <v>31</v>
      </c>
      <c r="Q4659" t="s">
        <v>41</v>
      </c>
      <c r="R4659" t="s">
        <v>66</v>
      </c>
      <c r="S4659" t="s">
        <v>42</v>
      </c>
      <c r="T4659" t="s">
        <v>35</v>
      </c>
      <c r="U4659" s="1" t="s">
        <v>36</v>
      </c>
      <c r="V4659">
        <v>2</v>
      </c>
      <c r="W4659">
        <v>0</v>
      </c>
      <c r="X4659">
        <v>0</v>
      </c>
      <c r="Y4659">
        <v>0</v>
      </c>
      <c r="Z4659">
        <v>0</v>
      </c>
    </row>
    <row r="4660" spans="1:26" x14ac:dyDescent="0.25">
      <c r="A4660">
        <v>107108202</v>
      </c>
      <c r="B4660" t="s">
        <v>106</v>
      </c>
      <c r="C4660" t="s">
        <v>65</v>
      </c>
      <c r="D4660">
        <v>10000095</v>
      </c>
      <c r="E4660">
        <v>10000095</v>
      </c>
      <c r="F4660">
        <v>26.943999999999999</v>
      </c>
      <c r="G4660">
        <v>200660</v>
      </c>
      <c r="H4660">
        <v>0.1</v>
      </c>
      <c r="I4660">
        <v>2022</v>
      </c>
      <c r="J4660" t="s">
        <v>170</v>
      </c>
      <c r="K4660" t="s">
        <v>39</v>
      </c>
      <c r="L4660" s="127">
        <v>0.78611111111111109</v>
      </c>
      <c r="M4660" t="s">
        <v>28</v>
      </c>
      <c r="N4660" t="s">
        <v>49</v>
      </c>
      <c r="O4660" t="s">
        <v>30</v>
      </c>
      <c r="P4660" t="s">
        <v>54</v>
      </c>
      <c r="Q4660" t="s">
        <v>41</v>
      </c>
      <c r="R4660" t="s">
        <v>33</v>
      </c>
      <c r="S4660" t="s">
        <v>42</v>
      </c>
      <c r="T4660" t="s">
        <v>57</v>
      </c>
      <c r="U4660" s="1" t="s">
        <v>64</v>
      </c>
      <c r="V4660">
        <v>4</v>
      </c>
      <c r="W4660">
        <v>0</v>
      </c>
      <c r="X4660">
        <v>0</v>
      </c>
      <c r="Y4660">
        <v>1</v>
      </c>
      <c r="Z4660">
        <v>2</v>
      </c>
    </row>
    <row r="4661" spans="1:26" x14ac:dyDescent="0.25">
      <c r="A4661">
        <v>107108225</v>
      </c>
      <c r="B4661" t="s">
        <v>114</v>
      </c>
      <c r="C4661" t="s">
        <v>38</v>
      </c>
      <c r="D4661">
        <v>22000070</v>
      </c>
      <c r="E4661">
        <v>20000070</v>
      </c>
      <c r="F4661">
        <v>12.098000000000001</v>
      </c>
      <c r="G4661">
        <v>50029816</v>
      </c>
      <c r="H4661">
        <v>0</v>
      </c>
      <c r="I4661">
        <v>2022</v>
      </c>
      <c r="J4661" t="s">
        <v>170</v>
      </c>
      <c r="K4661" t="s">
        <v>53</v>
      </c>
      <c r="L4661" s="127">
        <v>0.31388888888888888</v>
      </c>
      <c r="M4661" t="s">
        <v>28</v>
      </c>
      <c r="N4661" t="s">
        <v>49</v>
      </c>
      <c r="O4661" t="s">
        <v>30</v>
      </c>
      <c r="P4661" t="s">
        <v>54</v>
      </c>
      <c r="Q4661" t="s">
        <v>41</v>
      </c>
      <c r="R4661" t="s">
        <v>33</v>
      </c>
      <c r="S4661" t="s">
        <v>42</v>
      </c>
      <c r="T4661" t="s">
        <v>35</v>
      </c>
      <c r="U4661" s="1" t="s">
        <v>36</v>
      </c>
      <c r="V4661">
        <v>8</v>
      </c>
      <c r="W4661">
        <v>0</v>
      </c>
      <c r="X4661">
        <v>0</v>
      </c>
      <c r="Y4661">
        <v>0</v>
      </c>
      <c r="Z4661">
        <v>0</v>
      </c>
    </row>
    <row r="4662" spans="1:26" x14ac:dyDescent="0.25">
      <c r="A4662">
        <v>107108360</v>
      </c>
      <c r="B4662" t="s">
        <v>97</v>
      </c>
      <c r="C4662" t="s">
        <v>45</v>
      </c>
      <c r="D4662">
        <v>50042574</v>
      </c>
      <c r="E4662">
        <v>40004121</v>
      </c>
      <c r="F4662">
        <v>6.9409999999999998</v>
      </c>
      <c r="G4662">
        <v>10000040</v>
      </c>
      <c r="H4662">
        <v>0</v>
      </c>
      <c r="I4662">
        <v>2022</v>
      </c>
      <c r="J4662" t="s">
        <v>170</v>
      </c>
      <c r="K4662" t="s">
        <v>53</v>
      </c>
      <c r="L4662" s="127">
        <v>0.54583333333333328</v>
      </c>
      <c r="M4662" t="s">
        <v>40</v>
      </c>
      <c r="N4662" t="s">
        <v>49</v>
      </c>
      <c r="O4662" t="s">
        <v>30</v>
      </c>
      <c r="P4662" t="s">
        <v>68</v>
      </c>
      <c r="Q4662" t="s">
        <v>41</v>
      </c>
      <c r="R4662" t="s">
        <v>128</v>
      </c>
      <c r="S4662" t="s">
        <v>42</v>
      </c>
      <c r="T4662" t="s">
        <v>35</v>
      </c>
      <c r="U4662" s="1" t="s">
        <v>36</v>
      </c>
      <c r="V4662">
        <v>2</v>
      </c>
      <c r="W4662">
        <v>0</v>
      </c>
      <c r="X4662">
        <v>0</v>
      </c>
      <c r="Y4662">
        <v>0</v>
      </c>
      <c r="Z4662">
        <v>0</v>
      </c>
    </row>
    <row r="4663" spans="1:26" x14ac:dyDescent="0.25">
      <c r="A4663">
        <v>107108384</v>
      </c>
      <c r="B4663" t="s">
        <v>81</v>
      </c>
      <c r="C4663" t="s">
        <v>45</v>
      </c>
      <c r="D4663">
        <v>50029513</v>
      </c>
      <c r="E4663">
        <v>40002480</v>
      </c>
      <c r="F4663">
        <v>0.249</v>
      </c>
      <c r="G4663">
        <v>50011998</v>
      </c>
      <c r="H4663">
        <v>0</v>
      </c>
      <c r="I4663">
        <v>2022</v>
      </c>
      <c r="J4663" t="s">
        <v>170</v>
      </c>
      <c r="K4663" t="s">
        <v>53</v>
      </c>
      <c r="L4663" s="127">
        <v>0.36041666666666666</v>
      </c>
      <c r="M4663" t="s">
        <v>40</v>
      </c>
      <c r="N4663" t="s">
        <v>49</v>
      </c>
      <c r="O4663" t="s">
        <v>30</v>
      </c>
      <c r="P4663" t="s">
        <v>68</v>
      </c>
      <c r="Q4663" t="s">
        <v>32</v>
      </c>
      <c r="R4663" t="s">
        <v>50</v>
      </c>
      <c r="S4663" t="s">
        <v>42</v>
      </c>
      <c r="T4663" t="s">
        <v>35</v>
      </c>
      <c r="U4663" s="1" t="s">
        <v>36</v>
      </c>
      <c r="V4663">
        <v>4</v>
      </c>
      <c r="W4663">
        <v>0</v>
      </c>
      <c r="X4663">
        <v>0</v>
      </c>
      <c r="Y4663">
        <v>0</v>
      </c>
      <c r="Z4663">
        <v>0</v>
      </c>
    </row>
    <row r="4664" spans="1:26" x14ac:dyDescent="0.25">
      <c r="A4664">
        <v>107108440</v>
      </c>
      <c r="B4664" t="s">
        <v>137</v>
      </c>
      <c r="C4664" t="s">
        <v>65</v>
      </c>
      <c r="D4664">
        <v>19000064</v>
      </c>
      <c r="E4664">
        <v>19000064</v>
      </c>
      <c r="F4664">
        <v>999.99900000000002</v>
      </c>
      <c r="G4664">
        <v>50014796</v>
      </c>
      <c r="H4664">
        <v>8.9999999999999993E-3</v>
      </c>
      <c r="I4664">
        <v>2022</v>
      </c>
      <c r="J4664" t="s">
        <v>170</v>
      </c>
      <c r="K4664" t="s">
        <v>53</v>
      </c>
      <c r="L4664" s="127">
        <v>0.60416666666666663</v>
      </c>
      <c r="M4664" t="s">
        <v>28</v>
      </c>
      <c r="N4664" t="s">
        <v>29</v>
      </c>
      <c r="P4664" t="s">
        <v>31</v>
      </c>
      <c r="Q4664" t="s">
        <v>32</v>
      </c>
      <c r="R4664" t="s">
        <v>33</v>
      </c>
      <c r="S4664" t="s">
        <v>42</v>
      </c>
      <c r="T4664" t="s">
        <v>35</v>
      </c>
      <c r="U4664" s="1" t="s">
        <v>36</v>
      </c>
      <c r="V4664">
        <v>1</v>
      </c>
      <c r="W4664">
        <v>0</v>
      </c>
      <c r="X4664">
        <v>0</v>
      </c>
      <c r="Y4664">
        <v>0</v>
      </c>
      <c r="Z4664">
        <v>0</v>
      </c>
    </row>
    <row r="4665" spans="1:26" x14ac:dyDescent="0.25">
      <c r="A4665">
        <v>107108486</v>
      </c>
      <c r="B4665" t="s">
        <v>44</v>
      </c>
      <c r="C4665" t="s">
        <v>45</v>
      </c>
      <c r="D4665">
        <v>50007904</v>
      </c>
      <c r="E4665">
        <v>50007904</v>
      </c>
      <c r="F4665">
        <v>999.99900000000002</v>
      </c>
      <c r="G4665">
        <v>50002377</v>
      </c>
      <c r="H4665">
        <v>4.2000000000000003E-2</v>
      </c>
      <c r="I4665">
        <v>2022</v>
      </c>
      <c r="J4665" t="s">
        <v>170</v>
      </c>
      <c r="K4665" t="s">
        <v>39</v>
      </c>
      <c r="L4665" s="127">
        <v>0.54722222222222217</v>
      </c>
      <c r="M4665" t="s">
        <v>28</v>
      </c>
      <c r="N4665" t="s">
        <v>49</v>
      </c>
      <c r="P4665" t="s">
        <v>68</v>
      </c>
      <c r="Q4665" t="s">
        <v>41</v>
      </c>
      <c r="R4665" t="s">
        <v>130</v>
      </c>
      <c r="S4665" t="s">
        <v>42</v>
      </c>
      <c r="T4665" t="s">
        <v>35</v>
      </c>
      <c r="U4665" s="1" t="s">
        <v>36</v>
      </c>
      <c r="V4665">
        <v>2</v>
      </c>
      <c r="W4665">
        <v>0</v>
      </c>
      <c r="X4665">
        <v>0</v>
      </c>
      <c r="Y4665">
        <v>0</v>
      </c>
      <c r="Z4665">
        <v>0</v>
      </c>
    </row>
    <row r="4666" spans="1:26" x14ac:dyDescent="0.25">
      <c r="A4666">
        <v>107108598</v>
      </c>
      <c r="B4666" t="s">
        <v>25</v>
      </c>
      <c r="C4666" t="s">
        <v>45</v>
      </c>
      <c r="F4666">
        <v>999.99900000000002</v>
      </c>
      <c r="G4666">
        <v>50021709</v>
      </c>
      <c r="H4666">
        <v>1</v>
      </c>
      <c r="I4666">
        <v>2022</v>
      </c>
      <c r="J4666" t="s">
        <v>167</v>
      </c>
      <c r="K4666" t="s">
        <v>55</v>
      </c>
      <c r="L4666" s="127">
        <v>0.70416666666666661</v>
      </c>
      <c r="M4666" t="s">
        <v>28</v>
      </c>
      <c r="N4666" t="s">
        <v>49</v>
      </c>
      <c r="O4666" t="s">
        <v>30</v>
      </c>
      <c r="P4666" t="s">
        <v>54</v>
      </c>
      <c r="Q4666" t="s">
        <v>41</v>
      </c>
      <c r="S4666" t="s">
        <v>42</v>
      </c>
      <c r="T4666" t="s">
        <v>35</v>
      </c>
      <c r="U4666" s="1" t="s">
        <v>36</v>
      </c>
      <c r="V4666">
        <v>2</v>
      </c>
      <c r="W4666">
        <v>0</v>
      </c>
      <c r="X4666">
        <v>0</v>
      </c>
      <c r="Y4666">
        <v>0</v>
      </c>
      <c r="Z4666">
        <v>0</v>
      </c>
    </row>
    <row r="4667" spans="1:26" x14ac:dyDescent="0.25">
      <c r="A4667">
        <v>107108665</v>
      </c>
      <c r="B4667" t="s">
        <v>25</v>
      </c>
      <c r="C4667" t="s">
        <v>45</v>
      </c>
      <c r="D4667">
        <v>50029670</v>
      </c>
      <c r="E4667">
        <v>40001301</v>
      </c>
      <c r="F4667">
        <v>2.1019999999999999</v>
      </c>
      <c r="G4667">
        <v>50006412</v>
      </c>
      <c r="H4667">
        <v>0</v>
      </c>
      <c r="I4667">
        <v>2022</v>
      </c>
      <c r="J4667" t="s">
        <v>170</v>
      </c>
      <c r="K4667" t="s">
        <v>48</v>
      </c>
      <c r="L4667" s="127">
        <v>0.28055555555555556</v>
      </c>
      <c r="M4667" t="s">
        <v>28</v>
      </c>
      <c r="N4667" t="s">
        <v>49</v>
      </c>
      <c r="O4667" t="s">
        <v>30</v>
      </c>
      <c r="P4667" t="s">
        <v>54</v>
      </c>
      <c r="Q4667" t="s">
        <v>62</v>
      </c>
      <c r="R4667" t="s">
        <v>151</v>
      </c>
      <c r="S4667" t="s">
        <v>34</v>
      </c>
      <c r="T4667" t="s">
        <v>57</v>
      </c>
      <c r="U4667" s="1" t="s">
        <v>36</v>
      </c>
      <c r="V4667">
        <v>2</v>
      </c>
      <c r="W4667">
        <v>0</v>
      </c>
      <c r="X4667">
        <v>0</v>
      </c>
      <c r="Y4667">
        <v>0</v>
      </c>
      <c r="Z4667">
        <v>0</v>
      </c>
    </row>
    <row r="4668" spans="1:26" x14ac:dyDescent="0.25">
      <c r="A4668">
        <v>107108716</v>
      </c>
      <c r="B4668" t="s">
        <v>136</v>
      </c>
      <c r="C4668" t="s">
        <v>45</v>
      </c>
      <c r="D4668">
        <v>50024518</v>
      </c>
      <c r="E4668">
        <v>50024518</v>
      </c>
      <c r="F4668">
        <v>1.17</v>
      </c>
      <c r="G4668">
        <v>50011260</v>
      </c>
      <c r="H4668">
        <v>8.9999999999999993E-3</v>
      </c>
      <c r="I4668">
        <v>2022</v>
      </c>
      <c r="J4668" t="s">
        <v>170</v>
      </c>
      <c r="K4668" t="s">
        <v>60</v>
      </c>
      <c r="L4668" s="127">
        <v>0.73888888888888893</v>
      </c>
      <c r="M4668" t="s">
        <v>40</v>
      </c>
      <c r="N4668" t="s">
        <v>29</v>
      </c>
      <c r="O4668" t="s">
        <v>30</v>
      </c>
      <c r="P4668" t="s">
        <v>31</v>
      </c>
      <c r="Q4668" t="s">
        <v>41</v>
      </c>
      <c r="R4668" t="s">
        <v>33</v>
      </c>
      <c r="S4668" t="s">
        <v>42</v>
      </c>
      <c r="T4668" t="s">
        <v>35</v>
      </c>
      <c r="U4668" s="1" t="s">
        <v>36</v>
      </c>
      <c r="V4668">
        <v>2</v>
      </c>
      <c r="W4668">
        <v>0</v>
      </c>
      <c r="X4668">
        <v>0</v>
      </c>
      <c r="Y4668">
        <v>0</v>
      </c>
      <c r="Z4668">
        <v>0</v>
      </c>
    </row>
    <row r="4669" spans="1:26" x14ac:dyDescent="0.25">
      <c r="A4669">
        <v>107108828</v>
      </c>
      <c r="B4669" t="s">
        <v>25</v>
      </c>
      <c r="C4669" t="s">
        <v>45</v>
      </c>
      <c r="D4669">
        <v>50011494</v>
      </c>
      <c r="E4669">
        <v>50011494</v>
      </c>
      <c r="F4669">
        <v>0.51200000000000001</v>
      </c>
      <c r="G4669">
        <v>50026945</v>
      </c>
      <c r="H4669">
        <v>2E-3</v>
      </c>
      <c r="I4669">
        <v>2022</v>
      </c>
      <c r="J4669" t="s">
        <v>170</v>
      </c>
      <c r="K4669" t="s">
        <v>53</v>
      </c>
      <c r="L4669" s="127">
        <v>0.57638888888888895</v>
      </c>
      <c r="M4669" t="s">
        <v>28</v>
      </c>
      <c r="N4669" t="s">
        <v>49</v>
      </c>
      <c r="O4669" t="s">
        <v>30</v>
      </c>
      <c r="P4669" t="s">
        <v>54</v>
      </c>
      <c r="Q4669" t="s">
        <v>41</v>
      </c>
      <c r="R4669" t="s">
        <v>33</v>
      </c>
      <c r="S4669" t="s">
        <v>42</v>
      </c>
      <c r="T4669" t="s">
        <v>35</v>
      </c>
      <c r="U4669" s="1" t="s">
        <v>36</v>
      </c>
      <c r="V4669">
        <v>3</v>
      </c>
      <c r="W4669">
        <v>0</v>
      </c>
      <c r="X4669">
        <v>0</v>
      </c>
      <c r="Y4669">
        <v>0</v>
      </c>
      <c r="Z4669">
        <v>0</v>
      </c>
    </row>
    <row r="4670" spans="1:26" x14ac:dyDescent="0.25">
      <c r="A4670">
        <v>107108852</v>
      </c>
      <c r="B4670" t="s">
        <v>123</v>
      </c>
      <c r="C4670" t="s">
        <v>38</v>
      </c>
      <c r="D4670">
        <v>20000074</v>
      </c>
      <c r="E4670">
        <v>20000074</v>
      </c>
      <c r="F4670">
        <v>11.172000000000001</v>
      </c>
      <c r="G4670">
        <v>201840</v>
      </c>
      <c r="H4670">
        <v>0</v>
      </c>
      <c r="I4670">
        <v>2022</v>
      </c>
      <c r="J4670" t="s">
        <v>170</v>
      </c>
      <c r="K4670" t="s">
        <v>39</v>
      </c>
      <c r="L4670" s="127">
        <v>0.3611111111111111</v>
      </c>
      <c r="M4670" t="s">
        <v>40</v>
      </c>
      <c r="N4670" t="s">
        <v>49</v>
      </c>
      <c r="O4670" t="s">
        <v>30</v>
      </c>
      <c r="P4670" t="s">
        <v>68</v>
      </c>
      <c r="Q4670" t="s">
        <v>41</v>
      </c>
      <c r="R4670" t="s">
        <v>84</v>
      </c>
      <c r="S4670" t="s">
        <v>42</v>
      </c>
      <c r="T4670" t="s">
        <v>35</v>
      </c>
      <c r="U4670" s="1" t="s">
        <v>36</v>
      </c>
      <c r="V4670">
        <v>2</v>
      </c>
      <c r="W4670">
        <v>0</v>
      </c>
      <c r="X4670">
        <v>0</v>
      </c>
      <c r="Y4670">
        <v>0</v>
      </c>
      <c r="Z4670">
        <v>0</v>
      </c>
    </row>
    <row r="4671" spans="1:26" x14ac:dyDescent="0.25">
      <c r="A4671">
        <v>107108856</v>
      </c>
      <c r="B4671" t="s">
        <v>81</v>
      </c>
      <c r="C4671" t="s">
        <v>65</v>
      </c>
      <c r="D4671">
        <v>10000485</v>
      </c>
      <c r="E4671">
        <v>10800485</v>
      </c>
      <c r="F4671">
        <v>23.393999999999998</v>
      </c>
      <c r="G4671">
        <v>200530</v>
      </c>
      <c r="H4671">
        <v>0.9</v>
      </c>
      <c r="I4671">
        <v>2022</v>
      </c>
      <c r="J4671" t="s">
        <v>167</v>
      </c>
      <c r="K4671" t="s">
        <v>53</v>
      </c>
      <c r="L4671" s="127">
        <v>0.66597222222222219</v>
      </c>
      <c r="M4671" t="s">
        <v>28</v>
      </c>
      <c r="N4671" t="s">
        <v>49</v>
      </c>
      <c r="O4671" t="s">
        <v>30</v>
      </c>
      <c r="P4671" t="s">
        <v>31</v>
      </c>
      <c r="Q4671" t="s">
        <v>41</v>
      </c>
      <c r="R4671" t="s">
        <v>33</v>
      </c>
      <c r="S4671" t="s">
        <v>42</v>
      </c>
      <c r="T4671" t="s">
        <v>35</v>
      </c>
      <c r="U4671" s="1" t="s">
        <v>64</v>
      </c>
      <c r="V4671">
        <v>1</v>
      </c>
      <c r="W4671">
        <v>0</v>
      </c>
      <c r="X4671">
        <v>0</v>
      </c>
      <c r="Y4671">
        <v>1</v>
      </c>
      <c r="Z4671">
        <v>0</v>
      </c>
    </row>
    <row r="4672" spans="1:26" x14ac:dyDescent="0.25">
      <c r="A4672">
        <v>107108866</v>
      </c>
      <c r="B4672" t="s">
        <v>25</v>
      </c>
      <c r="C4672" t="s">
        <v>122</v>
      </c>
      <c r="D4672">
        <v>40001300</v>
      </c>
      <c r="E4672">
        <v>40001300</v>
      </c>
      <c r="F4672">
        <v>0.46500000000000002</v>
      </c>
      <c r="G4672">
        <v>50001319</v>
      </c>
      <c r="H4672">
        <v>5.0000000000000001E-3</v>
      </c>
      <c r="I4672">
        <v>2022</v>
      </c>
      <c r="J4672" t="s">
        <v>170</v>
      </c>
      <c r="K4672" t="s">
        <v>39</v>
      </c>
      <c r="L4672" s="127">
        <v>0.76736111111111116</v>
      </c>
      <c r="M4672" t="s">
        <v>28</v>
      </c>
      <c r="N4672" t="s">
        <v>29</v>
      </c>
      <c r="O4672" t="s">
        <v>30</v>
      </c>
      <c r="P4672" t="s">
        <v>31</v>
      </c>
      <c r="Q4672" t="s">
        <v>41</v>
      </c>
      <c r="R4672" t="s">
        <v>33</v>
      </c>
      <c r="S4672" t="s">
        <v>42</v>
      </c>
      <c r="T4672" t="s">
        <v>35</v>
      </c>
      <c r="U4672" s="1" t="s">
        <v>43</v>
      </c>
      <c r="V4672">
        <v>3</v>
      </c>
      <c r="W4672">
        <v>0</v>
      </c>
      <c r="X4672">
        <v>0</v>
      </c>
      <c r="Y4672">
        <v>0</v>
      </c>
      <c r="Z4672">
        <v>1</v>
      </c>
    </row>
    <row r="4673" spans="1:26" x14ac:dyDescent="0.25">
      <c r="A4673">
        <v>107108886</v>
      </c>
      <c r="B4673" t="s">
        <v>104</v>
      </c>
      <c r="C4673" t="s">
        <v>65</v>
      </c>
      <c r="D4673">
        <v>10000026</v>
      </c>
      <c r="E4673">
        <v>10000026</v>
      </c>
      <c r="F4673">
        <v>6.5190000000000001</v>
      </c>
      <c r="G4673">
        <v>200480</v>
      </c>
      <c r="H4673">
        <v>1</v>
      </c>
      <c r="I4673">
        <v>2022</v>
      </c>
      <c r="J4673" t="s">
        <v>167</v>
      </c>
      <c r="K4673" t="s">
        <v>48</v>
      </c>
      <c r="L4673" s="127">
        <v>0.19027777777777777</v>
      </c>
      <c r="M4673" t="s">
        <v>28</v>
      </c>
      <c r="N4673" t="s">
        <v>49</v>
      </c>
      <c r="O4673" t="s">
        <v>30</v>
      </c>
      <c r="P4673" t="s">
        <v>54</v>
      </c>
      <c r="Q4673" t="s">
        <v>41</v>
      </c>
      <c r="R4673" t="s">
        <v>33</v>
      </c>
      <c r="S4673" t="s">
        <v>42</v>
      </c>
      <c r="T4673" t="s">
        <v>57</v>
      </c>
      <c r="U4673" s="1" t="s">
        <v>36</v>
      </c>
      <c r="V4673">
        <v>1</v>
      </c>
      <c r="W4673">
        <v>0</v>
      </c>
      <c r="X4673">
        <v>0</v>
      </c>
      <c r="Y4673">
        <v>0</v>
      </c>
      <c r="Z4673">
        <v>0</v>
      </c>
    </row>
    <row r="4674" spans="1:26" x14ac:dyDescent="0.25">
      <c r="A4674">
        <v>107108892</v>
      </c>
      <c r="B4674" t="s">
        <v>117</v>
      </c>
      <c r="C4674" t="s">
        <v>65</v>
      </c>
      <c r="D4674">
        <v>10000077</v>
      </c>
      <c r="E4674">
        <v>10000077</v>
      </c>
      <c r="F4674">
        <v>19.646999999999998</v>
      </c>
      <c r="G4674">
        <v>40002321</v>
      </c>
      <c r="H4674">
        <v>0</v>
      </c>
      <c r="I4674">
        <v>2022</v>
      </c>
      <c r="J4674" t="s">
        <v>170</v>
      </c>
      <c r="K4674" t="s">
        <v>60</v>
      </c>
      <c r="L4674" s="127">
        <v>0.6020833333333333</v>
      </c>
      <c r="M4674" t="s">
        <v>28</v>
      </c>
      <c r="N4674" t="s">
        <v>49</v>
      </c>
      <c r="O4674" t="s">
        <v>30</v>
      </c>
      <c r="P4674" t="s">
        <v>31</v>
      </c>
      <c r="Q4674" t="s">
        <v>41</v>
      </c>
      <c r="R4674" t="s">
        <v>71</v>
      </c>
      <c r="S4674" t="s">
        <v>42</v>
      </c>
      <c r="T4674" t="s">
        <v>35</v>
      </c>
      <c r="U4674" s="1" t="s">
        <v>36</v>
      </c>
      <c r="V4674">
        <v>2</v>
      </c>
      <c r="W4674">
        <v>0</v>
      </c>
      <c r="X4674">
        <v>0</v>
      </c>
      <c r="Y4674">
        <v>0</v>
      </c>
      <c r="Z4674">
        <v>0</v>
      </c>
    </row>
    <row r="4675" spans="1:26" x14ac:dyDescent="0.25">
      <c r="A4675">
        <v>107108939</v>
      </c>
      <c r="B4675" t="s">
        <v>117</v>
      </c>
      <c r="C4675" t="s">
        <v>65</v>
      </c>
      <c r="D4675">
        <v>10000040</v>
      </c>
      <c r="E4675">
        <v>10000040</v>
      </c>
      <c r="F4675">
        <v>12.45</v>
      </c>
      <c r="G4675">
        <v>20000021</v>
      </c>
      <c r="H4675">
        <v>0.4</v>
      </c>
      <c r="I4675">
        <v>2022</v>
      </c>
      <c r="J4675" t="s">
        <v>170</v>
      </c>
      <c r="K4675" t="s">
        <v>27</v>
      </c>
      <c r="L4675" s="127">
        <v>0.48680555555555555</v>
      </c>
      <c r="M4675" t="s">
        <v>28</v>
      </c>
      <c r="N4675" t="s">
        <v>49</v>
      </c>
      <c r="O4675" t="s">
        <v>30</v>
      </c>
      <c r="P4675" t="s">
        <v>31</v>
      </c>
      <c r="Q4675" t="s">
        <v>41</v>
      </c>
      <c r="R4675" t="s">
        <v>33</v>
      </c>
      <c r="S4675" t="s">
        <v>42</v>
      </c>
      <c r="T4675" t="s">
        <v>35</v>
      </c>
      <c r="U4675" s="1" t="s">
        <v>43</v>
      </c>
      <c r="V4675">
        <v>3</v>
      </c>
      <c r="W4675">
        <v>0</v>
      </c>
      <c r="X4675">
        <v>0</v>
      </c>
      <c r="Y4675">
        <v>0</v>
      </c>
      <c r="Z4675">
        <v>1</v>
      </c>
    </row>
    <row r="4676" spans="1:26" x14ac:dyDescent="0.25">
      <c r="A4676">
        <v>107109003</v>
      </c>
      <c r="B4676" t="s">
        <v>86</v>
      </c>
      <c r="C4676" t="s">
        <v>65</v>
      </c>
      <c r="D4676">
        <v>10000026</v>
      </c>
      <c r="E4676">
        <v>10000026</v>
      </c>
      <c r="F4676">
        <v>23.754999999999999</v>
      </c>
      <c r="G4676">
        <v>200370</v>
      </c>
      <c r="H4676">
        <v>1</v>
      </c>
      <c r="I4676">
        <v>2022</v>
      </c>
      <c r="J4676" t="s">
        <v>170</v>
      </c>
      <c r="K4676" t="s">
        <v>27</v>
      </c>
      <c r="L4676" s="127">
        <v>0.58888888888888891</v>
      </c>
      <c r="M4676" t="s">
        <v>28</v>
      </c>
      <c r="N4676" t="s">
        <v>49</v>
      </c>
      <c r="O4676" t="s">
        <v>30</v>
      </c>
      <c r="P4676" t="s">
        <v>31</v>
      </c>
      <c r="Q4676" t="s">
        <v>41</v>
      </c>
      <c r="R4676" t="s">
        <v>33</v>
      </c>
      <c r="S4676" t="s">
        <v>42</v>
      </c>
      <c r="T4676" t="s">
        <v>35</v>
      </c>
      <c r="U4676" s="1" t="s">
        <v>43</v>
      </c>
      <c r="V4676">
        <v>3</v>
      </c>
      <c r="W4676">
        <v>0</v>
      </c>
      <c r="X4676">
        <v>0</v>
      </c>
      <c r="Y4676">
        <v>0</v>
      </c>
      <c r="Z4676">
        <v>1</v>
      </c>
    </row>
    <row r="4677" spans="1:26" x14ac:dyDescent="0.25">
      <c r="A4677">
        <v>107109005</v>
      </c>
      <c r="B4677" t="s">
        <v>117</v>
      </c>
      <c r="C4677" t="s">
        <v>65</v>
      </c>
      <c r="D4677">
        <v>10000077</v>
      </c>
      <c r="E4677">
        <v>10000077</v>
      </c>
      <c r="F4677">
        <v>21.029</v>
      </c>
      <c r="G4677">
        <v>10000040</v>
      </c>
      <c r="H4677">
        <v>0.1</v>
      </c>
      <c r="I4677">
        <v>2022</v>
      </c>
      <c r="J4677" t="s">
        <v>170</v>
      </c>
      <c r="K4677" t="s">
        <v>60</v>
      </c>
      <c r="L4677" s="127">
        <v>0.66527777777777775</v>
      </c>
      <c r="M4677" t="s">
        <v>28</v>
      </c>
      <c r="N4677" t="s">
        <v>49</v>
      </c>
      <c r="O4677" t="s">
        <v>30</v>
      </c>
      <c r="P4677" t="s">
        <v>31</v>
      </c>
      <c r="Q4677" t="s">
        <v>41</v>
      </c>
      <c r="R4677" t="s">
        <v>33</v>
      </c>
      <c r="S4677" t="s">
        <v>42</v>
      </c>
      <c r="T4677" t="s">
        <v>35</v>
      </c>
      <c r="U4677" s="1" t="s">
        <v>36</v>
      </c>
      <c r="V4677">
        <v>2</v>
      </c>
      <c r="W4677">
        <v>0</v>
      </c>
      <c r="X4677">
        <v>0</v>
      </c>
      <c r="Y4677">
        <v>0</v>
      </c>
      <c r="Z4677">
        <v>0</v>
      </c>
    </row>
    <row r="4678" spans="1:26" x14ac:dyDescent="0.25">
      <c r="A4678">
        <v>107109020</v>
      </c>
      <c r="B4678" t="s">
        <v>25</v>
      </c>
      <c r="C4678" t="s">
        <v>65</v>
      </c>
      <c r="D4678">
        <v>10000040</v>
      </c>
      <c r="E4678">
        <v>10000040</v>
      </c>
      <c r="F4678">
        <v>999.99900000000002</v>
      </c>
      <c r="G4678">
        <v>10000040</v>
      </c>
      <c r="H4678">
        <v>0.2</v>
      </c>
      <c r="I4678">
        <v>2022</v>
      </c>
      <c r="J4678" t="s">
        <v>162</v>
      </c>
      <c r="K4678" t="s">
        <v>27</v>
      </c>
      <c r="L4678" s="127">
        <v>0.5395833333333333</v>
      </c>
      <c r="M4678" t="s">
        <v>28</v>
      </c>
      <c r="N4678" t="s">
        <v>29</v>
      </c>
      <c r="O4678" t="s">
        <v>30</v>
      </c>
      <c r="P4678" t="s">
        <v>31</v>
      </c>
      <c r="Q4678" t="s">
        <v>41</v>
      </c>
      <c r="R4678" t="s">
        <v>33</v>
      </c>
      <c r="S4678" t="s">
        <v>42</v>
      </c>
      <c r="T4678" t="s">
        <v>35</v>
      </c>
      <c r="U4678" s="1" t="s">
        <v>36</v>
      </c>
      <c r="V4678">
        <v>2</v>
      </c>
      <c r="W4678">
        <v>0</v>
      </c>
      <c r="X4678">
        <v>0</v>
      </c>
      <c r="Y4678">
        <v>0</v>
      </c>
      <c r="Z4678">
        <v>0</v>
      </c>
    </row>
    <row r="4679" spans="1:26" x14ac:dyDescent="0.25">
      <c r="A4679">
        <v>107109047</v>
      </c>
      <c r="B4679" t="s">
        <v>86</v>
      </c>
      <c r="C4679" t="s">
        <v>65</v>
      </c>
      <c r="D4679">
        <v>10000026</v>
      </c>
      <c r="E4679">
        <v>10000026</v>
      </c>
      <c r="F4679">
        <v>24.757000000000001</v>
      </c>
      <c r="G4679">
        <v>200375</v>
      </c>
      <c r="H4679">
        <v>0.5</v>
      </c>
      <c r="I4679">
        <v>2022</v>
      </c>
      <c r="J4679" t="s">
        <v>170</v>
      </c>
      <c r="K4679" t="s">
        <v>53</v>
      </c>
      <c r="L4679" s="127">
        <v>0.28611111111111115</v>
      </c>
      <c r="M4679" t="s">
        <v>28</v>
      </c>
      <c r="N4679" t="s">
        <v>29</v>
      </c>
      <c r="O4679" t="s">
        <v>30</v>
      </c>
      <c r="P4679" t="s">
        <v>31</v>
      </c>
      <c r="Q4679" t="s">
        <v>41</v>
      </c>
      <c r="R4679" t="s">
        <v>33</v>
      </c>
      <c r="S4679" t="s">
        <v>42</v>
      </c>
      <c r="T4679" t="s">
        <v>57</v>
      </c>
      <c r="U4679" s="1" t="s">
        <v>36</v>
      </c>
      <c r="V4679">
        <v>2</v>
      </c>
      <c r="W4679">
        <v>0</v>
      </c>
      <c r="X4679">
        <v>0</v>
      </c>
      <c r="Y4679">
        <v>0</v>
      </c>
      <c r="Z4679">
        <v>0</v>
      </c>
    </row>
    <row r="4680" spans="1:26" x14ac:dyDescent="0.25">
      <c r="A4680">
        <v>107109164</v>
      </c>
      <c r="B4680" t="s">
        <v>236</v>
      </c>
      <c r="C4680" t="s">
        <v>122</v>
      </c>
      <c r="D4680">
        <v>40001222</v>
      </c>
      <c r="E4680">
        <v>40001222</v>
      </c>
      <c r="F4680">
        <v>4.1989999999999998</v>
      </c>
      <c r="G4680">
        <v>40001232</v>
      </c>
      <c r="H4680">
        <v>0</v>
      </c>
      <c r="I4680">
        <v>2022</v>
      </c>
      <c r="J4680" t="s">
        <v>170</v>
      </c>
      <c r="K4680" t="s">
        <v>39</v>
      </c>
      <c r="L4680" s="127">
        <v>0.51666666666666672</v>
      </c>
      <c r="M4680" t="s">
        <v>28</v>
      </c>
      <c r="N4680" t="s">
        <v>29</v>
      </c>
      <c r="O4680" t="s">
        <v>30</v>
      </c>
      <c r="P4680" t="s">
        <v>31</v>
      </c>
      <c r="Q4680" t="s">
        <v>41</v>
      </c>
      <c r="R4680" t="s">
        <v>61</v>
      </c>
      <c r="S4680" t="s">
        <v>42</v>
      </c>
      <c r="T4680" t="s">
        <v>35</v>
      </c>
      <c r="U4680" s="1" t="s">
        <v>36</v>
      </c>
      <c r="V4680">
        <v>4</v>
      </c>
      <c r="W4680">
        <v>0</v>
      </c>
      <c r="X4680">
        <v>0</v>
      </c>
      <c r="Y4680">
        <v>0</v>
      </c>
      <c r="Z4680">
        <v>0</v>
      </c>
    </row>
    <row r="4681" spans="1:26" x14ac:dyDescent="0.25">
      <c r="A4681">
        <v>107109178</v>
      </c>
      <c r="B4681" t="s">
        <v>44</v>
      </c>
      <c r="C4681" t="s">
        <v>45</v>
      </c>
      <c r="D4681">
        <v>50000545</v>
      </c>
      <c r="E4681">
        <v>50000545</v>
      </c>
      <c r="F4681">
        <v>999.99900000000002</v>
      </c>
      <c r="G4681">
        <v>50000545</v>
      </c>
      <c r="H4681">
        <v>0</v>
      </c>
      <c r="I4681">
        <v>2022</v>
      </c>
      <c r="J4681" t="s">
        <v>170</v>
      </c>
      <c r="K4681" t="s">
        <v>55</v>
      </c>
      <c r="L4681" s="127">
        <v>0.88611111111111107</v>
      </c>
      <c r="M4681" t="s">
        <v>28</v>
      </c>
      <c r="N4681" t="s">
        <v>29</v>
      </c>
      <c r="O4681" t="s">
        <v>30</v>
      </c>
      <c r="P4681" t="s">
        <v>31</v>
      </c>
      <c r="Q4681" t="s">
        <v>41</v>
      </c>
      <c r="R4681" t="s">
        <v>61</v>
      </c>
      <c r="S4681" t="s">
        <v>42</v>
      </c>
      <c r="T4681" t="s">
        <v>47</v>
      </c>
      <c r="U4681" s="1" t="s">
        <v>36</v>
      </c>
      <c r="V4681">
        <v>2</v>
      </c>
      <c r="W4681">
        <v>0</v>
      </c>
      <c r="X4681">
        <v>0</v>
      </c>
      <c r="Y4681">
        <v>0</v>
      </c>
      <c r="Z4681">
        <v>0</v>
      </c>
    </row>
    <row r="4682" spans="1:26" x14ac:dyDescent="0.25">
      <c r="A4682">
        <v>107109341</v>
      </c>
      <c r="B4682" t="s">
        <v>134</v>
      </c>
      <c r="C4682" t="s">
        <v>45</v>
      </c>
      <c r="D4682">
        <v>50015272</v>
      </c>
      <c r="E4682">
        <v>40001142</v>
      </c>
      <c r="F4682">
        <v>5.5090000000000003</v>
      </c>
      <c r="G4682">
        <v>50038022</v>
      </c>
      <c r="H4682">
        <v>0.1</v>
      </c>
      <c r="I4682">
        <v>2022</v>
      </c>
      <c r="J4682" t="s">
        <v>170</v>
      </c>
      <c r="K4682" t="s">
        <v>48</v>
      </c>
      <c r="L4682" s="127">
        <v>0.4694444444444445</v>
      </c>
      <c r="M4682" t="s">
        <v>40</v>
      </c>
      <c r="N4682" t="s">
        <v>49</v>
      </c>
      <c r="O4682" t="s">
        <v>30</v>
      </c>
      <c r="P4682" t="s">
        <v>54</v>
      </c>
      <c r="Q4682" t="s">
        <v>41</v>
      </c>
      <c r="R4682" t="s">
        <v>151</v>
      </c>
      <c r="S4682" t="s">
        <v>42</v>
      </c>
      <c r="T4682" t="s">
        <v>35</v>
      </c>
      <c r="U4682" s="1" t="s">
        <v>36</v>
      </c>
      <c r="V4682">
        <v>2</v>
      </c>
      <c r="W4682">
        <v>0</v>
      </c>
      <c r="X4682">
        <v>0</v>
      </c>
      <c r="Y4682">
        <v>0</v>
      </c>
      <c r="Z4682">
        <v>0</v>
      </c>
    </row>
    <row r="4683" spans="1:26" x14ac:dyDescent="0.25">
      <c r="A4683">
        <v>107109367</v>
      </c>
      <c r="B4683" t="s">
        <v>107</v>
      </c>
      <c r="C4683" t="s">
        <v>45</v>
      </c>
      <c r="D4683">
        <v>50011079</v>
      </c>
      <c r="E4683">
        <v>20000029</v>
      </c>
      <c r="F4683">
        <v>11.688000000000001</v>
      </c>
      <c r="G4683">
        <v>50007189</v>
      </c>
      <c r="H4683">
        <v>0.2</v>
      </c>
      <c r="I4683">
        <v>2022</v>
      </c>
      <c r="J4683" t="s">
        <v>170</v>
      </c>
      <c r="K4683" t="s">
        <v>48</v>
      </c>
      <c r="L4683" s="127">
        <v>0.59097222222222223</v>
      </c>
      <c r="M4683" t="s">
        <v>92</v>
      </c>
      <c r="Q4683" t="s">
        <v>41</v>
      </c>
      <c r="R4683" t="s">
        <v>33</v>
      </c>
      <c r="S4683" t="s">
        <v>42</v>
      </c>
      <c r="T4683" t="s">
        <v>35</v>
      </c>
      <c r="U4683" s="1" t="s">
        <v>36</v>
      </c>
      <c r="V4683">
        <v>2</v>
      </c>
      <c r="W4683">
        <v>0</v>
      </c>
      <c r="X4683">
        <v>0</v>
      </c>
      <c r="Y4683">
        <v>0</v>
      </c>
      <c r="Z4683">
        <v>0</v>
      </c>
    </row>
    <row r="4684" spans="1:26" x14ac:dyDescent="0.25">
      <c r="A4684">
        <v>107109432</v>
      </c>
      <c r="B4684" t="s">
        <v>81</v>
      </c>
      <c r="C4684" t="s">
        <v>67</v>
      </c>
      <c r="D4684">
        <v>30000016</v>
      </c>
      <c r="E4684">
        <v>30000016</v>
      </c>
      <c r="F4684">
        <v>0.16200000000000001</v>
      </c>
      <c r="G4684">
        <v>50002241</v>
      </c>
      <c r="H4684">
        <v>1.9E-2</v>
      </c>
      <c r="I4684">
        <v>2022</v>
      </c>
      <c r="J4684" t="s">
        <v>170</v>
      </c>
      <c r="K4684" t="s">
        <v>48</v>
      </c>
      <c r="L4684" s="127">
        <v>0.4381944444444445</v>
      </c>
      <c r="M4684" t="s">
        <v>40</v>
      </c>
      <c r="N4684" t="s">
        <v>49</v>
      </c>
      <c r="O4684" t="s">
        <v>30</v>
      </c>
      <c r="P4684" t="s">
        <v>54</v>
      </c>
      <c r="Q4684" t="s">
        <v>32</v>
      </c>
      <c r="R4684" t="s">
        <v>33</v>
      </c>
      <c r="S4684" t="s">
        <v>42</v>
      </c>
      <c r="T4684" t="s">
        <v>35</v>
      </c>
      <c r="U4684" s="1" t="s">
        <v>64</v>
      </c>
      <c r="V4684">
        <v>2</v>
      </c>
      <c r="W4684">
        <v>0</v>
      </c>
      <c r="X4684">
        <v>0</v>
      </c>
      <c r="Y4684">
        <v>1</v>
      </c>
      <c r="Z4684">
        <v>0</v>
      </c>
    </row>
    <row r="4685" spans="1:26" x14ac:dyDescent="0.25">
      <c r="A4685">
        <v>107109532</v>
      </c>
      <c r="B4685" t="s">
        <v>96</v>
      </c>
      <c r="C4685" t="s">
        <v>45</v>
      </c>
      <c r="D4685">
        <v>50023622</v>
      </c>
      <c r="E4685">
        <v>40001891</v>
      </c>
      <c r="F4685">
        <v>4.9859999999999998</v>
      </c>
      <c r="G4685">
        <v>50013063</v>
      </c>
      <c r="H4685">
        <v>1E-3</v>
      </c>
      <c r="I4685">
        <v>2022</v>
      </c>
      <c r="J4685" t="s">
        <v>170</v>
      </c>
      <c r="K4685" t="s">
        <v>39</v>
      </c>
      <c r="L4685" s="127">
        <v>0.54652777777777783</v>
      </c>
      <c r="M4685" t="s">
        <v>77</v>
      </c>
      <c r="N4685" t="s">
        <v>49</v>
      </c>
      <c r="O4685" t="s">
        <v>30</v>
      </c>
      <c r="P4685" t="s">
        <v>54</v>
      </c>
      <c r="Q4685" t="s">
        <v>41</v>
      </c>
      <c r="R4685" t="s">
        <v>33</v>
      </c>
      <c r="S4685" t="s">
        <v>42</v>
      </c>
      <c r="T4685" t="s">
        <v>35</v>
      </c>
      <c r="U4685" s="1" t="s">
        <v>36</v>
      </c>
      <c r="V4685">
        <v>3</v>
      </c>
      <c r="W4685">
        <v>0</v>
      </c>
      <c r="X4685">
        <v>0</v>
      </c>
      <c r="Y4685">
        <v>0</v>
      </c>
      <c r="Z4685">
        <v>0</v>
      </c>
    </row>
    <row r="4686" spans="1:26" x14ac:dyDescent="0.25">
      <c r="A4686">
        <v>107109650</v>
      </c>
      <c r="B4686" t="s">
        <v>81</v>
      </c>
      <c r="C4686" t="s">
        <v>67</v>
      </c>
      <c r="D4686">
        <v>30000115</v>
      </c>
      <c r="E4686">
        <v>30000115</v>
      </c>
      <c r="F4686">
        <v>999.99900000000002</v>
      </c>
      <c r="H4686">
        <v>0</v>
      </c>
      <c r="I4686">
        <v>2022</v>
      </c>
      <c r="J4686" t="s">
        <v>170</v>
      </c>
      <c r="K4686" t="s">
        <v>53</v>
      </c>
      <c r="L4686" s="127">
        <v>0.9277777777777777</v>
      </c>
      <c r="M4686" t="s">
        <v>28</v>
      </c>
      <c r="N4686" t="s">
        <v>29</v>
      </c>
      <c r="O4686" t="s">
        <v>30</v>
      </c>
      <c r="P4686" t="s">
        <v>54</v>
      </c>
      <c r="Q4686" t="s">
        <v>62</v>
      </c>
      <c r="R4686" t="s">
        <v>156</v>
      </c>
      <c r="S4686" t="s">
        <v>34</v>
      </c>
      <c r="T4686" t="s">
        <v>47</v>
      </c>
      <c r="U4686" s="1" t="s">
        <v>36</v>
      </c>
      <c r="V4686">
        <v>2</v>
      </c>
      <c r="W4686">
        <v>0</v>
      </c>
      <c r="X4686">
        <v>0</v>
      </c>
      <c r="Y4686">
        <v>0</v>
      </c>
      <c r="Z4686">
        <v>0</v>
      </c>
    </row>
    <row r="4687" spans="1:26" x14ac:dyDescent="0.25">
      <c r="A4687">
        <v>107109661</v>
      </c>
      <c r="B4687" t="s">
        <v>120</v>
      </c>
      <c r="C4687" t="s">
        <v>45</v>
      </c>
      <c r="D4687">
        <v>50023535</v>
      </c>
      <c r="E4687">
        <v>30000111</v>
      </c>
      <c r="F4687">
        <v>19.925000000000001</v>
      </c>
      <c r="G4687">
        <v>50033054</v>
      </c>
      <c r="H4687">
        <v>0</v>
      </c>
      <c r="I4687">
        <v>2022</v>
      </c>
      <c r="J4687" t="s">
        <v>170</v>
      </c>
      <c r="K4687" t="s">
        <v>39</v>
      </c>
      <c r="L4687" s="127">
        <v>0.94861111111111107</v>
      </c>
      <c r="M4687" t="s">
        <v>28</v>
      </c>
      <c r="N4687" t="s">
        <v>29</v>
      </c>
      <c r="O4687" t="s">
        <v>30</v>
      </c>
      <c r="P4687" t="s">
        <v>31</v>
      </c>
      <c r="Q4687" t="s">
        <v>41</v>
      </c>
      <c r="R4687" t="s">
        <v>33</v>
      </c>
      <c r="S4687" t="s">
        <v>42</v>
      </c>
      <c r="T4687" t="s">
        <v>35</v>
      </c>
      <c r="U4687" s="1" t="s">
        <v>64</v>
      </c>
      <c r="V4687">
        <v>3</v>
      </c>
      <c r="W4687">
        <v>0</v>
      </c>
      <c r="X4687">
        <v>0</v>
      </c>
      <c r="Y4687">
        <v>2</v>
      </c>
      <c r="Z4687">
        <v>1</v>
      </c>
    </row>
    <row r="4688" spans="1:26" x14ac:dyDescent="0.25">
      <c r="A4688">
        <v>107109670</v>
      </c>
      <c r="B4688" t="s">
        <v>150</v>
      </c>
      <c r="C4688" t="s">
        <v>45</v>
      </c>
      <c r="D4688">
        <v>50007442</v>
      </c>
      <c r="E4688">
        <v>20000158</v>
      </c>
      <c r="F4688">
        <v>8.1199999999999992</v>
      </c>
      <c r="G4688">
        <v>50030308</v>
      </c>
      <c r="H4688">
        <v>8.0000000000000002E-3</v>
      </c>
      <c r="I4688">
        <v>2022</v>
      </c>
      <c r="J4688" t="s">
        <v>170</v>
      </c>
      <c r="K4688" t="s">
        <v>55</v>
      </c>
      <c r="L4688" s="127">
        <v>0.42152777777777778</v>
      </c>
      <c r="M4688" t="s">
        <v>28</v>
      </c>
      <c r="N4688" t="s">
        <v>29</v>
      </c>
      <c r="O4688" t="s">
        <v>30</v>
      </c>
      <c r="P4688" t="s">
        <v>68</v>
      </c>
      <c r="Q4688" t="s">
        <v>41</v>
      </c>
      <c r="R4688" t="s">
        <v>33</v>
      </c>
      <c r="S4688" t="s">
        <v>42</v>
      </c>
      <c r="T4688" t="s">
        <v>35</v>
      </c>
      <c r="U4688" s="1" t="s">
        <v>43</v>
      </c>
      <c r="V4688">
        <v>4</v>
      </c>
      <c r="W4688">
        <v>0</v>
      </c>
      <c r="X4688">
        <v>0</v>
      </c>
      <c r="Y4688">
        <v>0</v>
      </c>
      <c r="Z4688">
        <v>1</v>
      </c>
    </row>
    <row r="4689" spans="1:26" x14ac:dyDescent="0.25">
      <c r="A4689">
        <v>107109693</v>
      </c>
      <c r="B4689" t="s">
        <v>25</v>
      </c>
      <c r="C4689" t="s">
        <v>45</v>
      </c>
      <c r="D4689">
        <v>50011494</v>
      </c>
      <c r="E4689">
        <v>40001004</v>
      </c>
      <c r="F4689">
        <v>3.806</v>
      </c>
      <c r="G4689">
        <v>50015741</v>
      </c>
      <c r="H4689">
        <v>0</v>
      </c>
      <c r="I4689">
        <v>2022</v>
      </c>
      <c r="J4689" t="s">
        <v>170</v>
      </c>
      <c r="K4689" t="s">
        <v>48</v>
      </c>
      <c r="L4689" s="127">
        <v>0.58333333333333337</v>
      </c>
      <c r="M4689" t="s">
        <v>77</v>
      </c>
      <c r="N4689" t="s">
        <v>49</v>
      </c>
      <c r="P4689" t="s">
        <v>31</v>
      </c>
      <c r="Q4689" t="s">
        <v>41</v>
      </c>
      <c r="R4689" t="s">
        <v>61</v>
      </c>
      <c r="S4689" t="s">
        <v>42</v>
      </c>
      <c r="T4689" t="s">
        <v>35</v>
      </c>
      <c r="U4689" s="1" t="s">
        <v>36</v>
      </c>
      <c r="V4689">
        <v>2</v>
      </c>
      <c r="W4689">
        <v>0</v>
      </c>
      <c r="X4689">
        <v>0</v>
      </c>
      <c r="Y4689">
        <v>0</v>
      </c>
      <c r="Z4689">
        <v>0</v>
      </c>
    </row>
    <row r="4690" spans="1:26" x14ac:dyDescent="0.25">
      <c r="A4690">
        <v>107109806</v>
      </c>
      <c r="B4690" t="s">
        <v>147</v>
      </c>
      <c r="C4690" t="s">
        <v>67</v>
      </c>
      <c r="D4690">
        <v>30000211</v>
      </c>
      <c r="E4690">
        <v>30000211</v>
      </c>
      <c r="F4690">
        <v>10.26</v>
      </c>
      <c r="G4690">
        <v>30000906</v>
      </c>
      <c r="H4690">
        <v>2.8000000000000001E-2</v>
      </c>
      <c r="I4690">
        <v>2022</v>
      </c>
      <c r="J4690" t="s">
        <v>170</v>
      </c>
      <c r="K4690" t="s">
        <v>55</v>
      </c>
      <c r="L4690" s="127">
        <v>0.61249999999999993</v>
      </c>
      <c r="M4690" t="s">
        <v>28</v>
      </c>
      <c r="N4690" t="s">
        <v>29</v>
      </c>
      <c r="O4690" t="s">
        <v>30</v>
      </c>
      <c r="P4690" t="s">
        <v>54</v>
      </c>
      <c r="Q4690" t="s">
        <v>41</v>
      </c>
      <c r="R4690" t="s">
        <v>33</v>
      </c>
      <c r="S4690" t="s">
        <v>42</v>
      </c>
      <c r="T4690" t="s">
        <v>35</v>
      </c>
      <c r="U4690" s="1" t="s">
        <v>36</v>
      </c>
      <c r="V4690">
        <v>3</v>
      </c>
      <c r="W4690">
        <v>0</v>
      </c>
      <c r="X4690">
        <v>0</v>
      </c>
      <c r="Y4690">
        <v>0</v>
      </c>
      <c r="Z4690">
        <v>0</v>
      </c>
    </row>
    <row r="4691" spans="1:26" x14ac:dyDescent="0.25">
      <c r="A4691">
        <v>107109813</v>
      </c>
      <c r="B4691" t="s">
        <v>248</v>
      </c>
      <c r="C4691" t="s">
        <v>38</v>
      </c>
      <c r="D4691">
        <v>20000064</v>
      </c>
      <c r="E4691">
        <v>20000019</v>
      </c>
      <c r="F4691">
        <v>8.9649999999999999</v>
      </c>
      <c r="G4691">
        <v>50014106</v>
      </c>
      <c r="H4691">
        <v>0</v>
      </c>
      <c r="I4691">
        <v>2022</v>
      </c>
      <c r="J4691" t="s">
        <v>170</v>
      </c>
      <c r="K4691" t="s">
        <v>58</v>
      </c>
      <c r="L4691" s="127">
        <v>0.1173611111111111</v>
      </c>
      <c r="M4691" t="s">
        <v>28</v>
      </c>
      <c r="N4691" t="s">
        <v>29</v>
      </c>
      <c r="O4691" t="s">
        <v>30</v>
      </c>
      <c r="P4691" t="s">
        <v>54</v>
      </c>
      <c r="Q4691" t="s">
        <v>41</v>
      </c>
      <c r="R4691" t="s">
        <v>33</v>
      </c>
      <c r="S4691" t="s">
        <v>42</v>
      </c>
      <c r="T4691" t="s">
        <v>47</v>
      </c>
      <c r="U4691" s="1" t="s">
        <v>36</v>
      </c>
      <c r="V4691">
        <v>1</v>
      </c>
      <c r="W4691">
        <v>0</v>
      </c>
      <c r="X4691">
        <v>0</v>
      </c>
      <c r="Y4691">
        <v>0</v>
      </c>
      <c r="Z4691">
        <v>0</v>
      </c>
    </row>
    <row r="4692" spans="1:26" x14ac:dyDescent="0.25">
      <c r="A4692">
        <v>107109915</v>
      </c>
      <c r="B4692" t="s">
        <v>25</v>
      </c>
      <c r="C4692" t="s">
        <v>45</v>
      </c>
      <c r="D4692">
        <v>50031853</v>
      </c>
      <c r="E4692">
        <v>40001728</v>
      </c>
      <c r="F4692">
        <v>3.6680000000000001</v>
      </c>
      <c r="G4692">
        <v>50002997</v>
      </c>
      <c r="H4692">
        <v>3.7999999999999999E-2</v>
      </c>
      <c r="I4692">
        <v>2022</v>
      </c>
      <c r="J4692" t="s">
        <v>170</v>
      </c>
      <c r="K4692" t="s">
        <v>48</v>
      </c>
      <c r="L4692" s="127">
        <v>0.71597222222222223</v>
      </c>
      <c r="M4692" t="s">
        <v>28</v>
      </c>
      <c r="N4692" t="s">
        <v>29</v>
      </c>
      <c r="O4692" t="s">
        <v>30</v>
      </c>
      <c r="P4692" t="s">
        <v>31</v>
      </c>
      <c r="Q4692" t="s">
        <v>41</v>
      </c>
      <c r="R4692" t="s">
        <v>33</v>
      </c>
      <c r="S4692" t="s">
        <v>42</v>
      </c>
      <c r="T4692" t="s">
        <v>35</v>
      </c>
      <c r="U4692" s="1" t="s">
        <v>36</v>
      </c>
      <c r="V4692">
        <v>2</v>
      </c>
      <c r="W4692">
        <v>0</v>
      </c>
      <c r="X4692">
        <v>0</v>
      </c>
      <c r="Y4692">
        <v>0</v>
      </c>
      <c r="Z4692">
        <v>0</v>
      </c>
    </row>
    <row r="4693" spans="1:26" x14ac:dyDescent="0.25">
      <c r="A4693">
        <v>107109922</v>
      </c>
      <c r="B4693" t="s">
        <v>81</v>
      </c>
      <c r="C4693" t="s">
        <v>65</v>
      </c>
      <c r="D4693">
        <v>10000485</v>
      </c>
      <c r="E4693">
        <v>10800485</v>
      </c>
      <c r="F4693">
        <v>21.716999999999999</v>
      </c>
      <c r="G4693">
        <v>50015564</v>
      </c>
      <c r="H4693">
        <v>0</v>
      </c>
      <c r="I4693">
        <v>2022</v>
      </c>
      <c r="J4693" t="s">
        <v>170</v>
      </c>
      <c r="K4693" t="s">
        <v>55</v>
      </c>
      <c r="L4693" s="127">
        <v>0.45416666666666666</v>
      </c>
      <c r="M4693" t="s">
        <v>28</v>
      </c>
      <c r="N4693" t="s">
        <v>29</v>
      </c>
      <c r="O4693" t="s">
        <v>30</v>
      </c>
      <c r="P4693" t="s">
        <v>31</v>
      </c>
      <c r="Q4693" t="s">
        <v>41</v>
      </c>
      <c r="R4693" t="s">
        <v>76</v>
      </c>
      <c r="S4693" t="s">
        <v>42</v>
      </c>
      <c r="T4693" t="s">
        <v>35</v>
      </c>
      <c r="U4693" s="1" t="s">
        <v>36</v>
      </c>
      <c r="V4693">
        <v>3</v>
      </c>
      <c r="W4693">
        <v>0</v>
      </c>
      <c r="X4693">
        <v>0</v>
      </c>
      <c r="Y4693">
        <v>0</v>
      </c>
      <c r="Z4693">
        <v>0</v>
      </c>
    </row>
    <row r="4694" spans="1:26" x14ac:dyDescent="0.25">
      <c r="A4694">
        <v>107109928</v>
      </c>
      <c r="B4694" t="s">
        <v>97</v>
      </c>
      <c r="C4694" t="s">
        <v>45</v>
      </c>
      <c r="D4694">
        <v>50032470</v>
      </c>
      <c r="E4694">
        <v>20000070</v>
      </c>
      <c r="F4694">
        <v>20.821000000000002</v>
      </c>
      <c r="G4694">
        <v>50031782</v>
      </c>
      <c r="H4694">
        <v>3.7999999999999999E-2</v>
      </c>
      <c r="I4694">
        <v>2022</v>
      </c>
      <c r="J4694" t="s">
        <v>170</v>
      </c>
      <c r="K4694" t="s">
        <v>55</v>
      </c>
      <c r="L4694" s="127">
        <v>0.4513888888888889</v>
      </c>
      <c r="M4694" t="s">
        <v>40</v>
      </c>
      <c r="N4694" t="s">
        <v>49</v>
      </c>
      <c r="P4694" t="s">
        <v>68</v>
      </c>
      <c r="Q4694" t="s">
        <v>41</v>
      </c>
      <c r="R4694" t="s">
        <v>33</v>
      </c>
      <c r="S4694" t="s">
        <v>42</v>
      </c>
      <c r="T4694" t="s">
        <v>35</v>
      </c>
      <c r="U4694" s="1" t="s">
        <v>36</v>
      </c>
      <c r="V4694">
        <v>2</v>
      </c>
      <c r="W4694">
        <v>0</v>
      </c>
      <c r="X4694">
        <v>0</v>
      </c>
      <c r="Y4694">
        <v>0</v>
      </c>
      <c r="Z4694">
        <v>0</v>
      </c>
    </row>
    <row r="4695" spans="1:26" x14ac:dyDescent="0.25">
      <c r="A4695">
        <v>107109947</v>
      </c>
      <c r="B4695" t="s">
        <v>81</v>
      </c>
      <c r="C4695" t="s">
        <v>67</v>
      </c>
      <c r="D4695">
        <v>30000051</v>
      </c>
      <c r="E4695">
        <v>30000051</v>
      </c>
      <c r="F4695">
        <v>17.768999999999998</v>
      </c>
      <c r="G4695">
        <v>50013446</v>
      </c>
      <c r="H4695">
        <v>0.08</v>
      </c>
      <c r="I4695">
        <v>2022</v>
      </c>
      <c r="J4695" t="s">
        <v>170</v>
      </c>
      <c r="K4695" t="s">
        <v>55</v>
      </c>
      <c r="L4695" s="127">
        <v>0.57847222222222217</v>
      </c>
      <c r="M4695" t="s">
        <v>28</v>
      </c>
      <c r="N4695" t="s">
        <v>29</v>
      </c>
      <c r="P4695" t="s">
        <v>31</v>
      </c>
      <c r="Q4695" t="s">
        <v>41</v>
      </c>
      <c r="R4695" t="s">
        <v>33</v>
      </c>
      <c r="S4695" t="s">
        <v>42</v>
      </c>
      <c r="T4695" t="s">
        <v>35</v>
      </c>
      <c r="U4695" s="1" t="s">
        <v>36</v>
      </c>
      <c r="V4695">
        <v>2</v>
      </c>
      <c r="W4695">
        <v>0</v>
      </c>
      <c r="X4695">
        <v>0</v>
      </c>
      <c r="Y4695">
        <v>0</v>
      </c>
      <c r="Z4695">
        <v>0</v>
      </c>
    </row>
    <row r="4696" spans="1:26" x14ac:dyDescent="0.25">
      <c r="A4696">
        <v>107109961</v>
      </c>
      <c r="B4696" t="s">
        <v>137</v>
      </c>
      <c r="C4696" t="s">
        <v>45</v>
      </c>
      <c r="D4696">
        <v>50011696</v>
      </c>
      <c r="E4696">
        <v>20000023</v>
      </c>
      <c r="F4696">
        <v>12.054</v>
      </c>
      <c r="G4696">
        <v>50028147</v>
      </c>
      <c r="H4696">
        <v>0</v>
      </c>
      <c r="I4696">
        <v>2022</v>
      </c>
      <c r="J4696" t="s">
        <v>170</v>
      </c>
      <c r="K4696" t="s">
        <v>39</v>
      </c>
      <c r="L4696" s="127">
        <v>0.54652777777777783</v>
      </c>
      <c r="M4696" t="s">
        <v>28</v>
      </c>
      <c r="N4696" t="s">
        <v>49</v>
      </c>
      <c r="O4696" t="s">
        <v>30</v>
      </c>
      <c r="P4696" t="s">
        <v>31</v>
      </c>
      <c r="Q4696" t="s">
        <v>41</v>
      </c>
      <c r="R4696" t="s">
        <v>61</v>
      </c>
      <c r="S4696" t="s">
        <v>42</v>
      </c>
      <c r="T4696" t="s">
        <v>35</v>
      </c>
      <c r="U4696" s="1" t="s">
        <v>36</v>
      </c>
      <c r="V4696">
        <v>2</v>
      </c>
      <c r="W4696">
        <v>0</v>
      </c>
      <c r="X4696">
        <v>0</v>
      </c>
      <c r="Y4696">
        <v>0</v>
      </c>
      <c r="Z4696">
        <v>0</v>
      </c>
    </row>
    <row r="4697" spans="1:26" x14ac:dyDescent="0.25">
      <c r="A4697">
        <v>107110104</v>
      </c>
      <c r="B4697" t="s">
        <v>81</v>
      </c>
      <c r="C4697" t="s">
        <v>45</v>
      </c>
      <c r="D4697">
        <v>50011776</v>
      </c>
      <c r="E4697">
        <v>40002136</v>
      </c>
      <c r="F4697">
        <v>0.67800000000000005</v>
      </c>
      <c r="G4697">
        <v>20000021</v>
      </c>
      <c r="H4697">
        <v>2E-3</v>
      </c>
      <c r="I4697">
        <v>2022</v>
      </c>
      <c r="J4697" t="s">
        <v>170</v>
      </c>
      <c r="K4697" t="s">
        <v>39</v>
      </c>
      <c r="L4697" s="127">
        <v>0.52013888888888882</v>
      </c>
      <c r="M4697" t="s">
        <v>28</v>
      </c>
      <c r="N4697" t="s">
        <v>49</v>
      </c>
      <c r="O4697" t="s">
        <v>30</v>
      </c>
      <c r="P4697" t="s">
        <v>54</v>
      </c>
      <c r="Q4697" t="s">
        <v>41</v>
      </c>
      <c r="R4697" t="s">
        <v>61</v>
      </c>
      <c r="S4697" t="s">
        <v>42</v>
      </c>
      <c r="T4697" t="s">
        <v>35</v>
      </c>
      <c r="U4697" s="1" t="s">
        <v>36</v>
      </c>
      <c r="V4697">
        <v>2</v>
      </c>
      <c r="W4697">
        <v>0</v>
      </c>
      <c r="X4697">
        <v>0</v>
      </c>
      <c r="Y4697">
        <v>0</v>
      </c>
      <c r="Z4697">
        <v>0</v>
      </c>
    </row>
    <row r="4698" spans="1:26" x14ac:dyDescent="0.25">
      <c r="A4698">
        <v>107110190</v>
      </c>
      <c r="B4698" t="s">
        <v>44</v>
      </c>
      <c r="C4698" t="s">
        <v>67</v>
      </c>
      <c r="D4698">
        <v>30000055</v>
      </c>
      <c r="E4698">
        <v>30000055</v>
      </c>
      <c r="F4698">
        <v>8.3379999999999992</v>
      </c>
      <c r="G4698">
        <v>50011441</v>
      </c>
      <c r="H4698">
        <v>9.5000000000000001E-2</v>
      </c>
      <c r="I4698">
        <v>2022</v>
      </c>
      <c r="J4698" t="s">
        <v>170</v>
      </c>
      <c r="K4698" t="s">
        <v>55</v>
      </c>
      <c r="L4698" s="127">
        <v>0.89930555555555547</v>
      </c>
      <c r="M4698" t="s">
        <v>28</v>
      </c>
      <c r="N4698" t="s">
        <v>29</v>
      </c>
      <c r="O4698" t="s">
        <v>30</v>
      </c>
      <c r="P4698" t="s">
        <v>31</v>
      </c>
      <c r="Q4698" t="s">
        <v>32</v>
      </c>
      <c r="R4698" t="s">
        <v>99</v>
      </c>
      <c r="S4698" t="s">
        <v>42</v>
      </c>
      <c r="T4698" t="s">
        <v>47</v>
      </c>
      <c r="U4698" s="1" t="s">
        <v>36</v>
      </c>
      <c r="V4698">
        <v>5</v>
      </c>
      <c r="W4698">
        <v>0</v>
      </c>
      <c r="X4698">
        <v>0</v>
      </c>
      <c r="Y4698">
        <v>0</v>
      </c>
      <c r="Z4698">
        <v>0</v>
      </c>
    </row>
    <row r="4699" spans="1:26" x14ac:dyDescent="0.25">
      <c r="A4699">
        <v>107110312</v>
      </c>
      <c r="B4699" t="s">
        <v>25</v>
      </c>
      <c r="C4699" t="s">
        <v>65</v>
      </c>
      <c r="D4699">
        <v>10000040</v>
      </c>
      <c r="E4699">
        <v>10000040</v>
      </c>
      <c r="F4699">
        <v>999.99900000000002</v>
      </c>
      <c r="G4699">
        <v>20000070</v>
      </c>
      <c r="H4699">
        <v>2.5</v>
      </c>
      <c r="I4699">
        <v>2022</v>
      </c>
      <c r="J4699" t="s">
        <v>170</v>
      </c>
      <c r="K4699" t="s">
        <v>53</v>
      </c>
      <c r="L4699" s="127">
        <v>0.85763888888888884</v>
      </c>
      <c r="M4699" t="s">
        <v>40</v>
      </c>
      <c r="N4699" t="s">
        <v>49</v>
      </c>
      <c r="O4699" t="s">
        <v>30</v>
      </c>
      <c r="P4699" t="s">
        <v>54</v>
      </c>
      <c r="Q4699" t="s">
        <v>41</v>
      </c>
      <c r="R4699" t="s">
        <v>33</v>
      </c>
      <c r="S4699" t="s">
        <v>42</v>
      </c>
      <c r="T4699" t="s">
        <v>57</v>
      </c>
      <c r="U4699" s="1" t="s">
        <v>36</v>
      </c>
      <c r="V4699">
        <v>1</v>
      </c>
      <c r="W4699">
        <v>0</v>
      </c>
      <c r="X4699">
        <v>0</v>
      </c>
      <c r="Y4699">
        <v>0</v>
      </c>
      <c r="Z4699">
        <v>0</v>
      </c>
    </row>
    <row r="4700" spans="1:26" x14ac:dyDescent="0.25">
      <c r="A4700">
        <v>107110329</v>
      </c>
      <c r="B4700" t="s">
        <v>86</v>
      </c>
      <c r="C4700" t="s">
        <v>65</v>
      </c>
      <c r="D4700">
        <v>10000026</v>
      </c>
      <c r="E4700">
        <v>10000026</v>
      </c>
      <c r="F4700">
        <v>22.757999999999999</v>
      </c>
      <c r="G4700">
        <v>200355</v>
      </c>
      <c r="H4700">
        <v>0.5</v>
      </c>
      <c r="I4700">
        <v>2022</v>
      </c>
      <c r="J4700" t="s">
        <v>170</v>
      </c>
      <c r="K4700" t="s">
        <v>48</v>
      </c>
      <c r="L4700" s="127">
        <v>0.7006944444444444</v>
      </c>
      <c r="M4700" t="s">
        <v>28</v>
      </c>
      <c r="N4700" t="s">
        <v>49</v>
      </c>
      <c r="O4700" t="s">
        <v>30</v>
      </c>
      <c r="P4700" t="s">
        <v>31</v>
      </c>
      <c r="Q4700" t="s">
        <v>41</v>
      </c>
      <c r="R4700" t="s">
        <v>33</v>
      </c>
      <c r="S4700" t="s">
        <v>42</v>
      </c>
      <c r="T4700" t="s">
        <v>35</v>
      </c>
      <c r="U4700" s="1" t="s">
        <v>43</v>
      </c>
      <c r="V4700">
        <v>3</v>
      </c>
      <c r="W4700">
        <v>0</v>
      </c>
      <c r="X4700">
        <v>0</v>
      </c>
      <c r="Y4700">
        <v>0</v>
      </c>
      <c r="Z4700">
        <v>2</v>
      </c>
    </row>
    <row r="4701" spans="1:26" x14ac:dyDescent="0.25">
      <c r="A4701">
        <v>107110347</v>
      </c>
      <c r="B4701" t="s">
        <v>114</v>
      </c>
      <c r="C4701" t="s">
        <v>38</v>
      </c>
      <c r="D4701">
        <v>20000070</v>
      </c>
      <c r="E4701">
        <v>20000070</v>
      </c>
      <c r="F4701">
        <v>8.5310000000000006</v>
      </c>
      <c r="G4701">
        <v>203260</v>
      </c>
      <c r="H4701">
        <v>0.05</v>
      </c>
      <c r="I4701">
        <v>2022</v>
      </c>
      <c r="J4701" t="s">
        <v>170</v>
      </c>
      <c r="K4701" t="s">
        <v>58</v>
      </c>
      <c r="L4701" s="127">
        <v>0.18333333333333335</v>
      </c>
      <c r="M4701" t="s">
        <v>28</v>
      </c>
      <c r="N4701" t="s">
        <v>29</v>
      </c>
      <c r="O4701" t="s">
        <v>30</v>
      </c>
      <c r="P4701" t="s">
        <v>54</v>
      </c>
      <c r="Q4701" t="s">
        <v>41</v>
      </c>
      <c r="R4701" t="s">
        <v>33</v>
      </c>
      <c r="S4701" t="s">
        <v>42</v>
      </c>
      <c r="T4701" t="s">
        <v>57</v>
      </c>
      <c r="U4701" s="1" t="s">
        <v>36</v>
      </c>
      <c r="V4701">
        <v>3</v>
      </c>
      <c r="W4701">
        <v>0</v>
      </c>
      <c r="X4701">
        <v>0</v>
      </c>
      <c r="Y4701">
        <v>0</v>
      </c>
      <c r="Z4701">
        <v>0</v>
      </c>
    </row>
    <row r="4702" spans="1:26" x14ac:dyDescent="0.25">
      <c r="A4702">
        <v>107110397</v>
      </c>
      <c r="B4702" t="s">
        <v>104</v>
      </c>
      <c r="C4702" t="s">
        <v>65</v>
      </c>
      <c r="D4702">
        <v>10000026</v>
      </c>
      <c r="E4702">
        <v>10000026</v>
      </c>
      <c r="F4702">
        <v>15.864000000000001</v>
      </c>
      <c r="G4702">
        <v>20000025</v>
      </c>
      <c r="H4702">
        <v>2.2000000000000002</v>
      </c>
      <c r="I4702">
        <v>2022</v>
      </c>
      <c r="J4702" t="s">
        <v>170</v>
      </c>
      <c r="K4702" t="s">
        <v>48</v>
      </c>
      <c r="L4702" s="127">
        <v>0.44722222222222219</v>
      </c>
      <c r="M4702" t="s">
        <v>28</v>
      </c>
      <c r="N4702" t="s">
        <v>49</v>
      </c>
      <c r="O4702" t="s">
        <v>30</v>
      </c>
      <c r="P4702" t="s">
        <v>31</v>
      </c>
      <c r="Q4702" t="s">
        <v>41</v>
      </c>
      <c r="R4702" t="s">
        <v>33</v>
      </c>
      <c r="S4702" t="s">
        <v>42</v>
      </c>
      <c r="T4702" t="s">
        <v>35</v>
      </c>
      <c r="U4702" s="1" t="s">
        <v>36</v>
      </c>
      <c r="V4702">
        <v>5</v>
      </c>
      <c r="W4702">
        <v>0</v>
      </c>
      <c r="X4702">
        <v>0</v>
      </c>
      <c r="Y4702">
        <v>0</v>
      </c>
      <c r="Z4702">
        <v>0</v>
      </c>
    </row>
    <row r="4703" spans="1:26" x14ac:dyDescent="0.25">
      <c r="A4703">
        <v>107110422</v>
      </c>
      <c r="B4703" t="s">
        <v>25</v>
      </c>
      <c r="C4703" t="s">
        <v>65</v>
      </c>
      <c r="D4703">
        <v>10000040</v>
      </c>
      <c r="E4703">
        <v>10000040</v>
      </c>
      <c r="F4703">
        <v>21.911999999999999</v>
      </c>
      <c r="G4703">
        <v>40005220</v>
      </c>
      <c r="H4703">
        <v>1</v>
      </c>
      <c r="I4703">
        <v>2022</v>
      </c>
      <c r="J4703" t="s">
        <v>170</v>
      </c>
      <c r="K4703" t="s">
        <v>27</v>
      </c>
      <c r="L4703" s="127">
        <v>0.25486111111111109</v>
      </c>
      <c r="M4703" t="s">
        <v>28</v>
      </c>
      <c r="N4703" t="s">
        <v>49</v>
      </c>
      <c r="O4703" t="s">
        <v>30</v>
      </c>
      <c r="P4703" t="s">
        <v>31</v>
      </c>
      <c r="Q4703" t="s">
        <v>41</v>
      </c>
      <c r="R4703" t="s">
        <v>33</v>
      </c>
      <c r="S4703" t="s">
        <v>42</v>
      </c>
      <c r="T4703" t="s">
        <v>35</v>
      </c>
      <c r="U4703" s="1" t="s">
        <v>43</v>
      </c>
      <c r="V4703">
        <v>3</v>
      </c>
      <c r="W4703">
        <v>0</v>
      </c>
      <c r="X4703">
        <v>0</v>
      </c>
      <c r="Y4703">
        <v>0</v>
      </c>
      <c r="Z4703">
        <v>2</v>
      </c>
    </row>
    <row r="4704" spans="1:26" x14ac:dyDescent="0.25">
      <c r="A4704">
        <v>107110469</v>
      </c>
      <c r="B4704" t="s">
        <v>114</v>
      </c>
      <c r="C4704" t="s">
        <v>65</v>
      </c>
      <c r="D4704">
        <v>10000095</v>
      </c>
      <c r="E4704">
        <v>10000095</v>
      </c>
      <c r="F4704">
        <v>0.05</v>
      </c>
      <c r="G4704" t="s">
        <v>258</v>
      </c>
      <c r="H4704">
        <v>0.05</v>
      </c>
      <c r="I4704">
        <v>2022</v>
      </c>
      <c r="J4704" t="s">
        <v>170</v>
      </c>
      <c r="K4704" t="s">
        <v>58</v>
      </c>
      <c r="L4704" s="127">
        <v>0.53541666666666665</v>
      </c>
      <c r="M4704" t="s">
        <v>28</v>
      </c>
      <c r="N4704" t="s">
        <v>29</v>
      </c>
      <c r="O4704" t="s">
        <v>30</v>
      </c>
      <c r="P4704" t="s">
        <v>54</v>
      </c>
      <c r="Q4704" t="s">
        <v>41</v>
      </c>
      <c r="R4704" t="s">
        <v>33</v>
      </c>
      <c r="S4704" t="s">
        <v>42</v>
      </c>
      <c r="T4704" t="s">
        <v>35</v>
      </c>
      <c r="U4704" s="1" t="s">
        <v>36</v>
      </c>
      <c r="V4704">
        <v>2</v>
      </c>
      <c r="W4704">
        <v>0</v>
      </c>
      <c r="X4704">
        <v>0</v>
      </c>
      <c r="Y4704">
        <v>0</v>
      </c>
      <c r="Z4704">
        <v>0</v>
      </c>
    </row>
    <row r="4705" spans="1:26" x14ac:dyDescent="0.25">
      <c r="A4705">
        <v>107110490</v>
      </c>
      <c r="B4705" t="s">
        <v>112</v>
      </c>
      <c r="C4705" t="s">
        <v>65</v>
      </c>
      <c r="D4705">
        <v>10000095</v>
      </c>
      <c r="E4705">
        <v>10000095</v>
      </c>
      <c r="F4705">
        <v>7.4820000000000002</v>
      </c>
      <c r="G4705">
        <v>40001808</v>
      </c>
      <c r="H4705">
        <v>1.6</v>
      </c>
      <c r="I4705">
        <v>2022</v>
      </c>
      <c r="J4705" t="s">
        <v>170</v>
      </c>
      <c r="K4705" t="s">
        <v>58</v>
      </c>
      <c r="L4705" s="127">
        <v>0.7319444444444444</v>
      </c>
      <c r="M4705" t="s">
        <v>40</v>
      </c>
      <c r="N4705" t="s">
        <v>29</v>
      </c>
      <c r="O4705" t="s">
        <v>30</v>
      </c>
      <c r="P4705" t="s">
        <v>31</v>
      </c>
      <c r="Q4705" t="s">
        <v>41</v>
      </c>
      <c r="R4705" t="s">
        <v>33</v>
      </c>
      <c r="S4705" t="s">
        <v>42</v>
      </c>
      <c r="T4705" t="s">
        <v>35</v>
      </c>
      <c r="U4705" s="1" t="s">
        <v>36</v>
      </c>
      <c r="V4705">
        <v>2</v>
      </c>
      <c r="W4705">
        <v>0</v>
      </c>
      <c r="X4705">
        <v>0</v>
      </c>
      <c r="Y4705">
        <v>0</v>
      </c>
      <c r="Z4705">
        <v>0</v>
      </c>
    </row>
    <row r="4706" spans="1:26" x14ac:dyDescent="0.25">
      <c r="A4706">
        <v>107110523</v>
      </c>
      <c r="B4706" t="s">
        <v>104</v>
      </c>
      <c r="C4706" t="s">
        <v>65</v>
      </c>
      <c r="D4706">
        <v>10000026</v>
      </c>
      <c r="E4706">
        <v>10000026</v>
      </c>
      <c r="F4706">
        <v>3.5179999999999998</v>
      </c>
      <c r="G4706">
        <v>200450</v>
      </c>
      <c r="H4706">
        <v>1</v>
      </c>
      <c r="I4706">
        <v>2022</v>
      </c>
      <c r="J4706" t="s">
        <v>170</v>
      </c>
      <c r="K4706" t="s">
        <v>48</v>
      </c>
      <c r="L4706" s="127">
        <v>0.67291666666666661</v>
      </c>
      <c r="M4706" t="s">
        <v>28</v>
      </c>
      <c r="N4706" t="s">
        <v>49</v>
      </c>
      <c r="O4706" t="s">
        <v>30</v>
      </c>
      <c r="P4706" t="s">
        <v>31</v>
      </c>
      <c r="Q4706" t="s">
        <v>32</v>
      </c>
      <c r="R4706" t="s">
        <v>33</v>
      </c>
      <c r="S4706" t="s">
        <v>42</v>
      </c>
      <c r="T4706" t="s">
        <v>35</v>
      </c>
      <c r="U4706" s="1" t="s">
        <v>36</v>
      </c>
      <c r="V4706">
        <v>2</v>
      </c>
      <c r="W4706">
        <v>0</v>
      </c>
      <c r="X4706">
        <v>0</v>
      </c>
      <c r="Y4706">
        <v>0</v>
      </c>
      <c r="Z4706">
        <v>0</v>
      </c>
    </row>
    <row r="4707" spans="1:26" x14ac:dyDescent="0.25">
      <c r="A4707">
        <v>107110533</v>
      </c>
      <c r="B4707" t="s">
        <v>150</v>
      </c>
      <c r="C4707" t="s">
        <v>38</v>
      </c>
      <c r="D4707">
        <v>20000064</v>
      </c>
      <c r="E4707">
        <v>20000064</v>
      </c>
      <c r="F4707">
        <v>26.524000000000001</v>
      </c>
      <c r="G4707">
        <v>50024318</v>
      </c>
      <c r="H4707">
        <v>0.5</v>
      </c>
      <c r="I4707">
        <v>2022</v>
      </c>
      <c r="J4707" t="s">
        <v>170</v>
      </c>
      <c r="K4707" t="s">
        <v>53</v>
      </c>
      <c r="L4707" s="127">
        <v>0.77013888888888893</v>
      </c>
      <c r="M4707" t="s">
        <v>40</v>
      </c>
      <c r="N4707" t="s">
        <v>49</v>
      </c>
      <c r="O4707" t="s">
        <v>30</v>
      </c>
      <c r="P4707" t="s">
        <v>54</v>
      </c>
      <c r="Q4707" t="s">
        <v>41</v>
      </c>
      <c r="R4707" t="s">
        <v>75</v>
      </c>
      <c r="S4707" t="s">
        <v>42</v>
      </c>
      <c r="T4707" t="s">
        <v>35</v>
      </c>
      <c r="U4707" s="1" t="s">
        <v>43</v>
      </c>
      <c r="V4707">
        <v>3</v>
      </c>
      <c r="W4707">
        <v>0</v>
      </c>
      <c r="X4707">
        <v>0</v>
      </c>
      <c r="Y4707">
        <v>0</v>
      </c>
      <c r="Z4707">
        <v>1</v>
      </c>
    </row>
    <row r="4708" spans="1:26" x14ac:dyDescent="0.25">
      <c r="A4708">
        <v>107110599</v>
      </c>
      <c r="B4708" t="s">
        <v>25</v>
      </c>
      <c r="C4708" t="s">
        <v>65</v>
      </c>
      <c r="D4708">
        <v>10000040</v>
      </c>
      <c r="E4708">
        <v>10000040</v>
      </c>
      <c r="F4708">
        <v>999.99900000000002</v>
      </c>
      <c r="G4708">
        <v>20000070</v>
      </c>
      <c r="H4708">
        <v>7.5999999999999998E-2</v>
      </c>
      <c r="I4708">
        <v>2022</v>
      </c>
      <c r="J4708" t="s">
        <v>170</v>
      </c>
      <c r="K4708" t="s">
        <v>55</v>
      </c>
      <c r="L4708" s="127">
        <v>0.30208333333333331</v>
      </c>
      <c r="M4708" t="s">
        <v>28</v>
      </c>
      <c r="N4708" t="s">
        <v>29</v>
      </c>
      <c r="O4708" t="s">
        <v>30</v>
      </c>
      <c r="P4708" t="s">
        <v>31</v>
      </c>
      <c r="Q4708" t="s">
        <v>41</v>
      </c>
      <c r="R4708" t="s">
        <v>33</v>
      </c>
      <c r="S4708" t="s">
        <v>42</v>
      </c>
      <c r="T4708" t="s">
        <v>74</v>
      </c>
      <c r="U4708" s="1" t="s">
        <v>36</v>
      </c>
      <c r="V4708">
        <v>2</v>
      </c>
      <c r="W4708">
        <v>0</v>
      </c>
      <c r="X4708">
        <v>0</v>
      </c>
      <c r="Y4708">
        <v>0</v>
      </c>
      <c r="Z4708">
        <v>0</v>
      </c>
    </row>
    <row r="4709" spans="1:26" x14ac:dyDescent="0.25">
      <c r="A4709">
        <v>107110606</v>
      </c>
      <c r="B4709" t="s">
        <v>117</v>
      </c>
      <c r="C4709" t="s">
        <v>65</v>
      </c>
      <c r="D4709">
        <v>10000077</v>
      </c>
      <c r="E4709">
        <v>10000077</v>
      </c>
      <c r="F4709">
        <v>18.853999999999999</v>
      </c>
      <c r="G4709">
        <v>20000070</v>
      </c>
      <c r="H4709">
        <v>0.5</v>
      </c>
      <c r="I4709">
        <v>2022</v>
      </c>
      <c r="J4709" t="s">
        <v>170</v>
      </c>
      <c r="K4709" t="s">
        <v>55</v>
      </c>
      <c r="L4709" s="127">
        <v>0.69861111111111107</v>
      </c>
      <c r="M4709" t="s">
        <v>28</v>
      </c>
      <c r="N4709" t="s">
        <v>49</v>
      </c>
      <c r="O4709" t="s">
        <v>30</v>
      </c>
      <c r="P4709" t="s">
        <v>31</v>
      </c>
      <c r="Q4709" t="s">
        <v>41</v>
      </c>
      <c r="R4709" t="s">
        <v>33</v>
      </c>
      <c r="S4709" t="s">
        <v>42</v>
      </c>
      <c r="T4709" t="s">
        <v>35</v>
      </c>
      <c r="U4709" s="1" t="s">
        <v>36</v>
      </c>
      <c r="V4709">
        <v>1</v>
      </c>
      <c r="W4709">
        <v>0</v>
      </c>
      <c r="X4709">
        <v>0</v>
      </c>
      <c r="Y4709">
        <v>0</v>
      </c>
      <c r="Z4709">
        <v>0</v>
      </c>
    </row>
    <row r="4710" spans="1:26" x14ac:dyDescent="0.25">
      <c r="A4710">
        <v>107110620</v>
      </c>
      <c r="B4710" t="s">
        <v>81</v>
      </c>
      <c r="C4710" t="s">
        <v>65</v>
      </c>
      <c r="D4710">
        <v>10000485</v>
      </c>
      <c r="E4710">
        <v>10800485</v>
      </c>
      <c r="F4710">
        <v>28.99</v>
      </c>
      <c r="G4710">
        <v>50025426</v>
      </c>
      <c r="H4710">
        <v>1.9E-2</v>
      </c>
      <c r="I4710">
        <v>2022</v>
      </c>
      <c r="J4710" t="s">
        <v>170</v>
      </c>
      <c r="K4710" t="s">
        <v>58</v>
      </c>
      <c r="L4710" s="127">
        <v>0.40347222222222223</v>
      </c>
      <c r="M4710" t="s">
        <v>28</v>
      </c>
      <c r="N4710" t="s">
        <v>29</v>
      </c>
      <c r="O4710" t="s">
        <v>30</v>
      </c>
      <c r="P4710" t="s">
        <v>31</v>
      </c>
      <c r="Q4710" t="s">
        <v>41</v>
      </c>
      <c r="R4710" t="s">
        <v>66</v>
      </c>
      <c r="S4710" t="s">
        <v>42</v>
      </c>
      <c r="T4710" t="s">
        <v>35</v>
      </c>
      <c r="U4710" s="1" t="s">
        <v>36</v>
      </c>
      <c r="V4710">
        <v>1</v>
      </c>
      <c r="W4710">
        <v>0</v>
      </c>
      <c r="X4710">
        <v>0</v>
      </c>
      <c r="Y4710">
        <v>0</v>
      </c>
      <c r="Z4710">
        <v>0</v>
      </c>
    </row>
    <row r="4711" spans="1:26" x14ac:dyDescent="0.25">
      <c r="A4711">
        <v>107110621</v>
      </c>
      <c r="B4711" t="s">
        <v>114</v>
      </c>
      <c r="C4711" t="s">
        <v>65</v>
      </c>
      <c r="D4711">
        <v>10000095</v>
      </c>
      <c r="E4711">
        <v>10000095</v>
      </c>
      <c r="F4711">
        <v>2.7440000000000002</v>
      </c>
      <c r="G4711">
        <v>200810</v>
      </c>
      <c r="H4711">
        <v>0.05</v>
      </c>
      <c r="I4711">
        <v>2022</v>
      </c>
      <c r="J4711" t="s">
        <v>170</v>
      </c>
      <c r="K4711" t="s">
        <v>60</v>
      </c>
      <c r="L4711" s="127">
        <v>0.27361111111111108</v>
      </c>
      <c r="M4711" t="s">
        <v>28</v>
      </c>
      <c r="N4711" t="s">
        <v>29</v>
      </c>
      <c r="P4711" t="s">
        <v>54</v>
      </c>
      <c r="Q4711" t="s">
        <v>41</v>
      </c>
      <c r="R4711" t="s">
        <v>33</v>
      </c>
      <c r="S4711" t="s">
        <v>42</v>
      </c>
      <c r="T4711" t="s">
        <v>35</v>
      </c>
      <c r="U4711" s="1" t="s">
        <v>36</v>
      </c>
      <c r="V4711">
        <v>3</v>
      </c>
      <c r="W4711">
        <v>0</v>
      </c>
      <c r="X4711">
        <v>0</v>
      </c>
      <c r="Y4711">
        <v>0</v>
      </c>
      <c r="Z4711">
        <v>0</v>
      </c>
    </row>
    <row r="4712" spans="1:26" x14ac:dyDescent="0.25">
      <c r="A4712">
        <v>107110652</v>
      </c>
      <c r="B4712" t="s">
        <v>112</v>
      </c>
      <c r="C4712" t="s">
        <v>65</v>
      </c>
      <c r="D4712">
        <v>10000095</v>
      </c>
      <c r="E4712">
        <v>10000095</v>
      </c>
      <c r="F4712">
        <v>2.2970000000000002</v>
      </c>
      <c r="G4712">
        <v>40001002</v>
      </c>
      <c r="H4712">
        <v>0.55000000000000004</v>
      </c>
      <c r="I4712">
        <v>2022</v>
      </c>
      <c r="J4712" t="s">
        <v>170</v>
      </c>
      <c r="K4712" t="s">
        <v>48</v>
      </c>
      <c r="L4712" s="127">
        <v>0.3263888888888889</v>
      </c>
      <c r="M4712" t="s">
        <v>28</v>
      </c>
      <c r="N4712" t="s">
        <v>49</v>
      </c>
      <c r="O4712" t="s">
        <v>30</v>
      </c>
      <c r="P4712" t="s">
        <v>54</v>
      </c>
      <c r="Q4712" t="s">
        <v>32</v>
      </c>
      <c r="R4712" t="s">
        <v>33</v>
      </c>
      <c r="S4712" t="s">
        <v>34</v>
      </c>
      <c r="T4712" t="s">
        <v>35</v>
      </c>
      <c r="U4712" s="1" t="s">
        <v>36</v>
      </c>
      <c r="V4712">
        <v>1</v>
      </c>
      <c r="W4712">
        <v>0</v>
      </c>
      <c r="X4712">
        <v>0</v>
      </c>
      <c r="Y4712">
        <v>0</v>
      </c>
      <c r="Z4712">
        <v>0</v>
      </c>
    </row>
    <row r="4713" spans="1:26" x14ac:dyDescent="0.25">
      <c r="A4713">
        <v>107110670</v>
      </c>
      <c r="B4713" t="s">
        <v>86</v>
      </c>
      <c r="C4713" t="s">
        <v>65</v>
      </c>
      <c r="D4713">
        <v>10000026</v>
      </c>
      <c r="E4713">
        <v>10000026</v>
      </c>
      <c r="F4713">
        <v>24.254999999999999</v>
      </c>
      <c r="G4713">
        <v>200370</v>
      </c>
      <c r="H4713">
        <v>0.5</v>
      </c>
      <c r="I4713">
        <v>2022</v>
      </c>
      <c r="J4713" t="s">
        <v>170</v>
      </c>
      <c r="K4713" t="s">
        <v>53</v>
      </c>
      <c r="L4713" s="127">
        <v>0.61875000000000002</v>
      </c>
      <c r="M4713" t="s">
        <v>28</v>
      </c>
      <c r="N4713" t="s">
        <v>49</v>
      </c>
      <c r="O4713" t="s">
        <v>30</v>
      </c>
      <c r="P4713" t="s">
        <v>31</v>
      </c>
      <c r="Q4713" t="s">
        <v>32</v>
      </c>
      <c r="R4713" t="s">
        <v>33</v>
      </c>
      <c r="S4713" t="s">
        <v>42</v>
      </c>
      <c r="T4713" t="s">
        <v>35</v>
      </c>
      <c r="U4713" s="1" t="s">
        <v>36</v>
      </c>
      <c r="V4713">
        <v>6</v>
      </c>
      <c r="W4713">
        <v>0</v>
      </c>
      <c r="X4713">
        <v>0</v>
      </c>
      <c r="Y4713">
        <v>0</v>
      </c>
      <c r="Z4713">
        <v>0</v>
      </c>
    </row>
    <row r="4714" spans="1:26" x14ac:dyDescent="0.25">
      <c r="A4714">
        <v>107110692</v>
      </c>
      <c r="B4714" t="s">
        <v>25</v>
      </c>
      <c r="C4714" t="s">
        <v>65</v>
      </c>
      <c r="D4714">
        <v>10000040</v>
      </c>
      <c r="E4714">
        <v>10000040</v>
      </c>
      <c r="F4714">
        <v>23.088000000000001</v>
      </c>
      <c r="G4714">
        <v>29000070</v>
      </c>
      <c r="H4714">
        <v>0.1</v>
      </c>
      <c r="I4714">
        <v>2022</v>
      </c>
      <c r="J4714" t="s">
        <v>170</v>
      </c>
      <c r="K4714" t="s">
        <v>48</v>
      </c>
      <c r="L4714" s="127">
        <v>0.30486111111111108</v>
      </c>
      <c r="M4714" t="s">
        <v>28</v>
      </c>
      <c r="N4714" t="s">
        <v>49</v>
      </c>
      <c r="O4714" t="s">
        <v>30</v>
      </c>
      <c r="P4714" t="s">
        <v>54</v>
      </c>
      <c r="Q4714" t="s">
        <v>62</v>
      </c>
      <c r="R4714" t="s">
        <v>33</v>
      </c>
      <c r="S4714" t="s">
        <v>34</v>
      </c>
      <c r="T4714" t="s">
        <v>35</v>
      </c>
      <c r="U4714" s="1" t="s">
        <v>36</v>
      </c>
      <c r="V4714">
        <v>2</v>
      </c>
      <c r="W4714">
        <v>0</v>
      </c>
      <c r="X4714">
        <v>0</v>
      </c>
      <c r="Y4714">
        <v>0</v>
      </c>
      <c r="Z4714">
        <v>0</v>
      </c>
    </row>
    <row r="4715" spans="1:26" x14ac:dyDescent="0.25">
      <c r="A4715">
        <v>107110705</v>
      </c>
      <c r="B4715" t="s">
        <v>138</v>
      </c>
      <c r="C4715" t="s">
        <v>122</v>
      </c>
      <c r="D4715">
        <v>40001250</v>
      </c>
      <c r="E4715">
        <v>40001250</v>
      </c>
      <c r="F4715">
        <v>1</v>
      </c>
      <c r="G4715">
        <v>30000043</v>
      </c>
      <c r="H4715">
        <v>1</v>
      </c>
      <c r="I4715">
        <v>2022</v>
      </c>
      <c r="J4715" t="s">
        <v>170</v>
      </c>
      <c r="K4715" t="s">
        <v>55</v>
      </c>
      <c r="L4715" s="127">
        <v>0.67569444444444438</v>
      </c>
      <c r="M4715" t="s">
        <v>28</v>
      </c>
      <c r="N4715" t="s">
        <v>29</v>
      </c>
      <c r="O4715" t="s">
        <v>30</v>
      </c>
      <c r="P4715" t="s">
        <v>31</v>
      </c>
      <c r="Q4715" t="s">
        <v>41</v>
      </c>
      <c r="R4715" t="s">
        <v>33</v>
      </c>
      <c r="S4715" t="s">
        <v>42</v>
      </c>
      <c r="T4715" t="s">
        <v>35</v>
      </c>
      <c r="U4715" s="1" t="s">
        <v>64</v>
      </c>
      <c r="V4715">
        <v>4</v>
      </c>
      <c r="W4715">
        <v>0</v>
      </c>
      <c r="X4715">
        <v>0</v>
      </c>
      <c r="Y4715">
        <v>1</v>
      </c>
      <c r="Z4715">
        <v>0</v>
      </c>
    </row>
    <row r="4716" spans="1:26" x14ac:dyDescent="0.25">
      <c r="A4716">
        <v>107110715</v>
      </c>
      <c r="B4716" t="s">
        <v>144</v>
      </c>
      <c r="C4716" t="s">
        <v>122</v>
      </c>
      <c r="D4716">
        <v>40001605</v>
      </c>
      <c r="E4716">
        <v>40001605</v>
      </c>
      <c r="F4716">
        <v>8.7620000000000005</v>
      </c>
      <c r="G4716">
        <v>40001510</v>
      </c>
      <c r="H4716">
        <v>0.6</v>
      </c>
      <c r="I4716">
        <v>2022</v>
      </c>
      <c r="J4716" t="s">
        <v>170</v>
      </c>
      <c r="K4716" t="s">
        <v>48</v>
      </c>
      <c r="L4716" s="127">
        <v>0.37847222222222227</v>
      </c>
      <c r="M4716" t="s">
        <v>77</v>
      </c>
      <c r="N4716" t="s">
        <v>49</v>
      </c>
      <c r="O4716" t="s">
        <v>30</v>
      </c>
      <c r="P4716" t="s">
        <v>54</v>
      </c>
      <c r="Q4716" t="s">
        <v>32</v>
      </c>
      <c r="R4716" t="s">
        <v>33</v>
      </c>
      <c r="S4716" t="s">
        <v>42</v>
      </c>
      <c r="T4716" t="s">
        <v>35</v>
      </c>
      <c r="U4716" s="1" t="s">
        <v>36</v>
      </c>
      <c r="V4716">
        <v>2</v>
      </c>
      <c r="W4716">
        <v>0</v>
      </c>
      <c r="X4716">
        <v>0</v>
      </c>
      <c r="Y4716">
        <v>0</v>
      </c>
      <c r="Z4716">
        <v>0</v>
      </c>
    </row>
    <row r="4717" spans="1:26" x14ac:dyDescent="0.25">
      <c r="A4717">
        <v>107110730</v>
      </c>
      <c r="B4717" t="s">
        <v>25</v>
      </c>
      <c r="C4717" t="s">
        <v>65</v>
      </c>
      <c r="D4717">
        <v>10000040</v>
      </c>
      <c r="E4717">
        <v>10000040</v>
      </c>
      <c r="F4717">
        <v>20.812000000000001</v>
      </c>
      <c r="G4717">
        <v>40005220</v>
      </c>
      <c r="H4717">
        <v>0.1</v>
      </c>
      <c r="I4717">
        <v>2022</v>
      </c>
      <c r="J4717" t="s">
        <v>170</v>
      </c>
      <c r="K4717" t="s">
        <v>48</v>
      </c>
      <c r="L4717" s="127">
        <v>0.22430555555555556</v>
      </c>
      <c r="M4717" t="s">
        <v>28</v>
      </c>
      <c r="N4717" t="s">
        <v>29</v>
      </c>
      <c r="O4717" t="s">
        <v>30</v>
      </c>
      <c r="P4717" t="s">
        <v>31</v>
      </c>
      <c r="Q4717" t="s">
        <v>62</v>
      </c>
      <c r="R4717" t="s">
        <v>33</v>
      </c>
      <c r="S4717" t="s">
        <v>34</v>
      </c>
      <c r="T4717" t="s">
        <v>57</v>
      </c>
      <c r="U4717" s="1" t="s">
        <v>36</v>
      </c>
      <c r="V4717">
        <v>1</v>
      </c>
      <c r="W4717">
        <v>0</v>
      </c>
      <c r="X4717">
        <v>0</v>
      </c>
      <c r="Y4717">
        <v>0</v>
      </c>
      <c r="Z4717">
        <v>0</v>
      </c>
    </row>
    <row r="4718" spans="1:26" x14ac:dyDescent="0.25">
      <c r="A4718">
        <v>107110748</v>
      </c>
      <c r="B4718" t="s">
        <v>114</v>
      </c>
      <c r="C4718" t="s">
        <v>65</v>
      </c>
      <c r="D4718">
        <v>10000040</v>
      </c>
      <c r="E4718">
        <v>10000040</v>
      </c>
      <c r="F4718">
        <v>0.05</v>
      </c>
      <c r="G4718" t="s">
        <v>262</v>
      </c>
      <c r="H4718">
        <v>0.05</v>
      </c>
      <c r="I4718">
        <v>2022</v>
      </c>
      <c r="J4718" t="s">
        <v>170</v>
      </c>
      <c r="K4718" t="s">
        <v>27</v>
      </c>
      <c r="L4718" s="127">
        <v>0.33611111111111108</v>
      </c>
      <c r="M4718" t="s">
        <v>28</v>
      </c>
      <c r="N4718" t="s">
        <v>49</v>
      </c>
      <c r="O4718" t="s">
        <v>30</v>
      </c>
      <c r="P4718" t="s">
        <v>54</v>
      </c>
      <c r="Q4718" t="s">
        <v>62</v>
      </c>
      <c r="R4718" t="s">
        <v>33</v>
      </c>
      <c r="S4718" t="s">
        <v>34</v>
      </c>
      <c r="T4718" t="s">
        <v>35</v>
      </c>
      <c r="U4718" s="1" t="s">
        <v>36</v>
      </c>
      <c r="V4718">
        <v>2</v>
      </c>
      <c r="W4718">
        <v>0</v>
      </c>
      <c r="X4718">
        <v>0</v>
      </c>
      <c r="Y4718">
        <v>0</v>
      </c>
      <c r="Z4718">
        <v>0</v>
      </c>
    </row>
    <row r="4719" spans="1:26" x14ac:dyDescent="0.25">
      <c r="A4719">
        <v>107110764</v>
      </c>
      <c r="B4719" t="s">
        <v>86</v>
      </c>
      <c r="C4719" t="s">
        <v>65</v>
      </c>
      <c r="D4719">
        <v>10000026</v>
      </c>
      <c r="E4719">
        <v>10000026</v>
      </c>
      <c r="F4719">
        <v>26.265999999999998</v>
      </c>
      <c r="G4719">
        <v>200390</v>
      </c>
      <c r="H4719">
        <v>0.5</v>
      </c>
      <c r="I4719">
        <v>2022</v>
      </c>
      <c r="J4719" t="s">
        <v>170</v>
      </c>
      <c r="K4719" t="s">
        <v>39</v>
      </c>
      <c r="L4719" s="127">
        <v>0.81180555555555556</v>
      </c>
      <c r="M4719" t="s">
        <v>28</v>
      </c>
      <c r="N4719" t="s">
        <v>29</v>
      </c>
      <c r="O4719" t="s">
        <v>30</v>
      </c>
      <c r="P4719" t="s">
        <v>54</v>
      </c>
      <c r="Q4719" t="s">
        <v>41</v>
      </c>
      <c r="R4719" t="s">
        <v>33</v>
      </c>
      <c r="S4719" t="s">
        <v>42</v>
      </c>
      <c r="T4719" t="s">
        <v>57</v>
      </c>
      <c r="U4719" s="1" t="s">
        <v>36</v>
      </c>
      <c r="V4719">
        <v>3</v>
      </c>
      <c r="W4719">
        <v>0</v>
      </c>
      <c r="X4719">
        <v>0</v>
      </c>
      <c r="Y4719">
        <v>0</v>
      </c>
      <c r="Z4719">
        <v>0</v>
      </c>
    </row>
    <row r="4720" spans="1:26" x14ac:dyDescent="0.25">
      <c r="A4720">
        <v>107110785</v>
      </c>
      <c r="B4720" t="s">
        <v>25</v>
      </c>
      <c r="C4720" t="s">
        <v>65</v>
      </c>
      <c r="D4720">
        <v>10000040</v>
      </c>
      <c r="E4720">
        <v>10000040</v>
      </c>
      <c r="F4720">
        <v>20.812000000000001</v>
      </c>
      <c r="G4720">
        <v>40005220</v>
      </c>
      <c r="H4720">
        <v>0.1</v>
      </c>
      <c r="I4720">
        <v>2022</v>
      </c>
      <c r="J4720" t="s">
        <v>170</v>
      </c>
      <c r="K4720" t="s">
        <v>48</v>
      </c>
      <c r="L4720" s="127">
        <v>0.23402777777777781</v>
      </c>
      <c r="M4720" t="s">
        <v>28</v>
      </c>
      <c r="N4720" t="s">
        <v>29</v>
      </c>
      <c r="O4720" t="s">
        <v>30</v>
      </c>
      <c r="P4720" t="s">
        <v>31</v>
      </c>
      <c r="Q4720" t="s">
        <v>62</v>
      </c>
      <c r="R4720" t="s">
        <v>56</v>
      </c>
      <c r="S4720" t="s">
        <v>34</v>
      </c>
      <c r="T4720" t="s">
        <v>57</v>
      </c>
      <c r="U4720" s="1" t="s">
        <v>36</v>
      </c>
      <c r="V4720">
        <v>2</v>
      </c>
      <c r="W4720">
        <v>0</v>
      </c>
      <c r="X4720">
        <v>0</v>
      </c>
      <c r="Y4720">
        <v>0</v>
      </c>
      <c r="Z4720">
        <v>0</v>
      </c>
    </row>
    <row r="4721" spans="1:26" x14ac:dyDescent="0.25">
      <c r="A4721">
        <v>107110807</v>
      </c>
      <c r="B4721" t="s">
        <v>104</v>
      </c>
      <c r="C4721" t="s">
        <v>65</v>
      </c>
      <c r="D4721">
        <v>10000026</v>
      </c>
      <c r="E4721">
        <v>10000026</v>
      </c>
      <c r="F4721">
        <v>3.5179999999999998</v>
      </c>
      <c r="G4721">
        <v>200450</v>
      </c>
      <c r="H4721">
        <v>1</v>
      </c>
      <c r="I4721">
        <v>2022</v>
      </c>
      <c r="J4721" t="s">
        <v>170</v>
      </c>
      <c r="K4721" t="s">
        <v>48</v>
      </c>
      <c r="L4721" s="127">
        <v>0.67222222222222217</v>
      </c>
      <c r="M4721" t="s">
        <v>28</v>
      </c>
      <c r="N4721" t="s">
        <v>49</v>
      </c>
      <c r="O4721" t="s">
        <v>30</v>
      </c>
      <c r="P4721" t="s">
        <v>31</v>
      </c>
      <c r="Q4721" t="s">
        <v>32</v>
      </c>
      <c r="R4721" t="s">
        <v>33</v>
      </c>
      <c r="S4721" t="s">
        <v>42</v>
      </c>
      <c r="T4721" t="s">
        <v>35</v>
      </c>
      <c r="U4721" s="1" t="s">
        <v>36</v>
      </c>
      <c r="V4721">
        <v>3</v>
      </c>
      <c r="W4721">
        <v>0</v>
      </c>
      <c r="X4721">
        <v>0</v>
      </c>
      <c r="Y4721">
        <v>0</v>
      </c>
      <c r="Z4721">
        <v>0</v>
      </c>
    </row>
    <row r="4722" spans="1:26" x14ac:dyDescent="0.25">
      <c r="A4722">
        <v>107110868</v>
      </c>
      <c r="B4722" t="s">
        <v>114</v>
      </c>
      <c r="C4722" t="s">
        <v>65</v>
      </c>
      <c r="D4722">
        <v>10000095</v>
      </c>
      <c r="E4722">
        <v>10000095</v>
      </c>
      <c r="F4722">
        <v>0.05</v>
      </c>
      <c r="G4722" t="s">
        <v>258</v>
      </c>
      <c r="H4722">
        <v>0.05</v>
      </c>
      <c r="I4722">
        <v>2022</v>
      </c>
      <c r="J4722" t="s">
        <v>170</v>
      </c>
      <c r="K4722" t="s">
        <v>58</v>
      </c>
      <c r="L4722" s="127">
        <v>0.53472222222222221</v>
      </c>
      <c r="M4722" t="s">
        <v>28</v>
      </c>
      <c r="N4722" t="s">
        <v>29</v>
      </c>
      <c r="O4722" t="s">
        <v>30</v>
      </c>
      <c r="P4722" t="s">
        <v>54</v>
      </c>
      <c r="Q4722" t="s">
        <v>41</v>
      </c>
      <c r="R4722" t="s">
        <v>33</v>
      </c>
      <c r="S4722" t="s">
        <v>42</v>
      </c>
      <c r="T4722" t="s">
        <v>35</v>
      </c>
      <c r="U4722" s="1" t="s">
        <v>36</v>
      </c>
      <c r="V4722">
        <v>2</v>
      </c>
      <c r="W4722">
        <v>0</v>
      </c>
      <c r="X4722">
        <v>0</v>
      </c>
      <c r="Y4722">
        <v>0</v>
      </c>
      <c r="Z4722">
        <v>0</v>
      </c>
    </row>
    <row r="4723" spans="1:26" x14ac:dyDescent="0.25">
      <c r="A4723">
        <v>107110915</v>
      </c>
      <c r="B4723" t="s">
        <v>25</v>
      </c>
      <c r="C4723" t="s">
        <v>65</v>
      </c>
      <c r="D4723">
        <v>10000040</v>
      </c>
      <c r="E4723">
        <v>10000040</v>
      </c>
      <c r="F4723">
        <v>999.99900000000002</v>
      </c>
      <c r="G4723">
        <v>20000070</v>
      </c>
      <c r="H4723">
        <v>0.51</v>
      </c>
      <c r="I4723">
        <v>2022</v>
      </c>
      <c r="J4723" t="s">
        <v>170</v>
      </c>
      <c r="K4723" t="s">
        <v>27</v>
      </c>
      <c r="L4723" s="127">
        <v>0.98333333333333339</v>
      </c>
      <c r="M4723" t="s">
        <v>28</v>
      </c>
      <c r="N4723" t="s">
        <v>49</v>
      </c>
      <c r="O4723" t="s">
        <v>30</v>
      </c>
      <c r="P4723" t="s">
        <v>31</v>
      </c>
      <c r="Q4723" t="s">
        <v>41</v>
      </c>
      <c r="R4723" t="s">
        <v>33</v>
      </c>
      <c r="S4723" t="s">
        <v>42</v>
      </c>
      <c r="T4723" t="s">
        <v>57</v>
      </c>
      <c r="U4723" s="1" t="s">
        <v>64</v>
      </c>
      <c r="V4723">
        <v>4</v>
      </c>
      <c r="W4723">
        <v>0</v>
      </c>
      <c r="X4723">
        <v>0</v>
      </c>
      <c r="Y4723">
        <v>1</v>
      </c>
      <c r="Z4723">
        <v>0</v>
      </c>
    </row>
    <row r="4724" spans="1:26" x14ac:dyDescent="0.25">
      <c r="A4724">
        <v>107110934</v>
      </c>
      <c r="B4724" t="s">
        <v>25</v>
      </c>
      <c r="C4724" t="s">
        <v>65</v>
      </c>
      <c r="D4724">
        <v>10000040</v>
      </c>
      <c r="E4724">
        <v>10000040</v>
      </c>
      <c r="F4724">
        <v>26.361000000000001</v>
      </c>
      <c r="G4724">
        <v>20000070</v>
      </c>
      <c r="H4724">
        <v>0.1</v>
      </c>
      <c r="I4724">
        <v>2022</v>
      </c>
      <c r="J4724" t="s">
        <v>170</v>
      </c>
      <c r="K4724" t="s">
        <v>55</v>
      </c>
      <c r="L4724" s="127">
        <v>0.29930555555555555</v>
      </c>
      <c r="M4724" t="s">
        <v>28</v>
      </c>
      <c r="N4724" t="s">
        <v>29</v>
      </c>
      <c r="O4724" t="s">
        <v>30</v>
      </c>
      <c r="P4724" t="s">
        <v>31</v>
      </c>
      <c r="Q4724" t="s">
        <v>41</v>
      </c>
      <c r="R4724" t="s">
        <v>56</v>
      </c>
      <c r="S4724" t="s">
        <v>42</v>
      </c>
      <c r="T4724" t="s">
        <v>35</v>
      </c>
      <c r="U4724" s="1" t="s">
        <v>36</v>
      </c>
      <c r="V4724">
        <v>2</v>
      </c>
      <c r="W4724">
        <v>0</v>
      </c>
      <c r="X4724">
        <v>0</v>
      </c>
      <c r="Y4724">
        <v>0</v>
      </c>
      <c r="Z4724">
        <v>0</v>
      </c>
    </row>
    <row r="4725" spans="1:26" x14ac:dyDescent="0.25">
      <c r="A4725">
        <v>107110937</v>
      </c>
      <c r="B4725" t="s">
        <v>81</v>
      </c>
      <c r="C4725" t="s">
        <v>65</v>
      </c>
      <c r="D4725">
        <v>10000485</v>
      </c>
      <c r="E4725">
        <v>10800485</v>
      </c>
      <c r="F4725">
        <v>30.248999999999999</v>
      </c>
      <c r="G4725">
        <v>200600</v>
      </c>
      <c r="H4725">
        <v>0.9</v>
      </c>
      <c r="I4725">
        <v>2022</v>
      </c>
      <c r="J4725" t="s">
        <v>170</v>
      </c>
      <c r="K4725" t="s">
        <v>48</v>
      </c>
      <c r="L4725" s="127">
        <v>0.45</v>
      </c>
      <c r="M4725" t="s">
        <v>28</v>
      </c>
      <c r="N4725" t="s">
        <v>49</v>
      </c>
      <c r="O4725" t="s">
        <v>30</v>
      </c>
      <c r="P4725" t="s">
        <v>54</v>
      </c>
      <c r="Q4725" t="s">
        <v>41</v>
      </c>
      <c r="R4725" t="s">
        <v>33</v>
      </c>
      <c r="S4725" t="s">
        <v>42</v>
      </c>
      <c r="T4725" t="s">
        <v>35</v>
      </c>
      <c r="U4725" s="1" t="s">
        <v>36</v>
      </c>
      <c r="V4725">
        <v>2</v>
      </c>
      <c r="W4725">
        <v>0</v>
      </c>
      <c r="X4725">
        <v>0</v>
      </c>
      <c r="Y4725">
        <v>0</v>
      </c>
      <c r="Z4725">
        <v>0</v>
      </c>
    </row>
    <row r="4726" spans="1:26" x14ac:dyDescent="0.25">
      <c r="A4726">
        <v>107110983</v>
      </c>
      <c r="B4726" t="s">
        <v>25</v>
      </c>
      <c r="C4726" t="s">
        <v>122</v>
      </c>
      <c r="D4726">
        <v>40005220</v>
      </c>
      <c r="E4726">
        <v>40005220</v>
      </c>
      <c r="F4726">
        <v>2.0299999999999998</v>
      </c>
      <c r="G4726">
        <v>10000040</v>
      </c>
      <c r="H4726">
        <v>0</v>
      </c>
      <c r="I4726">
        <v>2022</v>
      </c>
      <c r="J4726" t="s">
        <v>170</v>
      </c>
      <c r="K4726" t="s">
        <v>53</v>
      </c>
      <c r="L4726" s="127">
        <v>0.85833333333333339</v>
      </c>
      <c r="M4726" t="s">
        <v>28</v>
      </c>
      <c r="N4726" t="s">
        <v>49</v>
      </c>
      <c r="O4726" t="s">
        <v>30</v>
      </c>
      <c r="P4726" t="s">
        <v>31</v>
      </c>
      <c r="Q4726" t="s">
        <v>41</v>
      </c>
      <c r="R4726" t="s">
        <v>61</v>
      </c>
      <c r="S4726" t="s">
        <v>42</v>
      </c>
      <c r="T4726" t="s">
        <v>47</v>
      </c>
      <c r="U4726" s="1" t="s">
        <v>43</v>
      </c>
      <c r="V4726">
        <v>2</v>
      </c>
      <c r="W4726">
        <v>0</v>
      </c>
      <c r="X4726">
        <v>0</v>
      </c>
      <c r="Y4726">
        <v>0</v>
      </c>
      <c r="Z4726">
        <v>1</v>
      </c>
    </row>
    <row r="4727" spans="1:26" x14ac:dyDescent="0.25">
      <c r="A4727">
        <v>107111015</v>
      </c>
      <c r="B4727" t="s">
        <v>81</v>
      </c>
      <c r="C4727" t="s">
        <v>45</v>
      </c>
      <c r="D4727">
        <v>50003933</v>
      </c>
      <c r="E4727">
        <v>10000277</v>
      </c>
      <c r="F4727">
        <v>3.7509999999999999</v>
      </c>
      <c r="G4727">
        <v>50012239</v>
      </c>
      <c r="H4727">
        <v>0</v>
      </c>
      <c r="I4727">
        <v>2022</v>
      </c>
      <c r="J4727" t="s">
        <v>170</v>
      </c>
      <c r="K4727" t="s">
        <v>55</v>
      </c>
      <c r="L4727" s="127">
        <v>0.98541666666666661</v>
      </c>
      <c r="M4727" t="s">
        <v>28</v>
      </c>
      <c r="N4727" t="s">
        <v>49</v>
      </c>
      <c r="O4727" t="s">
        <v>30</v>
      </c>
      <c r="P4727" t="s">
        <v>31</v>
      </c>
      <c r="Q4727" t="s">
        <v>41</v>
      </c>
      <c r="R4727" t="s">
        <v>33</v>
      </c>
      <c r="S4727" t="s">
        <v>42</v>
      </c>
      <c r="T4727" t="s">
        <v>47</v>
      </c>
      <c r="U4727" s="1" t="s">
        <v>36</v>
      </c>
      <c r="V4727">
        <v>2</v>
      </c>
      <c r="W4727">
        <v>0</v>
      </c>
      <c r="X4727">
        <v>0</v>
      </c>
      <c r="Y4727">
        <v>0</v>
      </c>
      <c r="Z4727">
        <v>0</v>
      </c>
    </row>
    <row r="4728" spans="1:26" x14ac:dyDescent="0.25">
      <c r="A4728">
        <v>107111030</v>
      </c>
      <c r="B4728" t="s">
        <v>81</v>
      </c>
      <c r="C4728" t="s">
        <v>45</v>
      </c>
      <c r="D4728">
        <v>50011776</v>
      </c>
      <c r="E4728">
        <v>40002136</v>
      </c>
      <c r="F4728">
        <v>0.36</v>
      </c>
      <c r="G4728">
        <v>50024242</v>
      </c>
      <c r="H4728">
        <v>0.02</v>
      </c>
      <c r="I4728">
        <v>2022</v>
      </c>
      <c r="J4728" t="s">
        <v>170</v>
      </c>
      <c r="K4728" t="s">
        <v>39</v>
      </c>
      <c r="L4728" s="127">
        <v>0.46875</v>
      </c>
      <c r="M4728" t="s">
        <v>28</v>
      </c>
      <c r="N4728" t="s">
        <v>49</v>
      </c>
      <c r="O4728" t="s">
        <v>30</v>
      </c>
      <c r="P4728" t="s">
        <v>54</v>
      </c>
      <c r="Q4728" t="s">
        <v>41</v>
      </c>
      <c r="R4728" t="s">
        <v>33</v>
      </c>
      <c r="S4728" t="s">
        <v>42</v>
      </c>
      <c r="T4728" t="s">
        <v>35</v>
      </c>
      <c r="U4728" s="1" t="s">
        <v>36</v>
      </c>
      <c r="V4728">
        <v>2</v>
      </c>
      <c r="W4728">
        <v>0</v>
      </c>
      <c r="X4728">
        <v>0</v>
      </c>
      <c r="Y4728">
        <v>0</v>
      </c>
      <c r="Z4728">
        <v>0</v>
      </c>
    </row>
    <row r="4729" spans="1:26" x14ac:dyDescent="0.25">
      <c r="A4729">
        <v>107111036</v>
      </c>
      <c r="B4729" t="s">
        <v>81</v>
      </c>
      <c r="C4729" t="s">
        <v>38</v>
      </c>
      <c r="D4729">
        <v>20000021</v>
      </c>
      <c r="E4729">
        <v>20000021</v>
      </c>
      <c r="F4729">
        <v>23.370999999999999</v>
      </c>
      <c r="G4729">
        <v>50011776</v>
      </c>
      <c r="H4729">
        <v>1.7999999999999999E-2</v>
      </c>
      <c r="I4729">
        <v>2022</v>
      </c>
      <c r="J4729" t="s">
        <v>170</v>
      </c>
      <c r="K4729" t="s">
        <v>55</v>
      </c>
      <c r="L4729" s="127">
        <v>0.64930555555555558</v>
      </c>
      <c r="M4729" t="s">
        <v>28</v>
      </c>
      <c r="N4729" t="s">
        <v>29</v>
      </c>
      <c r="O4729" t="s">
        <v>30</v>
      </c>
      <c r="P4729" t="s">
        <v>68</v>
      </c>
      <c r="Q4729" t="s">
        <v>41</v>
      </c>
      <c r="R4729" t="s">
        <v>61</v>
      </c>
      <c r="S4729" t="s">
        <v>42</v>
      </c>
      <c r="T4729" t="s">
        <v>35</v>
      </c>
      <c r="U4729" s="1" t="s">
        <v>36</v>
      </c>
      <c r="V4729">
        <v>2</v>
      </c>
      <c r="W4729">
        <v>0</v>
      </c>
      <c r="X4729">
        <v>0</v>
      </c>
      <c r="Y4729">
        <v>0</v>
      </c>
      <c r="Z4729">
        <v>0</v>
      </c>
    </row>
    <row r="4730" spans="1:26" x14ac:dyDescent="0.25">
      <c r="A4730">
        <v>107111217</v>
      </c>
      <c r="B4730" t="s">
        <v>81</v>
      </c>
      <c r="C4730" t="s">
        <v>65</v>
      </c>
      <c r="D4730">
        <v>10000485</v>
      </c>
      <c r="E4730">
        <v>10800485</v>
      </c>
      <c r="F4730">
        <v>20.350000000000001</v>
      </c>
      <c r="G4730">
        <v>20000074</v>
      </c>
      <c r="H4730">
        <v>0.1</v>
      </c>
      <c r="I4730">
        <v>2022</v>
      </c>
      <c r="J4730" t="s">
        <v>170</v>
      </c>
      <c r="K4730" t="s">
        <v>55</v>
      </c>
      <c r="L4730" s="127">
        <v>0.68472222222222223</v>
      </c>
      <c r="M4730" t="s">
        <v>28</v>
      </c>
      <c r="N4730" t="s">
        <v>49</v>
      </c>
      <c r="O4730" t="s">
        <v>30</v>
      </c>
      <c r="P4730" t="s">
        <v>31</v>
      </c>
      <c r="Q4730" t="s">
        <v>41</v>
      </c>
      <c r="R4730" t="s">
        <v>33</v>
      </c>
      <c r="S4730" t="s">
        <v>42</v>
      </c>
      <c r="T4730" t="s">
        <v>35</v>
      </c>
      <c r="U4730" s="1" t="s">
        <v>36</v>
      </c>
      <c r="V4730">
        <v>2</v>
      </c>
      <c r="W4730">
        <v>0</v>
      </c>
      <c r="X4730">
        <v>0</v>
      </c>
      <c r="Y4730">
        <v>0</v>
      </c>
      <c r="Z4730">
        <v>0</v>
      </c>
    </row>
    <row r="4731" spans="1:26" x14ac:dyDescent="0.25">
      <c r="A4731">
        <v>107111218</v>
      </c>
      <c r="B4731" t="s">
        <v>106</v>
      </c>
      <c r="C4731" t="s">
        <v>65</v>
      </c>
      <c r="D4731">
        <v>10000095</v>
      </c>
      <c r="E4731">
        <v>10000095</v>
      </c>
      <c r="F4731">
        <v>21.274999999999999</v>
      </c>
      <c r="G4731">
        <v>200600</v>
      </c>
      <c r="H4731">
        <v>0.2</v>
      </c>
      <c r="I4731">
        <v>2022</v>
      </c>
      <c r="J4731" t="s">
        <v>170</v>
      </c>
      <c r="K4731" t="s">
        <v>48</v>
      </c>
      <c r="L4731" s="127">
        <v>0.80208333333333337</v>
      </c>
      <c r="M4731" t="s">
        <v>28</v>
      </c>
      <c r="N4731" t="s">
        <v>49</v>
      </c>
      <c r="O4731" t="s">
        <v>30</v>
      </c>
      <c r="P4731" t="s">
        <v>31</v>
      </c>
      <c r="Q4731" t="s">
        <v>41</v>
      </c>
      <c r="R4731" t="s">
        <v>33</v>
      </c>
      <c r="S4731" t="s">
        <v>42</v>
      </c>
      <c r="T4731" t="s">
        <v>52</v>
      </c>
      <c r="U4731" s="1" t="s">
        <v>36</v>
      </c>
      <c r="V4731">
        <v>2</v>
      </c>
      <c r="W4731">
        <v>0</v>
      </c>
      <c r="X4731">
        <v>0</v>
      </c>
      <c r="Y4731">
        <v>0</v>
      </c>
      <c r="Z4731">
        <v>0</v>
      </c>
    </row>
    <row r="4732" spans="1:26" x14ac:dyDescent="0.25">
      <c r="A4732">
        <v>107111251</v>
      </c>
      <c r="B4732" t="s">
        <v>96</v>
      </c>
      <c r="C4732" t="s">
        <v>65</v>
      </c>
      <c r="D4732">
        <v>10000040</v>
      </c>
      <c r="E4732">
        <v>10000040</v>
      </c>
      <c r="F4732">
        <v>8.0250000000000004</v>
      </c>
      <c r="G4732">
        <v>40003153</v>
      </c>
      <c r="H4732">
        <v>0.1</v>
      </c>
      <c r="I4732">
        <v>2022</v>
      </c>
      <c r="J4732" t="s">
        <v>170</v>
      </c>
      <c r="K4732" t="s">
        <v>55</v>
      </c>
      <c r="L4732" s="127">
        <v>6.3888888888888884E-2</v>
      </c>
      <c r="M4732" t="s">
        <v>40</v>
      </c>
      <c r="N4732" t="s">
        <v>49</v>
      </c>
      <c r="O4732" t="s">
        <v>30</v>
      </c>
      <c r="P4732" t="s">
        <v>31</v>
      </c>
      <c r="Q4732" t="s">
        <v>41</v>
      </c>
      <c r="R4732" t="s">
        <v>84</v>
      </c>
      <c r="S4732" t="s">
        <v>42</v>
      </c>
      <c r="T4732" t="s">
        <v>57</v>
      </c>
      <c r="U4732" s="1" t="s">
        <v>36</v>
      </c>
      <c r="V4732">
        <v>2</v>
      </c>
      <c r="W4732">
        <v>0</v>
      </c>
      <c r="X4732">
        <v>0</v>
      </c>
      <c r="Y4732">
        <v>0</v>
      </c>
      <c r="Z4732">
        <v>0</v>
      </c>
    </row>
    <row r="4733" spans="1:26" x14ac:dyDescent="0.25">
      <c r="A4733">
        <v>107111262</v>
      </c>
      <c r="B4733" t="s">
        <v>25</v>
      </c>
      <c r="C4733" t="s">
        <v>65</v>
      </c>
      <c r="D4733">
        <v>10000040</v>
      </c>
      <c r="E4733">
        <v>10000040</v>
      </c>
      <c r="F4733">
        <v>22.687999999999999</v>
      </c>
      <c r="G4733">
        <v>20000070</v>
      </c>
      <c r="H4733">
        <v>0.3</v>
      </c>
      <c r="I4733">
        <v>2022</v>
      </c>
      <c r="J4733" t="s">
        <v>170</v>
      </c>
      <c r="K4733" t="s">
        <v>58</v>
      </c>
      <c r="L4733" s="127">
        <v>0.44861111111111113</v>
      </c>
      <c r="M4733" t="s">
        <v>28</v>
      </c>
      <c r="N4733" t="s">
        <v>29</v>
      </c>
      <c r="O4733" t="s">
        <v>30</v>
      </c>
      <c r="P4733" t="s">
        <v>31</v>
      </c>
      <c r="Q4733" t="s">
        <v>41</v>
      </c>
      <c r="R4733" t="s">
        <v>33</v>
      </c>
      <c r="S4733" t="s">
        <v>42</v>
      </c>
      <c r="T4733" t="s">
        <v>35</v>
      </c>
      <c r="U4733" s="1" t="s">
        <v>36</v>
      </c>
      <c r="V4733">
        <v>4</v>
      </c>
      <c r="W4733">
        <v>0</v>
      </c>
      <c r="X4733">
        <v>0</v>
      </c>
      <c r="Y4733">
        <v>0</v>
      </c>
      <c r="Z4733">
        <v>0</v>
      </c>
    </row>
    <row r="4734" spans="1:26" x14ac:dyDescent="0.25">
      <c r="A4734">
        <v>107111297</v>
      </c>
      <c r="B4734" t="s">
        <v>86</v>
      </c>
      <c r="C4734" t="s">
        <v>65</v>
      </c>
      <c r="D4734">
        <v>10000026</v>
      </c>
      <c r="E4734">
        <v>10000026</v>
      </c>
      <c r="F4734">
        <v>28.149000000000001</v>
      </c>
      <c r="G4734" t="s">
        <v>285</v>
      </c>
      <c r="H4734">
        <v>0.1</v>
      </c>
      <c r="I4734">
        <v>2022</v>
      </c>
      <c r="J4734" t="s">
        <v>170</v>
      </c>
      <c r="K4734" t="s">
        <v>58</v>
      </c>
      <c r="L4734" s="127">
        <v>0.46180555555555558</v>
      </c>
      <c r="M4734" t="s">
        <v>28</v>
      </c>
      <c r="N4734" t="s">
        <v>49</v>
      </c>
      <c r="O4734" t="s">
        <v>30</v>
      </c>
      <c r="P4734" t="s">
        <v>31</v>
      </c>
      <c r="Q4734" t="s">
        <v>41</v>
      </c>
      <c r="R4734" t="s">
        <v>33</v>
      </c>
      <c r="S4734" t="s">
        <v>42</v>
      </c>
      <c r="T4734" t="s">
        <v>35</v>
      </c>
      <c r="U4734" s="1" t="s">
        <v>36</v>
      </c>
      <c r="V4734">
        <v>2</v>
      </c>
      <c r="W4734">
        <v>0</v>
      </c>
      <c r="X4734">
        <v>0</v>
      </c>
      <c r="Y4734">
        <v>0</v>
      </c>
      <c r="Z4734">
        <v>0</v>
      </c>
    </row>
    <row r="4735" spans="1:26" x14ac:dyDescent="0.25">
      <c r="A4735">
        <v>107111328</v>
      </c>
      <c r="B4735" t="s">
        <v>104</v>
      </c>
      <c r="C4735" t="s">
        <v>65</v>
      </c>
      <c r="D4735">
        <v>10000026</v>
      </c>
      <c r="E4735">
        <v>10000026</v>
      </c>
      <c r="F4735">
        <v>999.99900000000002</v>
      </c>
      <c r="G4735">
        <v>20000025</v>
      </c>
      <c r="H4735">
        <v>0.2</v>
      </c>
      <c r="I4735">
        <v>2022</v>
      </c>
      <c r="J4735" t="s">
        <v>170</v>
      </c>
      <c r="K4735" t="s">
        <v>55</v>
      </c>
      <c r="L4735" s="127">
        <v>0.74722222222222223</v>
      </c>
      <c r="M4735" t="s">
        <v>28</v>
      </c>
      <c r="N4735" t="s">
        <v>49</v>
      </c>
      <c r="O4735" t="s">
        <v>30</v>
      </c>
      <c r="P4735" t="s">
        <v>31</v>
      </c>
      <c r="Q4735" t="s">
        <v>41</v>
      </c>
      <c r="R4735" t="s">
        <v>33</v>
      </c>
      <c r="S4735" t="s">
        <v>42</v>
      </c>
      <c r="T4735" t="s">
        <v>35</v>
      </c>
      <c r="U4735" s="1" t="s">
        <v>36</v>
      </c>
      <c r="V4735">
        <v>12</v>
      </c>
      <c r="W4735">
        <v>0</v>
      </c>
      <c r="X4735">
        <v>0</v>
      </c>
      <c r="Y4735">
        <v>0</v>
      </c>
      <c r="Z4735">
        <v>0</v>
      </c>
    </row>
    <row r="4736" spans="1:26" x14ac:dyDescent="0.25">
      <c r="A4736">
        <v>107111369</v>
      </c>
      <c r="B4736" t="s">
        <v>143</v>
      </c>
      <c r="C4736" t="s">
        <v>122</v>
      </c>
      <c r="D4736">
        <v>40001001</v>
      </c>
      <c r="E4736">
        <v>40001001</v>
      </c>
      <c r="F4736">
        <v>10.502000000000001</v>
      </c>
      <c r="G4736">
        <v>10000040</v>
      </c>
      <c r="H4736">
        <v>0</v>
      </c>
      <c r="I4736">
        <v>2022</v>
      </c>
      <c r="J4736" t="s">
        <v>170</v>
      </c>
      <c r="K4736" t="s">
        <v>58</v>
      </c>
      <c r="L4736" s="127">
        <v>0.35625000000000001</v>
      </c>
      <c r="M4736" t="s">
        <v>28</v>
      </c>
      <c r="N4736" t="s">
        <v>29</v>
      </c>
      <c r="O4736" t="s">
        <v>30</v>
      </c>
      <c r="P4736" t="s">
        <v>31</v>
      </c>
      <c r="Q4736" t="s">
        <v>41</v>
      </c>
      <c r="R4736" t="s">
        <v>50</v>
      </c>
      <c r="S4736" t="s">
        <v>42</v>
      </c>
      <c r="T4736" t="s">
        <v>35</v>
      </c>
      <c r="U4736" s="1" t="s">
        <v>36</v>
      </c>
      <c r="V4736">
        <v>3</v>
      </c>
      <c r="W4736">
        <v>0</v>
      </c>
      <c r="X4736">
        <v>0</v>
      </c>
      <c r="Y4736">
        <v>0</v>
      </c>
      <c r="Z4736">
        <v>0</v>
      </c>
    </row>
    <row r="4737" spans="1:26" x14ac:dyDescent="0.25">
      <c r="A4737">
        <v>107111394</v>
      </c>
      <c r="B4737" t="s">
        <v>81</v>
      </c>
      <c r="C4737" t="s">
        <v>65</v>
      </c>
      <c r="D4737">
        <v>10000077</v>
      </c>
      <c r="E4737">
        <v>10000077</v>
      </c>
      <c r="F4737">
        <v>0.72899999999999998</v>
      </c>
      <c r="G4737">
        <v>50001031</v>
      </c>
      <c r="H4737">
        <v>2</v>
      </c>
      <c r="I4737">
        <v>2022</v>
      </c>
      <c r="J4737" t="s">
        <v>170</v>
      </c>
      <c r="K4737" t="s">
        <v>27</v>
      </c>
      <c r="L4737" s="127">
        <v>0.97777777777777775</v>
      </c>
      <c r="M4737" t="s">
        <v>28</v>
      </c>
      <c r="N4737" t="s">
        <v>49</v>
      </c>
      <c r="O4737" t="s">
        <v>30</v>
      </c>
      <c r="P4737" t="s">
        <v>54</v>
      </c>
      <c r="Q4737" t="s">
        <v>41</v>
      </c>
      <c r="R4737" t="s">
        <v>33</v>
      </c>
      <c r="S4737" t="s">
        <v>42</v>
      </c>
      <c r="T4737" t="s">
        <v>57</v>
      </c>
      <c r="U4737" s="1" t="s">
        <v>43</v>
      </c>
      <c r="V4737">
        <v>3</v>
      </c>
      <c r="W4737">
        <v>0</v>
      </c>
      <c r="X4737">
        <v>0</v>
      </c>
      <c r="Y4737">
        <v>0</v>
      </c>
      <c r="Z4737">
        <v>2</v>
      </c>
    </row>
    <row r="4738" spans="1:26" x14ac:dyDescent="0.25">
      <c r="A4738">
        <v>107111403</v>
      </c>
      <c r="B4738" t="s">
        <v>239</v>
      </c>
      <c r="C4738" t="s">
        <v>67</v>
      </c>
      <c r="D4738">
        <v>30000069</v>
      </c>
      <c r="E4738">
        <v>30000069</v>
      </c>
      <c r="F4738">
        <v>3.1320000000000001</v>
      </c>
      <c r="G4738">
        <v>40001120</v>
      </c>
      <c r="H4738">
        <v>0.2</v>
      </c>
      <c r="I4738">
        <v>2022</v>
      </c>
      <c r="J4738" t="s">
        <v>170</v>
      </c>
      <c r="K4738" t="s">
        <v>55</v>
      </c>
      <c r="L4738" s="127">
        <v>0.84652777777777777</v>
      </c>
      <c r="M4738" t="s">
        <v>28</v>
      </c>
      <c r="N4738" t="s">
        <v>29</v>
      </c>
      <c r="O4738" t="s">
        <v>30</v>
      </c>
      <c r="P4738" t="s">
        <v>31</v>
      </c>
      <c r="Q4738" t="s">
        <v>41</v>
      </c>
      <c r="R4738" t="s">
        <v>33</v>
      </c>
      <c r="S4738" t="s">
        <v>42</v>
      </c>
      <c r="T4738" t="s">
        <v>57</v>
      </c>
      <c r="U4738" s="1" t="s">
        <v>43</v>
      </c>
      <c r="V4738">
        <v>3</v>
      </c>
      <c r="W4738">
        <v>0</v>
      </c>
      <c r="X4738">
        <v>0</v>
      </c>
      <c r="Y4738">
        <v>0</v>
      </c>
      <c r="Z4738">
        <v>3</v>
      </c>
    </row>
    <row r="4739" spans="1:26" x14ac:dyDescent="0.25">
      <c r="A4739">
        <v>107111444</v>
      </c>
      <c r="B4739" t="s">
        <v>96</v>
      </c>
      <c r="C4739" t="s">
        <v>65</v>
      </c>
      <c r="D4739">
        <v>10000040</v>
      </c>
      <c r="E4739">
        <v>10000040</v>
      </c>
      <c r="F4739">
        <v>15.6</v>
      </c>
      <c r="G4739">
        <v>201970</v>
      </c>
      <c r="H4739">
        <v>0.1</v>
      </c>
      <c r="I4739">
        <v>2022</v>
      </c>
      <c r="J4739" t="s">
        <v>170</v>
      </c>
      <c r="K4739" t="s">
        <v>48</v>
      </c>
      <c r="L4739" s="127">
        <v>0.92847222222222225</v>
      </c>
      <c r="M4739" t="s">
        <v>40</v>
      </c>
      <c r="N4739" t="s">
        <v>49</v>
      </c>
      <c r="O4739" t="s">
        <v>30</v>
      </c>
      <c r="P4739" t="s">
        <v>31</v>
      </c>
      <c r="Q4739" t="s">
        <v>41</v>
      </c>
      <c r="R4739" t="s">
        <v>33</v>
      </c>
      <c r="S4739" t="s">
        <v>42</v>
      </c>
      <c r="T4739" t="s">
        <v>57</v>
      </c>
      <c r="U4739" s="1" t="s">
        <v>43</v>
      </c>
      <c r="V4739">
        <v>2</v>
      </c>
      <c r="W4739">
        <v>0</v>
      </c>
      <c r="X4739">
        <v>0</v>
      </c>
      <c r="Y4739">
        <v>0</v>
      </c>
      <c r="Z4739">
        <v>1</v>
      </c>
    </row>
    <row r="4740" spans="1:26" x14ac:dyDescent="0.25">
      <c r="A4740">
        <v>107111469</v>
      </c>
      <c r="B4740" t="s">
        <v>144</v>
      </c>
      <c r="C4740" t="s">
        <v>38</v>
      </c>
      <c r="D4740">
        <v>20000421</v>
      </c>
      <c r="E4740">
        <v>20000421</v>
      </c>
      <c r="F4740">
        <v>2.5550000000000002</v>
      </c>
      <c r="G4740">
        <v>202510</v>
      </c>
      <c r="H4740">
        <v>0.3</v>
      </c>
      <c r="I4740">
        <v>2022</v>
      </c>
      <c r="J4740" t="s">
        <v>170</v>
      </c>
      <c r="K4740" t="s">
        <v>48</v>
      </c>
      <c r="L4740" s="127">
        <v>0.97013888888888899</v>
      </c>
      <c r="M4740" t="s">
        <v>28</v>
      </c>
      <c r="N4740" t="s">
        <v>49</v>
      </c>
      <c r="O4740" t="s">
        <v>30</v>
      </c>
      <c r="P4740" t="s">
        <v>54</v>
      </c>
      <c r="Q4740" t="s">
        <v>41</v>
      </c>
      <c r="R4740" t="s">
        <v>33</v>
      </c>
      <c r="S4740" t="s">
        <v>42</v>
      </c>
      <c r="T4740" t="s">
        <v>57</v>
      </c>
      <c r="U4740" s="1" t="s">
        <v>36</v>
      </c>
      <c r="V4740">
        <v>2</v>
      </c>
      <c r="W4740">
        <v>0</v>
      </c>
      <c r="X4740">
        <v>0</v>
      </c>
      <c r="Y4740">
        <v>0</v>
      </c>
      <c r="Z4740">
        <v>0</v>
      </c>
    </row>
    <row r="4741" spans="1:26" x14ac:dyDescent="0.25">
      <c r="A4741">
        <v>107111498</v>
      </c>
      <c r="B4741" t="s">
        <v>81</v>
      </c>
      <c r="C4741" t="s">
        <v>65</v>
      </c>
      <c r="D4741">
        <v>10000485</v>
      </c>
      <c r="E4741">
        <v>10800485</v>
      </c>
      <c r="F4741">
        <v>20.75</v>
      </c>
      <c r="G4741">
        <v>20000074</v>
      </c>
      <c r="H4741">
        <v>0.3</v>
      </c>
      <c r="I4741">
        <v>2022</v>
      </c>
      <c r="J4741" t="s">
        <v>170</v>
      </c>
      <c r="K4741" t="s">
        <v>55</v>
      </c>
      <c r="L4741" s="127">
        <v>0.6972222222222223</v>
      </c>
      <c r="M4741" t="s">
        <v>28</v>
      </c>
      <c r="N4741" t="s">
        <v>49</v>
      </c>
      <c r="O4741" t="s">
        <v>30</v>
      </c>
      <c r="P4741" t="s">
        <v>31</v>
      </c>
      <c r="Q4741" t="s">
        <v>41</v>
      </c>
      <c r="R4741" t="s">
        <v>33</v>
      </c>
      <c r="S4741" t="s">
        <v>42</v>
      </c>
      <c r="T4741" t="s">
        <v>35</v>
      </c>
      <c r="U4741" s="1" t="s">
        <v>36</v>
      </c>
      <c r="V4741">
        <v>2</v>
      </c>
      <c r="W4741">
        <v>0</v>
      </c>
      <c r="X4741">
        <v>0</v>
      </c>
      <c r="Y4741">
        <v>0</v>
      </c>
      <c r="Z4741">
        <v>0</v>
      </c>
    </row>
    <row r="4742" spans="1:26" x14ac:dyDescent="0.25">
      <c r="A4742">
        <v>107111782</v>
      </c>
      <c r="B4742" t="s">
        <v>96</v>
      </c>
      <c r="C4742" t="s">
        <v>45</v>
      </c>
      <c r="D4742">
        <v>50028855</v>
      </c>
      <c r="E4742">
        <v>50028855</v>
      </c>
      <c r="F4742">
        <v>999.99900000000002</v>
      </c>
      <c r="G4742">
        <v>50027472</v>
      </c>
      <c r="H4742">
        <v>0</v>
      </c>
      <c r="I4742">
        <v>2022</v>
      </c>
      <c r="J4742" t="s">
        <v>170</v>
      </c>
      <c r="K4742" t="s">
        <v>58</v>
      </c>
      <c r="L4742" s="127">
        <v>0.76111111111111107</v>
      </c>
      <c r="M4742" t="s">
        <v>40</v>
      </c>
      <c r="N4742" t="s">
        <v>49</v>
      </c>
      <c r="O4742" t="s">
        <v>30</v>
      </c>
      <c r="P4742" t="s">
        <v>31</v>
      </c>
      <c r="Q4742" t="s">
        <v>41</v>
      </c>
      <c r="R4742" t="s">
        <v>61</v>
      </c>
      <c r="S4742" t="s">
        <v>42</v>
      </c>
      <c r="T4742" t="s">
        <v>35</v>
      </c>
      <c r="U4742" s="1" t="s">
        <v>36</v>
      </c>
      <c r="V4742">
        <v>3</v>
      </c>
      <c r="W4742">
        <v>0</v>
      </c>
      <c r="X4742">
        <v>0</v>
      </c>
      <c r="Y4742">
        <v>0</v>
      </c>
      <c r="Z4742">
        <v>0</v>
      </c>
    </row>
    <row r="4743" spans="1:26" x14ac:dyDescent="0.25">
      <c r="A4743">
        <v>107111883</v>
      </c>
      <c r="B4743" t="s">
        <v>150</v>
      </c>
      <c r="C4743" t="s">
        <v>45</v>
      </c>
      <c r="D4743">
        <v>50007442</v>
      </c>
      <c r="E4743">
        <v>20000158</v>
      </c>
      <c r="F4743">
        <v>8.1189999999999998</v>
      </c>
      <c r="G4743">
        <v>50030308</v>
      </c>
      <c r="H4743">
        <v>8.9999999999999993E-3</v>
      </c>
      <c r="I4743">
        <v>2022</v>
      </c>
      <c r="J4743" t="s">
        <v>170</v>
      </c>
      <c r="K4743" t="s">
        <v>55</v>
      </c>
      <c r="L4743" s="127">
        <v>0.45</v>
      </c>
      <c r="M4743" t="s">
        <v>28</v>
      </c>
      <c r="N4743" t="s">
        <v>29</v>
      </c>
      <c r="O4743" t="s">
        <v>30</v>
      </c>
      <c r="P4743" t="s">
        <v>68</v>
      </c>
      <c r="Q4743" t="s">
        <v>41</v>
      </c>
      <c r="R4743" t="s">
        <v>33</v>
      </c>
      <c r="S4743" t="s">
        <v>42</v>
      </c>
      <c r="T4743" t="s">
        <v>35</v>
      </c>
      <c r="U4743" s="1" t="s">
        <v>36</v>
      </c>
      <c r="V4743">
        <v>3</v>
      </c>
      <c r="W4743">
        <v>0</v>
      </c>
      <c r="X4743">
        <v>0</v>
      </c>
      <c r="Y4743">
        <v>0</v>
      </c>
      <c r="Z4743">
        <v>0</v>
      </c>
    </row>
    <row r="4744" spans="1:26" x14ac:dyDescent="0.25">
      <c r="A4744">
        <v>107111892</v>
      </c>
      <c r="B4744" t="s">
        <v>25</v>
      </c>
      <c r="C4744" t="s">
        <v>45</v>
      </c>
      <c r="D4744">
        <v>50015741</v>
      </c>
      <c r="E4744">
        <v>40005220</v>
      </c>
      <c r="F4744">
        <v>0.81599999999999995</v>
      </c>
      <c r="G4744">
        <v>50033449</v>
      </c>
      <c r="H4744">
        <v>4.0000000000000001E-3</v>
      </c>
      <c r="I4744">
        <v>2022</v>
      </c>
      <c r="J4744" t="s">
        <v>170</v>
      </c>
      <c r="K4744" t="s">
        <v>53</v>
      </c>
      <c r="L4744" s="127">
        <v>0.6166666666666667</v>
      </c>
      <c r="M4744" t="s">
        <v>77</v>
      </c>
      <c r="N4744" t="s">
        <v>49</v>
      </c>
      <c r="O4744" t="s">
        <v>30</v>
      </c>
      <c r="P4744" t="s">
        <v>31</v>
      </c>
      <c r="Q4744" t="s">
        <v>41</v>
      </c>
      <c r="R4744" t="s">
        <v>33</v>
      </c>
      <c r="S4744" t="s">
        <v>42</v>
      </c>
      <c r="T4744" t="s">
        <v>35</v>
      </c>
      <c r="U4744" s="1" t="s">
        <v>43</v>
      </c>
      <c r="V4744">
        <v>2</v>
      </c>
      <c r="W4744">
        <v>0</v>
      </c>
      <c r="X4744">
        <v>0</v>
      </c>
      <c r="Y4744">
        <v>0</v>
      </c>
      <c r="Z4744">
        <v>2</v>
      </c>
    </row>
    <row r="4745" spans="1:26" x14ac:dyDescent="0.25">
      <c r="A4745">
        <v>107111995</v>
      </c>
      <c r="B4745" t="s">
        <v>137</v>
      </c>
      <c r="C4745" t="s">
        <v>45</v>
      </c>
      <c r="D4745">
        <v>50011696</v>
      </c>
      <c r="E4745">
        <v>20000023</v>
      </c>
      <c r="F4745">
        <v>11.798999999999999</v>
      </c>
      <c r="G4745">
        <v>50002179</v>
      </c>
      <c r="H4745">
        <v>6.5000000000000002E-2</v>
      </c>
      <c r="I4745">
        <v>2022</v>
      </c>
      <c r="J4745" t="s">
        <v>170</v>
      </c>
      <c r="K4745" t="s">
        <v>58</v>
      </c>
      <c r="L4745" s="127">
        <v>0.96666666666666667</v>
      </c>
      <c r="M4745" t="s">
        <v>51</v>
      </c>
      <c r="N4745" t="s">
        <v>29</v>
      </c>
      <c r="O4745" t="s">
        <v>30</v>
      </c>
      <c r="P4745" t="s">
        <v>31</v>
      </c>
      <c r="Q4745" t="s">
        <v>41</v>
      </c>
      <c r="R4745" t="s">
        <v>113</v>
      </c>
      <c r="S4745" t="s">
        <v>42</v>
      </c>
      <c r="T4745" t="s">
        <v>57</v>
      </c>
      <c r="U4745" s="1" t="s">
        <v>43</v>
      </c>
      <c r="V4745">
        <v>5</v>
      </c>
      <c r="W4745">
        <v>0</v>
      </c>
      <c r="X4745">
        <v>0</v>
      </c>
      <c r="Y4745">
        <v>0</v>
      </c>
      <c r="Z4745">
        <v>5</v>
      </c>
    </row>
    <row r="4746" spans="1:26" x14ac:dyDescent="0.25">
      <c r="A4746">
        <v>107112227</v>
      </c>
      <c r="B4746" t="s">
        <v>25</v>
      </c>
      <c r="C4746" t="s">
        <v>45</v>
      </c>
      <c r="D4746">
        <v>50017141</v>
      </c>
      <c r="E4746">
        <v>50017141</v>
      </c>
      <c r="F4746">
        <v>0.31</v>
      </c>
      <c r="G4746">
        <v>50023329</v>
      </c>
      <c r="H4746">
        <v>0</v>
      </c>
      <c r="I4746">
        <v>2022</v>
      </c>
      <c r="J4746" t="s">
        <v>170</v>
      </c>
      <c r="K4746" t="s">
        <v>48</v>
      </c>
      <c r="L4746" s="127">
        <v>0.49513888888888885</v>
      </c>
      <c r="M4746" t="s">
        <v>28</v>
      </c>
      <c r="N4746" t="s">
        <v>49</v>
      </c>
      <c r="O4746" t="s">
        <v>30</v>
      </c>
      <c r="P4746" t="s">
        <v>31</v>
      </c>
      <c r="Q4746" t="s">
        <v>41</v>
      </c>
      <c r="R4746" t="s">
        <v>50</v>
      </c>
      <c r="S4746" t="s">
        <v>42</v>
      </c>
      <c r="T4746" t="s">
        <v>35</v>
      </c>
      <c r="U4746" s="1" t="s">
        <v>36</v>
      </c>
      <c r="V4746">
        <v>2</v>
      </c>
      <c r="W4746">
        <v>0</v>
      </c>
      <c r="X4746">
        <v>0</v>
      </c>
      <c r="Y4746">
        <v>0</v>
      </c>
      <c r="Z4746">
        <v>0</v>
      </c>
    </row>
    <row r="4747" spans="1:26" x14ac:dyDescent="0.25">
      <c r="A4747">
        <v>107112242</v>
      </c>
      <c r="B4747" t="s">
        <v>25</v>
      </c>
      <c r="C4747" t="s">
        <v>45</v>
      </c>
      <c r="D4747">
        <v>50003575</v>
      </c>
      <c r="E4747">
        <v>50003575</v>
      </c>
      <c r="F4747">
        <v>999.99900000000002</v>
      </c>
      <c r="G4747">
        <v>50033143</v>
      </c>
      <c r="H4747">
        <v>6.4000000000000001E-2</v>
      </c>
      <c r="I4747">
        <v>2022</v>
      </c>
      <c r="J4747" t="s">
        <v>170</v>
      </c>
      <c r="K4747" t="s">
        <v>60</v>
      </c>
      <c r="L4747" s="127">
        <v>0.71458333333333324</v>
      </c>
      <c r="M4747" t="s">
        <v>28</v>
      </c>
      <c r="N4747" t="s">
        <v>49</v>
      </c>
      <c r="O4747" t="s">
        <v>30</v>
      </c>
      <c r="P4747" t="s">
        <v>54</v>
      </c>
      <c r="Q4747" t="s">
        <v>41</v>
      </c>
      <c r="R4747" t="s">
        <v>33</v>
      </c>
      <c r="S4747" t="s">
        <v>42</v>
      </c>
      <c r="T4747" t="s">
        <v>52</v>
      </c>
      <c r="U4747" s="1" t="s">
        <v>36</v>
      </c>
      <c r="V4747">
        <v>1</v>
      </c>
      <c r="W4747">
        <v>0</v>
      </c>
      <c r="X4747">
        <v>0</v>
      </c>
      <c r="Y4747">
        <v>0</v>
      </c>
      <c r="Z4747">
        <v>0</v>
      </c>
    </row>
    <row r="4748" spans="1:26" x14ac:dyDescent="0.25">
      <c r="A4748">
        <v>107112267</v>
      </c>
      <c r="B4748" t="s">
        <v>117</v>
      </c>
      <c r="C4748" t="s">
        <v>65</v>
      </c>
      <c r="D4748">
        <v>10000077</v>
      </c>
      <c r="E4748">
        <v>10000077</v>
      </c>
      <c r="F4748">
        <v>18.811</v>
      </c>
      <c r="G4748">
        <v>40002735</v>
      </c>
      <c r="H4748">
        <v>0.3</v>
      </c>
      <c r="I4748">
        <v>2022</v>
      </c>
      <c r="J4748" t="s">
        <v>170</v>
      </c>
      <c r="K4748" t="s">
        <v>60</v>
      </c>
      <c r="L4748" s="127">
        <v>0.48888888888888887</v>
      </c>
      <c r="M4748" t="s">
        <v>28</v>
      </c>
      <c r="N4748" t="s">
        <v>29</v>
      </c>
      <c r="O4748" t="s">
        <v>30</v>
      </c>
      <c r="P4748" t="s">
        <v>31</v>
      </c>
      <c r="Q4748" t="s">
        <v>41</v>
      </c>
      <c r="R4748" t="s">
        <v>33</v>
      </c>
      <c r="S4748" t="s">
        <v>42</v>
      </c>
      <c r="T4748" t="s">
        <v>35</v>
      </c>
      <c r="U4748" s="1" t="s">
        <v>36</v>
      </c>
      <c r="V4748">
        <v>3</v>
      </c>
      <c r="W4748">
        <v>0</v>
      </c>
      <c r="X4748">
        <v>0</v>
      </c>
      <c r="Y4748">
        <v>0</v>
      </c>
      <c r="Z4748">
        <v>0</v>
      </c>
    </row>
    <row r="4749" spans="1:26" x14ac:dyDescent="0.25">
      <c r="A4749">
        <v>107112325</v>
      </c>
      <c r="B4749" t="s">
        <v>104</v>
      </c>
      <c r="C4749" t="s">
        <v>65</v>
      </c>
      <c r="D4749">
        <v>10000026</v>
      </c>
      <c r="E4749">
        <v>10000026</v>
      </c>
      <c r="F4749">
        <v>16.039000000000001</v>
      </c>
      <c r="G4749">
        <v>200570</v>
      </c>
      <c r="H4749">
        <v>0.5</v>
      </c>
      <c r="I4749">
        <v>2022</v>
      </c>
      <c r="J4749" t="s">
        <v>170</v>
      </c>
      <c r="K4749" t="s">
        <v>55</v>
      </c>
      <c r="L4749" s="127">
        <v>0.53749999999999998</v>
      </c>
      <c r="M4749" t="s">
        <v>28</v>
      </c>
      <c r="N4749" t="s">
        <v>49</v>
      </c>
      <c r="O4749" t="s">
        <v>30</v>
      </c>
      <c r="P4749" t="s">
        <v>68</v>
      </c>
      <c r="Q4749" t="s">
        <v>41</v>
      </c>
      <c r="R4749" t="s">
        <v>33</v>
      </c>
      <c r="S4749" t="s">
        <v>42</v>
      </c>
      <c r="T4749" t="s">
        <v>35</v>
      </c>
      <c r="U4749" s="1" t="s">
        <v>36</v>
      </c>
      <c r="V4749">
        <v>14</v>
      </c>
      <c r="W4749">
        <v>0</v>
      </c>
      <c r="X4749">
        <v>0</v>
      </c>
      <c r="Y4749">
        <v>0</v>
      </c>
      <c r="Z4749">
        <v>0</v>
      </c>
    </row>
    <row r="4750" spans="1:26" x14ac:dyDescent="0.25">
      <c r="A4750">
        <v>107112333</v>
      </c>
      <c r="B4750" t="s">
        <v>25</v>
      </c>
      <c r="C4750" t="s">
        <v>65</v>
      </c>
      <c r="D4750">
        <v>10000040</v>
      </c>
      <c r="E4750">
        <v>10000040</v>
      </c>
      <c r="F4750">
        <v>23.388000000000002</v>
      </c>
      <c r="G4750">
        <v>20000070</v>
      </c>
      <c r="H4750">
        <v>0.4</v>
      </c>
      <c r="I4750">
        <v>2022</v>
      </c>
      <c r="J4750" t="s">
        <v>170</v>
      </c>
      <c r="K4750" t="s">
        <v>60</v>
      </c>
      <c r="L4750" s="127">
        <v>0.60902777777777783</v>
      </c>
      <c r="M4750" t="s">
        <v>28</v>
      </c>
      <c r="N4750" t="s">
        <v>29</v>
      </c>
      <c r="O4750" t="s">
        <v>30</v>
      </c>
      <c r="P4750" t="s">
        <v>31</v>
      </c>
      <c r="Q4750" t="s">
        <v>41</v>
      </c>
      <c r="R4750" t="s">
        <v>33</v>
      </c>
      <c r="S4750" t="s">
        <v>42</v>
      </c>
      <c r="T4750" t="s">
        <v>35</v>
      </c>
      <c r="U4750" s="1" t="s">
        <v>36</v>
      </c>
      <c r="V4750">
        <v>3</v>
      </c>
      <c r="W4750">
        <v>0</v>
      </c>
      <c r="X4750">
        <v>0</v>
      </c>
      <c r="Y4750">
        <v>0</v>
      </c>
      <c r="Z4750">
        <v>0</v>
      </c>
    </row>
    <row r="4751" spans="1:26" x14ac:dyDescent="0.25">
      <c r="A4751">
        <v>107112357</v>
      </c>
      <c r="B4751" t="s">
        <v>81</v>
      </c>
      <c r="C4751" t="s">
        <v>65</v>
      </c>
      <c r="D4751">
        <v>10000485</v>
      </c>
      <c r="E4751">
        <v>10800485</v>
      </c>
      <c r="F4751">
        <v>43.048999999999999</v>
      </c>
      <c r="G4751">
        <v>50032515</v>
      </c>
      <c r="H4751">
        <v>0.1</v>
      </c>
      <c r="I4751">
        <v>2022</v>
      </c>
      <c r="J4751" t="s">
        <v>170</v>
      </c>
      <c r="K4751" t="s">
        <v>60</v>
      </c>
      <c r="L4751" s="127">
        <v>7.2222222222222229E-2</v>
      </c>
      <c r="M4751" t="s">
        <v>28</v>
      </c>
      <c r="N4751" t="s">
        <v>29</v>
      </c>
      <c r="O4751" t="s">
        <v>30</v>
      </c>
      <c r="P4751" t="s">
        <v>31</v>
      </c>
      <c r="Q4751" t="s">
        <v>41</v>
      </c>
      <c r="R4751" t="s">
        <v>33</v>
      </c>
      <c r="S4751" t="s">
        <v>42</v>
      </c>
      <c r="T4751" t="s">
        <v>57</v>
      </c>
      <c r="U4751" s="1" t="s">
        <v>36</v>
      </c>
      <c r="V4751">
        <v>1</v>
      </c>
      <c r="W4751">
        <v>0</v>
      </c>
      <c r="X4751">
        <v>0</v>
      </c>
      <c r="Y4751">
        <v>0</v>
      </c>
      <c r="Z4751">
        <v>0</v>
      </c>
    </row>
    <row r="4752" spans="1:26" x14ac:dyDescent="0.25">
      <c r="A4752">
        <v>107112428</v>
      </c>
      <c r="B4752" t="s">
        <v>104</v>
      </c>
      <c r="C4752" t="s">
        <v>65</v>
      </c>
      <c r="D4752">
        <v>10000026</v>
      </c>
      <c r="E4752">
        <v>10000026</v>
      </c>
      <c r="F4752">
        <v>16.594000000000001</v>
      </c>
      <c r="G4752">
        <v>200580</v>
      </c>
      <c r="H4752">
        <v>1</v>
      </c>
      <c r="I4752">
        <v>2022</v>
      </c>
      <c r="J4752" t="s">
        <v>170</v>
      </c>
      <c r="K4752" t="s">
        <v>58</v>
      </c>
      <c r="L4752" s="127">
        <v>0.61249999999999993</v>
      </c>
      <c r="M4752" t="s">
        <v>28</v>
      </c>
      <c r="N4752" t="s">
        <v>49</v>
      </c>
      <c r="O4752" t="s">
        <v>30</v>
      </c>
      <c r="P4752" t="s">
        <v>31</v>
      </c>
      <c r="Q4752" t="s">
        <v>41</v>
      </c>
      <c r="R4752" t="s">
        <v>75</v>
      </c>
      <c r="S4752" t="s">
        <v>42</v>
      </c>
      <c r="T4752" t="s">
        <v>35</v>
      </c>
      <c r="U4752" s="1" t="s">
        <v>43</v>
      </c>
      <c r="V4752">
        <v>9</v>
      </c>
      <c r="W4752">
        <v>0</v>
      </c>
      <c r="X4752">
        <v>0</v>
      </c>
      <c r="Y4752">
        <v>0</v>
      </c>
      <c r="Z4752">
        <v>2</v>
      </c>
    </row>
    <row r="4753" spans="1:26" x14ac:dyDescent="0.25">
      <c r="A4753">
        <v>107112471</v>
      </c>
      <c r="B4753" t="s">
        <v>79</v>
      </c>
      <c r="C4753" t="s">
        <v>65</v>
      </c>
      <c r="D4753">
        <v>10000077</v>
      </c>
      <c r="E4753">
        <v>10000077</v>
      </c>
      <c r="F4753">
        <v>10.711</v>
      </c>
      <c r="G4753">
        <v>200940</v>
      </c>
      <c r="H4753">
        <v>0.8</v>
      </c>
      <c r="I4753">
        <v>2022</v>
      </c>
      <c r="J4753" t="s">
        <v>170</v>
      </c>
      <c r="K4753" t="s">
        <v>60</v>
      </c>
      <c r="L4753" s="127">
        <v>0.73611111111111116</v>
      </c>
      <c r="M4753" t="s">
        <v>28</v>
      </c>
      <c r="N4753" t="s">
        <v>29</v>
      </c>
      <c r="O4753" t="s">
        <v>30</v>
      </c>
      <c r="P4753" t="s">
        <v>68</v>
      </c>
      <c r="Q4753" t="s">
        <v>41</v>
      </c>
      <c r="R4753" t="s">
        <v>33</v>
      </c>
      <c r="S4753" t="s">
        <v>42</v>
      </c>
      <c r="T4753" t="s">
        <v>35</v>
      </c>
      <c r="U4753" s="1" t="s">
        <v>36</v>
      </c>
      <c r="V4753">
        <v>2</v>
      </c>
      <c r="W4753">
        <v>0</v>
      </c>
      <c r="X4753">
        <v>0</v>
      </c>
      <c r="Y4753">
        <v>0</v>
      </c>
      <c r="Z4753">
        <v>0</v>
      </c>
    </row>
    <row r="4754" spans="1:26" x14ac:dyDescent="0.25">
      <c r="A4754">
        <v>107112485</v>
      </c>
      <c r="B4754" t="s">
        <v>86</v>
      </c>
      <c r="C4754" t="s">
        <v>65</v>
      </c>
      <c r="D4754">
        <v>10000026</v>
      </c>
      <c r="E4754">
        <v>10000026</v>
      </c>
      <c r="F4754">
        <v>22.963000000000001</v>
      </c>
      <c r="G4754">
        <v>200350</v>
      </c>
      <c r="H4754">
        <v>0.2</v>
      </c>
      <c r="I4754">
        <v>2022</v>
      </c>
      <c r="J4754" t="s">
        <v>170</v>
      </c>
      <c r="K4754" t="s">
        <v>55</v>
      </c>
      <c r="L4754" s="127">
        <v>0.65555555555555556</v>
      </c>
      <c r="M4754" t="s">
        <v>28</v>
      </c>
      <c r="N4754" t="s">
        <v>49</v>
      </c>
      <c r="O4754" t="s">
        <v>30</v>
      </c>
      <c r="P4754" t="s">
        <v>31</v>
      </c>
      <c r="Q4754" t="s">
        <v>41</v>
      </c>
      <c r="R4754" t="s">
        <v>33</v>
      </c>
      <c r="S4754" t="s">
        <v>42</v>
      </c>
      <c r="T4754" t="s">
        <v>35</v>
      </c>
      <c r="U4754" s="1" t="s">
        <v>36</v>
      </c>
      <c r="V4754">
        <v>5</v>
      </c>
      <c r="W4754">
        <v>0</v>
      </c>
      <c r="X4754">
        <v>0</v>
      </c>
      <c r="Y4754">
        <v>0</v>
      </c>
      <c r="Z4754">
        <v>0</v>
      </c>
    </row>
    <row r="4755" spans="1:26" x14ac:dyDescent="0.25">
      <c r="A4755">
        <v>107112592</v>
      </c>
      <c r="B4755" t="s">
        <v>78</v>
      </c>
      <c r="C4755" t="s">
        <v>38</v>
      </c>
      <c r="D4755">
        <v>20000311</v>
      </c>
      <c r="E4755">
        <v>40001009</v>
      </c>
      <c r="F4755">
        <v>2.3530000000000002</v>
      </c>
      <c r="G4755">
        <v>40001941</v>
      </c>
      <c r="H4755">
        <v>0.3</v>
      </c>
      <c r="I4755">
        <v>2022</v>
      </c>
      <c r="J4755" t="s">
        <v>170</v>
      </c>
      <c r="K4755" t="s">
        <v>55</v>
      </c>
      <c r="L4755" s="127">
        <v>0.67638888888888893</v>
      </c>
      <c r="M4755" t="s">
        <v>77</v>
      </c>
      <c r="N4755" t="s">
        <v>49</v>
      </c>
      <c r="O4755" t="s">
        <v>30</v>
      </c>
      <c r="P4755" t="s">
        <v>68</v>
      </c>
      <c r="Q4755" t="s">
        <v>41</v>
      </c>
      <c r="R4755" t="s">
        <v>33</v>
      </c>
      <c r="S4755" t="s">
        <v>42</v>
      </c>
      <c r="T4755" t="s">
        <v>35</v>
      </c>
      <c r="U4755" s="1" t="s">
        <v>36</v>
      </c>
      <c r="V4755">
        <v>4</v>
      </c>
      <c r="W4755">
        <v>0</v>
      </c>
      <c r="X4755">
        <v>0</v>
      </c>
      <c r="Y4755">
        <v>0</v>
      </c>
      <c r="Z4755">
        <v>0</v>
      </c>
    </row>
    <row r="4756" spans="1:26" x14ac:dyDescent="0.25">
      <c r="A4756">
        <v>107112597</v>
      </c>
      <c r="B4756" t="s">
        <v>81</v>
      </c>
      <c r="C4756" t="s">
        <v>65</v>
      </c>
      <c r="D4756">
        <v>10000085</v>
      </c>
      <c r="E4756">
        <v>10000085</v>
      </c>
      <c r="F4756">
        <v>11.41</v>
      </c>
      <c r="G4756">
        <v>50029112</v>
      </c>
      <c r="H4756">
        <v>0.2</v>
      </c>
      <c r="I4756">
        <v>2022</v>
      </c>
      <c r="J4756" t="s">
        <v>170</v>
      </c>
      <c r="K4756" t="s">
        <v>58</v>
      </c>
      <c r="L4756" s="127">
        <v>0</v>
      </c>
      <c r="M4756" t="s">
        <v>28</v>
      </c>
      <c r="N4756" t="s">
        <v>49</v>
      </c>
      <c r="O4756" t="s">
        <v>30</v>
      </c>
      <c r="P4756" t="s">
        <v>68</v>
      </c>
      <c r="Q4756" t="s">
        <v>41</v>
      </c>
      <c r="R4756" t="s">
        <v>75</v>
      </c>
      <c r="S4756" t="s">
        <v>42</v>
      </c>
      <c r="T4756" t="s">
        <v>57</v>
      </c>
      <c r="U4756" s="1" t="s">
        <v>116</v>
      </c>
      <c r="V4756">
        <v>0</v>
      </c>
      <c r="W4756">
        <v>0</v>
      </c>
      <c r="X4756">
        <v>0</v>
      </c>
      <c r="Y4756">
        <v>0</v>
      </c>
      <c r="Z4756">
        <v>0</v>
      </c>
    </row>
    <row r="4757" spans="1:26" x14ac:dyDescent="0.25">
      <c r="A4757">
        <v>107112615</v>
      </c>
      <c r="B4757" t="s">
        <v>136</v>
      </c>
      <c r="C4757" t="s">
        <v>122</v>
      </c>
      <c r="D4757">
        <v>40001960</v>
      </c>
      <c r="E4757">
        <v>40001960</v>
      </c>
      <c r="F4757">
        <v>0.1</v>
      </c>
      <c r="G4757">
        <v>40001116</v>
      </c>
      <c r="H4757">
        <v>0.1</v>
      </c>
      <c r="I4757">
        <v>2022</v>
      </c>
      <c r="J4757" t="s">
        <v>170</v>
      </c>
      <c r="K4757" t="s">
        <v>55</v>
      </c>
      <c r="L4757" s="127">
        <v>0.20555555555555557</v>
      </c>
      <c r="M4757" t="s">
        <v>28</v>
      </c>
      <c r="N4757" t="s">
        <v>49</v>
      </c>
      <c r="O4757" t="s">
        <v>30</v>
      </c>
      <c r="P4757" t="s">
        <v>54</v>
      </c>
      <c r="Q4757" t="s">
        <v>32</v>
      </c>
      <c r="R4757" t="s">
        <v>50</v>
      </c>
      <c r="S4757" t="s">
        <v>42</v>
      </c>
      <c r="T4757" t="s">
        <v>57</v>
      </c>
      <c r="U4757" s="1" t="s">
        <v>116</v>
      </c>
      <c r="V4757">
        <v>0</v>
      </c>
      <c r="W4757">
        <v>0</v>
      </c>
      <c r="X4757">
        <v>0</v>
      </c>
      <c r="Y4757">
        <v>0</v>
      </c>
      <c r="Z4757">
        <v>0</v>
      </c>
    </row>
    <row r="4758" spans="1:26" x14ac:dyDescent="0.25">
      <c r="A4758">
        <v>107112724</v>
      </c>
      <c r="B4758" t="s">
        <v>25</v>
      </c>
      <c r="C4758" t="s">
        <v>45</v>
      </c>
      <c r="F4758">
        <v>999.99900000000002</v>
      </c>
      <c r="H4758">
        <v>8.8999999999999996E-2</v>
      </c>
      <c r="I4758">
        <v>2022</v>
      </c>
      <c r="J4758" t="s">
        <v>167</v>
      </c>
      <c r="K4758" t="s">
        <v>48</v>
      </c>
      <c r="L4758" s="127">
        <v>0.38819444444444445</v>
      </c>
      <c r="M4758" t="s">
        <v>28</v>
      </c>
      <c r="N4758" t="s">
        <v>49</v>
      </c>
      <c r="O4758" t="s">
        <v>30</v>
      </c>
      <c r="P4758" t="s">
        <v>31</v>
      </c>
      <c r="Q4758" t="s">
        <v>41</v>
      </c>
      <c r="S4758" t="s">
        <v>93</v>
      </c>
      <c r="T4758" t="s">
        <v>35</v>
      </c>
      <c r="U4758" s="1" t="s">
        <v>36</v>
      </c>
      <c r="V4758">
        <v>1</v>
      </c>
      <c r="W4758">
        <v>0</v>
      </c>
      <c r="X4758">
        <v>0</v>
      </c>
      <c r="Y4758">
        <v>0</v>
      </c>
      <c r="Z4758">
        <v>0</v>
      </c>
    </row>
    <row r="4759" spans="1:26" x14ac:dyDescent="0.25">
      <c r="A4759">
        <v>107112830</v>
      </c>
      <c r="B4759" t="s">
        <v>25</v>
      </c>
      <c r="C4759" t="s">
        <v>45</v>
      </c>
      <c r="D4759">
        <v>50013238</v>
      </c>
      <c r="E4759">
        <v>50013238</v>
      </c>
      <c r="F4759">
        <v>0.38</v>
      </c>
      <c r="G4759">
        <v>50009348</v>
      </c>
      <c r="H4759">
        <v>0</v>
      </c>
      <c r="I4759">
        <v>2022</v>
      </c>
      <c r="J4759" t="s">
        <v>170</v>
      </c>
      <c r="K4759" t="s">
        <v>55</v>
      </c>
      <c r="L4759" s="127">
        <v>0.61111111111111105</v>
      </c>
      <c r="M4759" t="s">
        <v>28</v>
      </c>
      <c r="N4759" t="s">
        <v>49</v>
      </c>
      <c r="O4759" t="s">
        <v>30</v>
      </c>
      <c r="P4759" t="s">
        <v>54</v>
      </c>
      <c r="Q4759" t="s">
        <v>41</v>
      </c>
      <c r="R4759" t="s">
        <v>61</v>
      </c>
      <c r="S4759" t="s">
        <v>42</v>
      </c>
      <c r="T4759" t="s">
        <v>35</v>
      </c>
      <c r="U4759" s="1" t="s">
        <v>36</v>
      </c>
      <c r="V4759">
        <v>2</v>
      </c>
      <c r="W4759">
        <v>0</v>
      </c>
      <c r="X4759">
        <v>0</v>
      </c>
      <c r="Y4759">
        <v>0</v>
      </c>
      <c r="Z4759">
        <v>0</v>
      </c>
    </row>
    <row r="4760" spans="1:26" x14ac:dyDescent="0.25">
      <c r="A4760">
        <v>107112834</v>
      </c>
      <c r="B4760" t="s">
        <v>25</v>
      </c>
      <c r="C4760" t="s">
        <v>45</v>
      </c>
      <c r="D4760">
        <v>50032558</v>
      </c>
      <c r="E4760">
        <v>40001012</v>
      </c>
      <c r="F4760">
        <v>1.028</v>
      </c>
      <c r="G4760">
        <v>10000440</v>
      </c>
      <c r="H4760">
        <v>4.4999999999999998E-2</v>
      </c>
      <c r="I4760">
        <v>2022</v>
      </c>
      <c r="J4760" t="s">
        <v>170</v>
      </c>
      <c r="K4760" t="s">
        <v>60</v>
      </c>
      <c r="L4760" s="127">
        <v>0.78402777777777777</v>
      </c>
      <c r="M4760" t="s">
        <v>28</v>
      </c>
      <c r="N4760" t="s">
        <v>29</v>
      </c>
      <c r="O4760" t="s">
        <v>30</v>
      </c>
      <c r="P4760" t="s">
        <v>31</v>
      </c>
      <c r="Q4760" t="s">
        <v>41</v>
      </c>
      <c r="R4760" t="s">
        <v>33</v>
      </c>
      <c r="S4760" t="s">
        <v>42</v>
      </c>
      <c r="T4760" t="s">
        <v>57</v>
      </c>
      <c r="U4760" s="1" t="s">
        <v>36</v>
      </c>
      <c r="V4760">
        <v>2</v>
      </c>
      <c r="W4760">
        <v>0</v>
      </c>
      <c r="X4760">
        <v>0</v>
      </c>
      <c r="Y4760">
        <v>0</v>
      </c>
      <c r="Z4760">
        <v>0</v>
      </c>
    </row>
    <row r="4761" spans="1:26" x14ac:dyDescent="0.25">
      <c r="A4761">
        <v>107112842</v>
      </c>
      <c r="B4761" t="s">
        <v>25</v>
      </c>
      <c r="C4761" t="s">
        <v>65</v>
      </c>
      <c r="D4761">
        <v>10000440</v>
      </c>
      <c r="E4761">
        <v>10000440</v>
      </c>
      <c r="F4761">
        <v>2.8980000000000001</v>
      </c>
      <c r="G4761">
        <v>50032558</v>
      </c>
      <c r="H4761">
        <v>0.52700000000000002</v>
      </c>
      <c r="I4761">
        <v>2022</v>
      </c>
      <c r="J4761" t="s">
        <v>170</v>
      </c>
      <c r="K4761" t="s">
        <v>58</v>
      </c>
      <c r="L4761" s="127">
        <v>0.5229166666666667</v>
      </c>
      <c r="M4761" t="s">
        <v>28</v>
      </c>
      <c r="N4761" t="s">
        <v>29</v>
      </c>
      <c r="O4761" t="s">
        <v>30</v>
      </c>
      <c r="P4761" t="s">
        <v>31</v>
      </c>
      <c r="Q4761" t="s">
        <v>41</v>
      </c>
      <c r="R4761" t="s">
        <v>33</v>
      </c>
      <c r="S4761" t="s">
        <v>42</v>
      </c>
      <c r="T4761" t="s">
        <v>35</v>
      </c>
      <c r="U4761" s="1" t="s">
        <v>43</v>
      </c>
      <c r="V4761">
        <v>7</v>
      </c>
      <c r="W4761">
        <v>0</v>
      </c>
      <c r="X4761">
        <v>0</v>
      </c>
      <c r="Y4761">
        <v>0</v>
      </c>
      <c r="Z4761">
        <v>1</v>
      </c>
    </row>
    <row r="4762" spans="1:26" x14ac:dyDescent="0.25">
      <c r="A4762">
        <v>107112845</v>
      </c>
      <c r="B4762" t="s">
        <v>25</v>
      </c>
      <c r="C4762" t="s">
        <v>45</v>
      </c>
      <c r="D4762">
        <v>50031853</v>
      </c>
      <c r="E4762">
        <v>40001728</v>
      </c>
      <c r="F4762">
        <v>3.63</v>
      </c>
      <c r="G4762">
        <v>50002997</v>
      </c>
      <c r="H4762">
        <v>0</v>
      </c>
      <c r="I4762">
        <v>2022</v>
      </c>
      <c r="J4762" t="s">
        <v>170</v>
      </c>
      <c r="K4762" t="s">
        <v>58</v>
      </c>
      <c r="L4762" s="127">
        <v>0.64583333333333337</v>
      </c>
      <c r="M4762" t="s">
        <v>28</v>
      </c>
      <c r="N4762" t="s">
        <v>29</v>
      </c>
      <c r="O4762" t="s">
        <v>30</v>
      </c>
      <c r="P4762" t="s">
        <v>31</v>
      </c>
      <c r="Q4762" t="s">
        <v>41</v>
      </c>
      <c r="R4762" t="s">
        <v>128</v>
      </c>
      <c r="S4762" t="s">
        <v>42</v>
      </c>
      <c r="T4762" t="s">
        <v>35</v>
      </c>
      <c r="U4762" s="1" t="s">
        <v>64</v>
      </c>
      <c r="V4762">
        <v>4</v>
      </c>
      <c r="W4762">
        <v>0</v>
      </c>
      <c r="X4762">
        <v>0</v>
      </c>
      <c r="Y4762">
        <v>1</v>
      </c>
      <c r="Z4762">
        <v>0</v>
      </c>
    </row>
    <row r="4763" spans="1:26" x14ac:dyDescent="0.25">
      <c r="A4763">
        <v>107112848</v>
      </c>
      <c r="B4763" t="s">
        <v>25</v>
      </c>
      <c r="C4763" t="s">
        <v>45</v>
      </c>
      <c r="D4763">
        <v>50032558</v>
      </c>
      <c r="E4763">
        <v>40001012</v>
      </c>
      <c r="F4763">
        <v>1.04</v>
      </c>
      <c r="G4763">
        <v>50005611</v>
      </c>
      <c r="H4763">
        <v>0.30099999999999999</v>
      </c>
      <c r="I4763">
        <v>2022</v>
      </c>
      <c r="J4763" t="s">
        <v>170</v>
      </c>
      <c r="K4763" t="s">
        <v>60</v>
      </c>
      <c r="L4763" s="127">
        <v>2.7777777777777776E-2</v>
      </c>
      <c r="M4763" t="s">
        <v>28</v>
      </c>
      <c r="N4763" t="s">
        <v>29</v>
      </c>
      <c r="O4763" t="s">
        <v>30</v>
      </c>
      <c r="P4763" t="s">
        <v>31</v>
      </c>
      <c r="Q4763" t="s">
        <v>41</v>
      </c>
      <c r="R4763" t="s">
        <v>33</v>
      </c>
      <c r="S4763" t="s">
        <v>42</v>
      </c>
      <c r="T4763" t="s">
        <v>57</v>
      </c>
      <c r="U4763" s="1" t="s">
        <v>36</v>
      </c>
      <c r="V4763">
        <v>3</v>
      </c>
      <c r="W4763">
        <v>0</v>
      </c>
      <c r="X4763">
        <v>0</v>
      </c>
      <c r="Y4763">
        <v>0</v>
      </c>
      <c r="Z4763">
        <v>0</v>
      </c>
    </row>
    <row r="4764" spans="1:26" x14ac:dyDescent="0.25">
      <c r="A4764">
        <v>107112896</v>
      </c>
      <c r="B4764" t="s">
        <v>25</v>
      </c>
      <c r="C4764" t="s">
        <v>65</v>
      </c>
      <c r="D4764">
        <v>10000440</v>
      </c>
      <c r="E4764">
        <v>10000440</v>
      </c>
      <c r="F4764">
        <v>2.2189999999999999</v>
      </c>
      <c r="G4764">
        <v>50032558</v>
      </c>
      <c r="H4764">
        <v>0.152</v>
      </c>
      <c r="I4764">
        <v>2022</v>
      </c>
      <c r="J4764" t="s">
        <v>170</v>
      </c>
      <c r="K4764" t="s">
        <v>58</v>
      </c>
      <c r="L4764" s="127">
        <v>0.72569444444444453</v>
      </c>
      <c r="M4764" t="s">
        <v>28</v>
      </c>
      <c r="N4764" t="s">
        <v>49</v>
      </c>
      <c r="O4764" t="s">
        <v>30</v>
      </c>
      <c r="P4764" t="s">
        <v>31</v>
      </c>
      <c r="Q4764" t="s">
        <v>41</v>
      </c>
      <c r="R4764" t="s">
        <v>33</v>
      </c>
      <c r="S4764" t="s">
        <v>42</v>
      </c>
      <c r="T4764" t="s">
        <v>35</v>
      </c>
      <c r="U4764" s="1" t="s">
        <v>36</v>
      </c>
      <c r="V4764">
        <v>4</v>
      </c>
      <c r="W4764">
        <v>0</v>
      </c>
      <c r="X4764">
        <v>0</v>
      </c>
      <c r="Y4764">
        <v>0</v>
      </c>
      <c r="Z4764">
        <v>0</v>
      </c>
    </row>
    <row r="4765" spans="1:26" x14ac:dyDescent="0.25">
      <c r="A4765">
        <v>107112902</v>
      </c>
      <c r="B4765" t="s">
        <v>25</v>
      </c>
      <c r="C4765" t="s">
        <v>65</v>
      </c>
      <c r="D4765">
        <v>10000440</v>
      </c>
      <c r="E4765">
        <v>10000440</v>
      </c>
      <c r="F4765">
        <v>2.3660000000000001</v>
      </c>
      <c r="G4765">
        <v>50032558</v>
      </c>
      <c r="H4765">
        <v>5.0000000000000001E-3</v>
      </c>
      <c r="I4765">
        <v>2022</v>
      </c>
      <c r="J4765" t="s">
        <v>170</v>
      </c>
      <c r="K4765" t="s">
        <v>58</v>
      </c>
      <c r="L4765" s="127">
        <v>0.83333333333333337</v>
      </c>
      <c r="M4765" t="s">
        <v>28</v>
      </c>
      <c r="N4765" t="s">
        <v>29</v>
      </c>
      <c r="O4765" t="s">
        <v>30</v>
      </c>
      <c r="P4765" t="s">
        <v>31</v>
      </c>
      <c r="Q4765" t="s">
        <v>41</v>
      </c>
      <c r="R4765" t="s">
        <v>56</v>
      </c>
      <c r="S4765" t="s">
        <v>42</v>
      </c>
      <c r="T4765" t="s">
        <v>47</v>
      </c>
      <c r="U4765" s="1" t="s">
        <v>36</v>
      </c>
      <c r="V4765">
        <v>2</v>
      </c>
      <c r="W4765">
        <v>0</v>
      </c>
      <c r="X4765">
        <v>0</v>
      </c>
      <c r="Y4765">
        <v>0</v>
      </c>
      <c r="Z4765">
        <v>0</v>
      </c>
    </row>
    <row r="4766" spans="1:26" x14ac:dyDescent="0.25">
      <c r="A4766">
        <v>107112971</v>
      </c>
      <c r="B4766" t="s">
        <v>25</v>
      </c>
      <c r="C4766" t="s">
        <v>45</v>
      </c>
      <c r="D4766">
        <v>50031853</v>
      </c>
      <c r="E4766">
        <v>40001728</v>
      </c>
      <c r="F4766">
        <v>3.22</v>
      </c>
      <c r="G4766">
        <v>50002997</v>
      </c>
      <c r="H4766">
        <v>0.41</v>
      </c>
      <c r="I4766">
        <v>2022</v>
      </c>
      <c r="J4766" t="s">
        <v>170</v>
      </c>
      <c r="K4766" t="s">
        <v>55</v>
      </c>
      <c r="L4766" s="127">
        <v>0.2986111111111111</v>
      </c>
      <c r="M4766" t="s">
        <v>28</v>
      </c>
      <c r="N4766" t="s">
        <v>49</v>
      </c>
      <c r="O4766" t="s">
        <v>30</v>
      </c>
      <c r="P4766" t="s">
        <v>31</v>
      </c>
      <c r="Q4766" t="s">
        <v>41</v>
      </c>
      <c r="R4766" t="s">
        <v>33</v>
      </c>
      <c r="S4766" t="s">
        <v>42</v>
      </c>
      <c r="T4766" t="s">
        <v>74</v>
      </c>
      <c r="U4766" s="1" t="s">
        <v>36</v>
      </c>
      <c r="V4766">
        <v>2</v>
      </c>
      <c r="W4766">
        <v>0</v>
      </c>
      <c r="X4766">
        <v>0</v>
      </c>
      <c r="Y4766">
        <v>0</v>
      </c>
      <c r="Z4766">
        <v>0</v>
      </c>
    </row>
    <row r="4767" spans="1:26" x14ac:dyDescent="0.25">
      <c r="A4767">
        <v>107112974</v>
      </c>
      <c r="B4767" t="s">
        <v>25</v>
      </c>
      <c r="C4767" t="s">
        <v>65</v>
      </c>
      <c r="D4767">
        <v>10000440</v>
      </c>
      <c r="E4767">
        <v>10000440</v>
      </c>
      <c r="F4767">
        <v>2.165</v>
      </c>
      <c r="G4767">
        <v>50019763</v>
      </c>
      <c r="H4767">
        <v>0.5</v>
      </c>
      <c r="I4767">
        <v>2022</v>
      </c>
      <c r="J4767" t="s">
        <v>170</v>
      </c>
      <c r="K4767" t="s">
        <v>55</v>
      </c>
      <c r="L4767" s="127">
        <v>0.73055555555555562</v>
      </c>
      <c r="M4767" t="s">
        <v>28</v>
      </c>
      <c r="N4767" t="s">
        <v>49</v>
      </c>
      <c r="O4767" t="s">
        <v>30</v>
      </c>
      <c r="P4767" t="s">
        <v>31</v>
      </c>
      <c r="Q4767" t="s">
        <v>41</v>
      </c>
      <c r="R4767" t="s">
        <v>33</v>
      </c>
      <c r="S4767" t="s">
        <v>42</v>
      </c>
      <c r="T4767" t="s">
        <v>35</v>
      </c>
      <c r="U4767" s="1" t="s">
        <v>36</v>
      </c>
      <c r="V4767">
        <v>2</v>
      </c>
      <c r="W4767">
        <v>0</v>
      </c>
      <c r="X4767">
        <v>0</v>
      </c>
      <c r="Y4767">
        <v>0</v>
      </c>
      <c r="Z4767">
        <v>0</v>
      </c>
    </row>
    <row r="4768" spans="1:26" x14ac:dyDescent="0.25">
      <c r="A4768">
        <v>107112991</v>
      </c>
      <c r="B4768" t="s">
        <v>108</v>
      </c>
      <c r="C4768" t="s">
        <v>45</v>
      </c>
      <c r="D4768">
        <v>50006593</v>
      </c>
      <c r="E4768">
        <v>50006593</v>
      </c>
      <c r="F4768">
        <v>999.99900000000002</v>
      </c>
      <c r="G4768">
        <v>50021215</v>
      </c>
      <c r="H4768">
        <v>0</v>
      </c>
      <c r="I4768">
        <v>2022</v>
      </c>
      <c r="J4768" t="s">
        <v>170</v>
      </c>
      <c r="K4768" t="s">
        <v>58</v>
      </c>
      <c r="L4768" s="127">
        <v>0.34722222222222227</v>
      </c>
      <c r="M4768" t="s">
        <v>28</v>
      </c>
      <c r="N4768" t="s">
        <v>49</v>
      </c>
      <c r="O4768" t="s">
        <v>30</v>
      </c>
      <c r="P4768" t="s">
        <v>31</v>
      </c>
      <c r="Q4768" t="s">
        <v>41</v>
      </c>
      <c r="R4768" t="s">
        <v>33</v>
      </c>
      <c r="S4768" t="s">
        <v>93</v>
      </c>
      <c r="T4768" t="s">
        <v>35</v>
      </c>
      <c r="U4768" s="1" t="s">
        <v>43</v>
      </c>
      <c r="V4768">
        <v>1</v>
      </c>
      <c r="W4768">
        <v>0</v>
      </c>
      <c r="X4768">
        <v>0</v>
      </c>
      <c r="Y4768">
        <v>0</v>
      </c>
      <c r="Z4768">
        <v>1</v>
      </c>
    </row>
    <row r="4769" spans="1:26" x14ac:dyDescent="0.25">
      <c r="A4769">
        <v>107113007</v>
      </c>
      <c r="B4769" t="s">
        <v>25</v>
      </c>
      <c r="C4769" t="s">
        <v>45</v>
      </c>
      <c r="D4769">
        <v>50031853</v>
      </c>
      <c r="E4769">
        <v>40001728</v>
      </c>
      <c r="F4769">
        <v>3.5350000000000001</v>
      </c>
      <c r="G4769">
        <v>50002997</v>
      </c>
      <c r="H4769">
        <v>9.5000000000000001E-2</v>
      </c>
      <c r="I4769">
        <v>2022</v>
      </c>
      <c r="J4769" t="s">
        <v>170</v>
      </c>
      <c r="K4769" t="s">
        <v>27</v>
      </c>
      <c r="L4769" s="127">
        <v>0.625</v>
      </c>
      <c r="M4769" t="s">
        <v>28</v>
      </c>
      <c r="N4769" t="s">
        <v>49</v>
      </c>
      <c r="O4769" t="s">
        <v>30</v>
      </c>
      <c r="P4769" t="s">
        <v>68</v>
      </c>
      <c r="Q4769" t="s">
        <v>41</v>
      </c>
      <c r="R4769" t="s">
        <v>33</v>
      </c>
      <c r="S4769" t="s">
        <v>42</v>
      </c>
      <c r="T4769" t="s">
        <v>35</v>
      </c>
      <c r="U4769" s="1" t="s">
        <v>43</v>
      </c>
      <c r="V4769">
        <v>2</v>
      </c>
      <c r="W4769">
        <v>0</v>
      </c>
      <c r="X4769">
        <v>0</v>
      </c>
      <c r="Y4769">
        <v>0</v>
      </c>
      <c r="Z4769">
        <v>1</v>
      </c>
    </row>
    <row r="4770" spans="1:26" x14ac:dyDescent="0.25">
      <c r="A4770">
        <v>107113116</v>
      </c>
      <c r="B4770" t="s">
        <v>96</v>
      </c>
      <c r="C4770" t="s">
        <v>45</v>
      </c>
      <c r="D4770">
        <v>50010540</v>
      </c>
      <c r="E4770">
        <v>50010540</v>
      </c>
      <c r="F4770">
        <v>1.78</v>
      </c>
      <c r="G4770">
        <v>50017606</v>
      </c>
      <c r="H4770">
        <v>0</v>
      </c>
      <c r="I4770">
        <v>2022</v>
      </c>
      <c r="J4770" t="s">
        <v>170</v>
      </c>
      <c r="K4770" t="s">
        <v>27</v>
      </c>
      <c r="L4770" s="127">
        <v>0.4916666666666667</v>
      </c>
      <c r="M4770" t="s">
        <v>40</v>
      </c>
      <c r="N4770" t="s">
        <v>29</v>
      </c>
      <c r="O4770" t="s">
        <v>30</v>
      </c>
      <c r="P4770" t="s">
        <v>54</v>
      </c>
      <c r="Q4770" t="s">
        <v>41</v>
      </c>
      <c r="R4770" t="s">
        <v>61</v>
      </c>
      <c r="S4770" t="s">
        <v>42</v>
      </c>
      <c r="T4770" t="s">
        <v>35</v>
      </c>
      <c r="U4770" s="1" t="s">
        <v>36</v>
      </c>
      <c r="V4770">
        <v>2</v>
      </c>
      <c r="W4770">
        <v>0</v>
      </c>
      <c r="X4770">
        <v>0</v>
      </c>
      <c r="Y4770">
        <v>0</v>
      </c>
      <c r="Z4770">
        <v>0</v>
      </c>
    </row>
    <row r="4771" spans="1:26" x14ac:dyDescent="0.25">
      <c r="A4771">
        <v>107113341</v>
      </c>
      <c r="B4771" t="s">
        <v>37</v>
      </c>
      <c r="C4771" t="s">
        <v>38</v>
      </c>
      <c r="D4771">
        <v>20000070</v>
      </c>
      <c r="E4771">
        <v>20000070</v>
      </c>
      <c r="F4771">
        <v>9.9580000000000002</v>
      </c>
      <c r="G4771">
        <v>50003702</v>
      </c>
      <c r="H4771">
        <v>0.25</v>
      </c>
      <c r="I4771">
        <v>2022</v>
      </c>
      <c r="J4771" t="s">
        <v>170</v>
      </c>
      <c r="K4771" t="s">
        <v>27</v>
      </c>
      <c r="L4771" s="127">
        <v>0.51874999999999993</v>
      </c>
      <c r="M4771" t="s">
        <v>28</v>
      </c>
      <c r="N4771" t="s">
        <v>49</v>
      </c>
      <c r="O4771" t="s">
        <v>30</v>
      </c>
      <c r="P4771" t="s">
        <v>68</v>
      </c>
      <c r="Q4771" t="s">
        <v>41</v>
      </c>
      <c r="R4771" t="s">
        <v>33</v>
      </c>
      <c r="S4771" t="s">
        <v>42</v>
      </c>
      <c r="T4771" t="s">
        <v>35</v>
      </c>
      <c r="U4771" s="1" t="s">
        <v>36</v>
      </c>
      <c r="V4771">
        <v>4</v>
      </c>
      <c r="W4771">
        <v>0</v>
      </c>
      <c r="X4771">
        <v>0</v>
      </c>
      <c r="Y4771">
        <v>0</v>
      </c>
      <c r="Z4771">
        <v>0</v>
      </c>
    </row>
    <row r="4772" spans="1:26" x14ac:dyDescent="0.25">
      <c r="A4772">
        <v>107113436</v>
      </c>
      <c r="B4772" t="s">
        <v>91</v>
      </c>
      <c r="C4772" t="s">
        <v>45</v>
      </c>
      <c r="F4772">
        <v>999.99900000000002</v>
      </c>
      <c r="H4772">
        <v>9.5000000000000001E-2</v>
      </c>
      <c r="I4772">
        <v>2022</v>
      </c>
      <c r="J4772" t="s">
        <v>170</v>
      </c>
      <c r="K4772" t="s">
        <v>27</v>
      </c>
      <c r="L4772" s="127">
        <v>0.66875000000000007</v>
      </c>
      <c r="M4772" t="s">
        <v>77</v>
      </c>
      <c r="N4772" t="s">
        <v>29</v>
      </c>
      <c r="P4772" t="s">
        <v>54</v>
      </c>
      <c r="Q4772" t="s">
        <v>41</v>
      </c>
      <c r="R4772" t="s">
        <v>33</v>
      </c>
      <c r="S4772" t="s">
        <v>42</v>
      </c>
      <c r="T4772" t="s">
        <v>35</v>
      </c>
      <c r="U4772" s="1" t="s">
        <v>36</v>
      </c>
      <c r="V4772">
        <v>2</v>
      </c>
      <c r="W4772">
        <v>0</v>
      </c>
      <c r="X4772">
        <v>0</v>
      </c>
      <c r="Y4772">
        <v>0</v>
      </c>
      <c r="Z4772">
        <v>0</v>
      </c>
    </row>
    <row r="4773" spans="1:26" x14ac:dyDescent="0.25">
      <c r="A4773">
        <v>107113538</v>
      </c>
      <c r="B4773" t="s">
        <v>91</v>
      </c>
      <c r="C4773" t="s">
        <v>45</v>
      </c>
      <c r="D4773">
        <v>50024398</v>
      </c>
      <c r="E4773">
        <v>40001139</v>
      </c>
      <c r="F4773">
        <v>0.106</v>
      </c>
      <c r="G4773">
        <v>50026311</v>
      </c>
      <c r="H4773">
        <v>0</v>
      </c>
      <c r="I4773">
        <v>2022</v>
      </c>
      <c r="J4773" t="s">
        <v>167</v>
      </c>
      <c r="K4773" t="s">
        <v>48</v>
      </c>
      <c r="L4773" s="127">
        <v>0.89166666666666661</v>
      </c>
      <c r="M4773" t="s">
        <v>51</v>
      </c>
      <c r="N4773" t="s">
        <v>49</v>
      </c>
      <c r="O4773" t="s">
        <v>30</v>
      </c>
      <c r="P4773" t="s">
        <v>31</v>
      </c>
      <c r="Q4773" t="s">
        <v>41</v>
      </c>
      <c r="R4773" t="s">
        <v>61</v>
      </c>
      <c r="S4773" t="s">
        <v>42</v>
      </c>
      <c r="T4773" t="s">
        <v>47</v>
      </c>
      <c r="U4773" s="1" t="s">
        <v>36</v>
      </c>
      <c r="V4773">
        <v>1</v>
      </c>
      <c r="W4773">
        <v>0</v>
      </c>
      <c r="X4773">
        <v>0</v>
      </c>
      <c r="Y4773">
        <v>0</v>
      </c>
      <c r="Z4773">
        <v>0</v>
      </c>
    </row>
    <row r="4774" spans="1:26" x14ac:dyDescent="0.25">
      <c r="A4774">
        <v>107113672</v>
      </c>
      <c r="B4774" t="s">
        <v>81</v>
      </c>
      <c r="C4774" t="s">
        <v>65</v>
      </c>
      <c r="D4774">
        <v>10000485</v>
      </c>
      <c r="E4774">
        <v>10800485</v>
      </c>
      <c r="F4774">
        <v>30.507999999999999</v>
      </c>
      <c r="G4774">
        <v>20000521</v>
      </c>
      <c r="H4774">
        <v>0.2</v>
      </c>
      <c r="I4774">
        <v>2022</v>
      </c>
      <c r="J4774" t="s">
        <v>170</v>
      </c>
      <c r="K4774" t="s">
        <v>60</v>
      </c>
      <c r="L4774" s="127">
        <v>0.87847222222222221</v>
      </c>
      <c r="M4774" t="s">
        <v>28</v>
      </c>
      <c r="N4774" t="s">
        <v>49</v>
      </c>
      <c r="O4774" t="s">
        <v>30</v>
      </c>
      <c r="P4774" t="s">
        <v>31</v>
      </c>
      <c r="Q4774" t="s">
        <v>41</v>
      </c>
      <c r="R4774" t="s">
        <v>33</v>
      </c>
      <c r="S4774" t="s">
        <v>42</v>
      </c>
      <c r="T4774" t="s">
        <v>57</v>
      </c>
      <c r="U4774" s="1" t="s">
        <v>36</v>
      </c>
      <c r="V4774">
        <v>2</v>
      </c>
      <c r="W4774">
        <v>0</v>
      </c>
      <c r="X4774">
        <v>0</v>
      </c>
      <c r="Y4774">
        <v>0</v>
      </c>
      <c r="Z4774">
        <v>0</v>
      </c>
    </row>
    <row r="4775" spans="1:26" x14ac:dyDescent="0.25">
      <c r="A4775">
        <v>107113688</v>
      </c>
      <c r="B4775" t="s">
        <v>25</v>
      </c>
      <c r="C4775" t="s">
        <v>65</v>
      </c>
      <c r="D4775">
        <v>10000040</v>
      </c>
      <c r="E4775">
        <v>10000040</v>
      </c>
      <c r="F4775">
        <v>22.888000000000002</v>
      </c>
      <c r="G4775">
        <v>20000070</v>
      </c>
      <c r="H4775">
        <v>0.1</v>
      </c>
      <c r="I4775">
        <v>2022</v>
      </c>
      <c r="J4775" t="s">
        <v>170</v>
      </c>
      <c r="K4775" t="s">
        <v>48</v>
      </c>
      <c r="L4775" s="127">
        <v>0.48888888888888887</v>
      </c>
      <c r="M4775" t="s">
        <v>28</v>
      </c>
      <c r="N4775" t="s">
        <v>49</v>
      </c>
      <c r="O4775" t="s">
        <v>30</v>
      </c>
      <c r="P4775" t="s">
        <v>31</v>
      </c>
      <c r="Q4775" t="s">
        <v>41</v>
      </c>
      <c r="R4775" t="s">
        <v>33</v>
      </c>
      <c r="S4775" t="s">
        <v>42</v>
      </c>
      <c r="T4775" t="s">
        <v>35</v>
      </c>
      <c r="U4775" s="1" t="s">
        <v>36</v>
      </c>
      <c r="V4775">
        <v>6</v>
      </c>
      <c r="W4775">
        <v>0</v>
      </c>
      <c r="X4775">
        <v>0</v>
      </c>
      <c r="Y4775">
        <v>0</v>
      </c>
      <c r="Z4775">
        <v>0</v>
      </c>
    </row>
    <row r="4776" spans="1:26" x14ac:dyDescent="0.25">
      <c r="A4776">
        <v>107113692</v>
      </c>
      <c r="B4776" t="s">
        <v>104</v>
      </c>
      <c r="C4776" t="s">
        <v>65</v>
      </c>
      <c r="D4776">
        <v>10000026</v>
      </c>
      <c r="E4776">
        <v>10000026</v>
      </c>
      <c r="F4776">
        <v>3.4249999999999998</v>
      </c>
      <c r="G4776">
        <v>200440</v>
      </c>
      <c r="H4776">
        <v>0.1</v>
      </c>
      <c r="I4776">
        <v>2022</v>
      </c>
      <c r="J4776" t="s">
        <v>170</v>
      </c>
      <c r="K4776" t="s">
        <v>27</v>
      </c>
      <c r="L4776" s="127">
        <v>0.37013888888888885</v>
      </c>
      <c r="M4776" t="s">
        <v>28</v>
      </c>
      <c r="N4776" t="s">
        <v>49</v>
      </c>
      <c r="O4776" t="s">
        <v>30</v>
      </c>
      <c r="P4776" t="s">
        <v>31</v>
      </c>
      <c r="Q4776" t="s">
        <v>41</v>
      </c>
      <c r="R4776" t="s">
        <v>95</v>
      </c>
      <c r="S4776" t="s">
        <v>42</v>
      </c>
      <c r="T4776" t="s">
        <v>35</v>
      </c>
      <c r="U4776" s="1" t="s">
        <v>36</v>
      </c>
      <c r="V4776">
        <v>3</v>
      </c>
      <c r="W4776">
        <v>0</v>
      </c>
      <c r="X4776">
        <v>0</v>
      </c>
      <c r="Y4776">
        <v>0</v>
      </c>
      <c r="Z4776">
        <v>0</v>
      </c>
    </row>
    <row r="4777" spans="1:26" x14ac:dyDescent="0.25">
      <c r="A4777">
        <v>107113707</v>
      </c>
      <c r="B4777" t="s">
        <v>25</v>
      </c>
      <c r="C4777" t="s">
        <v>65</v>
      </c>
      <c r="D4777">
        <v>10000040</v>
      </c>
      <c r="E4777">
        <v>10000040</v>
      </c>
      <c r="F4777">
        <v>26.210999999999999</v>
      </c>
      <c r="G4777">
        <v>20000070</v>
      </c>
      <c r="H4777">
        <v>0.25</v>
      </c>
      <c r="I4777">
        <v>2022</v>
      </c>
      <c r="J4777" t="s">
        <v>170</v>
      </c>
      <c r="K4777" t="s">
        <v>58</v>
      </c>
      <c r="L4777" s="127">
        <v>0.60555555555555551</v>
      </c>
      <c r="M4777" t="s">
        <v>28</v>
      </c>
      <c r="N4777" t="s">
        <v>49</v>
      </c>
      <c r="O4777" t="s">
        <v>30</v>
      </c>
      <c r="P4777" t="s">
        <v>31</v>
      </c>
      <c r="Q4777" t="s">
        <v>41</v>
      </c>
      <c r="R4777" t="s">
        <v>33</v>
      </c>
      <c r="S4777" t="s">
        <v>42</v>
      </c>
      <c r="T4777" t="s">
        <v>35</v>
      </c>
      <c r="U4777" s="1" t="s">
        <v>36</v>
      </c>
      <c r="V4777">
        <v>3</v>
      </c>
      <c r="W4777">
        <v>0</v>
      </c>
      <c r="X4777">
        <v>0</v>
      </c>
      <c r="Y4777">
        <v>0</v>
      </c>
      <c r="Z4777">
        <v>0</v>
      </c>
    </row>
    <row r="4778" spans="1:26" x14ac:dyDescent="0.25">
      <c r="A4778">
        <v>107113751</v>
      </c>
      <c r="B4778" t="s">
        <v>117</v>
      </c>
      <c r="C4778" t="s">
        <v>65</v>
      </c>
      <c r="D4778">
        <v>10000077</v>
      </c>
      <c r="E4778">
        <v>10000077</v>
      </c>
      <c r="F4778">
        <v>19.167000000000002</v>
      </c>
      <c r="G4778">
        <v>40002321</v>
      </c>
      <c r="H4778">
        <v>0.48</v>
      </c>
      <c r="I4778">
        <v>2022</v>
      </c>
      <c r="J4778" t="s">
        <v>170</v>
      </c>
      <c r="K4778" t="s">
        <v>55</v>
      </c>
      <c r="L4778" s="127">
        <v>0.61944444444444446</v>
      </c>
      <c r="M4778" t="s">
        <v>28</v>
      </c>
      <c r="N4778" t="s">
        <v>49</v>
      </c>
      <c r="O4778" t="s">
        <v>30</v>
      </c>
      <c r="P4778" t="s">
        <v>31</v>
      </c>
      <c r="Q4778" t="s">
        <v>41</v>
      </c>
      <c r="R4778" t="s">
        <v>33</v>
      </c>
      <c r="S4778" t="s">
        <v>42</v>
      </c>
      <c r="T4778" t="s">
        <v>35</v>
      </c>
      <c r="U4778" s="1" t="s">
        <v>36</v>
      </c>
      <c r="V4778">
        <v>2</v>
      </c>
      <c r="W4778">
        <v>0</v>
      </c>
      <c r="X4778">
        <v>0</v>
      </c>
      <c r="Y4778">
        <v>0</v>
      </c>
      <c r="Z4778">
        <v>0</v>
      </c>
    </row>
    <row r="4779" spans="1:26" x14ac:dyDescent="0.25">
      <c r="A4779">
        <v>107113810</v>
      </c>
      <c r="B4779" t="s">
        <v>81</v>
      </c>
      <c r="C4779" t="s">
        <v>65</v>
      </c>
      <c r="D4779">
        <v>10000485</v>
      </c>
      <c r="E4779">
        <v>10800485</v>
      </c>
      <c r="F4779">
        <v>22.716999999999999</v>
      </c>
      <c r="G4779">
        <v>50015564</v>
      </c>
      <c r="H4779">
        <v>1</v>
      </c>
      <c r="I4779">
        <v>2022</v>
      </c>
      <c r="J4779" t="s">
        <v>170</v>
      </c>
      <c r="K4779" t="s">
        <v>27</v>
      </c>
      <c r="L4779" s="127">
        <v>0.31180555555555556</v>
      </c>
      <c r="M4779" t="s">
        <v>28</v>
      </c>
      <c r="N4779" t="s">
        <v>49</v>
      </c>
      <c r="O4779" t="s">
        <v>30</v>
      </c>
      <c r="P4779" t="s">
        <v>31</v>
      </c>
      <c r="Q4779" t="s">
        <v>41</v>
      </c>
      <c r="R4779" t="s">
        <v>33</v>
      </c>
      <c r="S4779" t="s">
        <v>42</v>
      </c>
      <c r="T4779" t="s">
        <v>35</v>
      </c>
      <c r="U4779" s="1" t="s">
        <v>36</v>
      </c>
      <c r="V4779">
        <v>3</v>
      </c>
      <c r="W4779">
        <v>0</v>
      </c>
      <c r="X4779">
        <v>0</v>
      </c>
      <c r="Y4779">
        <v>0</v>
      </c>
      <c r="Z4779">
        <v>0</v>
      </c>
    </row>
    <row r="4780" spans="1:26" x14ac:dyDescent="0.25">
      <c r="A4780">
        <v>107113824</v>
      </c>
      <c r="B4780" t="s">
        <v>117</v>
      </c>
      <c r="C4780" t="s">
        <v>65</v>
      </c>
      <c r="D4780">
        <v>10000077</v>
      </c>
      <c r="E4780">
        <v>10000077</v>
      </c>
      <c r="F4780">
        <v>20.829000000000001</v>
      </c>
      <c r="G4780">
        <v>10000040</v>
      </c>
      <c r="H4780">
        <v>0.1</v>
      </c>
      <c r="I4780">
        <v>2022</v>
      </c>
      <c r="J4780" t="s">
        <v>170</v>
      </c>
      <c r="K4780" t="s">
        <v>55</v>
      </c>
      <c r="L4780" s="127">
        <v>0.52152777777777781</v>
      </c>
      <c r="M4780" t="s">
        <v>28</v>
      </c>
      <c r="N4780" t="s">
        <v>49</v>
      </c>
      <c r="O4780" t="s">
        <v>30</v>
      </c>
      <c r="P4780" t="s">
        <v>31</v>
      </c>
      <c r="Q4780" t="s">
        <v>41</v>
      </c>
      <c r="R4780" t="s">
        <v>84</v>
      </c>
      <c r="S4780" t="s">
        <v>42</v>
      </c>
      <c r="T4780" t="s">
        <v>35</v>
      </c>
      <c r="U4780" s="1" t="s">
        <v>36</v>
      </c>
      <c r="V4780">
        <v>2</v>
      </c>
      <c r="W4780">
        <v>0</v>
      </c>
      <c r="X4780">
        <v>0</v>
      </c>
      <c r="Y4780">
        <v>0</v>
      </c>
      <c r="Z4780">
        <v>0</v>
      </c>
    </row>
    <row r="4781" spans="1:26" x14ac:dyDescent="0.25">
      <c r="A4781">
        <v>107113842</v>
      </c>
      <c r="B4781" t="s">
        <v>114</v>
      </c>
      <c r="C4781" t="s">
        <v>67</v>
      </c>
      <c r="D4781">
        <v>30000042</v>
      </c>
      <c r="E4781">
        <v>30000042</v>
      </c>
      <c r="F4781">
        <v>12.541</v>
      </c>
      <c r="G4781">
        <v>40001902</v>
      </c>
      <c r="H4781">
        <v>0.46</v>
      </c>
      <c r="I4781">
        <v>2022</v>
      </c>
      <c r="J4781" t="s">
        <v>170</v>
      </c>
      <c r="K4781" t="s">
        <v>48</v>
      </c>
      <c r="L4781" s="127">
        <v>0.75902777777777775</v>
      </c>
      <c r="M4781" t="s">
        <v>28</v>
      </c>
      <c r="N4781" t="s">
        <v>29</v>
      </c>
      <c r="O4781" t="s">
        <v>30</v>
      </c>
      <c r="P4781" t="s">
        <v>31</v>
      </c>
      <c r="Q4781" t="s">
        <v>41</v>
      </c>
      <c r="R4781" t="s">
        <v>33</v>
      </c>
      <c r="S4781" t="s">
        <v>42</v>
      </c>
      <c r="T4781" t="s">
        <v>52</v>
      </c>
      <c r="U4781" s="1" t="s">
        <v>36</v>
      </c>
      <c r="V4781">
        <v>2</v>
      </c>
      <c r="W4781">
        <v>0</v>
      </c>
      <c r="X4781">
        <v>0</v>
      </c>
      <c r="Y4781">
        <v>0</v>
      </c>
      <c r="Z4781">
        <v>0</v>
      </c>
    </row>
    <row r="4782" spans="1:26" x14ac:dyDescent="0.25">
      <c r="A4782">
        <v>107113955</v>
      </c>
      <c r="B4782" t="s">
        <v>117</v>
      </c>
      <c r="C4782" t="s">
        <v>65</v>
      </c>
      <c r="D4782">
        <v>10000077</v>
      </c>
      <c r="E4782">
        <v>10000077</v>
      </c>
      <c r="F4782">
        <v>18.896999999999998</v>
      </c>
      <c r="G4782">
        <v>40002321</v>
      </c>
      <c r="H4782">
        <v>0.75</v>
      </c>
      <c r="I4782">
        <v>2022</v>
      </c>
      <c r="J4782" t="s">
        <v>170</v>
      </c>
      <c r="K4782" t="s">
        <v>27</v>
      </c>
      <c r="L4782" s="127">
        <v>0.81527777777777777</v>
      </c>
      <c r="M4782" t="s">
        <v>28</v>
      </c>
      <c r="N4782" t="s">
        <v>49</v>
      </c>
      <c r="O4782" t="s">
        <v>30</v>
      </c>
      <c r="P4782" t="s">
        <v>31</v>
      </c>
      <c r="Q4782" t="s">
        <v>41</v>
      </c>
      <c r="R4782" t="s">
        <v>33</v>
      </c>
      <c r="S4782" t="s">
        <v>42</v>
      </c>
      <c r="T4782" t="s">
        <v>57</v>
      </c>
      <c r="U4782" s="1" t="s">
        <v>36</v>
      </c>
      <c r="V4782">
        <v>2</v>
      </c>
      <c r="W4782">
        <v>0</v>
      </c>
      <c r="X4782">
        <v>0</v>
      </c>
      <c r="Y4782">
        <v>0</v>
      </c>
      <c r="Z4782">
        <v>0</v>
      </c>
    </row>
    <row r="4783" spans="1:26" x14ac:dyDescent="0.25">
      <c r="A4783">
        <v>107113987</v>
      </c>
      <c r="B4783" t="s">
        <v>81</v>
      </c>
      <c r="C4783" t="s">
        <v>65</v>
      </c>
      <c r="D4783">
        <v>10000485</v>
      </c>
      <c r="E4783">
        <v>10800485</v>
      </c>
      <c r="F4783">
        <v>30.507999999999999</v>
      </c>
      <c r="G4783">
        <v>20000521</v>
      </c>
      <c r="H4783">
        <v>0.2</v>
      </c>
      <c r="I4783">
        <v>2022</v>
      </c>
      <c r="J4783" t="s">
        <v>170</v>
      </c>
      <c r="K4783" t="s">
        <v>60</v>
      </c>
      <c r="L4783" s="127">
        <v>0.87777777777777777</v>
      </c>
      <c r="M4783" t="s">
        <v>28</v>
      </c>
      <c r="N4783" t="s">
        <v>49</v>
      </c>
      <c r="O4783" t="s">
        <v>30</v>
      </c>
      <c r="P4783" t="s">
        <v>31</v>
      </c>
      <c r="Q4783" t="s">
        <v>41</v>
      </c>
      <c r="R4783" t="s">
        <v>33</v>
      </c>
      <c r="S4783" t="s">
        <v>42</v>
      </c>
      <c r="T4783" t="s">
        <v>57</v>
      </c>
      <c r="U4783" s="1" t="s">
        <v>36</v>
      </c>
      <c r="V4783">
        <v>1</v>
      </c>
      <c r="W4783">
        <v>0</v>
      </c>
      <c r="X4783">
        <v>0</v>
      </c>
      <c r="Y4783">
        <v>0</v>
      </c>
      <c r="Z4783">
        <v>0</v>
      </c>
    </row>
    <row r="4784" spans="1:26" x14ac:dyDescent="0.25">
      <c r="A4784">
        <v>107113993</v>
      </c>
      <c r="B4784" t="s">
        <v>96</v>
      </c>
      <c r="C4784" t="s">
        <v>38</v>
      </c>
      <c r="D4784">
        <v>20000052</v>
      </c>
      <c r="E4784">
        <v>20000052</v>
      </c>
      <c r="F4784">
        <v>17.318000000000001</v>
      </c>
      <c r="G4784">
        <v>201190</v>
      </c>
      <c r="H4784">
        <v>3.7999999999999999E-2</v>
      </c>
      <c r="I4784">
        <v>2022</v>
      </c>
      <c r="J4784" t="s">
        <v>170</v>
      </c>
      <c r="K4784" t="s">
        <v>58</v>
      </c>
      <c r="L4784" s="127">
        <v>0.36874999999999997</v>
      </c>
      <c r="M4784" t="s">
        <v>28</v>
      </c>
      <c r="N4784" t="s">
        <v>29</v>
      </c>
      <c r="O4784" t="s">
        <v>30</v>
      </c>
      <c r="P4784" t="s">
        <v>31</v>
      </c>
      <c r="Q4784" t="s">
        <v>41</v>
      </c>
      <c r="R4784" t="s">
        <v>33</v>
      </c>
      <c r="S4784" t="s">
        <v>42</v>
      </c>
      <c r="T4784" t="s">
        <v>35</v>
      </c>
      <c r="U4784" s="1" t="s">
        <v>36</v>
      </c>
      <c r="V4784">
        <v>1</v>
      </c>
      <c r="W4784">
        <v>0</v>
      </c>
      <c r="X4784">
        <v>0</v>
      </c>
      <c r="Y4784">
        <v>0</v>
      </c>
      <c r="Z4784">
        <v>0</v>
      </c>
    </row>
    <row r="4785" spans="1:26" x14ac:dyDescent="0.25">
      <c r="A4785">
        <v>107114017</v>
      </c>
      <c r="B4785" t="s">
        <v>81</v>
      </c>
      <c r="C4785" t="s">
        <v>65</v>
      </c>
      <c r="D4785">
        <v>10000485</v>
      </c>
      <c r="E4785">
        <v>10800485</v>
      </c>
      <c r="F4785">
        <v>28.164000000000001</v>
      </c>
      <c r="G4785">
        <v>200580</v>
      </c>
      <c r="H4785">
        <v>0.8</v>
      </c>
      <c r="I4785">
        <v>2022</v>
      </c>
      <c r="J4785" t="s">
        <v>170</v>
      </c>
      <c r="K4785" t="s">
        <v>48</v>
      </c>
      <c r="L4785" s="127">
        <v>0.30902777777777779</v>
      </c>
      <c r="M4785" t="s">
        <v>28</v>
      </c>
      <c r="N4785" t="s">
        <v>49</v>
      </c>
      <c r="O4785" t="s">
        <v>30</v>
      </c>
      <c r="P4785" t="s">
        <v>54</v>
      </c>
      <c r="Q4785" t="s">
        <v>41</v>
      </c>
      <c r="R4785" t="s">
        <v>33</v>
      </c>
      <c r="S4785" t="s">
        <v>42</v>
      </c>
      <c r="T4785" t="s">
        <v>35</v>
      </c>
      <c r="U4785" s="1" t="s">
        <v>36</v>
      </c>
      <c r="V4785">
        <v>4</v>
      </c>
      <c r="W4785">
        <v>0</v>
      </c>
      <c r="X4785">
        <v>0</v>
      </c>
      <c r="Y4785">
        <v>0</v>
      </c>
      <c r="Z4785">
        <v>0</v>
      </c>
    </row>
    <row r="4786" spans="1:26" x14ac:dyDescent="0.25">
      <c r="A4786">
        <v>107114023</v>
      </c>
      <c r="B4786" t="s">
        <v>104</v>
      </c>
      <c r="C4786" t="s">
        <v>65</v>
      </c>
      <c r="D4786">
        <v>10000026</v>
      </c>
      <c r="E4786">
        <v>10000026</v>
      </c>
      <c r="F4786">
        <v>6.0170000000000003</v>
      </c>
      <c r="G4786">
        <v>20000064</v>
      </c>
      <c r="H4786">
        <v>3</v>
      </c>
      <c r="I4786">
        <v>2022</v>
      </c>
      <c r="J4786" t="s">
        <v>170</v>
      </c>
      <c r="K4786" t="s">
        <v>27</v>
      </c>
      <c r="L4786" s="127">
        <v>0.51527777777777783</v>
      </c>
      <c r="M4786" t="s">
        <v>28</v>
      </c>
      <c r="N4786" t="s">
        <v>49</v>
      </c>
      <c r="O4786" t="s">
        <v>30</v>
      </c>
      <c r="P4786" t="s">
        <v>54</v>
      </c>
      <c r="Q4786" t="s">
        <v>41</v>
      </c>
      <c r="R4786" t="s">
        <v>33</v>
      </c>
      <c r="S4786" t="s">
        <v>42</v>
      </c>
      <c r="T4786" t="s">
        <v>35</v>
      </c>
      <c r="U4786" s="1" t="s">
        <v>36</v>
      </c>
      <c r="V4786">
        <v>2</v>
      </c>
      <c r="W4786">
        <v>0</v>
      </c>
      <c r="X4786">
        <v>0</v>
      </c>
      <c r="Y4786">
        <v>0</v>
      </c>
      <c r="Z4786">
        <v>0</v>
      </c>
    </row>
    <row r="4787" spans="1:26" x14ac:dyDescent="0.25">
      <c r="A4787">
        <v>107114068</v>
      </c>
      <c r="B4787" t="s">
        <v>126</v>
      </c>
      <c r="C4787" t="s">
        <v>122</v>
      </c>
      <c r="D4787">
        <v>40001543</v>
      </c>
      <c r="E4787">
        <v>40001543</v>
      </c>
      <c r="F4787">
        <v>0.6</v>
      </c>
      <c r="G4787">
        <v>30000011</v>
      </c>
      <c r="H4787">
        <v>0.6</v>
      </c>
      <c r="I4787">
        <v>2022</v>
      </c>
      <c r="J4787" t="s">
        <v>170</v>
      </c>
      <c r="K4787" t="s">
        <v>39</v>
      </c>
      <c r="L4787" s="127">
        <v>0.60277777777777775</v>
      </c>
      <c r="M4787" t="s">
        <v>40</v>
      </c>
      <c r="N4787" t="s">
        <v>49</v>
      </c>
      <c r="P4787" t="s">
        <v>54</v>
      </c>
      <c r="Q4787" t="s">
        <v>41</v>
      </c>
      <c r="R4787" t="s">
        <v>33</v>
      </c>
      <c r="S4787" t="s">
        <v>93</v>
      </c>
      <c r="T4787" t="s">
        <v>35</v>
      </c>
      <c r="U4787" s="1" t="s">
        <v>36</v>
      </c>
      <c r="V4787">
        <v>1</v>
      </c>
      <c r="W4787">
        <v>0</v>
      </c>
      <c r="X4787">
        <v>0</v>
      </c>
      <c r="Y4787">
        <v>0</v>
      </c>
      <c r="Z4787">
        <v>0</v>
      </c>
    </row>
    <row r="4788" spans="1:26" x14ac:dyDescent="0.25">
      <c r="A4788">
        <v>107114229</v>
      </c>
      <c r="B4788" t="s">
        <v>86</v>
      </c>
      <c r="C4788" t="s">
        <v>65</v>
      </c>
      <c r="D4788">
        <v>10000026</v>
      </c>
      <c r="E4788">
        <v>10000026</v>
      </c>
      <c r="F4788">
        <v>20.856999999999999</v>
      </c>
      <c r="G4788">
        <v>200330</v>
      </c>
      <c r="H4788">
        <v>0.1</v>
      </c>
      <c r="I4788">
        <v>2022</v>
      </c>
      <c r="J4788" t="s">
        <v>170</v>
      </c>
      <c r="K4788" t="s">
        <v>27</v>
      </c>
      <c r="L4788" s="127">
        <v>0.52777777777777779</v>
      </c>
      <c r="M4788" t="s">
        <v>28</v>
      </c>
      <c r="N4788" t="s">
        <v>29</v>
      </c>
      <c r="O4788" t="s">
        <v>30</v>
      </c>
      <c r="P4788" t="s">
        <v>31</v>
      </c>
      <c r="Q4788" t="s">
        <v>41</v>
      </c>
      <c r="R4788" t="s">
        <v>33</v>
      </c>
      <c r="S4788" t="s">
        <v>42</v>
      </c>
      <c r="T4788" t="s">
        <v>35</v>
      </c>
      <c r="U4788" s="1" t="s">
        <v>36</v>
      </c>
      <c r="V4788">
        <v>3</v>
      </c>
      <c r="W4788">
        <v>0</v>
      </c>
      <c r="X4788">
        <v>0</v>
      </c>
      <c r="Y4788">
        <v>0</v>
      </c>
      <c r="Z4788">
        <v>0</v>
      </c>
    </row>
    <row r="4789" spans="1:26" x14ac:dyDescent="0.25">
      <c r="A4789">
        <v>107114262</v>
      </c>
      <c r="B4789" t="s">
        <v>86</v>
      </c>
      <c r="C4789" t="s">
        <v>65</v>
      </c>
      <c r="D4789">
        <v>10000026</v>
      </c>
      <c r="E4789">
        <v>10000026</v>
      </c>
      <c r="F4789">
        <v>28.059000000000001</v>
      </c>
      <c r="G4789">
        <v>30000280</v>
      </c>
      <c r="H4789">
        <v>0.2</v>
      </c>
      <c r="I4789">
        <v>2022</v>
      </c>
      <c r="J4789" t="s">
        <v>170</v>
      </c>
      <c r="K4789" t="s">
        <v>60</v>
      </c>
      <c r="L4789" s="127">
        <v>0.50555555555555554</v>
      </c>
      <c r="M4789" t="s">
        <v>28</v>
      </c>
      <c r="N4789" t="s">
        <v>49</v>
      </c>
      <c r="O4789" t="s">
        <v>30</v>
      </c>
      <c r="P4789" t="s">
        <v>31</v>
      </c>
      <c r="Q4789" t="s">
        <v>41</v>
      </c>
      <c r="R4789" t="s">
        <v>33</v>
      </c>
      <c r="S4789" t="s">
        <v>42</v>
      </c>
      <c r="T4789" t="s">
        <v>35</v>
      </c>
      <c r="U4789" s="1" t="s">
        <v>43</v>
      </c>
      <c r="V4789">
        <v>2</v>
      </c>
      <c r="W4789">
        <v>0</v>
      </c>
      <c r="X4789">
        <v>0</v>
      </c>
      <c r="Y4789">
        <v>0</v>
      </c>
      <c r="Z4789">
        <v>1</v>
      </c>
    </row>
    <row r="4790" spans="1:26" x14ac:dyDescent="0.25">
      <c r="A4790">
        <v>107114289</v>
      </c>
      <c r="B4790" t="s">
        <v>86</v>
      </c>
      <c r="C4790" t="s">
        <v>65</v>
      </c>
      <c r="D4790">
        <v>10000026</v>
      </c>
      <c r="E4790">
        <v>10000026</v>
      </c>
      <c r="F4790">
        <v>27.666</v>
      </c>
      <c r="G4790">
        <v>200400</v>
      </c>
      <c r="H4790">
        <v>0.1</v>
      </c>
      <c r="I4790">
        <v>2022</v>
      </c>
      <c r="J4790" t="s">
        <v>170</v>
      </c>
      <c r="K4790" t="s">
        <v>58</v>
      </c>
      <c r="L4790" s="127">
        <v>0.50138888888888888</v>
      </c>
      <c r="M4790" t="s">
        <v>28</v>
      </c>
      <c r="N4790" t="s">
        <v>49</v>
      </c>
      <c r="O4790" t="s">
        <v>30</v>
      </c>
      <c r="P4790" t="s">
        <v>31</v>
      </c>
      <c r="Q4790" t="s">
        <v>41</v>
      </c>
      <c r="R4790" t="s">
        <v>33</v>
      </c>
      <c r="S4790" t="s">
        <v>42</v>
      </c>
      <c r="T4790" t="s">
        <v>35</v>
      </c>
      <c r="U4790" s="1" t="s">
        <v>36</v>
      </c>
      <c r="V4790">
        <v>4</v>
      </c>
      <c r="W4790">
        <v>0</v>
      </c>
      <c r="X4790">
        <v>0</v>
      </c>
      <c r="Y4790">
        <v>0</v>
      </c>
      <c r="Z4790">
        <v>0</v>
      </c>
    </row>
    <row r="4791" spans="1:26" x14ac:dyDescent="0.25">
      <c r="A4791">
        <v>107114291</v>
      </c>
      <c r="B4791" t="s">
        <v>86</v>
      </c>
      <c r="C4791" t="s">
        <v>65</v>
      </c>
      <c r="D4791">
        <v>10000026</v>
      </c>
      <c r="E4791">
        <v>10000026</v>
      </c>
      <c r="F4791">
        <v>25.254999999999999</v>
      </c>
      <c r="G4791">
        <v>200370</v>
      </c>
      <c r="H4791">
        <v>0.5</v>
      </c>
      <c r="I4791">
        <v>2022</v>
      </c>
      <c r="J4791" t="s">
        <v>170</v>
      </c>
      <c r="K4791" t="s">
        <v>27</v>
      </c>
      <c r="L4791" s="127">
        <v>0.50208333333333333</v>
      </c>
      <c r="M4791" t="s">
        <v>28</v>
      </c>
      <c r="N4791" t="s">
        <v>49</v>
      </c>
      <c r="O4791" t="s">
        <v>30</v>
      </c>
      <c r="P4791" t="s">
        <v>31</v>
      </c>
      <c r="Q4791" t="s">
        <v>41</v>
      </c>
      <c r="R4791" t="s">
        <v>33</v>
      </c>
      <c r="S4791" t="s">
        <v>42</v>
      </c>
      <c r="T4791" t="s">
        <v>35</v>
      </c>
      <c r="U4791" s="1" t="s">
        <v>43</v>
      </c>
      <c r="V4791">
        <v>3</v>
      </c>
      <c r="W4791">
        <v>0</v>
      </c>
      <c r="X4791">
        <v>0</v>
      </c>
      <c r="Y4791">
        <v>0</v>
      </c>
      <c r="Z4791">
        <v>1</v>
      </c>
    </row>
    <row r="4792" spans="1:26" x14ac:dyDescent="0.25">
      <c r="A4792">
        <v>107114295</v>
      </c>
      <c r="B4792" t="s">
        <v>86</v>
      </c>
      <c r="C4792" t="s">
        <v>65</v>
      </c>
      <c r="D4792">
        <v>10000026</v>
      </c>
      <c r="E4792">
        <v>10000026</v>
      </c>
      <c r="F4792">
        <v>25.254999999999999</v>
      </c>
      <c r="G4792">
        <v>200370</v>
      </c>
      <c r="H4792">
        <v>0.5</v>
      </c>
      <c r="I4792">
        <v>2022</v>
      </c>
      <c r="J4792" t="s">
        <v>170</v>
      </c>
      <c r="K4792" t="s">
        <v>27</v>
      </c>
      <c r="L4792" s="127">
        <v>0.6875</v>
      </c>
      <c r="M4792" t="s">
        <v>28</v>
      </c>
      <c r="N4792" t="s">
        <v>49</v>
      </c>
      <c r="O4792" t="s">
        <v>30</v>
      </c>
      <c r="P4792" t="s">
        <v>31</v>
      </c>
      <c r="Q4792" t="s">
        <v>41</v>
      </c>
      <c r="R4792" t="s">
        <v>33</v>
      </c>
      <c r="S4792" t="s">
        <v>42</v>
      </c>
      <c r="T4792" t="s">
        <v>35</v>
      </c>
      <c r="U4792" s="1" t="s">
        <v>36</v>
      </c>
      <c r="V4792">
        <v>4</v>
      </c>
      <c r="W4792">
        <v>0</v>
      </c>
      <c r="X4792">
        <v>0</v>
      </c>
      <c r="Y4792">
        <v>0</v>
      </c>
      <c r="Z4792">
        <v>0</v>
      </c>
    </row>
    <row r="4793" spans="1:26" x14ac:dyDescent="0.25">
      <c r="A4793">
        <v>107114303</v>
      </c>
      <c r="B4793" t="s">
        <v>109</v>
      </c>
      <c r="C4793" t="s">
        <v>38</v>
      </c>
      <c r="D4793">
        <v>20000301</v>
      </c>
      <c r="E4793">
        <v>20000301</v>
      </c>
      <c r="F4793">
        <v>34.046999999999997</v>
      </c>
      <c r="G4793">
        <v>40001734</v>
      </c>
      <c r="H4793">
        <v>2.8000000000000001E-2</v>
      </c>
      <c r="I4793">
        <v>2022</v>
      </c>
      <c r="J4793" t="s">
        <v>170</v>
      </c>
      <c r="K4793" t="s">
        <v>48</v>
      </c>
      <c r="L4793" s="127">
        <v>0.56388888888888888</v>
      </c>
      <c r="M4793" t="s">
        <v>28</v>
      </c>
      <c r="N4793" t="s">
        <v>49</v>
      </c>
      <c r="O4793" t="s">
        <v>30</v>
      </c>
      <c r="P4793" t="s">
        <v>31</v>
      </c>
      <c r="Q4793" t="s">
        <v>41</v>
      </c>
      <c r="R4793" t="s">
        <v>33</v>
      </c>
      <c r="S4793" t="s">
        <v>42</v>
      </c>
      <c r="T4793" t="s">
        <v>35</v>
      </c>
      <c r="U4793" s="1" t="s">
        <v>36</v>
      </c>
      <c r="V4793">
        <v>2</v>
      </c>
      <c r="W4793">
        <v>0</v>
      </c>
      <c r="X4793">
        <v>0</v>
      </c>
      <c r="Y4793">
        <v>0</v>
      </c>
      <c r="Z4793">
        <v>0</v>
      </c>
    </row>
    <row r="4794" spans="1:26" x14ac:dyDescent="0.25">
      <c r="A4794">
        <v>107114332</v>
      </c>
      <c r="B4794" t="s">
        <v>117</v>
      </c>
      <c r="C4794" t="s">
        <v>65</v>
      </c>
      <c r="D4794">
        <v>10000040</v>
      </c>
      <c r="E4794">
        <v>10000040</v>
      </c>
      <c r="F4794">
        <v>11.089</v>
      </c>
      <c r="G4794">
        <v>201500</v>
      </c>
      <c r="H4794">
        <v>0.57999999999999996</v>
      </c>
      <c r="I4794">
        <v>2022</v>
      </c>
      <c r="J4794" t="s">
        <v>170</v>
      </c>
      <c r="K4794" t="s">
        <v>27</v>
      </c>
      <c r="L4794" s="127">
        <v>0.69166666666666676</v>
      </c>
      <c r="M4794" t="s">
        <v>28</v>
      </c>
      <c r="N4794" t="s">
        <v>49</v>
      </c>
      <c r="O4794" t="s">
        <v>30</v>
      </c>
      <c r="P4794" t="s">
        <v>31</v>
      </c>
      <c r="Q4794" t="s">
        <v>41</v>
      </c>
      <c r="R4794" t="s">
        <v>33</v>
      </c>
      <c r="S4794" t="s">
        <v>42</v>
      </c>
      <c r="T4794" t="s">
        <v>35</v>
      </c>
      <c r="U4794" s="1" t="s">
        <v>36</v>
      </c>
      <c r="V4794">
        <v>2</v>
      </c>
      <c r="W4794">
        <v>0</v>
      </c>
      <c r="X4794">
        <v>0</v>
      </c>
      <c r="Y4794">
        <v>0</v>
      </c>
      <c r="Z4794">
        <v>0</v>
      </c>
    </row>
    <row r="4795" spans="1:26" x14ac:dyDescent="0.25">
      <c r="A4795">
        <v>107114345</v>
      </c>
      <c r="B4795" t="s">
        <v>37</v>
      </c>
      <c r="C4795" t="s">
        <v>67</v>
      </c>
      <c r="D4795">
        <v>30000058</v>
      </c>
      <c r="E4795">
        <v>30000058</v>
      </c>
      <c r="F4795">
        <v>24.097000000000001</v>
      </c>
      <c r="G4795">
        <v>30000024</v>
      </c>
      <c r="H4795">
        <v>0.3</v>
      </c>
      <c r="I4795">
        <v>2022</v>
      </c>
      <c r="J4795" t="s">
        <v>170</v>
      </c>
      <c r="K4795" t="s">
        <v>48</v>
      </c>
      <c r="L4795" s="127">
        <v>0.86458333333333337</v>
      </c>
      <c r="M4795" t="s">
        <v>28</v>
      </c>
      <c r="N4795" t="s">
        <v>49</v>
      </c>
      <c r="O4795" t="s">
        <v>30</v>
      </c>
      <c r="P4795" t="s">
        <v>68</v>
      </c>
      <c r="Q4795" t="s">
        <v>32</v>
      </c>
      <c r="R4795" t="s">
        <v>59</v>
      </c>
      <c r="S4795" t="s">
        <v>42</v>
      </c>
      <c r="T4795" t="s">
        <v>57</v>
      </c>
      <c r="U4795" s="1" t="s">
        <v>43</v>
      </c>
      <c r="V4795">
        <v>2</v>
      </c>
      <c r="W4795">
        <v>0</v>
      </c>
      <c r="X4795">
        <v>0</v>
      </c>
      <c r="Y4795">
        <v>0</v>
      </c>
      <c r="Z4795">
        <v>1</v>
      </c>
    </row>
    <row r="4796" spans="1:26" x14ac:dyDescent="0.25">
      <c r="A4796">
        <v>107114358</v>
      </c>
      <c r="B4796" t="s">
        <v>86</v>
      </c>
      <c r="C4796" t="s">
        <v>65</v>
      </c>
      <c r="D4796">
        <v>10000026</v>
      </c>
      <c r="E4796">
        <v>10000026</v>
      </c>
      <c r="F4796">
        <v>27.138000000000002</v>
      </c>
      <c r="G4796">
        <v>30000146</v>
      </c>
      <c r="H4796">
        <v>2</v>
      </c>
      <c r="I4796">
        <v>2022</v>
      </c>
      <c r="J4796" t="s">
        <v>170</v>
      </c>
      <c r="K4796" t="s">
        <v>60</v>
      </c>
      <c r="L4796" s="127">
        <v>0.55347222222222225</v>
      </c>
      <c r="M4796" t="s">
        <v>28</v>
      </c>
      <c r="N4796" t="s">
        <v>49</v>
      </c>
      <c r="O4796" t="s">
        <v>30</v>
      </c>
      <c r="P4796" t="s">
        <v>31</v>
      </c>
      <c r="Q4796" t="s">
        <v>41</v>
      </c>
      <c r="R4796" t="s">
        <v>33</v>
      </c>
      <c r="S4796" t="s">
        <v>42</v>
      </c>
      <c r="T4796" t="s">
        <v>35</v>
      </c>
      <c r="U4796" s="1" t="s">
        <v>36</v>
      </c>
      <c r="V4796">
        <v>5</v>
      </c>
      <c r="W4796">
        <v>0</v>
      </c>
      <c r="X4796">
        <v>0</v>
      </c>
      <c r="Y4796">
        <v>0</v>
      </c>
      <c r="Z4796">
        <v>0</v>
      </c>
    </row>
    <row r="4797" spans="1:26" x14ac:dyDescent="0.25">
      <c r="A4797">
        <v>107114367</v>
      </c>
      <c r="B4797" t="s">
        <v>81</v>
      </c>
      <c r="C4797" t="s">
        <v>65</v>
      </c>
      <c r="D4797">
        <v>10000077</v>
      </c>
      <c r="E4797">
        <v>10000077</v>
      </c>
      <c r="F4797">
        <v>7.49</v>
      </c>
      <c r="G4797">
        <v>20000521</v>
      </c>
      <c r="H4797">
        <v>1.5</v>
      </c>
      <c r="I4797">
        <v>2022</v>
      </c>
      <c r="J4797" t="s">
        <v>170</v>
      </c>
      <c r="K4797" t="s">
        <v>27</v>
      </c>
      <c r="L4797" s="127">
        <v>0.84444444444444444</v>
      </c>
      <c r="M4797" t="s">
        <v>28</v>
      </c>
      <c r="N4797" t="s">
        <v>49</v>
      </c>
      <c r="O4797" t="s">
        <v>30</v>
      </c>
      <c r="P4797" t="s">
        <v>31</v>
      </c>
      <c r="Q4797" t="s">
        <v>41</v>
      </c>
      <c r="R4797" t="s">
        <v>33</v>
      </c>
      <c r="S4797" t="s">
        <v>42</v>
      </c>
      <c r="T4797" t="s">
        <v>57</v>
      </c>
      <c r="U4797" s="1" t="s">
        <v>36</v>
      </c>
      <c r="V4797">
        <v>1</v>
      </c>
      <c r="W4797">
        <v>0</v>
      </c>
      <c r="X4797">
        <v>0</v>
      </c>
      <c r="Y4797">
        <v>0</v>
      </c>
      <c r="Z4797">
        <v>0</v>
      </c>
    </row>
    <row r="4798" spans="1:26" x14ac:dyDescent="0.25">
      <c r="A4798">
        <v>107114372</v>
      </c>
      <c r="B4798" t="s">
        <v>25</v>
      </c>
      <c r="C4798" t="s">
        <v>65</v>
      </c>
      <c r="D4798">
        <v>10000040</v>
      </c>
      <c r="E4798">
        <v>10000040</v>
      </c>
      <c r="F4798">
        <v>20.988</v>
      </c>
      <c r="G4798">
        <v>20000070</v>
      </c>
      <c r="H4798">
        <v>2</v>
      </c>
      <c r="I4798">
        <v>2022</v>
      </c>
      <c r="J4798" t="s">
        <v>170</v>
      </c>
      <c r="K4798" t="s">
        <v>39</v>
      </c>
      <c r="L4798" s="127">
        <v>0.19791666666666666</v>
      </c>
      <c r="M4798" t="s">
        <v>28</v>
      </c>
      <c r="N4798" t="s">
        <v>49</v>
      </c>
      <c r="O4798" t="s">
        <v>30</v>
      </c>
      <c r="P4798" t="s">
        <v>54</v>
      </c>
      <c r="Q4798" t="s">
        <v>41</v>
      </c>
      <c r="R4798" t="s">
        <v>33</v>
      </c>
      <c r="S4798" t="s">
        <v>42</v>
      </c>
      <c r="T4798" t="s">
        <v>57</v>
      </c>
      <c r="U4798" s="1" t="s">
        <v>43</v>
      </c>
      <c r="V4798">
        <v>2</v>
      </c>
      <c r="W4798">
        <v>0</v>
      </c>
      <c r="X4798">
        <v>0</v>
      </c>
      <c r="Y4798">
        <v>0</v>
      </c>
      <c r="Z4798">
        <v>2</v>
      </c>
    </row>
    <row r="4799" spans="1:26" x14ac:dyDescent="0.25">
      <c r="A4799">
        <v>107114374</v>
      </c>
      <c r="B4799" t="s">
        <v>86</v>
      </c>
      <c r="C4799" t="s">
        <v>65</v>
      </c>
      <c r="D4799">
        <v>10000026</v>
      </c>
      <c r="E4799">
        <v>10000026</v>
      </c>
      <c r="F4799">
        <v>21.262</v>
      </c>
      <c r="G4799">
        <v>200340</v>
      </c>
      <c r="H4799">
        <v>0.5</v>
      </c>
      <c r="I4799">
        <v>2022</v>
      </c>
      <c r="J4799" t="s">
        <v>170</v>
      </c>
      <c r="K4799" t="s">
        <v>39</v>
      </c>
      <c r="L4799" s="127">
        <v>0.31944444444444448</v>
      </c>
      <c r="M4799" t="s">
        <v>28</v>
      </c>
      <c r="N4799" t="s">
        <v>49</v>
      </c>
      <c r="O4799" t="s">
        <v>30</v>
      </c>
      <c r="P4799" t="s">
        <v>31</v>
      </c>
      <c r="Q4799" t="s">
        <v>41</v>
      </c>
      <c r="R4799" t="s">
        <v>33</v>
      </c>
      <c r="S4799" t="s">
        <v>42</v>
      </c>
      <c r="T4799" t="s">
        <v>35</v>
      </c>
      <c r="U4799" s="1" t="s">
        <v>36</v>
      </c>
      <c r="V4799">
        <v>2</v>
      </c>
      <c r="W4799">
        <v>0</v>
      </c>
      <c r="X4799">
        <v>0</v>
      </c>
      <c r="Y4799">
        <v>0</v>
      </c>
      <c r="Z4799">
        <v>0</v>
      </c>
    </row>
    <row r="4800" spans="1:26" x14ac:dyDescent="0.25">
      <c r="A4800">
        <v>107114410</v>
      </c>
      <c r="B4800" t="s">
        <v>104</v>
      </c>
      <c r="C4800" t="s">
        <v>65</v>
      </c>
      <c r="D4800">
        <v>10000026</v>
      </c>
      <c r="E4800">
        <v>10000026</v>
      </c>
      <c r="F4800">
        <v>3.5249999999999999</v>
      </c>
      <c r="G4800">
        <v>200440</v>
      </c>
      <c r="H4800">
        <v>0</v>
      </c>
      <c r="I4800">
        <v>2022</v>
      </c>
      <c r="J4800" t="s">
        <v>170</v>
      </c>
      <c r="K4800" t="s">
        <v>39</v>
      </c>
      <c r="L4800" s="127">
        <v>0.38194444444444442</v>
      </c>
      <c r="M4800" t="s">
        <v>28</v>
      </c>
      <c r="N4800" t="s">
        <v>49</v>
      </c>
      <c r="O4800" t="s">
        <v>30</v>
      </c>
      <c r="P4800" t="s">
        <v>31</v>
      </c>
      <c r="Q4800" t="s">
        <v>41</v>
      </c>
      <c r="R4800" t="s">
        <v>61</v>
      </c>
      <c r="S4800" t="s">
        <v>42</v>
      </c>
      <c r="T4800" t="s">
        <v>35</v>
      </c>
      <c r="U4800" s="1" t="s">
        <v>36</v>
      </c>
      <c r="V4800">
        <v>3</v>
      </c>
      <c r="W4800">
        <v>0</v>
      </c>
      <c r="X4800">
        <v>0</v>
      </c>
      <c r="Y4800">
        <v>0</v>
      </c>
      <c r="Z4800">
        <v>0</v>
      </c>
    </row>
    <row r="4801" spans="1:26" x14ac:dyDescent="0.25">
      <c r="A4801">
        <v>107114417</v>
      </c>
      <c r="B4801" t="s">
        <v>25</v>
      </c>
      <c r="C4801" t="s">
        <v>65</v>
      </c>
      <c r="D4801">
        <v>10000040</v>
      </c>
      <c r="E4801">
        <v>10000040</v>
      </c>
      <c r="F4801">
        <v>19.212</v>
      </c>
      <c r="G4801">
        <v>40005220</v>
      </c>
      <c r="H4801">
        <v>1.7</v>
      </c>
      <c r="I4801">
        <v>2022</v>
      </c>
      <c r="J4801" t="s">
        <v>170</v>
      </c>
      <c r="K4801" t="s">
        <v>60</v>
      </c>
      <c r="L4801" s="127">
        <v>0.28958333333333336</v>
      </c>
      <c r="M4801" t="s">
        <v>28</v>
      </c>
      <c r="N4801" t="s">
        <v>49</v>
      </c>
      <c r="O4801" t="s">
        <v>30</v>
      </c>
      <c r="P4801" t="s">
        <v>68</v>
      </c>
      <c r="Q4801" t="s">
        <v>41</v>
      </c>
      <c r="R4801" t="s">
        <v>33</v>
      </c>
      <c r="S4801" t="s">
        <v>42</v>
      </c>
      <c r="T4801" t="s">
        <v>141</v>
      </c>
      <c r="U4801" s="1" t="s">
        <v>36</v>
      </c>
      <c r="V4801">
        <v>1</v>
      </c>
      <c r="W4801">
        <v>0</v>
      </c>
      <c r="X4801">
        <v>0</v>
      </c>
      <c r="Y4801">
        <v>0</v>
      </c>
      <c r="Z4801">
        <v>0</v>
      </c>
    </row>
    <row r="4802" spans="1:26" x14ac:dyDescent="0.25">
      <c r="A4802">
        <v>107114516</v>
      </c>
      <c r="B4802" t="s">
        <v>108</v>
      </c>
      <c r="C4802" t="s">
        <v>38</v>
      </c>
      <c r="D4802">
        <v>20000076</v>
      </c>
      <c r="E4802">
        <v>20000076</v>
      </c>
      <c r="F4802">
        <v>12.484</v>
      </c>
      <c r="G4802">
        <v>50018446</v>
      </c>
      <c r="H4802">
        <v>8.4000000000000005E-2</v>
      </c>
      <c r="I4802">
        <v>2022</v>
      </c>
      <c r="J4802" t="s">
        <v>170</v>
      </c>
      <c r="K4802" t="s">
        <v>27</v>
      </c>
      <c r="L4802" s="127">
        <v>0.69027777777777777</v>
      </c>
      <c r="M4802" t="s">
        <v>28</v>
      </c>
      <c r="N4802" t="s">
        <v>29</v>
      </c>
      <c r="O4802" t="s">
        <v>30</v>
      </c>
      <c r="P4802" t="s">
        <v>31</v>
      </c>
      <c r="Q4802" t="s">
        <v>41</v>
      </c>
      <c r="R4802" t="s">
        <v>75</v>
      </c>
      <c r="S4802" t="s">
        <v>42</v>
      </c>
      <c r="T4802" t="s">
        <v>35</v>
      </c>
      <c r="U4802" s="1" t="s">
        <v>36</v>
      </c>
      <c r="V4802">
        <v>4</v>
      </c>
      <c r="W4802">
        <v>0</v>
      </c>
      <c r="X4802">
        <v>0</v>
      </c>
      <c r="Y4802">
        <v>0</v>
      </c>
      <c r="Z4802">
        <v>0</v>
      </c>
    </row>
    <row r="4803" spans="1:26" x14ac:dyDescent="0.25">
      <c r="A4803">
        <v>107114602</v>
      </c>
      <c r="B4803" t="s">
        <v>246</v>
      </c>
      <c r="C4803" t="s">
        <v>45</v>
      </c>
      <c r="D4803">
        <v>50001115</v>
      </c>
      <c r="E4803">
        <v>20000064</v>
      </c>
      <c r="F4803">
        <v>24.413</v>
      </c>
      <c r="G4803">
        <v>50009305</v>
      </c>
      <c r="H4803">
        <v>0</v>
      </c>
      <c r="I4803">
        <v>2022</v>
      </c>
      <c r="J4803" t="s">
        <v>170</v>
      </c>
      <c r="K4803" t="s">
        <v>39</v>
      </c>
      <c r="L4803" s="127">
        <v>0.87291666666666667</v>
      </c>
      <c r="M4803" t="s">
        <v>28</v>
      </c>
      <c r="N4803" t="s">
        <v>29</v>
      </c>
      <c r="O4803" t="s">
        <v>30</v>
      </c>
      <c r="P4803" t="s">
        <v>31</v>
      </c>
      <c r="Q4803" t="s">
        <v>41</v>
      </c>
      <c r="R4803" t="s">
        <v>33</v>
      </c>
      <c r="S4803" t="s">
        <v>42</v>
      </c>
      <c r="T4803" t="s">
        <v>57</v>
      </c>
      <c r="U4803" s="1" t="s">
        <v>36</v>
      </c>
      <c r="V4803">
        <v>1</v>
      </c>
      <c r="W4803">
        <v>0</v>
      </c>
      <c r="X4803">
        <v>0</v>
      </c>
      <c r="Y4803">
        <v>0</v>
      </c>
      <c r="Z4803">
        <v>0</v>
      </c>
    </row>
    <row r="4804" spans="1:26" x14ac:dyDescent="0.25">
      <c r="A4804">
        <v>107114662</v>
      </c>
      <c r="B4804" t="s">
        <v>106</v>
      </c>
      <c r="C4804" t="s">
        <v>45</v>
      </c>
      <c r="D4804">
        <v>50025193</v>
      </c>
      <c r="E4804">
        <v>20000401</v>
      </c>
      <c r="F4804">
        <v>5.0490000000000004</v>
      </c>
      <c r="G4804">
        <v>50029437</v>
      </c>
      <c r="H4804">
        <v>8.1000000000000003E-2</v>
      </c>
      <c r="I4804">
        <v>2022</v>
      </c>
      <c r="J4804" t="s">
        <v>170</v>
      </c>
      <c r="K4804" t="s">
        <v>55</v>
      </c>
      <c r="L4804" s="127">
        <v>0.43472222222222223</v>
      </c>
      <c r="M4804" t="s">
        <v>28</v>
      </c>
      <c r="N4804" t="s">
        <v>49</v>
      </c>
      <c r="P4804" t="s">
        <v>68</v>
      </c>
      <c r="Q4804" t="s">
        <v>41</v>
      </c>
      <c r="R4804" t="s">
        <v>33</v>
      </c>
      <c r="S4804" t="s">
        <v>42</v>
      </c>
      <c r="T4804" t="s">
        <v>35</v>
      </c>
      <c r="U4804" s="1" t="s">
        <v>36</v>
      </c>
      <c r="V4804">
        <v>2</v>
      </c>
      <c r="W4804">
        <v>0</v>
      </c>
      <c r="X4804">
        <v>0</v>
      </c>
      <c r="Y4804">
        <v>0</v>
      </c>
      <c r="Z4804">
        <v>0</v>
      </c>
    </row>
    <row r="4805" spans="1:26" x14ac:dyDescent="0.25">
      <c r="A4805">
        <v>107114737</v>
      </c>
      <c r="B4805" t="s">
        <v>101</v>
      </c>
      <c r="C4805" t="s">
        <v>45</v>
      </c>
      <c r="D4805">
        <v>50018682</v>
      </c>
      <c r="E4805">
        <v>50018682</v>
      </c>
      <c r="F4805">
        <v>999.99900000000002</v>
      </c>
      <c r="G4805">
        <v>32000027</v>
      </c>
      <c r="H4805">
        <v>8.9999999999999993E-3</v>
      </c>
      <c r="I4805">
        <v>2022</v>
      </c>
      <c r="J4805" t="s">
        <v>167</v>
      </c>
      <c r="K4805" t="s">
        <v>53</v>
      </c>
      <c r="L4805" s="127">
        <v>0.21527777777777779</v>
      </c>
      <c r="M4805" t="s">
        <v>28</v>
      </c>
      <c r="N4805" t="s">
        <v>49</v>
      </c>
      <c r="O4805" t="s">
        <v>30</v>
      </c>
      <c r="P4805" t="s">
        <v>68</v>
      </c>
      <c r="Q4805" t="s">
        <v>41</v>
      </c>
      <c r="R4805" t="s">
        <v>33</v>
      </c>
      <c r="S4805" t="s">
        <v>42</v>
      </c>
      <c r="T4805" t="s">
        <v>47</v>
      </c>
      <c r="U4805" s="1" t="s">
        <v>36</v>
      </c>
      <c r="V4805">
        <v>2</v>
      </c>
      <c r="W4805">
        <v>0</v>
      </c>
      <c r="X4805">
        <v>0</v>
      </c>
      <c r="Y4805">
        <v>0</v>
      </c>
      <c r="Z4805">
        <v>0</v>
      </c>
    </row>
    <row r="4806" spans="1:26" x14ac:dyDescent="0.25">
      <c r="A4806">
        <v>107114767</v>
      </c>
      <c r="B4806" t="s">
        <v>246</v>
      </c>
      <c r="C4806" t="s">
        <v>45</v>
      </c>
      <c r="D4806">
        <v>50001115</v>
      </c>
      <c r="E4806">
        <v>20000064</v>
      </c>
      <c r="F4806">
        <v>23.440999999999999</v>
      </c>
      <c r="G4806">
        <v>50020605</v>
      </c>
      <c r="H4806">
        <v>0.25</v>
      </c>
      <c r="I4806">
        <v>2022</v>
      </c>
      <c r="J4806" t="s">
        <v>170</v>
      </c>
      <c r="K4806" t="s">
        <v>39</v>
      </c>
      <c r="L4806" s="127">
        <v>0.60902777777777783</v>
      </c>
      <c r="M4806" t="s">
        <v>28</v>
      </c>
      <c r="N4806" t="s">
        <v>49</v>
      </c>
      <c r="O4806" t="s">
        <v>30</v>
      </c>
      <c r="P4806" t="s">
        <v>54</v>
      </c>
      <c r="Q4806" t="s">
        <v>41</v>
      </c>
      <c r="R4806" t="s">
        <v>46</v>
      </c>
      <c r="S4806" t="s">
        <v>42</v>
      </c>
      <c r="T4806" t="s">
        <v>35</v>
      </c>
      <c r="U4806" s="1" t="s">
        <v>36</v>
      </c>
      <c r="V4806">
        <v>2</v>
      </c>
      <c r="W4806">
        <v>0</v>
      </c>
      <c r="X4806">
        <v>0</v>
      </c>
      <c r="Y4806">
        <v>0</v>
      </c>
      <c r="Z4806">
        <v>0</v>
      </c>
    </row>
    <row r="4807" spans="1:26" x14ac:dyDescent="0.25">
      <c r="A4807">
        <v>107114851</v>
      </c>
      <c r="B4807" t="s">
        <v>25</v>
      </c>
      <c r="C4807" t="s">
        <v>65</v>
      </c>
      <c r="D4807">
        <v>10000440</v>
      </c>
      <c r="E4807">
        <v>10000440</v>
      </c>
      <c r="F4807">
        <v>999.99900000000002</v>
      </c>
      <c r="G4807">
        <v>10000040</v>
      </c>
      <c r="H4807">
        <v>0.39800000000000002</v>
      </c>
      <c r="I4807">
        <v>2022</v>
      </c>
      <c r="J4807" t="s">
        <v>170</v>
      </c>
      <c r="K4807" t="s">
        <v>39</v>
      </c>
      <c r="L4807" s="127">
        <v>0.21527777777777779</v>
      </c>
      <c r="M4807" t="s">
        <v>28</v>
      </c>
      <c r="N4807" t="s">
        <v>49</v>
      </c>
      <c r="O4807" t="s">
        <v>30</v>
      </c>
      <c r="P4807" t="s">
        <v>31</v>
      </c>
      <c r="Q4807" t="s">
        <v>32</v>
      </c>
      <c r="R4807" t="s">
        <v>33</v>
      </c>
      <c r="S4807" t="s">
        <v>42</v>
      </c>
      <c r="T4807" t="s">
        <v>35</v>
      </c>
      <c r="U4807" s="1" t="s">
        <v>36</v>
      </c>
      <c r="V4807">
        <v>1</v>
      </c>
      <c r="W4807">
        <v>0</v>
      </c>
      <c r="X4807">
        <v>0</v>
      </c>
      <c r="Y4807">
        <v>0</v>
      </c>
      <c r="Z4807">
        <v>0</v>
      </c>
    </row>
    <row r="4808" spans="1:26" x14ac:dyDescent="0.25">
      <c r="A4808">
        <v>107114915</v>
      </c>
      <c r="B4808" t="s">
        <v>44</v>
      </c>
      <c r="C4808" t="s">
        <v>67</v>
      </c>
      <c r="D4808">
        <v>30000055</v>
      </c>
      <c r="E4808">
        <v>30000055</v>
      </c>
      <c r="F4808">
        <v>8.2430000000000003</v>
      </c>
      <c r="G4808">
        <v>50011441</v>
      </c>
      <c r="H4808">
        <v>0</v>
      </c>
      <c r="I4808">
        <v>2022</v>
      </c>
      <c r="J4808" t="s">
        <v>170</v>
      </c>
      <c r="K4808" t="s">
        <v>58</v>
      </c>
      <c r="L4808" s="127">
        <v>0.70277777777777783</v>
      </c>
      <c r="M4808" t="s">
        <v>28</v>
      </c>
      <c r="N4808" t="s">
        <v>49</v>
      </c>
      <c r="O4808" t="s">
        <v>30</v>
      </c>
      <c r="P4808" t="s">
        <v>31</v>
      </c>
      <c r="Q4808" t="s">
        <v>41</v>
      </c>
      <c r="R4808" t="s">
        <v>61</v>
      </c>
      <c r="S4808" t="s">
        <v>42</v>
      </c>
      <c r="T4808" t="s">
        <v>35</v>
      </c>
      <c r="U4808" s="1" t="s">
        <v>36</v>
      </c>
      <c r="V4808">
        <v>2</v>
      </c>
      <c r="W4808">
        <v>0</v>
      </c>
      <c r="X4808">
        <v>0</v>
      </c>
      <c r="Y4808">
        <v>0</v>
      </c>
      <c r="Z4808">
        <v>0</v>
      </c>
    </row>
    <row r="4809" spans="1:26" x14ac:dyDescent="0.25">
      <c r="A4809">
        <v>107115091</v>
      </c>
      <c r="B4809" t="s">
        <v>100</v>
      </c>
      <c r="C4809" t="s">
        <v>67</v>
      </c>
      <c r="D4809">
        <v>30000150</v>
      </c>
      <c r="E4809">
        <v>30000150</v>
      </c>
      <c r="F4809">
        <v>2.3690000000000002</v>
      </c>
      <c r="G4809">
        <v>40001849</v>
      </c>
      <c r="H4809">
        <v>0.3</v>
      </c>
      <c r="I4809">
        <v>2022</v>
      </c>
      <c r="J4809" t="s">
        <v>170</v>
      </c>
      <c r="K4809" t="s">
        <v>39</v>
      </c>
      <c r="L4809" s="127">
        <v>0.4236111111111111</v>
      </c>
      <c r="M4809" t="s">
        <v>28</v>
      </c>
      <c r="N4809" t="s">
        <v>49</v>
      </c>
      <c r="O4809" t="s">
        <v>30</v>
      </c>
      <c r="P4809" t="s">
        <v>31</v>
      </c>
      <c r="Q4809" t="s">
        <v>41</v>
      </c>
      <c r="R4809" t="s">
        <v>33</v>
      </c>
      <c r="S4809" t="s">
        <v>42</v>
      </c>
      <c r="T4809" t="s">
        <v>35</v>
      </c>
      <c r="U4809" s="1" t="s">
        <v>36</v>
      </c>
      <c r="V4809">
        <v>2</v>
      </c>
      <c r="W4809">
        <v>0</v>
      </c>
      <c r="X4809">
        <v>0</v>
      </c>
      <c r="Y4809">
        <v>0</v>
      </c>
      <c r="Z4809">
        <v>0</v>
      </c>
    </row>
    <row r="4810" spans="1:26" x14ac:dyDescent="0.25">
      <c r="A4810">
        <v>107115092</v>
      </c>
      <c r="B4810" t="s">
        <v>25</v>
      </c>
      <c r="C4810" t="s">
        <v>65</v>
      </c>
      <c r="D4810">
        <v>10000040</v>
      </c>
      <c r="E4810">
        <v>10000040</v>
      </c>
      <c r="F4810">
        <v>24.56</v>
      </c>
      <c r="G4810" t="s">
        <v>255</v>
      </c>
      <c r="H4810">
        <v>3.1</v>
      </c>
      <c r="I4810">
        <v>2022</v>
      </c>
      <c r="J4810" t="s">
        <v>170</v>
      </c>
      <c r="K4810" t="s">
        <v>58</v>
      </c>
      <c r="L4810" s="127">
        <v>0.80763888888888891</v>
      </c>
      <c r="M4810" t="s">
        <v>28</v>
      </c>
      <c r="N4810" t="s">
        <v>29</v>
      </c>
      <c r="O4810" t="s">
        <v>30</v>
      </c>
      <c r="P4810" t="s">
        <v>31</v>
      </c>
      <c r="Q4810" t="s">
        <v>41</v>
      </c>
      <c r="R4810" t="s">
        <v>33</v>
      </c>
      <c r="S4810" t="s">
        <v>42</v>
      </c>
      <c r="T4810" t="s">
        <v>57</v>
      </c>
      <c r="U4810" s="1" t="s">
        <v>43</v>
      </c>
      <c r="V4810">
        <v>3</v>
      </c>
      <c r="W4810">
        <v>0</v>
      </c>
      <c r="X4810">
        <v>0</v>
      </c>
      <c r="Y4810">
        <v>0</v>
      </c>
      <c r="Z4810">
        <v>1</v>
      </c>
    </row>
    <row r="4811" spans="1:26" x14ac:dyDescent="0.25">
      <c r="A4811">
        <v>107115094</v>
      </c>
      <c r="B4811" t="s">
        <v>114</v>
      </c>
      <c r="C4811" t="s">
        <v>65</v>
      </c>
      <c r="D4811">
        <v>10000040</v>
      </c>
      <c r="E4811">
        <v>10000040</v>
      </c>
      <c r="F4811">
        <v>4.1550000000000002</v>
      </c>
      <c r="G4811">
        <v>203120</v>
      </c>
      <c r="H4811">
        <v>2</v>
      </c>
      <c r="I4811">
        <v>2022</v>
      </c>
      <c r="J4811" t="s">
        <v>170</v>
      </c>
      <c r="K4811" t="s">
        <v>60</v>
      </c>
      <c r="L4811" s="127">
        <v>0.74930555555555556</v>
      </c>
      <c r="M4811" t="s">
        <v>28</v>
      </c>
      <c r="N4811" t="s">
        <v>29</v>
      </c>
      <c r="O4811" t="s">
        <v>30</v>
      </c>
      <c r="P4811" t="s">
        <v>31</v>
      </c>
      <c r="Q4811" t="s">
        <v>41</v>
      </c>
      <c r="R4811" t="s">
        <v>33</v>
      </c>
      <c r="S4811" t="s">
        <v>42</v>
      </c>
      <c r="T4811" t="s">
        <v>35</v>
      </c>
      <c r="U4811" s="1" t="s">
        <v>36</v>
      </c>
      <c r="V4811">
        <v>1</v>
      </c>
      <c r="W4811">
        <v>0</v>
      </c>
      <c r="X4811">
        <v>0</v>
      </c>
      <c r="Y4811">
        <v>0</v>
      </c>
      <c r="Z4811">
        <v>0</v>
      </c>
    </row>
    <row r="4812" spans="1:26" x14ac:dyDescent="0.25">
      <c r="A4812">
        <v>107115095</v>
      </c>
      <c r="B4812" t="s">
        <v>114</v>
      </c>
      <c r="C4812" t="s">
        <v>38</v>
      </c>
      <c r="D4812">
        <v>20000070</v>
      </c>
      <c r="E4812">
        <v>20000070</v>
      </c>
      <c r="F4812">
        <v>14.411</v>
      </c>
      <c r="G4812">
        <v>40001914</v>
      </c>
      <c r="H4812">
        <v>1.9E-2</v>
      </c>
      <c r="I4812">
        <v>2022</v>
      </c>
      <c r="J4812" t="s">
        <v>170</v>
      </c>
      <c r="K4812" t="s">
        <v>58</v>
      </c>
      <c r="L4812" s="127">
        <v>6.458333333333334E-2</v>
      </c>
      <c r="M4812" t="s">
        <v>28</v>
      </c>
      <c r="N4812" t="s">
        <v>29</v>
      </c>
      <c r="O4812" t="s">
        <v>30</v>
      </c>
      <c r="P4812" t="s">
        <v>31</v>
      </c>
      <c r="Q4812" t="s">
        <v>41</v>
      </c>
      <c r="R4812" t="s">
        <v>33</v>
      </c>
      <c r="S4812" t="s">
        <v>42</v>
      </c>
      <c r="T4812" t="s">
        <v>57</v>
      </c>
      <c r="U4812" s="1" t="s">
        <v>43</v>
      </c>
      <c r="V4812">
        <v>2</v>
      </c>
      <c r="W4812">
        <v>0</v>
      </c>
      <c r="X4812">
        <v>0</v>
      </c>
      <c r="Y4812">
        <v>0</v>
      </c>
      <c r="Z4812">
        <v>1</v>
      </c>
    </row>
    <row r="4813" spans="1:26" x14ac:dyDescent="0.25">
      <c r="A4813">
        <v>107115101</v>
      </c>
      <c r="B4813" t="s">
        <v>114</v>
      </c>
      <c r="C4813" t="s">
        <v>65</v>
      </c>
      <c r="D4813">
        <v>10000040</v>
      </c>
      <c r="E4813">
        <v>10000040</v>
      </c>
      <c r="F4813">
        <v>4.1580000000000004</v>
      </c>
      <c r="G4813">
        <v>203150</v>
      </c>
      <c r="H4813">
        <v>1</v>
      </c>
      <c r="I4813">
        <v>2022</v>
      </c>
      <c r="J4813" t="s">
        <v>170</v>
      </c>
      <c r="K4813" t="s">
        <v>55</v>
      </c>
      <c r="L4813" s="127">
        <v>0.68055555555555547</v>
      </c>
      <c r="M4813" t="s">
        <v>28</v>
      </c>
      <c r="N4813" t="s">
        <v>49</v>
      </c>
      <c r="O4813" t="s">
        <v>30</v>
      </c>
      <c r="P4813" t="s">
        <v>31</v>
      </c>
      <c r="Q4813" t="s">
        <v>41</v>
      </c>
      <c r="R4813" t="s">
        <v>33</v>
      </c>
      <c r="S4813" t="s">
        <v>42</v>
      </c>
      <c r="T4813" t="s">
        <v>35</v>
      </c>
      <c r="U4813" s="1" t="s">
        <v>36</v>
      </c>
      <c r="V4813">
        <v>4</v>
      </c>
      <c r="W4813">
        <v>0</v>
      </c>
      <c r="X4813">
        <v>0</v>
      </c>
      <c r="Y4813">
        <v>0</v>
      </c>
      <c r="Z4813">
        <v>0</v>
      </c>
    </row>
    <row r="4814" spans="1:26" x14ac:dyDescent="0.25">
      <c r="A4814">
        <v>107115131</v>
      </c>
      <c r="B4814" t="s">
        <v>114</v>
      </c>
      <c r="C4814" t="s">
        <v>65</v>
      </c>
      <c r="D4814">
        <v>10000040</v>
      </c>
      <c r="E4814">
        <v>10000040</v>
      </c>
      <c r="F4814">
        <v>1.7549999999999999</v>
      </c>
      <c r="G4814">
        <v>203120</v>
      </c>
      <c r="H4814">
        <v>0.4</v>
      </c>
      <c r="I4814">
        <v>2022</v>
      </c>
      <c r="J4814" t="s">
        <v>170</v>
      </c>
      <c r="K4814" t="s">
        <v>58</v>
      </c>
      <c r="L4814" s="127">
        <v>0.55625000000000002</v>
      </c>
      <c r="M4814" t="s">
        <v>28</v>
      </c>
      <c r="N4814" t="s">
        <v>29</v>
      </c>
      <c r="O4814" t="s">
        <v>30</v>
      </c>
      <c r="P4814" t="s">
        <v>31</v>
      </c>
      <c r="Q4814" t="s">
        <v>41</v>
      </c>
      <c r="R4814" t="s">
        <v>33</v>
      </c>
      <c r="S4814" t="s">
        <v>42</v>
      </c>
      <c r="T4814" t="s">
        <v>35</v>
      </c>
      <c r="U4814" s="1" t="s">
        <v>64</v>
      </c>
      <c r="V4814">
        <v>8</v>
      </c>
      <c r="W4814">
        <v>0</v>
      </c>
      <c r="X4814">
        <v>0</v>
      </c>
      <c r="Y4814">
        <v>1</v>
      </c>
      <c r="Z4814">
        <v>3</v>
      </c>
    </row>
    <row r="4815" spans="1:26" x14ac:dyDescent="0.25">
      <c r="A4815">
        <v>107115139</v>
      </c>
      <c r="B4815" t="s">
        <v>25</v>
      </c>
      <c r="C4815" t="s">
        <v>65</v>
      </c>
      <c r="D4815">
        <v>10000440</v>
      </c>
      <c r="E4815">
        <v>10000440</v>
      </c>
      <c r="F4815">
        <v>1.7010000000000001</v>
      </c>
      <c r="G4815">
        <v>40001012</v>
      </c>
      <c r="H4815">
        <v>0.67</v>
      </c>
      <c r="I4815">
        <v>2022</v>
      </c>
      <c r="J4815" t="s">
        <v>170</v>
      </c>
      <c r="K4815" t="s">
        <v>58</v>
      </c>
      <c r="L4815" s="127">
        <v>0.8125</v>
      </c>
      <c r="M4815" t="s">
        <v>28</v>
      </c>
      <c r="N4815" t="s">
        <v>29</v>
      </c>
      <c r="O4815" t="s">
        <v>30</v>
      </c>
      <c r="P4815" t="s">
        <v>31</v>
      </c>
      <c r="Q4815" t="s">
        <v>41</v>
      </c>
      <c r="R4815" t="s">
        <v>33</v>
      </c>
      <c r="S4815" t="s">
        <v>42</v>
      </c>
      <c r="T4815" t="s">
        <v>57</v>
      </c>
      <c r="U4815" s="1" t="s">
        <v>36</v>
      </c>
      <c r="V4815">
        <v>1</v>
      </c>
      <c r="W4815">
        <v>0</v>
      </c>
      <c r="X4815">
        <v>0</v>
      </c>
      <c r="Y4815">
        <v>0</v>
      </c>
      <c r="Z4815">
        <v>0</v>
      </c>
    </row>
    <row r="4816" spans="1:26" x14ac:dyDescent="0.25">
      <c r="A4816">
        <v>107115216</v>
      </c>
      <c r="B4816" t="s">
        <v>117</v>
      </c>
      <c r="C4816" t="s">
        <v>65</v>
      </c>
      <c r="D4816">
        <v>10000077</v>
      </c>
      <c r="E4816">
        <v>10000077</v>
      </c>
      <c r="F4816">
        <v>21.029</v>
      </c>
      <c r="G4816">
        <v>10000040</v>
      </c>
      <c r="H4816">
        <v>0.1</v>
      </c>
      <c r="I4816">
        <v>2022</v>
      </c>
      <c r="J4816" t="s">
        <v>170</v>
      </c>
      <c r="K4816" t="s">
        <v>60</v>
      </c>
      <c r="L4816" s="127">
        <v>0.63472222222222219</v>
      </c>
      <c r="M4816" t="s">
        <v>28</v>
      </c>
      <c r="N4816" t="s">
        <v>29</v>
      </c>
      <c r="O4816" t="s">
        <v>30</v>
      </c>
      <c r="P4816" t="s">
        <v>31</v>
      </c>
      <c r="Q4816" t="s">
        <v>41</v>
      </c>
      <c r="R4816" t="s">
        <v>33</v>
      </c>
      <c r="S4816" t="s">
        <v>42</v>
      </c>
      <c r="T4816" t="s">
        <v>35</v>
      </c>
      <c r="U4816" s="1" t="s">
        <v>43</v>
      </c>
      <c r="V4816">
        <v>6</v>
      </c>
      <c r="W4816">
        <v>0</v>
      </c>
      <c r="X4816">
        <v>0</v>
      </c>
      <c r="Y4816">
        <v>0</v>
      </c>
      <c r="Z4816">
        <v>2</v>
      </c>
    </row>
    <row r="4817" spans="1:26" x14ac:dyDescent="0.25">
      <c r="A4817">
        <v>107115227</v>
      </c>
      <c r="B4817" t="s">
        <v>114</v>
      </c>
      <c r="C4817" t="s">
        <v>122</v>
      </c>
      <c r="D4817">
        <v>40001003</v>
      </c>
      <c r="E4817">
        <v>40001003</v>
      </c>
      <c r="F4817">
        <v>8.673</v>
      </c>
      <c r="G4817">
        <v>40001938</v>
      </c>
      <c r="H4817">
        <v>0.3</v>
      </c>
      <c r="I4817">
        <v>2022</v>
      </c>
      <c r="J4817" t="s">
        <v>170</v>
      </c>
      <c r="K4817" t="s">
        <v>55</v>
      </c>
      <c r="L4817" s="127">
        <v>0.65277777777777779</v>
      </c>
      <c r="M4817" t="s">
        <v>28</v>
      </c>
      <c r="N4817" t="s">
        <v>49</v>
      </c>
      <c r="P4817" t="s">
        <v>68</v>
      </c>
      <c r="Q4817" t="s">
        <v>41</v>
      </c>
      <c r="R4817" t="s">
        <v>33</v>
      </c>
      <c r="S4817" t="s">
        <v>42</v>
      </c>
      <c r="T4817" t="s">
        <v>35</v>
      </c>
      <c r="U4817" s="1" t="s">
        <v>36</v>
      </c>
      <c r="V4817">
        <v>3</v>
      </c>
      <c r="W4817">
        <v>0</v>
      </c>
      <c r="X4817">
        <v>0</v>
      </c>
      <c r="Y4817">
        <v>0</v>
      </c>
      <c r="Z4817">
        <v>0</v>
      </c>
    </row>
    <row r="4818" spans="1:26" x14ac:dyDescent="0.25">
      <c r="A4818">
        <v>107115248</v>
      </c>
      <c r="B4818" t="s">
        <v>114</v>
      </c>
      <c r="C4818" t="s">
        <v>67</v>
      </c>
      <c r="D4818">
        <v>30000042</v>
      </c>
      <c r="E4818">
        <v>30000042</v>
      </c>
      <c r="F4818">
        <v>2.5049999999999999</v>
      </c>
      <c r="G4818">
        <v>40001524</v>
      </c>
      <c r="H4818">
        <v>5.7000000000000002E-2</v>
      </c>
      <c r="I4818">
        <v>2022</v>
      </c>
      <c r="J4818" t="s">
        <v>170</v>
      </c>
      <c r="K4818" t="s">
        <v>53</v>
      </c>
      <c r="L4818" s="127">
        <v>0.64930555555555558</v>
      </c>
      <c r="M4818" t="s">
        <v>28</v>
      </c>
      <c r="N4818" t="s">
        <v>29</v>
      </c>
      <c r="O4818" t="s">
        <v>30</v>
      </c>
      <c r="P4818" t="s">
        <v>31</v>
      </c>
      <c r="Q4818" t="s">
        <v>41</v>
      </c>
      <c r="R4818" t="s">
        <v>33</v>
      </c>
      <c r="S4818" t="s">
        <v>42</v>
      </c>
      <c r="T4818" t="s">
        <v>35</v>
      </c>
      <c r="U4818" s="1" t="s">
        <v>36</v>
      </c>
      <c r="V4818">
        <v>3</v>
      </c>
      <c r="W4818">
        <v>0</v>
      </c>
      <c r="X4818">
        <v>0</v>
      </c>
      <c r="Y4818">
        <v>0</v>
      </c>
      <c r="Z4818">
        <v>0</v>
      </c>
    </row>
    <row r="4819" spans="1:26" x14ac:dyDescent="0.25">
      <c r="A4819">
        <v>107115319</v>
      </c>
      <c r="B4819" t="s">
        <v>81</v>
      </c>
      <c r="C4819" t="s">
        <v>45</v>
      </c>
      <c r="D4819">
        <v>50015784</v>
      </c>
      <c r="E4819">
        <v>50015784</v>
      </c>
      <c r="F4819">
        <v>999.99900000000002</v>
      </c>
      <c r="G4819">
        <v>50029429</v>
      </c>
      <c r="H4819">
        <v>0.1</v>
      </c>
      <c r="I4819">
        <v>2022</v>
      </c>
      <c r="J4819" t="s">
        <v>170</v>
      </c>
      <c r="K4819" t="s">
        <v>53</v>
      </c>
      <c r="L4819" s="127">
        <v>0.30138888888888887</v>
      </c>
      <c r="M4819" t="s">
        <v>28</v>
      </c>
      <c r="N4819" t="s">
        <v>49</v>
      </c>
      <c r="O4819" t="s">
        <v>30</v>
      </c>
      <c r="P4819" t="s">
        <v>31</v>
      </c>
      <c r="Q4819" t="s">
        <v>41</v>
      </c>
      <c r="R4819" t="s">
        <v>75</v>
      </c>
      <c r="S4819" t="s">
        <v>42</v>
      </c>
      <c r="T4819" t="s">
        <v>35</v>
      </c>
      <c r="U4819" s="1" t="s">
        <v>36</v>
      </c>
      <c r="V4819">
        <v>3</v>
      </c>
      <c r="W4819">
        <v>0</v>
      </c>
      <c r="X4819">
        <v>0</v>
      </c>
      <c r="Y4819">
        <v>0</v>
      </c>
      <c r="Z4819">
        <v>0</v>
      </c>
    </row>
    <row r="4820" spans="1:26" x14ac:dyDescent="0.25">
      <c r="A4820">
        <v>107115325</v>
      </c>
      <c r="B4820" t="s">
        <v>81</v>
      </c>
      <c r="C4820" t="s">
        <v>45</v>
      </c>
      <c r="D4820">
        <v>50031836</v>
      </c>
      <c r="E4820">
        <v>30000024</v>
      </c>
      <c r="F4820">
        <v>3.6389999999999998</v>
      </c>
      <c r="G4820">
        <v>50007970</v>
      </c>
      <c r="H4820">
        <v>0</v>
      </c>
      <c r="I4820">
        <v>2022</v>
      </c>
      <c r="J4820" t="s">
        <v>170</v>
      </c>
      <c r="K4820" t="s">
        <v>48</v>
      </c>
      <c r="L4820" s="127">
        <v>0.28819444444444448</v>
      </c>
      <c r="M4820" t="s">
        <v>28</v>
      </c>
      <c r="N4820" t="s">
        <v>49</v>
      </c>
      <c r="O4820" t="s">
        <v>30</v>
      </c>
      <c r="P4820" t="s">
        <v>31</v>
      </c>
      <c r="Q4820" t="s">
        <v>62</v>
      </c>
      <c r="R4820" t="s">
        <v>50</v>
      </c>
      <c r="S4820" t="s">
        <v>34</v>
      </c>
      <c r="T4820" t="s">
        <v>52</v>
      </c>
      <c r="U4820" s="1" t="s">
        <v>43</v>
      </c>
      <c r="V4820">
        <v>2</v>
      </c>
      <c r="W4820">
        <v>0</v>
      </c>
      <c r="X4820">
        <v>0</v>
      </c>
      <c r="Y4820">
        <v>0</v>
      </c>
      <c r="Z4820">
        <v>2</v>
      </c>
    </row>
    <row r="4821" spans="1:26" x14ac:dyDescent="0.25">
      <c r="A4821">
        <v>107115337</v>
      </c>
      <c r="B4821" t="s">
        <v>81</v>
      </c>
      <c r="C4821" t="s">
        <v>45</v>
      </c>
      <c r="D4821">
        <v>50025071</v>
      </c>
      <c r="E4821">
        <v>50025071</v>
      </c>
      <c r="F4821">
        <v>3.08</v>
      </c>
      <c r="G4821">
        <v>50024828</v>
      </c>
      <c r="H4821">
        <v>0</v>
      </c>
      <c r="I4821">
        <v>2022</v>
      </c>
      <c r="J4821" t="s">
        <v>170</v>
      </c>
      <c r="K4821" t="s">
        <v>27</v>
      </c>
      <c r="L4821" s="127">
        <v>0.36944444444444446</v>
      </c>
      <c r="M4821" t="s">
        <v>40</v>
      </c>
      <c r="N4821" t="s">
        <v>29</v>
      </c>
      <c r="O4821" t="s">
        <v>30</v>
      </c>
      <c r="P4821" t="s">
        <v>31</v>
      </c>
      <c r="Q4821" t="s">
        <v>41</v>
      </c>
      <c r="R4821" t="s">
        <v>61</v>
      </c>
      <c r="S4821" t="s">
        <v>42</v>
      </c>
      <c r="T4821" t="s">
        <v>35</v>
      </c>
      <c r="U4821" s="1" t="s">
        <v>36</v>
      </c>
      <c r="V4821">
        <v>3</v>
      </c>
      <c r="W4821">
        <v>0</v>
      </c>
      <c r="X4821">
        <v>0</v>
      </c>
      <c r="Y4821">
        <v>0</v>
      </c>
      <c r="Z4821">
        <v>0</v>
      </c>
    </row>
    <row r="4822" spans="1:26" x14ac:dyDescent="0.25">
      <c r="A4822">
        <v>107115384</v>
      </c>
      <c r="B4822" t="s">
        <v>114</v>
      </c>
      <c r="C4822" t="s">
        <v>38</v>
      </c>
      <c r="D4822">
        <v>20000070</v>
      </c>
      <c r="E4822">
        <v>20000070</v>
      </c>
      <c r="F4822">
        <v>999.99900000000002</v>
      </c>
      <c r="H4822">
        <v>0</v>
      </c>
      <c r="I4822">
        <v>2022</v>
      </c>
      <c r="J4822" t="s">
        <v>170</v>
      </c>
      <c r="K4822" t="s">
        <v>48</v>
      </c>
      <c r="L4822" s="127">
        <v>0.8027777777777777</v>
      </c>
      <c r="M4822" t="s">
        <v>28</v>
      </c>
      <c r="N4822" t="s">
        <v>29</v>
      </c>
      <c r="O4822" t="s">
        <v>30</v>
      </c>
      <c r="P4822" t="s">
        <v>54</v>
      </c>
      <c r="Q4822" t="s">
        <v>41</v>
      </c>
      <c r="R4822" t="s">
        <v>46</v>
      </c>
      <c r="S4822" t="s">
        <v>42</v>
      </c>
      <c r="T4822" t="s">
        <v>57</v>
      </c>
      <c r="U4822" s="1" t="s">
        <v>36</v>
      </c>
      <c r="V4822">
        <v>1</v>
      </c>
      <c r="W4822">
        <v>0</v>
      </c>
      <c r="X4822">
        <v>0</v>
      </c>
      <c r="Y4822">
        <v>0</v>
      </c>
      <c r="Z4822">
        <v>0</v>
      </c>
    </row>
    <row r="4823" spans="1:26" x14ac:dyDescent="0.25">
      <c r="A4823">
        <v>107115385</v>
      </c>
      <c r="B4823" t="s">
        <v>114</v>
      </c>
      <c r="C4823" t="s">
        <v>67</v>
      </c>
      <c r="D4823">
        <v>30000070</v>
      </c>
      <c r="E4823">
        <v>30000070</v>
      </c>
      <c r="F4823">
        <v>999.99900000000002</v>
      </c>
      <c r="G4823">
        <v>50029436</v>
      </c>
      <c r="H4823">
        <v>0</v>
      </c>
      <c r="I4823">
        <v>2022</v>
      </c>
      <c r="J4823" t="s">
        <v>170</v>
      </c>
      <c r="K4823" t="s">
        <v>53</v>
      </c>
      <c r="L4823" s="127">
        <v>0.2986111111111111</v>
      </c>
      <c r="M4823" t="s">
        <v>28</v>
      </c>
      <c r="N4823" t="s">
        <v>29</v>
      </c>
      <c r="P4823" t="s">
        <v>54</v>
      </c>
      <c r="Q4823" t="s">
        <v>41</v>
      </c>
      <c r="R4823" t="s">
        <v>33</v>
      </c>
      <c r="S4823" t="s">
        <v>42</v>
      </c>
      <c r="T4823" t="s">
        <v>74</v>
      </c>
      <c r="U4823" s="1" t="s">
        <v>36</v>
      </c>
      <c r="V4823">
        <v>1</v>
      </c>
      <c r="W4823">
        <v>0</v>
      </c>
      <c r="X4823">
        <v>0</v>
      </c>
      <c r="Y4823">
        <v>0</v>
      </c>
      <c r="Z4823">
        <v>0</v>
      </c>
    </row>
    <row r="4824" spans="1:26" x14ac:dyDescent="0.25">
      <c r="A4824">
        <v>107115386</v>
      </c>
      <c r="B4824" t="s">
        <v>114</v>
      </c>
      <c r="C4824" t="s">
        <v>38</v>
      </c>
      <c r="D4824">
        <v>22000070</v>
      </c>
      <c r="E4824">
        <v>20000070</v>
      </c>
      <c r="F4824">
        <v>13.247999999999999</v>
      </c>
      <c r="G4824">
        <v>50033208</v>
      </c>
      <c r="H4824">
        <v>0</v>
      </c>
      <c r="I4824">
        <v>2022</v>
      </c>
      <c r="J4824" t="s">
        <v>170</v>
      </c>
      <c r="K4824" t="s">
        <v>48</v>
      </c>
      <c r="L4824" s="127">
        <v>0.47291666666666665</v>
      </c>
      <c r="M4824" t="s">
        <v>28</v>
      </c>
      <c r="N4824" t="s">
        <v>49</v>
      </c>
      <c r="O4824" t="s">
        <v>30</v>
      </c>
      <c r="P4824" t="s">
        <v>68</v>
      </c>
      <c r="Q4824" t="s">
        <v>32</v>
      </c>
      <c r="R4824" t="s">
        <v>33</v>
      </c>
      <c r="S4824" t="s">
        <v>42</v>
      </c>
      <c r="T4824" t="s">
        <v>35</v>
      </c>
      <c r="U4824" s="1" t="s">
        <v>43</v>
      </c>
      <c r="V4824">
        <v>1</v>
      </c>
      <c r="W4824">
        <v>0</v>
      </c>
      <c r="X4824">
        <v>0</v>
      </c>
      <c r="Y4824">
        <v>0</v>
      </c>
      <c r="Z4824">
        <v>1</v>
      </c>
    </row>
    <row r="4825" spans="1:26" x14ac:dyDescent="0.25">
      <c r="A4825">
        <v>107115455</v>
      </c>
      <c r="B4825" t="s">
        <v>81</v>
      </c>
      <c r="C4825" t="s">
        <v>65</v>
      </c>
      <c r="D4825">
        <v>10000077</v>
      </c>
      <c r="E4825">
        <v>10000077</v>
      </c>
      <c r="F4825">
        <v>22.959</v>
      </c>
      <c r="G4825">
        <v>50011776</v>
      </c>
      <c r="H4825">
        <v>0</v>
      </c>
      <c r="I4825">
        <v>2022</v>
      </c>
      <c r="J4825" t="s">
        <v>170</v>
      </c>
      <c r="K4825" t="s">
        <v>53</v>
      </c>
      <c r="L4825" s="127">
        <v>0.2951388888888889</v>
      </c>
      <c r="M4825" t="s">
        <v>28</v>
      </c>
      <c r="N4825" t="s">
        <v>49</v>
      </c>
      <c r="O4825" t="s">
        <v>30</v>
      </c>
      <c r="P4825" t="s">
        <v>54</v>
      </c>
      <c r="Q4825" t="s">
        <v>41</v>
      </c>
      <c r="R4825" t="s">
        <v>50</v>
      </c>
      <c r="S4825" t="s">
        <v>42</v>
      </c>
      <c r="T4825" t="s">
        <v>35</v>
      </c>
      <c r="U4825" s="1" t="s">
        <v>36</v>
      </c>
      <c r="V4825">
        <v>2</v>
      </c>
      <c r="W4825">
        <v>0</v>
      </c>
      <c r="X4825">
        <v>0</v>
      </c>
      <c r="Y4825">
        <v>0</v>
      </c>
      <c r="Z4825">
        <v>0</v>
      </c>
    </row>
    <row r="4826" spans="1:26" x14ac:dyDescent="0.25">
      <c r="A4826">
        <v>107115463</v>
      </c>
      <c r="B4826" t="s">
        <v>112</v>
      </c>
      <c r="C4826" t="s">
        <v>45</v>
      </c>
      <c r="D4826">
        <v>50018682</v>
      </c>
      <c r="E4826">
        <v>20000401</v>
      </c>
      <c r="F4826">
        <v>10.548999999999999</v>
      </c>
      <c r="G4826">
        <v>50009352</v>
      </c>
      <c r="H4826">
        <v>0</v>
      </c>
      <c r="I4826">
        <v>2022</v>
      </c>
      <c r="J4826" t="s">
        <v>170</v>
      </c>
      <c r="K4826" t="s">
        <v>27</v>
      </c>
      <c r="L4826" s="127">
        <v>0.10277777777777779</v>
      </c>
      <c r="M4826" t="s">
        <v>28</v>
      </c>
      <c r="N4826" t="s">
        <v>49</v>
      </c>
      <c r="O4826" t="s">
        <v>30</v>
      </c>
      <c r="P4826" t="s">
        <v>68</v>
      </c>
      <c r="Q4826" t="s">
        <v>41</v>
      </c>
      <c r="R4826" t="s">
        <v>33</v>
      </c>
      <c r="S4826" t="s">
        <v>42</v>
      </c>
      <c r="T4826" t="s">
        <v>35</v>
      </c>
      <c r="U4826" s="1" t="s">
        <v>36</v>
      </c>
      <c r="V4826">
        <v>3</v>
      </c>
      <c r="W4826">
        <v>0</v>
      </c>
      <c r="X4826">
        <v>0</v>
      </c>
      <c r="Y4826">
        <v>0</v>
      </c>
      <c r="Z4826">
        <v>0</v>
      </c>
    </row>
    <row r="4827" spans="1:26" x14ac:dyDescent="0.25">
      <c r="A4827">
        <v>107115563</v>
      </c>
      <c r="B4827" t="s">
        <v>81</v>
      </c>
      <c r="C4827" t="s">
        <v>38</v>
      </c>
      <c r="D4827">
        <v>20000021</v>
      </c>
      <c r="E4827">
        <v>20000021</v>
      </c>
      <c r="F4827">
        <v>23.507999999999999</v>
      </c>
      <c r="G4827">
        <v>50033178</v>
      </c>
      <c r="H4827">
        <v>0</v>
      </c>
      <c r="I4827">
        <v>2022</v>
      </c>
      <c r="J4827" t="s">
        <v>170</v>
      </c>
      <c r="K4827" t="s">
        <v>55</v>
      </c>
      <c r="L4827" s="127">
        <v>0.87361111111111101</v>
      </c>
      <c r="M4827" t="s">
        <v>28</v>
      </c>
      <c r="N4827" t="s">
        <v>49</v>
      </c>
      <c r="O4827" t="s">
        <v>30</v>
      </c>
      <c r="P4827" t="s">
        <v>68</v>
      </c>
      <c r="Q4827" t="s">
        <v>41</v>
      </c>
      <c r="R4827" t="s">
        <v>33</v>
      </c>
      <c r="S4827" t="s">
        <v>42</v>
      </c>
      <c r="T4827" t="s">
        <v>57</v>
      </c>
      <c r="U4827" s="1" t="s">
        <v>43</v>
      </c>
      <c r="V4827">
        <v>7</v>
      </c>
      <c r="W4827">
        <v>0</v>
      </c>
      <c r="X4827">
        <v>0</v>
      </c>
      <c r="Y4827">
        <v>0</v>
      </c>
      <c r="Z4827">
        <v>3</v>
      </c>
    </row>
    <row r="4828" spans="1:26" x14ac:dyDescent="0.25">
      <c r="A4828">
        <v>107115660</v>
      </c>
      <c r="B4828" t="s">
        <v>96</v>
      </c>
      <c r="C4828" t="s">
        <v>45</v>
      </c>
      <c r="D4828">
        <v>50018682</v>
      </c>
      <c r="E4828">
        <v>50018682</v>
      </c>
      <c r="F4828">
        <v>10.57</v>
      </c>
      <c r="G4828">
        <v>50027472</v>
      </c>
      <c r="H4828">
        <v>0</v>
      </c>
      <c r="I4828">
        <v>2022</v>
      </c>
      <c r="J4828" t="s">
        <v>170</v>
      </c>
      <c r="K4828" t="s">
        <v>60</v>
      </c>
      <c r="L4828" s="127">
        <v>0.56736111111111109</v>
      </c>
      <c r="M4828" t="s">
        <v>40</v>
      </c>
      <c r="N4828" t="s">
        <v>49</v>
      </c>
      <c r="O4828" t="s">
        <v>30</v>
      </c>
      <c r="P4828" t="s">
        <v>31</v>
      </c>
      <c r="Q4828" t="s">
        <v>32</v>
      </c>
      <c r="R4828" t="s">
        <v>61</v>
      </c>
      <c r="S4828" t="s">
        <v>42</v>
      </c>
      <c r="T4828" t="s">
        <v>35</v>
      </c>
      <c r="U4828" s="1" t="s">
        <v>36</v>
      </c>
      <c r="V4828">
        <v>3</v>
      </c>
      <c r="W4828">
        <v>0</v>
      </c>
      <c r="X4828">
        <v>0</v>
      </c>
      <c r="Y4828">
        <v>0</v>
      </c>
      <c r="Z4828">
        <v>0</v>
      </c>
    </row>
    <row r="4829" spans="1:26" x14ac:dyDescent="0.25">
      <c r="A4829">
        <v>107115882</v>
      </c>
      <c r="B4829" t="s">
        <v>78</v>
      </c>
      <c r="C4829" t="s">
        <v>122</v>
      </c>
      <c r="D4829">
        <v>40001518</v>
      </c>
      <c r="E4829">
        <v>40001518</v>
      </c>
      <c r="F4829">
        <v>5.0199999999999996</v>
      </c>
      <c r="G4829">
        <v>40002069</v>
      </c>
      <c r="H4829">
        <v>0.8</v>
      </c>
      <c r="I4829">
        <v>2022</v>
      </c>
      <c r="J4829" t="s">
        <v>170</v>
      </c>
      <c r="K4829" t="s">
        <v>58</v>
      </c>
      <c r="L4829" s="127">
        <v>0.80972222222222223</v>
      </c>
      <c r="M4829" t="s">
        <v>77</v>
      </c>
      <c r="N4829" t="s">
        <v>49</v>
      </c>
      <c r="O4829" t="s">
        <v>30</v>
      </c>
      <c r="P4829" t="s">
        <v>31</v>
      </c>
      <c r="Q4829" t="s">
        <v>41</v>
      </c>
      <c r="R4829" t="s">
        <v>33</v>
      </c>
      <c r="S4829" t="s">
        <v>42</v>
      </c>
      <c r="T4829" t="s">
        <v>74</v>
      </c>
      <c r="U4829" s="1" t="s">
        <v>64</v>
      </c>
      <c r="V4829">
        <v>6</v>
      </c>
      <c r="W4829">
        <v>0</v>
      </c>
      <c r="X4829">
        <v>0</v>
      </c>
      <c r="Y4829">
        <v>4</v>
      </c>
      <c r="Z4829">
        <v>3</v>
      </c>
    </row>
    <row r="4830" spans="1:26" x14ac:dyDescent="0.25">
      <c r="A4830">
        <v>107116116</v>
      </c>
      <c r="B4830" t="s">
        <v>106</v>
      </c>
      <c r="C4830" t="s">
        <v>65</v>
      </c>
      <c r="D4830">
        <v>10000095</v>
      </c>
      <c r="E4830">
        <v>10000095</v>
      </c>
      <c r="F4830">
        <v>28.896999999999998</v>
      </c>
      <c r="G4830">
        <v>40001804</v>
      </c>
      <c r="H4830">
        <v>0.1</v>
      </c>
      <c r="I4830">
        <v>2022</v>
      </c>
      <c r="J4830" t="s">
        <v>170</v>
      </c>
      <c r="K4830" t="s">
        <v>60</v>
      </c>
      <c r="L4830" s="127">
        <v>0.5625</v>
      </c>
      <c r="M4830" t="s">
        <v>28</v>
      </c>
      <c r="N4830" t="s">
        <v>29</v>
      </c>
      <c r="O4830" t="s">
        <v>30</v>
      </c>
      <c r="P4830" t="s">
        <v>54</v>
      </c>
      <c r="Q4830" t="s">
        <v>41</v>
      </c>
      <c r="R4830" t="s">
        <v>33</v>
      </c>
      <c r="S4830" t="s">
        <v>42</v>
      </c>
      <c r="T4830" t="s">
        <v>35</v>
      </c>
      <c r="U4830" s="1" t="s">
        <v>36</v>
      </c>
      <c r="V4830">
        <v>5</v>
      </c>
      <c r="W4830">
        <v>0</v>
      </c>
      <c r="X4830">
        <v>0</v>
      </c>
      <c r="Y4830">
        <v>0</v>
      </c>
      <c r="Z4830">
        <v>0</v>
      </c>
    </row>
    <row r="4831" spans="1:26" x14ac:dyDescent="0.25">
      <c r="A4831">
        <v>107116159</v>
      </c>
      <c r="B4831" t="s">
        <v>86</v>
      </c>
      <c r="C4831" t="s">
        <v>65</v>
      </c>
      <c r="D4831">
        <v>10000026</v>
      </c>
      <c r="E4831">
        <v>10000026</v>
      </c>
      <c r="F4831">
        <v>26.766999999999999</v>
      </c>
      <c r="G4831">
        <v>200385</v>
      </c>
      <c r="H4831">
        <v>0.5</v>
      </c>
      <c r="I4831">
        <v>2022</v>
      </c>
      <c r="J4831" t="s">
        <v>170</v>
      </c>
      <c r="K4831" t="s">
        <v>53</v>
      </c>
      <c r="L4831" s="127">
        <v>0.71111111111111114</v>
      </c>
      <c r="M4831" t="s">
        <v>28</v>
      </c>
      <c r="N4831" t="s">
        <v>49</v>
      </c>
      <c r="O4831" t="s">
        <v>30</v>
      </c>
      <c r="P4831" t="s">
        <v>31</v>
      </c>
      <c r="Q4831" t="s">
        <v>41</v>
      </c>
      <c r="R4831" t="s">
        <v>33</v>
      </c>
      <c r="S4831" t="s">
        <v>42</v>
      </c>
      <c r="T4831" t="s">
        <v>35</v>
      </c>
      <c r="U4831" s="1" t="s">
        <v>36</v>
      </c>
      <c r="V4831">
        <v>2</v>
      </c>
      <c r="W4831">
        <v>0</v>
      </c>
      <c r="X4831">
        <v>0</v>
      </c>
      <c r="Y4831">
        <v>0</v>
      </c>
      <c r="Z4831">
        <v>0</v>
      </c>
    </row>
    <row r="4832" spans="1:26" x14ac:dyDescent="0.25">
      <c r="A4832">
        <v>107116175</v>
      </c>
      <c r="B4832" t="s">
        <v>86</v>
      </c>
      <c r="C4832" t="s">
        <v>65</v>
      </c>
      <c r="D4832">
        <v>10000026</v>
      </c>
      <c r="E4832">
        <v>10000026</v>
      </c>
      <c r="F4832">
        <v>23.744</v>
      </c>
      <c r="G4832">
        <v>200365</v>
      </c>
      <c r="H4832">
        <v>0.5</v>
      </c>
      <c r="I4832">
        <v>2022</v>
      </c>
      <c r="J4832" t="s">
        <v>170</v>
      </c>
      <c r="K4832" t="s">
        <v>53</v>
      </c>
      <c r="L4832" s="127">
        <v>0.81180555555555556</v>
      </c>
      <c r="M4832" t="s">
        <v>28</v>
      </c>
      <c r="N4832" t="s">
        <v>49</v>
      </c>
      <c r="O4832" t="s">
        <v>30</v>
      </c>
      <c r="P4832" t="s">
        <v>31</v>
      </c>
      <c r="Q4832" t="s">
        <v>41</v>
      </c>
      <c r="R4832" t="s">
        <v>33</v>
      </c>
      <c r="S4832" t="s">
        <v>42</v>
      </c>
      <c r="T4832" t="s">
        <v>57</v>
      </c>
      <c r="U4832" s="1" t="s">
        <v>36</v>
      </c>
      <c r="V4832">
        <v>9</v>
      </c>
      <c r="W4832">
        <v>0</v>
      </c>
      <c r="X4832">
        <v>0</v>
      </c>
      <c r="Y4832">
        <v>0</v>
      </c>
      <c r="Z4832">
        <v>0</v>
      </c>
    </row>
    <row r="4833" spans="1:26" x14ac:dyDescent="0.25">
      <c r="A4833">
        <v>107116182</v>
      </c>
      <c r="B4833" t="s">
        <v>86</v>
      </c>
      <c r="C4833" t="s">
        <v>65</v>
      </c>
      <c r="D4833">
        <v>10000026</v>
      </c>
      <c r="E4833">
        <v>10000026</v>
      </c>
      <c r="F4833">
        <v>28.253</v>
      </c>
      <c r="G4833">
        <v>30000280</v>
      </c>
      <c r="H4833">
        <v>6.0000000000000001E-3</v>
      </c>
      <c r="I4833">
        <v>2022</v>
      </c>
      <c r="J4833" t="s">
        <v>170</v>
      </c>
      <c r="K4833" t="s">
        <v>27</v>
      </c>
      <c r="L4833" s="127">
        <v>0.4381944444444445</v>
      </c>
      <c r="M4833" t="s">
        <v>28</v>
      </c>
      <c r="N4833" t="s">
        <v>29</v>
      </c>
      <c r="O4833" t="s">
        <v>30</v>
      </c>
      <c r="P4833" t="s">
        <v>31</v>
      </c>
      <c r="Q4833" t="s">
        <v>41</v>
      </c>
      <c r="R4833" t="s">
        <v>76</v>
      </c>
      <c r="S4833" t="s">
        <v>42</v>
      </c>
      <c r="T4833" t="s">
        <v>35</v>
      </c>
      <c r="U4833" s="1" t="s">
        <v>36</v>
      </c>
      <c r="V4833">
        <v>5</v>
      </c>
      <c r="W4833">
        <v>0</v>
      </c>
      <c r="X4833">
        <v>0</v>
      </c>
      <c r="Y4833">
        <v>0</v>
      </c>
      <c r="Z4833">
        <v>0</v>
      </c>
    </row>
    <row r="4834" spans="1:26" x14ac:dyDescent="0.25">
      <c r="A4834">
        <v>107116195</v>
      </c>
      <c r="B4834" t="s">
        <v>106</v>
      </c>
      <c r="C4834" t="s">
        <v>65</v>
      </c>
      <c r="D4834">
        <v>10000095</v>
      </c>
      <c r="E4834">
        <v>10000095</v>
      </c>
      <c r="F4834">
        <v>16.937000000000001</v>
      </c>
      <c r="G4834">
        <v>200570</v>
      </c>
      <c r="H4834">
        <v>0.9</v>
      </c>
      <c r="I4834">
        <v>2022</v>
      </c>
      <c r="J4834" t="s">
        <v>170</v>
      </c>
      <c r="K4834" t="s">
        <v>55</v>
      </c>
      <c r="L4834" s="127">
        <v>0.85972222222222217</v>
      </c>
      <c r="M4834" t="s">
        <v>28</v>
      </c>
      <c r="N4834" t="s">
        <v>29</v>
      </c>
      <c r="O4834" t="s">
        <v>30</v>
      </c>
      <c r="P4834" t="s">
        <v>31</v>
      </c>
      <c r="Q4834" t="s">
        <v>41</v>
      </c>
      <c r="R4834" t="s">
        <v>33</v>
      </c>
      <c r="S4834" t="s">
        <v>42</v>
      </c>
      <c r="T4834" t="s">
        <v>57</v>
      </c>
      <c r="U4834" s="1" t="s">
        <v>43</v>
      </c>
      <c r="V4834">
        <v>2</v>
      </c>
      <c r="W4834">
        <v>0</v>
      </c>
      <c r="X4834">
        <v>0</v>
      </c>
      <c r="Y4834">
        <v>0</v>
      </c>
      <c r="Z4834">
        <v>2</v>
      </c>
    </row>
    <row r="4835" spans="1:26" x14ac:dyDescent="0.25">
      <c r="A4835">
        <v>107116196</v>
      </c>
      <c r="B4835" t="s">
        <v>86</v>
      </c>
      <c r="C4835" t="s">
        <v>65</v>
      </c>
      <c r="D4835">
        <v>10000026</v>
      </c>
      <c r="E4835">
        <v>10000026</v>
      </c>
      <c r="F4835">
        <v>20.856999999999999</v>
      </c>
      <c r="G4835">
        <v>200330</v>
      </c>
      <c r="H4835">
        <v>0.1</v>
      </c>
      <c r="I4835">
        <v>2022</v>
      </c>
      <c r="J4835" t="s">
        <v>170</v>
      </c>
      <c r="K4835" t="s">
        <v>27</v>
      </c>
      <c r="L4835" s="127">
        <v>0.42152777777777778</v>
      </c>
      <c r="M4835" t="s">
        <v>28</v>
      </c>
      <c r="N4835" t="s">
        <v>29</v>
      </c>
      <c r="O4835" t="s">
        <v>30</v>
      </c>
      <c r="P4835" t="s">
        <v>31</v>
      </c>
      <c r="Q4835" t="s">
        <v>32</v>
      </c>
      <c r="R4835" t="s">
        <v>76</v>
      </c>
      <c r="S4835" t="s">
        <v>34</v>
      </c>
      <c r="T4835" t="s">
        <v>35</v>
      </c>
      <c r="U4835" s="1" t="s">
        <v>116</v>
      </c>
      <c r="V4835">
        <v>0</v>
      </c>
      <c r="W4835">
        <v>0</v>
      </c>
      <c r="X4835">
        <v>0</v>
      </c>
      <c r="Y4835">
        <v>0</v>
      </c>
      <c r="Z4835">
        <v>0</v>
      </c>
    </row>
    <row r="4836" spans="1:26" x14ac:dyDescent="0.25">
      <c r="A4836">
        <v>107116267</v>
      </c>
      <c r="B4836" t="s">
        <v>106</v>
      </c>
      <c r="C4836" t="s">
        <v>65</v>
      </c>
      <c r="D4836">
        <v>10000095</v>
      </c>
      <c r="E4836">
        <v>10000095</v>
      </c>
      <c r="F4836">
        <v>22.282</v>
      </c>
      <c r="G4836">
        <v>200610</v>
      </c>
      <c r="H4836">
        <v>0.2</v>
      </c>
      <c r="I4836">
        <v>2022</v>
      </c>
      <c r="J4836" t="s">
        <v>170</v>
      </c>
      <c r="K4836" t="s">
        <v>27</v>
      </c>
      <c r="L4836" s="127">
        <v>0.9</v>
      </c>
      <c r="M4836" t="s">
        <v>28</v>
      </c>
      <c r="N4836" t="s">
        <v>49</v>
      </c>
      <c r="O4836" t="s">
        <v>30</v>
      </c>
      <c r="P4836" t="s">
        <v>31</v>
      </c>
      <c r="Q4836" t="s">
        <v>41</v>
      </c>
      <c r="R4836" t="s">
        <v>33</v>
      </c>
      <c r="S4836" t="s">
        <v>42</v>
      </c>
      <c r="T4836" t="s">
        <v>57</v>
      </c>
      <c r="U4836" s="1" t="s">
        <v>36</v>
      </c>
      <c r="V4836">
        <v>2</v>
      </c>
      <c r="W4836">
        <v>0</v>
      </c>
      <c r="X4836">
        <v>0</v>
      </c>
      <c r="Y4836">
        <v>0</v>
      </c>
      <c r="Z4836">
        <v>0</v>
      </c>
    </row>
    <row r="4837" spans="1:26" x14ac:dyDescent="0.25">
      <c r="A4837">
        <v>107116272</v>
      </c>
      <c r="B4837" t="s">
        <v>112</v>
      </c>
      <c r="C4837" t="s">
        <v>65</v>
      </c>
      <c r="D4837">
        <v>10000095</v>
      </c>
      <c r="E4837">
        <v>10000095</v>
      </c>
      <c r="F4837">
        <v>7.7519999999999998</v>
      </c>
      <c r="G4837">
        <v>40001709</v>
      </c>
      <c r="H4837">
        <v>9.5000000000000001E-2</v>
      </c>
      <c r="I4837">
        <v>2022</v>
      </c>
      <c r="J4837" t="s">
        <v>170</v>
      </c>
      <c r="K4837" t="s">
        <v>60</v>
      </c>
      <c r="L4837" s="127">
        <v>8.1250000000000003E-2</v>
      </c>
      <c r="M4837" t="s">
        <v>28</v>
      </c>
      <c r="N4837" t="s">
        <v>29</v>
      </c>
      <c r="O4837" t="s">
        <v>30</v>
      </c>
      <c r="P4837" t="s">
        <v>31</v>
      </c>
      <c r="Q4837" t="s">
        <v>41</v>
      </c>
      <c r="R4837" t="s">
        <v>33</v>
      </c>
      <c r="S4837" t="s">
        <v>42</v>
      </c>
      <c r="T4837" t="s">
        <v>57</v>
      </c>
      <c r="U4837" s="1" t="s">
        <v>36</v>
      </c>
      <c r="V4837">
        <v>1</v>
      </c>
      <c r="W4837">
        <v>0</v>
      </c>
      <c r="X4837">
        <v>0</v>
      </c>
      <c r="Y4837">
        <v>0</v>
      </c>
      <c r="Z4837">
        <v>0</v>
      </c>
    </row>
    <row r="4838" spans="1:26" x14ac:dyDescent="0.25">
      <c r="A4838">
        <v>107116303</v>
      </c>
      <c r="B4838" t="s">
        <v>117</v>
      </c>
      <c r="C4838" t="s">
        <v>65</v>
      </c>
      <c r="D4838">
        <v>10000040</v>
      </c>
      <c r="E4838">
        <v>10000040</v>
      </c>
      <c r="F4838">
        <v>12.898</v>
      </c>
      <c r="G4838">
        <v>10000077</v>
      </c>
      <c r="H4838">
        <v>8.0000000000000002E-3</v>
      </c>
      <c r="I4838">
        <v>2022</v>
      </c>
      <c r="J4838" t="s">
        <v>170</v>
      </c>
      <c r="K4838" t="s">
        <v>53</v>
      </c>
      <c r="L4838" s="127">
        <v>0.42291666666666666</v>
      </c>
      <c r="M4838" t="s">
        <v>28</v>
      </c>
      <c r="N4838" t="s">
        <v>49</v>
      </c>
      <c r="O4838" t="s">
        <v>30</v>
      </c>
      <c r="P4838" t="s">
        <v>31</v>
      </c>
      <c r="Q4838" t="s">
        <v>41</v>
      </c>
      <c r="R4838" t="s">
        <v>71</v>
      </c>
      <c r="S4838" t="s">
        <v>42</v>
      </c>
      <c r="T4838" t="s">
        <v>35</v>
      </c>
      <c r="U4838" s="1" t="s">
        <v>36</v>
      </c>
      <c r="V4838">
        <v>2</v>
      </c>
      <c r="W4838">
        <v>0</v>
      </c>
      <c r="X4838">
        <v>0</v>
      </c>
      <c r="Y4838">
        <v>0</v>
      </c>
      <c r="Z4838">
        <v>0</v>
      </c>
    </row>
    <row r="4839" spans="1:26" x14ac:dyDescent="0.25">
      <c r="A4839">
        <v>107116313</v>
      </c>
      <c r="B4839" t="s">
        <v>25</v>
      </c>
      <c r="C4839" t="s">
        <v>65</v>
      </c>
      <c r="D4839">
        <v>10000040</v>
      </c>
      <c r="E4839">
        <v>10000040</v>
      </c>
      <c r="F4839">
        <v>24.408999999999999</v>
      </c>
      <c r="G4839">
        <v>203060</v>
      </c>
      <c r="H4839">
        <v>1</v>
      </c>
      <c r="I4839">
        <v>2022</v>
      </c>
      <c r="J4839" t="s">
        <v>170</v>
      </c>
      <c r="K4839" t="s">
        <v>53</v>
      </c>
      <c r="L4839" s="127">
        <v>0.53819444444444442</v>
      </c>
      <c r="M4839" t="s">
        <v>28</v>
      </c>
      <c r="N4839" t="s">
        <v>49</v>
      </c>
      <c r="O4839" t="s">
        <v>30</v>
      </c>
      <c r="P4839" t="s">
        <v>54</v>
      </c>
      <c r="Q4839" t="s">
        <v>41</v>
      </c>
      <c r="R4839" t="s">
        <v>33</v>
      </c>
      <c r="S4839" t="s">
        <v>42</v>
      </c>
      <c r="T4839" t="s">
        <v>35</v>
      </c>
      <c r="U4839" s="1" t="s">
        <v>36</v>
      </c>
      <c r="V4839">
        <v>1</v>
      </c>
      <c r="W4839">
        <v>0</v>
      </c>
      <c r="X4839">
        <v>0</v>
      </c>
      <c r="Y4839">
        <v>0</v>
      </c>
      <c r="Z4839">
        <v>0</v>
      </c>
    </row>
    <row r="4840" spans="1:26" x14ac:dyDescent="0.25">
      <c r="A4840">
        <v>107116398</v>
      </c>
      <c r="B4840" t="s">
        <v>112</v>
      </c>
      <c r="C4840" t="s">
        <v>65</v>
      </c>
      <c r="D4840">
        <v>10000095</v>
      </c>
      <c r="E4840">
        <v>10000095</v>
      </c>
      <c r="F4840">
        <v>0.57299999999999995</v>
      </c>
      <c r="G4840">
        <v>200700</v>
      </c>
      <c r="H4840">
        <v>0.1</v>
      </c>
      <c r="I4840">
        <v>2022</v>
      </c>
      <c r="J4840" t="s">
        <v>170</v>
      </c>
      <c r="K4840" t="s">
        <v>39</v>
      </c>
      <c r="L4840" s="127">
        <v>0.77222222222222225</v>
      </c>
      <c r="M4840" t="s">
        <v>28</v>
      </c>
      <c r="N4840" t="s">
        <v>29</v>
      </c>
      <c r="O4840" t="s">
        <v>30</v>
      </c>
      <c r="P4840" t="s">
        <v>31</v>
      </c>
      <c r="Q4840" t="s">
        <v>41</v>
      </c>
      <c r="R4840" t="s">
        <v>33</v>
      </c>
      <c r="S4840" t="s">
        <v>42</v>
      </c>
      <c r="T4840" t="s">
        <v>57</v>
      </c>
      <c r="U4840" s="1" t="s">
        <v>36</v>
      </c>
      <c r="V4840">
        <v>1</v>
      </c>
      <c r="W4840">
        <v>0</v>
      </c>
      <c r="X4840">
        <v>0</v>
      </c>
      <c r="Y4840">
        <v>0</v>
      </c>
      <c r="Z4840">
        <v>0</v>
      </c>
    </row>
    <row r="4841" spans="1:26" x14ac:dyDescent="0.25">
      <c r="A4841">
        <v>107116403</v>
      </c>
      <c r="B4841" t="s">
        <v>81</v>
      </c>
      <c r="C4841" t="s">
        <v>65</v>
      </c>
      <c r="D4841">
        <v>10000485</v>
      </c>
      <c r="E4841">
        <v>10800485</v>
      </c>
      <c r="F4841">
        <v>26.484000000000002</v>
      </c>
      <c r="G4841">
        <v>30000016</v>
      </c>
      <c r="H4841">
        <v>0.1</v>
      </c>
      <c r="I4841">
        <v>2022</v>
      </c>
      <c r="J4841" t="s">
        <v>170</v>
      </c>
      <c r="K4841" t="s">
        <v>39</v>
      </c>
      <c r="L4841" s="127">
        <v>0.75902777777777775</v>
      </c>
      <c r="M4841" t="s">
        <v>28</v>
      </c>
      <c r="N4841" t="s">
        <v>49</v>
      </c>
      <c r="O4841" t="s">
        <v>30</v>
      </c>
      <c r="P4841" t="s">
        <v>31</v>
      </c>
      <c r="Q4841" t="s">
        <v>41</v>
      </c>
      <c r="R4841" t="s">
        <v>33</v>
      </c>
      <c r="S4841" t="s">
        <v>42</v>
      </c>
      <c r="T4841" t="s">
        <v>52</v>
      </c>
      <c r="U4841" s="1" t="s">
        <v>36</v>
      </c>
      <c r="V4841">
        <v>4</v>
      </c>
      <c r="W4841">
        <v>0</v>
      </c>
      <c r="X4841">
        <v>0</v>
      </c>
      <c r="Y4841">
        <v>0</v>
      </c>
      <c r="Z4841">
        <v>0</v>
      </c>
    </row>
    <row r="4842" spans="1:26" x14ac:dyDescent="0.25">
      <c r="A4842">
        <v>107116440</v>
      </c>
      <c r="B4842" t="s">
        <v>86</v>
      </c>
      <c r="C4842" t="s">
        <v>65</v>
      </c>
      <c r="D4842">
        <v>10000026</v>
      </c>
      <c r="E4842">
        <v>10000026</v>
      </c>
      <c r="F4842">
        <v>25.038</v>
      </c>
      <c r="G4842">
        <v>30000146</v>
      </c>
      <c r="H4842">
        <v>0.1</v>
      </c>
      <c r="I4842">
        <v>2022</v>
      </c>
      <c r="J4842" t="s">
        <v>170</v>
      </c>
      <c r="K4842" t="s">
        <v>53</v>
      </c>
      <c r="L4842" s="127">
        <v>0.3298611111111111</v>
      </c>
      <c r="M4842" t="s">
        <v>28</v>
      </c>
      <c r="N4842" t="s">
        <v>49</v>
      </c>
      <c r="O4842" t="s">
        <v>30</v>
      </c>
      <c r="P4842" t="s">
        <v>31</v>
      </c>
      <c r="Q4842" t="s">
        <v>41</v>
      </c>
      <c r="R4842" t="s">
        <v>33</v>
      </c>
      <c r="S4842" t="s">
        <v>42</v>
      </c>
      <c r="T4842" t="s">
        <v>35</v>
      </c>
      <c r="U4842" s="1" t="s">
        <v>36</v>
      </c>
      <c r="V4842">
        <v>2</v>
      </c>
      <c r="W4842">
        <v>0</v>
      </c>
      <c r="X4842">
        <v>0</v>
      </c>
      <c r="Y4842">
        <v>0</v>
      </c>
      <c r="Z4842">
        <v>0</v>
      </c>
    </row>
    <row r="4843" spans="1:26" x14ac:dyDescent="0.25">
      <c r="A4843">
        <v>107116473</v>
      </c>
      <c r="B4843" t="s">
        <v>25</v>
      </c>
      <c r="C4843" t="s">
        <v>65</v>
      </c>
      <c r="D4843">
        <v>10000440</v>
      </c>
      <c r="E4843">
        <v>10000440</v>
      </c>
      <c r="F4843">
        <v>3.1680000000000001</v>
      </c>
      <c r="G4843">
        <v>50014055</v>
      </c>
      <c r="H4843">
        <v>6.3E-2</v>
      </c>
      <c r="I4843">
        <v>2022</v>
      </c>
      <c r="J4843" t="s">
        <v>170</v>
      </c>
      <c r="K4843" t="s">
        <v>53</v>
      </c>
      <c r="L4843" s="127">
        <v>0.87569444444444444</v>
      </c>
      <c r="M4843" t="s">
        <v>28</v>
      </c>
      <c r="N4843" t="s">
        <v>49</v>
      </c>
      <c r="O4843" t="s">
        <v>30</v>
      </c>
      <c r="P4843" t="s">
        <v>54</v>
      </c>
      <c r="Q4843" t="s">
        <v>41</v>
      </c>
      <c r="R4843" t="s">
        <v>95</v>
      </c>
      <c r="S4843" t="s">
        <v>42</v>
      </c>
      <c r="T4843" t="s">
        <v>57</v>
      </c>
      <c r="U4843" s="1" t="s">
        <v>36</v>
      </c>
      <c r="V4843">
        <v>3</v>
      </c>
      <c r="W4843">
        <v>0</v>
      </c>
      <c r="X4843">
        <v>0</v>
      </c>
      <c r="Y4843">
        <v>0</v>
      </c>
      <c r="Z4843">
        <v>0</v>
      </c>
    </row>
    <row r="4844" spans="1:26" x14ac:dyDescent="0.25">
      <c r="A4844">
        <v>107116615</v>
      </c>
      <c r="B4844" t="s">
        <v>37</v>
      </c>
      <c r="C4844" t="s">
        <v>45</v>
      </c>
      <c r="D4844">
        <v>50017906</v>
      </c>
      <c r="E4844">
        <v>40001493</v>
      </c>
      <c r="F4844">
        <v>2.4009999999999998</v>
      </c>
      <c r="G4844">
        <v>50024296</v>
      </c>
      <c r="H4844">
        <v>0</v>
      </c>
      <c r="I4844">
        <v>2022</v>
      </c>
      <c r="J4844" t="s">
        <v>167</v>
      </c>
      <c r="K4844" t="s">
        <v>53</v>
      </c>
      <c r="L4844" s="127">
        <v>0.35000000000000003</v>
      </c>
      <c r="M4844" t="s">
        <v>28</v>
      </c>
      <c r="N4844" t="s">
        <v>49</v>
      </c>
      <c r="O4844" t="s">
        <v>30</v>
      </c>
      <c r="P4844" t="s">
        <v>54</v>
      </c>
      <c r="Q4844" t="s">
        <v>41</v>
      </c>
      <c r="R4844" t="s">
        <v>33</v>
      </c>
      <c r="S4844" t="s">
        <v>42</v>
      </c>
      <c r="T4844" t="s">
        <v>35</v>
      </c>
      <c r="U4844" s="1" t="s">
        <v>43</v>
      </c>
      <c r="V4844">
        <v>3</v>
      </c>
      <c r="W4844">
        <v>0</v>
      </c>
      <c r="X4844">
        <v>0</v>
      </c>
      <c r="Y4844">
        <v>0</v>
      </c>
      <c r="Z4844">
        <v>1</v>
      </c>
    </row>
    <row r="4845" spans="1:26" x14ac:dyDescent="0.25">
      <c r="A4845">
        <v>107116770</v>
      </c>
      <c r="B4845" t="s">
        <v>81</v>
      </c>
      <c r="C4845" t="s">
        <v>45</v>
      </c>
      <c r="D4845">
        <v>50020528</v>
      </c>
      <c r="E4845">
        <v>40003815</v>
      </c>
      <c r="F4845">
        <v>1.7470000000000001</v>
      </c>
      <c r="G4845">
        <v>50009929</v>
      </c>
      <c r="H4845">
        <v>3.7999999999999999E-2</v>
      </c>
      <c r="I4845">
        <v>2022</v>
      </c>
      <c r="J4845" t="s">
        <v>170</v>
      </c>
      <c r="K4845" t="s">
        <v>48</v>
      </c>
      <c r="L4845" s="127">
        <v>0.5493055555555556</v>
      </c>
      <c r="M4845" t="s">
        <v>28</v>
      </c>
      <c r="N4845" t="s">
        <v>49</v>
      </c>
      <c r="O4845" t="s">
        <v>30</v>
      </c>
      <c r="P4845" t="s">
        <v>54</v>
      </c>
      <c r="Q4845" t="s">
        <v>41</v>
      </c>
      <c r="R4845" t="s">
        <v>33</v>
      </c>
      <c r="S4845" t="s">
        <v>42</v>
      </c>
      <c r="T4845" t="s">
        <v>35</v>
      </c>
      <c r="U4845" s="1" t="s">
        <v>43</v>
      </c>
      <c r="V4845">
        <v>2</v>
      </c>
      <c r="W4845">
        <v>0</v>
      </c>
      <c r="X4845">
        <v>0</v>
      </c>
      <c r="Y4845">
        <v>0</v>
      </c>
      <c r="Z4845">
        <v>1</v>
      </c>
    </row>
    <row r="4846" spans="1:26" x14ac:dyDescent="0.25">
      <c r="A4846">
        <v>107116946</v>
      </c>
      <c r="B4846" t="s">
        <v>107</v>
      </c>
      <c r="C4846" t="s">
        <v>67</v>
      </c>
      <c r="D4846">
        <v>30000273</v>
      </c>
      <c r="E4846">
        <v>30000273</v>
      </c>
      <c r="F4846">
        <v>6.5720000000000001</v>
      </c>
      <c r="G4846">
        <v>50021532</v>
      </c>
      <c r="H4846">
        <v>3.7999999999999999E-2</v>
      </c>
      <c r="I4846">
        <v>2022</v>
      </c>
      <c r="J4846" t="s">
        <v>170</v>
      </c>
      <c r="K4846" t="s">
        <v>48</v>
      </c>
      <c r="L4846" s="127">
        <v>0.4597222222222222</v>
      </c>
      <c r="M4846" t="s">
        <v>77</v>
      </c>
      <c r="N4846" t="s">
        <v>49</v>
      </c>
      <c r="O4846" t="s">
        <v>30</v>
      </c>
      <c r="P4846" t="s">
        <v>54</v>
      </c>
      <c r="Q4846" t="s">
        <v>41</v>
      </c>
      <c r="R4846" t="s">
        <v>61</v>
      </c>
      <c r="S4846" t="s">
        <v>42</v>
      </c>
      <c r="T4846" t="s">
        <v>35</v>
      </c>
      <c r="U4846" s="1" t="s">
        <v>36</v>
      </c>
      <c r="V4846">
        <v>2</v>
      </c>
      <c r="W4846">
        <v>0</v>
      </c>
      <c r="X4846">
        <v>0</v>
      </c>
      <c r="Y4846">
        <v>0</v>
      </c>
      <c r="Z4846">
        <v>0</v>
      </c>
    </row>
    <row r="4847" spans="1:26" x14ac:dyDescent="0.25">
      <c r="A4847">
        <v>107116969</v>
      </c>
      <c r="B4847" t="s">
        <v>25</v>
      </c>
      <c r="C4847" t="s">
        <v>45</v>
      </c>
      <c r="F4847">
        <v>999.99900000000002</v>
      </c>
      <c r="G4847">
        <v>50004906</v>
      </c>
      <c r="H4847">
        <v>5.7000000000000002E-2</v>
      </c>
      <c r="I4847">
        <v>2022</v>
      </c>
      <c r="J4847" t="s">
        <v>170</v>
      </c>
      <c r="K4847" t="s">
        <v>39</v>
      </c>
      <c r="L4847" s="127">
        <v>0.32430555555555557</v>
      </c>
      <c r="M4847" t="s">
        <v>28</v>
      </c>
      <c r="N4847" t="s">
        <v>49</v>
      </c>
      <c r="P4847" t="s">
        <v>31</v>
      </c>
      <c r="Q4847" t="s">
        <v>41</v>
      </c>
      <c r="R4847" t="s">
        <v>33</v>
      </c>
      <c r="S4847" t="s">
        <v>42</v>
      </c>
      <c r="T4847" t="s">
        <v>35</v>
      </c>
      <c r="U4847" s="1" t="s">
        <v>36</v>
      </c>
      <c r="V4847">
        <v>2</v>
      </c>
      <c r="W4847">
        <v>0</v>
      </c>
      <c r="X4847">
        <v>0</v>
      </c>
      <c r="Y4847">
        <v>0</v>
      </c>
      <c r="Z4847">
        <v>0</v>
      </c>
    </row>
    <row r="4848" spans="1:26" x14ac:dyDescent="0.25">
      <c r="A4848">
        <v>107116998</v>
      </c>
      <c r="B4848" t="s">
        <v>117</v>
      </c>
      <c r="C4848" t="s">
        <v>45</v>
      </c>
      <c r="D4848">
        <v>50003816</v>
      </c>
      <c r="E4848">
        <v>40002321</v>
      </c>
      <c r="F4848">
        <v>1.7070000000000001</v>
      </c>
      <c r="G4848">
        <v>50009209</v>
      </c>
      <c r="H4848">
        <v>0</v>
      </c>
      <c r="I4848">
        <v>2022</v>
      </c>
      <c r="J4848" t="s">
        <v>170</v>
      </c>
      <c r="K4848" t="s">
        <v>53</v>
      </c>
      <c r="L4848" s="127">
        <v>0.32291666666666669</v>
      </c>
      <c r="M4848" t="s">
        <v>28</v>
      </c>
      <c r="N4848" t="s">
        <v>29</v>
      </c>
      <c r="O4848" t="s">
        <v>30</v>
      </c>
      <c r="P4848" t="s">
        <v>54</v>
      </c>
      <c r="Q4848" t="s">
        <v>41</v>
      </c>
      <c r="R4848" t="s">
        <v>50</v>
      </c>
      <c r="S4848" t="s">
        <v>42</v>
      </c>
      <c r="T4848" t="s">
        <v>35</v>
      </c>
      <c r="U4848" s="1" t="s">
        <v>36</v>
      </c>
      <c r="V4848">
        <v>4</v>
      </c>
      <c r="W4848">
        <v>0</v>
      </c>
      <c r="X4848">
        <v>0</v>
      </c>
      <c r="Y4848">
        <v>0</v>
      </c>
      <c r="Z4848">
        <v>0</v>
      </c>
    </row>
    <row r="4849" spans="1:26" x14ac:dyDescent="0.25">
      <c r="A4849">
        <v>107117081</v>
      </c>
      <c r="B4849" t="s">
        <v>81</v>
      </c>
      <c r="C4849" t="s">
        <v>45</v>
      </c>
      <c r="D4849">
        <v>50011776</v>
      </c>
      <c r="E4849">
        <v>40002136</v>
      </c>
      <c r="F4849">
        <v>0.83299999999999996</v>
      </c>
      <c r="G4849">
        <v>10000077</v>
      </c>
      <c r="H4849">
        <v>0</v>
      </c>
      <c r="I4849">
        <v>2022</v>
      </c>
      <c r="J4849" t="s">
        <v>170</v>
      </c>
      <c r="K4849" t="s">
        <v>27</v>
      </c>
      <c r="L4849" s="127">
        <v>0.69513888888888886</v>
      </c>
      <c r="M4849" t="s">
        <v>28</v>
      </c>
      <c r="N4849" t="s">
        <v>29</v>
      </c>
      <c r="P4849" t="s">
        <v>54</v>
      </c>
      <c r="Q4849" t="s">
        <v>41</v>
      </c>
      <c r="R4849" t="s">
        <v>61</v>
      </c>
      <c r="S4849" t="s">
        <v>42</v>
      </c>
      <c r="T4849" t="s">
        <v>35</v>
      </c>
      <c r="U4849" s="1" t="s">
        <v>36</v>
      </c>
      <c r="V4849">
        <v>2</v>
      </c>
      <c r="W4849">
        <v>0</v>
      </c>
      <c r="X4849">
        <v>0</v>
      </c>
      <c r="Y4849">
        <v>0</v>
      </c>
      <c r="Z4849">
        <v>0</v>
      </c>
    </row>
    <row r="4850" spans="1:26" x14ac:dyDescent="0.25">
      <c r="A4850">
        <v>107117173</v>
      </c>
      <c r="B4850" t="s">
        <v>143</v>
      </c>
      <c r="C4850" t="s">
        <v>122</v>
      </c>
      <c r="D4850">
        <v>40001195</v>
      </c>
      <c r="E4850">
        <v>40001195</v>
      </c>
      <c r="F4850">
        <v>999.99900000000002</v>
      </c>
      <c r="G4850">
        <v>40001249</v>
      </c>
      <c r="H4850">
        <v>0.1</v>
      </c>
      <c r="I4850">
        <v>2022</v>
      </c>
      <c r="J4850" t="s">
        <v>170</v>
      </c>
      <c r="K4850" t="s">
        <v>39</v>
      </c>
      <c r="L4850" s="127">
        <v>0.62013888888888891</v>
      </c>
      <c r="M4850" t="s">
        <v>92</v>
      </c>
      <c r="Q4850" t="s">
        <v>41</v>
      </c>
      <c r="R4850" t="s">
        <v>33</v>
      </c>
      <c r="S4850" t="s">
        <v>42</v>
      </c>
      <c r="T4850" t="s">
        <v>35</v>
      </c>
      <c r="U4850" s="1" t="s">
        <v>36</v>
      </c>
      <c r="V4850">
        <v>9</v>
      </c>
      <c r="W4850">
        <v>0</v>
      </c>
      <c r="X4850">
        <v>0</v>
      </c>
      <c r="Y4850">
        <v>0</v>
      </c>
      <c r="Z4850">
        <v>0</v>
      </c>
    </row>
    <row r="4851" spans="1:26" x14ac:dyDescent="0.25">
      <c r="A4851">
        <v>107117192</v>
      </c>
      <c r="B4851" t="s">
        <v>106</v>
      </c>
      <c r="C4851" t="s">
        <v>65</v>
      </c>
      <c r="D4851">
        <v>10000095</v>
      </c>
      <c r="E4851">
        <v>10000095</v>
      </c>
      <c r="F4851">
        <v>24.568000000000001</v>
      </c>
      <c r="G4851">
        <v>30000082</v>
      </c>
      <c r="H4851">
        <v>2</v>
      </c>
      <c r="I4851">
        <v>2022</v>
      </c>
      <c r="J4851" t="s">
        <v>170</v>
      </c>
      <c r="K4851" t="s">
        <v>60</v>
      </c>
      <c r="L4851" s="127">
        <v>6.6666666666666666E-2</v>
      </c>
      <c r="M4851" t="s">
        <v>28</v>
      </c>
      <c r="N4851" t="s">
        <v>29</v>
      </c>
      <c r="O4851" t="s">
        <v>30</v>
      </c>
      <c r="P4851" t="s">
        <v>54</v>
      </c>
      <c r="Q4851" t="s">
        <v>41</v>
      </c>
      <c r="R4851" t="s">
        <v>33</v>
      </c>
      <c r="S4851" t="s">
        <v>42</v>
      </c>
      <c r="T4851" t="s">
        <v>57</v>
      </c>
      <c r="U4851" s="1" t="s">
        <v>43</v>
      </c>
      <c r="V4851">
        <v>1</v>
      </c>
      <c r="W4851">
        <v>0</v>
      </c>
      <c r="X4851">
        <v>0</v>
      </c>
      <c r="Y4851">
        <v>0</v>
      </c>
      <c r="Z4851">
        <v>1</v>
      </c>
    </row>
    <row r="4852" spans="1:26" x14ac:dyDescent="0.25">
      <c r="A4852">
        <v>107117251</v>
      </c>
      <c r="B4852" t="s">
        <v>86</v>
      </c>
      <c r="C4852" t="s">
        <v>65</v>
      </c>
      <c r="D4852">
        <v>10000026</v>
      </c>
      <c r="E4852">
        <v>10000026</v>
      </c>
      <c r="F4852">
        <v>26.765999999999998</v>
      </c>
      <c r="G4852">
        <v>200400</v>
      </c>
      <c r="H4852">
        <v>1</v>
      </c>
      <c r="I4852">
        <v>2022</v>
      </c>
      <c r="J4852" t="s">
        <v>170</v>
      </c>
      <c r="K4852" t="s">
        <v>48</v>
      </c>
      <c r="L4852" s="127">
        <v>0.53819444444444442</v>
      </c>
      <c r="M4852" t="s">
        <v>28</v>
      </c>
      <c r="N4852" t="s">
        <v>49</v>
      </c>
      <c r="O4852" t="s">
        <v>30</v>
      </c>
      <c r="P4852" t="s">
        <v>31</v>
      </c>
      <c r="Q4852" t="s">
        <v>41</v>
      </c>
      <c r="R4852" t="s">
        <v>33</v>
      </c>
      <c r="S4852" t="s">
        <v>42</v>
      </c>
      <c r="T4852" t="s">
        <v>35</v>
      </c>
      <c r="U4852" s="1" t="s">
        <v>43</v>
      </c>
      <c r="V4852">
        <v>1</v>
      </c>
      <c r="W4852">
        <v>0</v>
      </c>
      <c r="X4852">
        <v>0</v>
      </c>
      <c r="Y4852">
        <v>0</v>
      </c>
      <c r="Z4852">
        <v>1</v>
      </c>
    </row>
    <row r="4853" spans="1:26" x14ac:dyDescent="0.25">
      <c r="A4853">
        <v>107117252</v>
      </c>
      <c r="B4853" t="s">
        <v>25</v>
      </c>
      <c r="C4853" t="s">
        <v>65</v>
      </c>
      <c r="D4853">
        <v>10000040</v>
      </c>
      <c r="E4853">
        <v>10000040</v>
      </c>
      <c r="F4853">
        <v>999.99900000000002</v>
      </c>
      <c r="G4853">
        <v>10000440</v>
      </c>
      <c r="H4853">
        <v>0.1</v>
      </c>
      <c r="I4853">
        <v>2022</v>
      </c>
      <c r="J4853" t="s">
        <v>170</v>
      </c>
      <c r="K4853" t="s">
        <v>48</v>
      </c>
      <c r="L4853" s="127">
        <v>0.51874999999999993</v>
      </c>
      <c r="M4853" t="s">
        <v>28</v>
      </c>
      <c r="N4853" t="s">
        <v>29</v>
      </c>
      <c r="O4853" t="s">
        <v>30</v>
      </c>
      <c r="P4853" t="s">
        <v>31</v>
      </c>
      <c r="Q4853" t="s">
        <v>41</v>
      </c>
      <c r="R4853" t="s">
        <v>33</v>
      </c>
      <c r="S4853" t="s">
        <v>42</v>
      </c>
      <c r="T4853" t="s">
        <v>35</v>
      </c>
      <c r="U4853" s="1" t="s">
        <v>36</v>
      </c>
      <c r="V4853">
        <v>2</v>
      </c>
      <c r="W4853">
        <v>0</v>
      </c>
      <c r="X4853">
        <v>0</v>
      </c>
      <c r="Y4853">
        <v>0</v>
      </c>
      <c r="Z4853">
        <v>0</v>
      </c>
    </row>
    <row r="4854" spans="1:26" x14ac:dyDescent="0.25">
      <c r="A4854">
        <v>107117282</v>
      </c>
      <c r="B4854" t="s">
        <v>86</v>
      </c>
      <c r="C4854" t="s">
        <v>65</v>
      </c>
      <c r="D4854">
        <v>10000026</v>
      </c>
      <c r="E4854">
        <v>10000026</v>
      </c>
      <c r="F4854">
        <v>25.765999999999998</v>
      </c>
      <c r="G4854">
        <v>200390</v>
      </c>
      <c r="H4854">
        <v>1</v>
      </c>
      <c r="I4854">
        <v>2022</v>
      </c>
      <c r="J4854" t="s">
        <v>170</v>
      </c>
      <c r="K4854" t="s">
        <v>48</v>
      </c>
      <c r="L4854" s="127">
        <v>0.7597222222222223</v>
      </c>
      <c r="M4854" t="s">
        <v>28</v>
      </c>
      <c r="N4854" t="s">
        <v>49</v>
      </c>
      <c r="O4854" t="s">
        <v>30</v>
      </c>
      <c r="P4854" t="s">
        <v>31</v>
      </c>
      <c r="Q4854" t="s">
        <v>41</v>
      </c>
      <c r="R4854" t="s">
        <v>33</v>
      </c>
      <c r="S4854" t="s">
        <v>42</v>
      </c>
      <c r="T4854" t="s">
        <v>35</v>
      </c>
      <c r="U4854" s="1" t="s">
        <v>36</v>
      </c>
      <c r="V4854">
        <v>1</v>
      </c>
      <c r="W4854">
        <v>0</v>
      </c>
      <c r="X4854">
        <v>0</v>
      </c>
      <c r="Y4854">
        <v>0</v>
      </c>
      <c r="Z4854">
        <v>0</v>
      </c>
    </row>
    <row r="4855" spans="1:26" x14ac:dyDescent="0.25">
      <c r="A4855">
        <v>107117286</v>
      </c>
      <c r="B4855" t="s">
        <v>108</v>
      </c>
      <c r="C4855" t="s">
        <v>38</v>
      </c>
      <c r="D4855">
        <v>20000421</v>
      </c>
      <c r="E4855">
        <v>20000421</v>
      </c>
      <c r="F4855">
        <v>28.645</v>
      </c>
      <c r="G4855">
        <v>40002145</v>
      </c>
      <c r="H4855">
        <v>2</v>
      </c>
      <c r="I4855">
        <v>2022</v>
      </c>
      <c r="J4855" t="s">
        <v>170</v>
      </c>
      <c r="K4855" t="s">
        <v>48</v>
      </c>
      <c r="L4855" s="127">
        <v>0.41875000000000001</v>
      </c>
      <c r="M4855" t="s">
        <v>77</v>
      </c>
      <c r="N4855" t="s">
        <v>49</v>
      </c>
      <c r="O4855" t="s">
        <v>30</v>
      </c>
      <c r="P4855" t="s">
        <v>31</v>
      </c>
      <c r="Q4855" t="s">
        <v>41</v>
      </c>
      <c r="R4855" t="s">
        <v>99</v>
      </c>
      <c r="S4855" t="s">
        <v>42</v>
      </c>
      <c r="T4855" t="s">
        <v>35</v>
      </c>
      <c r="U4855" s="1" t="s">
        <v>36</v>
      </c>
      <c r="V4855">
        <v>2</v>
      </c>
      <c r="W4855">
        <v>0</v>
      </c>
      <c r="X4855">
        <v>0</v>
      </c>
      <c r="Y4855">
        <v>0</v>
      </c>
      <c r="Z4855">
        <v>0</v>
      </c>
    </row>
    <row r="4856" spans="1:26" x14ac:dyDescent="0.25">
      <c r="A4856">
        <v>107117297</v>
      </c>
      <c r="B4856" t="s">
        <v>81</v>
      </c>
      <c r="C4856" t="s">
        <v>65</v>
      </c>
      <c r="D4856">
        <v>10000485</v>
      </c>
      <c r="E4856">
        <v>10800485</v>
      </c>
      <c r="F4856">
        <v>28.509</v>
      </c>
      <c r="G4856">
        <v>50025426</v>
      </c>
      <c r="H4856">
        <v>0.5</v>
      </c>
      <c r="I4856">
        <v>2022</v>
      </c>
      <c r="J4856" t="s">
        <v>170</v>
      </c>
      <c r="K4856" t="s">
        <v>27</v>
      </c>
      <c r="L4856" s="127">
        <v>0.83333333333333337</v>
      </c>
      <c r="M4856" t="s">
        <v>28</v>
      </c>
      <c r="N4856" t="s">
        <v>49</v>
      </c>
      <c r="O4856" t="s">
        <v>30</v>
      </c>
      <c r="P4856" t="s">
        <v>54</v>
      </c>
      <c r="Q4856" t="s">
        <v>41</v>
      </c>
      <c r="R4856" t="s">
        <v>33</v>
      </c>
      <c r="S4856" t="s">
        <v>42</v>
      </c>
      <c r="T4856" t="s">
        <v>57</v>
      </c>
      <c r="U4856" s="1" t="s">
        <v>36</v>
      </c>
      <c r="V4856">
        <v>2</v>
      </c>
      <c r="W4856">
        <v>0</v>
      </c>
      <c r="X4856">
        <v>0</v>
      </c>
      <c r="Y4856">
        <v>0</v>
      </c>
      <c r="Z4856">
        <v>0</v>
      </c>
    </row>
    <row r="4857" spans="1:26" x14ac:dyDescent="0.25">
      <c r="A4857">
        <v>107117335</v>
      </c>
      <c r="B4857" t="s">
        <v>112</v>
      </c>
      <c r="C4857" t="s">
        <v>65</v>
      </c>
      <c r="D4857">
        <v>10000095</v>
      </c>
      <c r="E4857">
        <v>10000095</v>
      </c>
      <c r="F4857">
        <v>0.57299999999999995</v>
      </c>
      <c r="G4857">
        <v>200700</v>
      </c>
      <c r="H4857">
        <v>0.1</v>
      </c>
      <c r="I4857">
        <v>2022</v>
      </c>
      <c r="J4857" t="s">
        <v>170</v>
      </c>
      <c r="K4857" t="s">
        <v>39</v>
      </c>
      <c r="L4857" s="127">
        <v>0.77777777777777779</v>
      </c>
      <c r="M4857" t="s">
        <v>28</v>
      </c>
      <c r="N4857" t="s">
        <v>29</v>
      </c>
      <c r="O4857" t="s">
        <v>30</v>
      </c>
      <c r="P4857" t="s">
        <v>31</v>
      </c>
      <c r="Q4857" t="s">
        <v>41</v>
      </c>
      <c r="R4857" t="s">
        <v>33</v>
      </c>
      <c r="S4857" t="s">
        <v>42</v>
      </c>
      <c r="T4857" t="s">
        <v>57</v>
      </c>
      <c r="U4857" s="1" t="s">
        <v>116</v>
      </c>
      <c r="V4857">
        <v>0</v>
      </c>
      <c r="W4857">
        <v>0</v>
      </c>
      <c r="X4857">
        <v>0</v>
      </c>
      <c r="Y4857">
        <v>0</v>
      </c>
      <c r="Z4857">
        <v>0</v>
      </c>
    </row>
    <row r="4858" spans="1:26" x14ac:dyDescent="0.25">
      <c r="A4858">
        <v>107117368</v>
      </c>
      <c r="B4858" t="s">
        <v>81</v>
      </c>
      <c r="C4858" t="s">
        <v>65</v>
      </c>
      <c r="D4858">
        <v>10000485</v>
      </c>
      <c r="E4858">
        <v>10800485</v>
      </c>
      <c r="F4858">
        <v>31.707999999999998</v>
      </c>
      <c r="G4858">
        <v>20000521</v>
      </c>
      <c r="H4858">
        <v>1</v>
      </c>
      <c r="I4858">
        <v>2022</v>
      </c>
      <c r="J4858" t="s">
        <v>170</v>
      </c>
      <c r="K4858" t="s">
        <v>48</v>
      </c>
      <c r="L4858" s="127">
        <v>0.62777777777777777</v>
      </c>
      <c r="M4858" t="s">
        <v>28</v>
      </c>
      <c r="N4858" t="s">
        <v>49</v>
      </c>
      <c r="O4858" t="s">
        <v>30</v>
      </c>
      <c r="P4858" t="s">
        <v>31</v>
      </c>
      <c r="Q4858" t="s">
        <v>41</v>
      </c>
      <c r="R4858" t="s">
        <v>33</v>
      </c>
      <c r="S4858" t="s">
        <v>42</v>
      </c>
      <c r="T4858" t="s">
        <v>35</v>
      </c>
      <c r="U4858" s="1" t="s">
        <v>36</v>
      </c>
      <c r="V4858">
        <v>1</v>
      </c>
      <c r="W4858">
        <v>0</v>
      </c>
      <c r="X4858">
        <v>0</v>
      </c>
      <c r="Y4858">
        <v>0</v>
      </c>
      <c r="Z4858">
        <v>0</v>
      </c>
    </row>
    <row r="4859" spans="1:26" x14ac:dyDescent="0.25">
      <c r="A4859">
        <v>107117375</v>
      </c>
      <c r="B4859" t="s">
        <v>81</v>
      </c>
      <c r="C4859" t="s">
        <v>65</v>
      </c>
      <c r="D4859">
        <v>10000485</v>
      </c>
      <c r="E4859">
        <v>10800485</v>
      </c>
      <c r="F4859">
        <v>22.216999999999999</v>
      </c>
      <c r="G4859">
        <v>50015564</v>
      </c>
      <c r="H4859">
        <v>0.5</v>
      </c>
      <c r="I4859">
        <v>2022</v>
      </c>
      <c r="J4859" t="s">
        <v>170</v>
      </c>
      <c r="K4859" t="s">
        <v>39</v>
      </c>
      <c r="L4859" s="127">
        <v>0.61319444444444449</v>
      </c>
      <c r="M4859" t="s">
        <v>28</v>
      </c>
      <c r="N4859" t="s">
        <v>49</v>
      </c>
      <c r="O4859" t="s">
        <v>30</v>
      </c>
      <c r="P4859" t="s">
        <v>54</v>
      </c>
      <c r="Q4859" t="s">
        <v>41</v>
      </c>
      <c r="R4859" t="s">
        <v>33</v>
      </c>
      <c r="S4859" t="s">
        <v>42</v>
      </c>
      <c r="T4859" t="s">
        <v>35</v>
      </c>
      <c r="U4859" s="1" t="s">
        <v>36</v>
      </c>
      <c r="V4859">
        <v>3</v>
      </c>
      <c r="W4859">
        <v>0</v>
      </c>
      <c r="X4859">
        <v>0</v>
      </c>
      <c r="Y4859">
        <v>0</v>
      </c>
      <c r="Z4859">
        <v>0</v>
      </c>
    </row>
    <row r="4860" spans="1:26" x14ac:dyDescent="0.25">
      <c r="A4860">
        <v>107117396</v>
      </c>
      <c r="B4860" t="s">
        <v>25</v>
      </c>
      <c r="C4860" t="s">
        <v>65</v>
      </c>
      <c r="D4860">
        <v>10000040</v>
      </c>
      <c r="E4860">
        <v>10000040</v>
      </c>
      <c r="F4860">
        <v>999.99900000000002</v>
      </c>
      <c r="G4860">
        <v>20000070</v>
      </c>
      <c r="H4860">
        <v>0.25</v>
      </c>
      <c r="I4860">
        <v>2022</v>
      </c>
      <c r="J4860" t="s">
        <v>170</v>
      </c>
      <c r="K4860" t="s">
        <v>48</v>
      </c>
      <c r="L4860" s="127">
        <v>0.31180555555555556</v>
      </c>
      <c r="M4860" t="s">
        <v>28</v>
      </c>
      <c r="N4860" t="s">
        <v>29</v>
      </c>
      <c r="O4860" t="s">
        <v>30</v>
      </c>
      <c r="P4860" t="s">
        <v>31</v>
      </c>
      <c r="Q4860" t="s">
        <v>41</v>
      </c>
      <c r="R4860" t="s">
        <v>33</v>
      </c>
      <c r="S4860" t="s">
        <v>42</v>
      </c>
      <c r="T4860" t="s">
        <v>35</v>
      </c>
      <c r="U4860" s="1" t="s">
        <v>36</v>
      </c>
      <c r="V4860">
        <v>2</v>
      </c>
      <c r="W4860">
        <v>0</v>
      </c>
      <c r="X4860">
        <v>0</v>
      </c>
      <c r="Y4860">
        <v>0</v>
      </c>
      <c r="Z4860">
        <v>0</v>
      </c>
    </row>
    <row r="4861" spans="1:26" x14ac:dyDescent="0.25">
      <c r="A4861">
        <v>107117400</v>
      </c>
      <c r="B4861" t="s">
        <v>104</v>
      </c>
      <c r="C4861" t="s">
        <v>65</v>
      </c>
      <c r="D4861">
        <v>10000026</v>
      </c>
      <c r="E4861">
        <v>10000026</v>
      </c>
      <c r="F4861">
        <v>3.5249999999999999</v>
      </c>
      <c r="G4861">
        <v>200440</v>
      </c>
      <c r="H4861">
        <v>0</v>
      </c>
      <c r="I4861">
        <v>2022</v>
      </c>
      <c r="J4861" t="s">
        <v>170</v>
      </c>
      <c r="K4861" t="s">
        <v>53</v>
      </c>
      <c r="L4861" s="127">
        <v>0.32708333333333334</v>
      </c>
      <c r="M4861" t="s">
        <v>28</v>
      </c>
      <c r="N4861" t="s">
        <v>49</v>
      </c>
      <c r="O4861" t="s">
        <v>30</v>
      </c>
      <c r="P4861" t="s">
        <v>31</v>
      </c>
      <c r="Q4861" t="s">
        <v>41</v>
      </c>
      <c r="R4861" t="s">
        <v>33</v>
      </c>
      <c r="S4861" t="s">
        <v>42</v>
      </c>
      <c r="T4861" t="s">
        <v>35</v>
      </c>
      <c r="U4861" s="1" t="s">
        <v>36</v>
      </c>
      <c r="V4861">
        <v>2</v>
      </c>
      <c r="W4861">
        <v>0</v>
      </c>
      <c r="X4861">
        <v>0</v>
      </c>
      <c r="Y4861">
        <v>0</v>
      </c>
      <c r="Z4861">
        <v>0</v>
      </c>
    </row>
    <row r="4862" spans="1:26" x14ac:dyDescent="0.25">
      <c r="A4862">
        <v>107117441</v>
      </c>
      <c r="B4862" t="s">
        <v>106</v>
      </c>
      <c r="C4862" t="s">
        <v>65</v>
      </c>
      <c r="D4862">
        <v>10000095</v>
      </c>
      <c r="E4862">
        <v>10000095</v>
      </c>
      <c r="F4862">
        <v>22.382000000000001</v>
      </c>
      <c r="G4862">
        <v>200610</v>
      </c>
      <c r="H4862">
        <v>0.3</v>
      </c>
      <c r="I4862">
        <v>2022</v>
      </c>
      <c r="J4862" t="s">
        <v>170</v>
      </c>
      <c r="K4862" t="s">
        <v>60</v>
      </c>
      <c r="L4862" s="127">
        <v>8.4722222222222213E-2</v>
      </c>
      <c r="M4862" t="s">
        <v>28</v>
      </c>
      <c r="N4862" t="s">
        <v>29</v>
      </c>
      <c r="O4862" t="s">
        <v>30</v>
      </c>
      <c r="P4862" t="s">
        <v>31</v>
      </c>
      <c r="Q4862" t="s">
        <v>41</v>
      </c>
      <c r="R4862" t="s">
        <v>33</v>
      </c>
      <c r="S4862" t="s">
        <v>42</v>
      </c>
      <c r="T4862" t="s">
        <v>57</v>
      </c>
      <c r="U4862" s="1" t="s">
        <v>43</v>
      </c>
      <c r="V4862">
        <v>1</v>
      </c>
      <c r="W4862">
        <v>0</v>
      </c>
      <c r="X4862">
        <v>0</v>
      </c>
      <c r="Y4862">
        <v>0</v>
      </c>
      <c r="Z4862">
        <v>1</v>
      </c>
    </row>
    <row r="4863" spans="1:26" x14ac:dyDescent="0.25">
      <c r="A4863">
        <v>107117445</v>
      </c>
      <c r="B4863" t="s">
        <v>86</v>
      </c>
      <c r="C4863" t="s">
        <v>65</v>
      </c>
      <c r="D4863">
        <v>10000026</v>
      </c>
      <c r="E4863">
        <v>10000026</v>
      </c>
      <c r="F4863">
        <v>23.763000000000002</v>
      </c>
      <c r="G4863">
        <v>200350</v>
      </c>
      <c r="H4863">
        <v>1</v>
      </c>
      <c r="I4863">
        <v>2022</v>
      </c>
      <c r="J4863" t="s">
        <v>170</v>
      </c>
      <c r="K4863" t="s">
        <v>48</v>
      </c>
      <c r="L4863" s="127">
        <v>0.62222222222222223</v>
      </c>
      <c r="M4863" t="s">
        <v>28</v>
      </c>
      <c r="N4863" t="s">
        <v>49</v>
      </c>
      <c r="O4863" t="s">
        <v>30</v>
      </c>
      <c r="P4863" t="s">
        <v>31</v>
      </c>
      <c r="Q4863" t="s">
        <v>41</v>
      </c>
      <c r="R4863" t="s">
        <v>33</v>
      </c>
      <c r="S4863" t="s">
        <v>42</v>
      </c>
      <c r="T4863" t="s">
        <v>35</v>
      </c>
      <c r="U4863" s="1" t="s">
        <v>36</v>
      </c>
      <c r="V4863">
        <v>2</v>
      </c>
      <c r="W4863">
        <v>0</v>
      </c>
      <c r="X4863">
        <v>0</v>
      </c>
      <c r="Y4863">
        <v>0</v>
      </c>
      <c r="Z4863">
        <v>0</v>
      </c>
    </row>
    <row r="4864" spans="1:26" x14ac:dyDescent="0.25">
      <c r="A4864">
        <v>107117478</v>
      </c>
      <c r="B4864" t="s">
        <v>106</v>
      </c>
      <c r="C4864" t="s">
        <v>65</v>
      </c>
      <c r="D4864">
        <v>10000095</v>
      </c>
      <c r="E4864">
        <v>10000095</v>
      </c>
      <c r="F4864">
        <v>27.367999999999999</v>
      </c>
      <c r="G4864">
        <v>30000082</v>
      </c>
      <c r="H4864">
        <v>0.8</v>
      </c>
      <c r="I4864">
        <v>2022</v>
      </c>
      <c r="J4864" t="s">
        <v>170</v>
      </c>
      <c r="K4864" t="s">
        <v>53</v>
      </c>
      <c r="L4864" s="127">
        <v>0.44930555555555557</v>
      </c>
      <c r="M4864" t="s">
        <v>28</v>
      </c>
      <c r="N4864" t="s">
        <v>49</v>
      </c>
      <c r="O4864" t="s">
        <v>30</v>
      </c>
      <c r="P4864" t="s">
        <v>54</v>
      </c>
      <c r="Q4864" t="s">
        <v>41</v>
      </c>
      <c r="R4864" t="s">
        <v>33</v>
      </c>
      <c r="S4864" t="s">
        <v>42</v>
      </c>
      <c r="T4864" t="s">
        <v>35</v>
      </c>
      <c r="U4864" s="1" t="s">
        <v>64</v>
      </c>
      <c r="V4864">
        <v>3</v>
      </c>
      <c r="W4864">
        <v>0</v>
      </c>
      <c r="X4864">
        <v>0</v>
      </c>
      <c r="Y4864">
        <v>3</v>
      </c>
      <c r="Z4864">
        <v>0</v>
      </c>
    </row>
    <row r="4865" spans="1:26" x14ac:dyDescent="0.25">
      <c r="A4865">
        <v>107117505</v>
      </c>
      <c r="B4865" t="s">
        <v>106</v>
      </c>
      <c r="C4865" t="s">
        <v>65</v>
      </c>
      <c r="D4865">
        <v>10000095</v>
      </c>
      <c r="E4865">
        <v>10000095</v>
      </c>
      <c r="F4865">
        <v>23.015000000000001</v>
      </c>
      <c r="G4865">
        <v>40001815</v>
      </c>
      <c r="H4865">
        <v>0.5</v>
      </c>
      <c r="I4865">
        <v>2022</v>
      </c>
      <c r="J4865" t="s">
        <v>170</v>
      </c>
      <c r="K4865" t="s">
        <v>39</v>
      </c>
      <c r="L4865" s="127">
        <v>0.27777777777777779</v>
      </c>
      <c r="M4865" t="s">
        <v>28</v>
      </c>
      <c r="N4865" t="s">
        <v>49</v>
      </c>
      <c r="O4865" t="s">
        <v>30</v>
      </c>
      <c r="P4865" t="s">
        <v>54</v>
      </c>
      <c r="Q4865" t="s">
        <v>41</v>
      </c>
      <c r="R4865" t="s">
        <v>33</v>
      </c>
      <c r="S4865" t="s">
        <v>42</v>
      </c>
      <c r="T4865" t="s">
        <v>35</v>
      </c>
      <c r="U4865" s="1" t="s">
        <v>36</v>
      </c>
      <c r="V4865">
        <v>2</v>
      </c>
      <c r="W4865">
        <v>0</v>
      </c>
      <c r="X4865">
        <v>0</v>
      </c>
      <c r="Y4865">
        <v>0</v>
      </c>
      <c r="Z4865">
        <v>0</v>
      </c>
    </row>
    <row r="4866" spans="1:26" x14ac:dyDescent="0.25">
      <c r="A4866">
        <v>107117506</v>
      </c>
      <c r="B4866" t="s">
        <v>138</v>
      </c>
      <c r="C4866" t="s">
        <v>122</v>
      </c>
      <c r="D4866">
        <v>40001206</v>
      </c>
      <c r="E4866">
        <v>40001206</v>
      </c>
      <c r="F4866">
        <v>1.871</v>
      </c>
      <c r="G4866">
        <v>40001138</v>
      </c>
      <c r="H4866">
        <v>0.2</v>
      </c>
      <c r="I4866">
        <v>2022</v>
      </c>
      <c r="J4866" t="s">
        <v>170</v>
      </c>
      <c r="K4866" t="s">
        <v>53</v>
      </c>
      <c r="L4866" s="127">
        <v>0.45624999999999999</v>
      </c>
      <c r="M4866" t="s">
        <v>28</v>
      </c>
      <c r="N4866" t="s">
        <v>49</v>
      </c>
      <c r="O4866" t="s">
        <v>30</v>
      </c>
      <c r="P4866" t="s">
        <v>31</v>
      </c>
      <c r="Q4866" t="s">
        <v>41</v>
      </c>
      <c r="R4866" t="s">
        <v>130</v>
      </c>
      <c r="S4866" t="s">
        <v>42</v>
      </c>
      <c r="T4866" t="s">
        <v>35</v>
      </c>
      <c r="U4866" s="1" t="s">
        <v>36</v>
      </c>
      <c r="V4866">
        <v>2</v>
      </c>
      <c r="W4866">
        <v>0</v>
      </c>
      <c r="X4866">
        <v>0</v>
      </c>
      <c r="Y4866">
        <v>0</v>
      </c>
      <c r="Z4866">
        <v>0</v>
      </c>
    </row>
    <row r="4867" spans="1:26" x14ac:dyDescent="0.25">
      <c r="A4867">
        <v>107117603</v>
      </c>
      <c r="B4867" t="s">
        <v>106</v>
      </c>
      <c r="C4867" t="s">
        <v>65</v>
      </c>
      <c r="D4867">
        <v>10000095</v>
      </c>
      <c r="E4867">
        <v>10000095</v>
      </c>
      <c r="F4867">
        <v>16.937000000000001</v>
      </c>
      <c r="G4867">
        <v>200570</v>
      </c>
      <c r="H4867">
        <v>0.9</v>
      </c>
      <c r="I4867">
        <v>2022</v>
      </c>
      <c r="J4867" t="s">
        <v>170</v>
      </c>
      <c r="K4867" t="s">
        <v>55</v>
      </c>
      <c r="L4867" s="127">
        <v>0.85902777777777783</v>
      </c>
      <c r="M4867" t="s">
        <v>28</v>
      </c>
      <c r="N4867" t="s">
        <v>29</v>
      </c>
      <c r="O4867" t="s">
        <v>30</v>
      </c>
      <c r="P4867" t="s">
        <v>31</v>
      </c>
      <c r="Q4867" t="s">
        <v>41</v>
      </c>
      <c r="R4867" t="s">
        <v>33</v>
      </c>
      <c r="S4867" t="s">
        <v>42</v>
      </c>
      <c r="T4867" t="s">
        <v>57</v>
      </c>
      <c r="U4867" s="1" t="s">
        <v>36</v>
      </c>
      <c r="V4867">
        <v>1</v>
      </c>
      <c r="W4867">
        <v>0</v>
      </c>
      <c r="X4867">
        <v>0</v>
      </c>
      <c r="Y4867">
        <v>0</v>
      </c>
      <c r="Z4867">
        <v>0</v>
      </c>
    </row>
    <row r="4868" spans="1:26" x14ac:dyDescent="0.25">
      <c r="A4868">
        <v>107117641</v>
      </c>
      <c r="B4868" t="s">
        <v>25</v>
      </c>
      <c r="C4868" t="s">
        <v>45</v>
      </c>
      <c r="D4868">
        <v>50024565</v>
      </c>
      <c r="E4868">
        <v>40001007</v>
      </c>
      <c r="F4868">
        <v>11.689</v>
      </c>
      <c r="G4868">
        <v>50040672</v>
      </c>
      <c r="H4868">
        <v>0</v>
      </c>
      <c r="I4868">
        <v>2022</v>
      </c>
      <c r="J4868" t="s">
        <v>170</v>
      </c>
      <c r="K4868" t="s">
        <v>48</v>
      </c>
      <c r="L4868" s="127">
        <v>0.69305555555555554</v>
      </c>
      <c r="M4868" t="s">
        <v>28</v>
      </c>
      <c r="N4868" t="s">
        <v>49</v>
      </c>
      <c r="O4868" t="s">
        <v>30</v>
      </c>
      <c r="P4868" t="s">
        <v>68</v>
      </c>
      <c r="Q4868" t="s">
        <v>41</v>
      </c>
      <c r="R4868" t="s">
        <v>50</v>
      </c>
      <c r="S4868" t="s">
        <v>42</v>
      </c>
      <c r="T4868" t="s">
        <v>35</v>
      </c>
      <c r="U4868" s="1" t="s">
        <v>36</v>
      </c>
      <c r="V4868">
        <v>2</v>
      </c>
      <c r="W4868">
        <v>0</v>
      </c>
      <c r="X4868">
        <v>0</v>
      </c>
      <c r="Y4868">
        <v>0</v>
      </c>
      <c r="Z4868">
        <v>0</v>
      </c>
    </row>
    <row r="4869" spans="1:26" x14ac:dyDescent="0.25">
      <c r="A4869">
        <v>107117649</v>
      </c>
      <c r="B4869" t="s">
        <v>25</v>
      </c>
      <c r="C4869" t="s">
        <v>45</v>
      </c>
      <c r="D4869">
        <v>50026892</v>
      </c>
      <c r="E4869">
        <v>50026892</v>
      </c>
      <c r="F4869">
        <v>0.51400000000000001</v>
      </c>
      <c r="G4869">
        <v>50006074</v>
      </c>
      <c r="H4869">
        <v>0.02</v>
      </c>
      <c r="I4869">
        <v>2022</v>
      </c>
      <c r="J4869" t="s">
        <v>170</v>
      </c>
      <c r="K4869" t="s">
        <v>55</v>
      </c>
      <c r="L4869" s="127">
        <v>0.38611111111111113</v>
      </c>
      <c r="M4869" t="s">
        <v>77</v>
      </c>
      <c r="N4869" t="s">
        <v>49</v>
      </c>
      <c r="O4869" t="s">
        <v>30</v>
      </c>
      <c r="P4869" t="s">
        <v>31</v>
      </c>
      <c r="Q4869" t="s">
        <v>41</v>
      </c>
      <c r="R4869" t="s">
        <v>33</v>
      </c>
      <c r="S4869" t="s">
        <v>42</v>
      </c>
      <c r="T4869" t="s">
        <v>35</v>
      </c>
      <c r="U4869" s="1" t="s">
        <v>36</v>
      </c>
      <c r="V4869">
        <v>2</v>
      </c>
      <c r="W4869">
        <v>0</v>
      </c>
      <c r="X4869">
        <v>0</v>
      </c>
      <c r="Y4869">
        <v>0</v>
      </c>
      <c r="Z4869">
        <v>0</v>
      </c>
    </row>
    <row r="4870" spans="1:26" x14ac:dyDescent="0.25">
      <c r="A4870">
        <v>107117717</v>
      </c>
      <c r="B4870" t="s">
        <v>138</v>
      </c>
      <c r="C4870" t="s">
        <v>38</v>
      </c>
      <c r="D4870">
        <v>21000264</v>
      </c>
      <c r="E4870">
        <v>21000264</v>
      </c>
      <c r="F4870">
        <v>20.428999999999998</v>
      </c>
      <c r="G4870">
        <v>50030199</v>
      </c>
      <c r="H4870">
        <v>0.1</v>
      </c>
      <c r="I4870">
        <v>2022</v>
      </c>
      <c r="J4870" t="s">
        <v>170</v>
      </c>
      <c r="K4870" t="s">
        <v>39</v>
      </c>
      <c r="L4870" s="127">
        <v>0.57777777777777783</v>
      </c>
      <c r="M4870" t="s">
        <v>77</v>
      </c>
      <c r="N4870" t="s">
        <v>49</v>
      </c>
      <c r="O4870" t="s">
        <v>30</v>
      </c>
      <c r="P4870" t="s">
        <v>68</v>
      </c>
      <c r="Q4870" t="s">
        <v>41</v>
      </c>
      <c r="R4870" t="s">
        <v>33</v>
      </c>
      <c r="S4870" t="s">
        <v>42</v>
      </c>
      <c r="T4870" t="s">
        <v>35</v>
      </c>
      <c r="U4870" s="1" t="s">
        <v>36</v>
      </c>
      <c r="V4870">
        <v>2</v>
      </c>
      <c r="W4870">
        <v>0</v>
      </c>
      <c r="X4870">
        <v>0</v>
      </c>
      <c r="Y4870">
        <v>0</v>
      </c>
      <c r="Z4870">
        <v>0</v>
      </c>
    </row>
    <row r="4871" spans="1:26" x14ac:dyDescent="0.25">
      <c r="A4871">
        <v>107117795</v>
      </c>
      <c r="B4871" t="s">
        <v>25</v>
      </c>
      <c r="C4871" t="s">
        <v>65</v>
      </c>
      <c r="D4871">
        <v>10000440</v>
      </c>
      <c r="E4871">
        <v>10000440</v>
      </c>
      <c r="F4871">
        <v>4.2770000000000001</v>
      </c>
      <c r="G4871">
        <v>50016800</v>
      </c>
      <c r="H4871">
        <v>0.379</v>
      </c>
      <c r="I4871">
        <v>2022</v>
      </c>
      <c r="J4871" t="s">
        <v>170</v>
      </c>
      <c r="K4871" t="s">
        <v>55</v>
      </c>
      <c r="L4871" s="127">
        <v>0.50694444444444442</v>
      </c>
      <c r="M4871" t="s">
        <v>28</v>
      </c>
      <c r="N4871" t="s">
        <v>49</v>
      </c>
      <c r="O4871" t="s">
        <v>30</v>
      </c>
      <c r="P4871" t="s">
        <v>31</v>
      </c>
      <c r="Q4871" t="s">
        <v>41</v>
      </c>
      <c r="R4871" t="s">
        <v>33</v>
      </c>
      <c r="S4871" t="s">
        <v>42</v>
      </c>
      <c r="T4871" t="s">
        <v>35</v>
      </c>
      <c r="U4871" s="1" t="s">
        <v>36</v>
      </c>
      <c r="V4871">
        <v>3</v>
      </c>
      <c r="W4871">
        <v>0</v>
      </c>
      <c r="X4871">
        <v>0</v>
      </c>
      <c r="Y4871">
        <v>0</v>
      </c>
      <c r="Z4871">
        <v>0</v>
      </c>
    </row>
    <row r="4872" spans="1:26" x14ac:dyDescent="0.25">
      <c r="A4872">
        <v>107117919</v>
      </c>
      <c r="B4872" t="s">
        <v>81</v>
      </c>
      <c r="C4872" t="s">
        <v>45</v>
      </c>
      <c r="D4872">
        <v>50021061</v>
      </c>
      <c r="E4872">
        <v>50021061</v>
      </c>
      <c r="F4872">
        <v>999.99900000000002</v>
      </c>
      <c r="G4872">
        <v>50010253</v>
      </c>
      <c r="H4872">
        <v>0</v>
      </c>
      <c r="I4872">
        <v>2022</v>
      </c>
      <c r="J4872" t="s">
        <v>170</v>
      </c>
      <c r="K4872" t="s">
        <v>55</v>
      </c>
      <c r="L4872" s="127">
        <v>0.7090277777777777</v>
      </c>
      <c r="M4872" t="s">
        <v>92</v>
      </c>
      <c r="Q4872" t="s">
        <v>41</v>
      </c>
      <c r="R4872" t="s">
        <v>33</v>
      </c>
      <c r="S4872" t="s">
        <v>42</v>
      </c>
      <c r="T4872" t="s">
        <v>35</v>
      </c>
      <c r="U4872" s="1" t="s">
        <v>36</v>
      </c>
      <c r="V4872">
        <v>4</v>
      </c>
      <c r="W4872">
        <v>0</v>
      </c>
      <c r="X4872">
        <v>0</v>
      </c>
      <c r="Y4872">
        <v>0</v>
      </c>
      <c r="Z4872">
        <v>0</v>
      </c>
    </row>
    <row r="4873" spans="1:26" x14ac:dyDescent="0.25">
      <c r="A4873">
        <v>107117972</v>
      </c>
      <c r="B4873" t="s">
        <v>81</v>
      </c>
      <c r="C4873" t="s">
        <v>45</v>
      </c>
      <c r="D4873">
        <v>50047986</v>
      </c>
      <c r="E4873">
        <v>50047986</v>
      </c>
      <c r="F4873">
        <v>999.99900000000002</v>
      </c>
      <c r="G4873">
        <v>50000398</v>
      </c>
      <c r="H4873">
        <v>1.9E-2</v>
      </c>
      <c r="I4873">
        <v>2022</v>
      </c>
      <c r="J4873" t="s">
        <v>170</v>
      </c>
      <c r="K4873" t="s">
        <v>55</v>
      </c>
      <c r="L4873" s="127">
        <v>0.44375000000000003</v>
      </c>
      <c r="M4873" t="s">
        <v>28</v>
      </c>
      <c r="N4873" t="s">
        <v>29</v>
      </c>
      <c r="O4873" t="s">
        <v>30</v>
      </c>
      <c r="P4873" t="s">
        <v>31</v>
      </c>
      <c r="Q4873" t="s">
        <v>41</v>
      </c>
      <c r="R4873" t="s">
        <v>33</v>
      </c>
      <c r="S4873" t="s">
        <v>42</v>
      </c>
      <c r="T4873" t="s">
        <v>35</v>
      </c>
      <c r="U4873" s="1" t="s">
        <v>64</v>
      </c>
      <c r="V4873">
        <v>3</v>
      </c>
      <c r="W4873">
        <v>0</v>
      </c>
      <c r="X4873">
        <v>0</v>
      </c>
      <c r="Y4873">
        <v>2</v>
      </c>
      <c r="Z4873">
        <v>0</v>
      </c>
    </row>
    <row r="4874" spans="1:26" x14ac:dyDescent="0.25">
      <c r="A4874">
        <v>107118020</v>
      </c>
      <c r="B4874" t="s">
        <v>161</v>
      </c>
      <c r="C4874" t="s">
        <v>67</v>
      </c>
      <c r="D4874">
        <v>30000033</v>
      </c>
      <c r="E4874">
        <v>30000033</v>
      </c>
      <c r="F4874">
        <v>12.978999999999999</v>
      </c>
      <c r="G4874">
        <v>30000306</v>
      </c>
      <c r="H4874">
        <v>1.18</v>
      </c>
      <c r="I4874">
        <v>2022</v>
      </c>
      <c r="J4874" t="s">
        <v>170</v>
      </c>
      <c r="K4874" t="s">
        <v>39</v>
      </c>
      <c r="L4874" s="127">
        <v>0.7631944444444444</v>
      </c>
      <c r="M4874" t="s">
        <v>77</v>
      </c>
      <c r="N4874" t="s">
        <v>49</v>
      </c>
      <c r="O4874" t="s">
        <v>30</v>
      </c>
      <c r="P4874" t="s">
        <v>54</v>
      </c>
      <c r="Q4874" t="s">
        <v>41</v>
      </c>
      <c r="R4874" t="s">
        <v>33</v>
      </c>
      <c r="S4874" t="s">
        <v>42</v>
      </c>
      <c r="T4874" t="s">
        <v>35</v>
      </c>
      <c r="U4874" s="1" t="s">
        <v>36</v>
      </c>
      <c r="V4874">
        <v>1</v>
      </c>
      <c r="W4874">
        <v>0</v>
      </c>
      <c r="X4874">
        <v>0</v>
      </c>
      <c r="Y4874">
        <v>0</v>
      </c>
      <c r="Z4874">
        <v>0</v>
      </c>
    </row>
    <row r="4875" spans="1:26" x14ac:dyDescent="0.25">
      <c r="A4875">
        <v>107118095</v>
      </c>
      <c r="B4875" t="s">
        <v>86</v>
      </c>
      <c r="C4875" t="s">
        <v>65</v>
      </c>
      <c r="D4875">
        <v>10000026</v>
      </c>
      <c r="E4875">
        <v>10000026</v>
      </c>
      <c r="F4875">
        <v>23.754999999999999</v>
      </c>
      <c r="G4875">
        <v>200370</v>
      </c>
      <c r="H4875">
        <v>1</v>
      </c>
      <c r="I4875">
        <v>2022</v>
      </c>
      <c r="J4875" t="s">
        <v>170</v>
      </c>
      <c r="K4875" t="s">
        <v>48</v>
      </c>
      <c r="L4875" s="127">
        <v>0.70277777777777783</v>
      </c>
      <c r="M4875" t="s">
        <v>28</v>
      </c>
      <c r="N4875" t="s">
        <v>49</v>
      </c>
      <c r="O4875" t="s">
        <v>30</v>
      </c>
      <c r="P4875" t="s">
        <v>31</v>
      </c>
      <c r="Q4875" t="s">
        <v>41</v>
      </c>
      <c r="R4875" t="s">
        <v>33</v>
      </c>
      <c r="S4875" t="s">
        <v>42</v>
      </c>
      <c r="T4875" t="s">
        <v>35</v>
      </c>
      <c r="U4875" s="1" t="s">
        <v>36</v>
      </c>
      <c r="V4875">
        <v>2</v>
      </c>
      <c r="W4875">
        <v>0</v>
      </c>
      <c r="X4875">
        <v>0</v>
      </c>
      <c r="Y4875">
        <v>0</v>
      </c>
      <c r="Z4875">
        <v>0</v>
      </c>
    </row>
    <row r="4876" spans="1:26" x14ac:dyDescent="0.25">
      <c r="A4876">
        <v>107118157</v>
      </c>
      <c r="B4876" t="s">
        <v>87</v>
      </c>
      <c r="C4876" t="s">
        <v>65</v>
      </c>
      <c r="D4876">
        <v>10000040</v>
      </c>
      <c r="E4876">
        <v>10000040</v>
      </c>
      <c r="F4876">
        <v>14.959</v>
      </c>
      <c r="G4876">
        <v>30000086</v>
      </c>
      <c r="H4876">
        <v>0.3</v>
      </c>
      <c r="I4876">
        <v>2022</v>
      </c>
      <c r="J4876" t="s">
        <v>170</v>
      </c>
      <c r="K4876" t="s">
        <v>55</v>
      </c>
      <c r="L4876" s="127">
        <v>0.65277777777777779</v>
      </c>
      <c r="M4876" t="s">
        <v>28</v>
      </c>
      <c r="N4876" t="s">
        <v>29</v>
      </c>
      <c r="O4876" t="s">
        <v>30</v>
      </c>
      <c r="P4876" t="s">
        <v>31</v>
      </c>
      <c r="Q4876" t="s">
        <v>41</v>
      </c>
      <c r="R4876" t="s">
        <v>33</v>
      </c>
      <c r="S4876" t="s">
        <v>42</v>
      </c>
      <c r="T4876" t="s">
        <v>35</v>
      </c>
      <c r="U4876" s="1" t="s">
        <v>36</v>
      </c>
      <c r="V4876">
        <v>2</v>
      </c>
      <c r="W4876">
        <v>0</v>
      </c>
      <c r="X4876">
        <v>0</v>
      </c>
      <c r="Y4876">
        <v>0</v>
      </c>
      <c r="Z4876">
        <v>0</v>
      </c>
    </row>
    <row r="4877" spans="1:26" x14ac:dyDescent="0.25">
      <c r="A4877">
        <v>107118162</v>
      </c>
      <c r="B4877" t="s">
        <v>236</v>
      </c>
      <c r="C4877" t="s">
        <v>122</v>
      </c>
      <c r="D4877">
        <v>40001227</v>
      </c>
      <c r="E4877">
        <v>40001227</v>
      </c>
      <c r="F4877">
        <v>1.431</v>
      </c>
      <c r="G4877">
        <v>40001217</v>
      </c>
      <c r="H4877">
        <v>1.7</v>
      </c>
      <c r="I4877">
        <v>2022</v>
      </c>
      <c r="J4877" t="s">
        <v>170</v>
      </c>
      <c r="K4877" t="s">
        <v>55</v>
      </c>
      <c r="L4877" s="127">
        <v>0.30486111111111108</v>
      </c>
      <c r="M4877" t="s">
        <v>40</v>
      </c>
      <c r="N4877" t="s">
        <v>29</v>
      </c>
      <c r="O4877" t="s">
        <v>30</v>
      </c>
      <c r="P4877" t="s">
        <v>31</v>
      </c>
      <c r="Q4877" t="s">
        <v>41</v>
      </c>
      <c r="R4877" t="s">
        <v>33</v>
      </c>
      <c r="S4877" t="s">
        <v>93</v>
      </c>
      <c r="T4877" t="s">
        <v>35</v>
      </c>
      <c r="U4877" s="1" t="s">
        <v>43</v>
      </c>
      <c r="V4877">
        <v>1</v>
      </c>
      <c r="W4877">
        <v>0</v>
      </c>
      <c r="X4877">
        <v>0</v>
      </c>
      <c r="Y4877">
        <v>0</v>
      </c>
      <c r="Z4877">
        <v>1</v>
      </c>
    </row>
    <row r="4878" spans="1:26" x14ac:dyDescent="0.25">
      <c r="A4878">
        <v>107118187</v>
      </c>
      <c r="B4878" t="s">
        <v>25</v>
      </c>
      <c r="C4878" t="s">
        <v>65</v>
      </c>
      <c r="D4878">
        <v>10000040</v>
      </c>
      <c r="E4878">
        <v>10000040</v>
      </c>
      <c r="F4878">
        <v>19.478000000000002</v>
      </c>
      <c r="G4878">
        <v>10000440</v>
      </c>
      <c r="H4878">
        <v>1</v>
      </c>
      <c r="I4878">
        <v>2022</v>
      </c>
      <c r="J4878" t="s">
        <v>170</v>
      </c>
      <c r="K4878" t="s">
        <v>48</v>
      </c>
      <c r="L4878" s="127">
        <v>0.78333333333333333</v>
      </c>
      <c r="M4878" t="s">
        <v>28</v>
      </c>
      <c r="N4878" t="s">
        <v>49</v>
      </c>
      <c r="O4878" t="s">
        <v>30</v>
      </c>
      <c r="P4878" t="s">
        <v>54</v>
      </c>
      <c r="Q4878" t="s">
        <v>41</v>
      </c>
      <c r="R4878" t="s">
        <v>33</v>
      </c>
      <c r="S4878" t="s">
        <v>42</v>
      </c>
      <c r="T4878" t="s">
        <v>57</v>
      </c>
      <c r="U4878" s="1" t="s">
        <v>43</v>
      </c>
      <c r="V4878">
        <v>2</v>
      </c>
      <c r="W4878">
        <v>0</v>
      </c>
      <c r="X4878">
        <v>0</v>
      </c>
      <c r="Y4878">
        <v>0</v>
      </c>
      <c r="Z4878">
        <v>1</v>
      </c>
    </row>
    <row r="4879" spans="1:26" x14ac:dyDescent="0.25">
      <c r="A4879">
        <v>107118194</v>
      </c>
      <c r="B4879" t="s">
        <v>104</v>
      </c>
      <c r="C4879" t="s">
        <v>65</v>
      </c>
      <c r="D4879">
        <v>10000026</v>
      </c>
      <c r="E4879">
        <v>10000026</v>
      </c>
      <c r="F4879">
        <v>0</v>
      </c>
      <c r="G4879">
        <v>200410</v>
      </c>
      <c r="H4879">
        <v>1</v>
      </c>
      <c r="I4879">
        <v>2022</v>
      </c>
      <c r="J4879" t="s">
        <v>170</v>
      </c>
      <c r="K4879" t="s">
        <v>55</v>
      </c>
      <c r="L4879" s="127">
        <v>0.48749999999999999</v>
      </c>
      <c r="M4879" t="s">
        <v>28</v>
      </c>
      <c r="N4879" t="s">
        <v>49</v>
      </c>
      <c r="O4879" t="s">
        <v>30</v>
      </c>
      <c r="P4879" t="s">
        <v>31</v>
      </c>
      <c r="Q4879" t="s">
        <v>41</v>
      </c>
      <c r="R4879" t="s">
        <v>33</v>
      </c>
      <c r="S4879" t="s">
        <v>42</v>
      </c>
      <c r="T4879" t="s">
        <v>35</v>
      </c>
      <c r="U4879" s="1" t="s">
        <v>36</v>
      </c>
      <c r="V4879">
        <v>3</v>
      </c>
      <c r="W4879">
        <v>0</v>
      </c>
      <c r="X4879">
        <v>0</v>
      </c>
      <c r="Y4879">
        <v>0</v>
      </c>
      <c r="Z4879">
        <v>0</v>
      </c>
    </row>
    <row r="4880" spans="1:26" x14ac:dyDescent="0.25">
      <c r="A4880">
        <v>107118207</v>
      </c>
      <c r="B4880" t="s">
        <v>86</v>
      </c>
      <c r="C4880" t="s">
        <v>65</v>
      </c>
      <c r="D4880">
        <v>10000026</v>
      </c>
      <c r="E4880">
        <v>10000026</v>
      </c>
      <c r="F4880">
        <v>28.765999999999998</v>
      </c>
      <c r="G4880">
        <v>200400</v>
      </c>
      <c r="H4880">
        <v>1</v>
      </c>
      <c r="I4880">
        <v>2022</v>
      </c>
      <c r="J4880" t="s">
        <v>170</v>
      </c>
      <c r="K4880" t="s">
        <v>60</v>
      </c>
      <c r="L4880" s="127">
        <v>0.66736111111111107</v>
      </c>
      <c r="M4880" t="s">
        <v>28</v>
      </c>
      <c r="N4880" t="s">
        <v>49</v>
      </c>
      <c r="O4880" t="s">
        <v>30</v>
      </c>
      <c r="P4880" t="s">
        <v>54</v>
      </c>
      <c r="Q4880" t="s">
        <v>41</v>
      </c>
      <c r="R4880" t="s">
        <v>33</v>
      </c>
      <c r="S4880" t="s">
        <v>42</v>
      </c>
      <c r="T4880" t="s">
        <v>35</v>
      </c>
      <c r="U4880" s="1" t="s">
        <v>36</v>
      </c>
      <c r="V4880">
        <v>3</v>
      </c>
      <c r="W4880">
        <v>0</v>
      </c>
      <c r="X4880">
        <v>0</v>
      </c>
      <c r="Y4880">
        <v>0</v>
      </c>
      <c r="Z4880">
        <v>0</v>
      </c>
    </row>
    <row r="4881" spans="1:26" x14ac:dyDescent="0.25">
      <c r="A4881">
        <v>107118225</v>
      </c>
      <c r="B4881" t="s">
        <v>81</v>
      </c>
      <c r="C4881" t="s">
        <v>65</v>
      </c>
      <c r="D4881">
        <v>10000485</v>
      </c>
      <c r="E4881">
        <v>10800485</v>
      </c>
      <c r="F4881">
        <v>30.408000000000001</v>
      </c>
      <c r="G4881">
        <v>50015657</v>
      </c>
      <c r="H4881">
        <v>0.3</v>
      </c>
      <c r="I4881">
        <v>2022</v>
      </c>
      <c r="J4881" t="s">
        <v>170</v>
      </c>
      <c r="K4881" t="s">
        <v>55</v>
      </c>
      <c r="L4881" s="127">
        <v>0.75</v>
      </c>
      <c r="M4881" t="s">
        <v>28</v>
      </c>
      <c r="N4881" t="s">
        <v>49</v>
      </c>
      <c r="O4881" t="s">
        <v>30</v>
      </c>
      <c r="P4881" t="s">
        <v>31</v>
      </c>
      <c r="Q4881" t="s">
        <v>41</v>
      </c>
      <c r="R4881" t="s">
        <v>33</v>
      </c>
      <c r="S4881" t="s">
        <v>42</v>
      </c>
      <c r="T4881" t="s">
        <v>35</v>
      </c>
      <c r="U4881" s="1" t="s">
        <v>36</v>
      </c>
      <c r="V4881">
        <v>1</v>
      </c>
      <c r="W4881">
        <v>0</v>
      </c>
      <c r="X4881">
        <v>0</v>
      </c>
      <c r="Y4881">
        <v>0</v>
      </c>
      <c r="Z4881">
        <v>0</v>
      </c>
    </row>
    <row r="4882" spans="1:26" x14ac:dyDescent="0.25">
      <c r="A4882">
        <v>107118311</v>
      </c>
      <c r="B4882" t="s">
        <v>123</v>
      </c>
      <c r="C4882" t="s">
        <v>38</v>
      </c>
      <c r="D4882">
        <v>20000064</v>
      </c>
      <c r="E4882">
        <v>20000064</v>
      </c>
      <c r="F4882">
        <v>23.013000000000002</v>
      </c>
      <c r="G4882">
        <v>40001520</v>
      </c>
      <c r="H4882">
        <v>3.7999999999999999E-2</v>
      </c>
      <c r="I4882">
        <v>2022</v>
      </c>
      <c r="J4882" t="s">
        <v>170</v>
      </c>
      <c r="K4882" t="s">
        <v>48</v>
      </c>
      <c r="L4882" s="127">
        <v>0.55833333333333335</v>
      </c>
      <c r="M4882" t="s">
        <v>28</v>
      </c>
      <c r="N4882" t="s">
        <v>49</v>
      </c>
      <c r="O4882" t="s">
        <v>30</v>
      </c>
      <c r="P4882" t="s">
        <v>31</v>
      </c>
      <c r="Q4882" t="s">
        <v>41</v>
      </c>
      <c r="R4882" t="s">
        <v>33</v>
      </c>
      <c r="S4882" t="s">
        <v>42</v>
      </c>
      <c r="T4882" t="s">
        <v>35</v>
      </c>
      <c r="U4882" s="1" t="s">
        <v>64</v>
      </c>
      <c r="V4882">
        <v>4</v>
      </c>
      <c r="W4882">
        <v>0</v>
      </c>
      <c r="X4882">
        <v>0</v>
      </c>
      <c r="Y4882">
        <v>1</v>
      </c>
      <c r="Z4882">
        <v>0</v>
      </c>
    </row>
    <row r="4883" spans="1:26" x14ac:dyDescent="0.25">
      <c r="A4883">
        <v>107118312</v>
      </c>
      <c r="B4883" t="s">
        <v>86</v>
      </c>
      <c r="C4883" t="s">
        <v>65</v>
      </c>
      <c r="D4883">
        <v>10000026</v>
      </c>
      <c r="E4883">
        <v>10000026</v>
      </c>
      <c r="F4883">
        <v>22.262</v>
      </c>
      <c r="G4883">
        <v>200340</v>
      </c>
      <c r="H4883">
        <v>0.5</v>
      </c>
      <c r="I4883">
        <v>2022</v>
      </c>
      <c r="J4883" t="s">
        <v>170</v>
      </c>
      <c r="K4883" t="s">
        <v>48</v>
      </c>
      <c r="L4883" s="127">
        <v>0.44930555555555557</v>
      </c>
      <c r="M4883" t="s">
        <v>28</v>
      </c>
      <c r="N4883" t="s">
        <v>49</v>
      </c>
      <c r="O4883" t="s">
        <v>30</v>
      </c>
      <c r="P4883" t="s">
        <v>31</v>
      </c>
      <c r="Q4883" t="s">
        <v>41</v>
      </c>
      <c r="R4883" t="s">
        <v>33</v>
      </c>
      <c r="S4883" t="s">
        <v>42</v>
      </c>
      <c r="T4883" t="s">
        <v>35</v>
      </c>
      <c r="U4883" s="1" t="s">
        <v>36</v>
      </c>
      <c r="V4883">
        <v>7</v>
      </c>
      <c r="W4883">
        <v>0</v>
      </c>
      <c r="X4883">
        <v>0</v>
      </c>
      <c r="Y4883">
        <v>0</v>
      </c>
      <c r="Z4883">
        <v>0</v>
      </c>
    </row>
    <row r="4884" spans="1:26" x14ac:dyDescent="0.25">
      <c r="A4884">
        <v>107118370</v>
      </c>
      <c r="B4884" t="s">
        <v>117</v>
      </c>
      <c r="C4884" t="s">
        <v>65</v>
      </c>
      <c r="D4884">
        <v>10000077</v>
      </c>
      <c r="E4884">
        <v>10000077</v>
      </c>
      <c r="F4884">
        <v>19.821999999999999</v>
      </c>
      <c r="G4884">
        <v>200500</v>
      </c>
      <c r="H4884">
        <v>6.6000000000000003E-2</v>
      </c>
      <c r="I4884">
        <v>2022</v>
      </c>
      <c r="J4884" t="s">
        <v>170</v>
      </c>
      <c r="K4884" t="s">
        <v>48</v>
      </c>
      <c r="L4884" s="127">
        <v>0.6958333333333333</v>
      </c>
      <c r="M4884" t="s">
        <v>28</v>
      </c>
      <c r="N4884" t="s">
        <v>49</v>
      </c>
      <c r="O4884" t="s">
        <v>30</v>
      </c>
      <c r="P4884" t="s">
        <v>31</v>
      </c>
      <c r="Q4884" t="s">
        <v>41</v>
      </c>
      <c r="R4884" t="s">
        <v>33</v>
      </c>
      <c r="S4884" t="s">
        <v>42</v>
      </c>
      <c r="T4884" t="s">
        <v>35</v>
      </c>
      <c r="U4884" s="1" t="s">
        <v>43</v>
      </c>
      <c r="V4884">
        <v>2</v>
      </c>
      <c r="W4884">
        <v>0</v>
      </c>
      <c r="X4884">
        <v>0</v>
      </c>
      <c r="Y4884">
        <v>0</v>
      </c>
      <c r="Z4884">
        <v>1</v>
      </c>
    </row>
    <row r="4885" spans="1:26" x14ac:dyDescent="0.25">
      <c r="A4885">
        <v>107118372</v>
      </c>
      <c r="B4885" t="s">
        <v>106</v>
      </c>
      <c r="C4885" t="s">
        <v>65</v>
      </c>
      <c r="D4885">
        <v>10000095</v>
      </c>
      <c r="E4885">
        <v>10000095</v>
      </c>
      <c r="F4885">
        <v>0.50900000000000001</v>
      </c>
      <c r="G4885">
        <v>200390</v>
      </c>
      <c r="H4885">
        <v>0.3</v>
      </c>
      <c r="I4885">
        <v>2022</v>
      </c>
      <c r="J4885" t="s">
        <v>170</v>
      </c>
      <c r="K4885" t="s">
        <v>27</v>
      </c>
      <c r="L4885" s="127">
        <v>0.17986111111111111</v>
      </c>
      <c r="M4885" t="s">
        <v>28</v>
      </c>
      <c r="N4885" t="s">
        <v>49</v>
      </c>
      <c r="O4885" t="s">
        <v>30</v>
      </c>
      <c r="P4885" t="s">
        <v>54</v>
      </c>
      <c r="Q4885" t="s">
        <v>41</v>
      </c>
      <c r="R4885" t="s">
        <v>33</v>
      </c>
      <c r="S4885" t="s">
        <v>42</v>
      </c>
      <c r="T4885" t="s">
        <v>57</v>
      </c>
      <c r="U4885" s="1" t="s">
        <v>36</v>
      </c>
      <c r="V4885">
        <v>2</v>
      </c>
      <c r="W4885">
        <v>0</v>
      </c>
      <c r="X4885">
        <v>0</v>
      </c>
      <c r="Y4885">
        <v>0</v>
      </c>
      <c r="Z4885">
        <v>0</v>
      </c>
    </row>
    <row r="4886" spans="1:26" x14ac:dyDescent="0.25">
      <c r="A4886">
        <v>107118381</v>
      </c>
      <c r="B4886" t="s">
        <v>114</v>
      </c>
      <c r="C4886" t="s">
        <v>122</v>
      </c>
      <c r="D4886">
        <v>40001705</v>
      </c>
      <c r="E4886">
        <v>40001705</v>
      </c>
      <c r="F4886">
        <v>0</v>
      </c>
      <c r="G4886">
        <v>30000042</v>
      </c>
      <c r="H4886">
        <v>0</v>
      </c>
      <c r="I4886">
        <v>2022</v>
      </c>
      <c r="J4886" t="s">
        <v>170</v>
      </c>
      <c r="K4886" t="s">
        <v>48</v>
      </c>
      <c r="L4886" s="127">
        <v>0.28402777777777777</v>
      </c>
      <c r="M4886" t="s">
        <v>28</v>
      </c>
      <c r="N4886" t="s">
        <v>29</v>
      </c>
      <c r="O4886" t="s">
        <v>30</v>
      </c>
      <c r="P4886" t="s">
        <v>54</v>
      </c>
      <c r="Q4886" t="s">
        <v>62</v>
      </c>
      <c r="R4886" t="s">
        <v>50</v>
      </c>
      <c r="S4886" t="s">
        <v>34</v>
      </c>
      <c r="T4886" t="s">
        <v>35</v>
      </c>
      <c r="U4886" s="1" t="s">
        <v>36</v>
      </c>
      <c r="V4886">
        <v>2</v>
      </c>
      <c r="W4886">
        <v>0</v>
      </c>
      <c r="X4886">
        <v>0</v>
      </c>
      <c r="Y4886">
        <v>0</v>
      </c>
      <c r="Z4886">
        <v>0</v>
      </c>
    </row>
    <row r="4887" spans="1:26" x14ac:dyDescent="0.25">
      <c r="A4887">
        <v>107118396</v>
      </c>
      <c r="B4887" t="s">
        <v>114</v>
      </c>
      <c r="C4887" t="s">
        <v>65</v>
      </c>
      <c r="D4887">
        <v>10000040</v>
      </c>
      <c r="E4887">
        <v>10000040</v>
      </c>
      <c r="F4887">
        <v>3.1640000000000001</v>
      </c>
      <c r="G4887">
        <v>203140</v>
      </c>
      <c r="H4887">
        <v>1</v>
      </c>
      <c r="I4887">
        <v>2022</v>
      </c>
      <c r="J4887" t="s">
        <v>170</v>
      </c>
      <c r="K4887" t="s">
        <v>39</v>
      </c>
      <c r="L4887" s="127">
        <v>0.71458333333333324</v>
      </c>
      <c r="M4887" t="s">
        <v>28</v>
      </c>
      <c r="N4887" t="s">
        <v>29</v>
      </c>
      <c r="O4887" t="s">
        <v>30</v>
      </c>
      <c r="P4887" t="s">
        <v>31</v>
      </c>
      <c r="Q4887" t="s">
        <v>41</v>
      </c>
      <c r="R4887" t="s">
        <v>33</v>
      </c>
      <c r="S4887" t="s">
        <v>42</v>
      </c>
      <c r="T4887" t="s">
        <v>35</v>
      </c>
      <c r="U4887" s="1" t="s">
        <v>36</v>
      </c>
      <c r="V4887">
        <v>1</v>
      </c>
      <c r="W4887">
        <v>0</v>
      </c>
      <c r="X4887">
        <v>0</v>
      </c>
      <c r="Y4887">
        <v>0</v>
      </c>
      <c r="Z4887">
        <v>0</v>
      </c>
    </row>
    <row r="4888" spans="1:26" x14ac:dyDescent="0.25">
      <c r="A4888">
        <v>107118414</v>
      </c>
      <c r="B4888" t="s">
        <v>239</v>
      </c>
      <c r="C4888" t="s">
        <v>67</v>
      </c>
      <c r="D4888">
        <v>30000069</v>
      </c>
      <c r="E4888">
        <v>30000069</v>
      </c>
      <c r="F4888">
        <v>1.982</v>
      </c>
      <c r="G4888">
        <v>40001141</v>
      </c>
      <c r="H4888">
        <v>0.1</v>
      </c>
      <c r="I4888">
        <v>2022</v>
      </c>
      <c r="J4888" t="s">
        <v>170</v>
      </c>
      <c r="K4888" t="s">
        <v>48</v>
      </c>
      <c r="L4888" s="127">
        <v>0.6777777777777777</v>
      </c>
      <c r="M4888" t="s">
        <v>28</v>
      </c>
      <c r="N4888" t="s">
        <v>49</v>
      </c>
      <c r="O4888" t="s">
        <v>30</v>
      </c>
      <c r="P4888" t="s">
        <v>54</v>
      </c>
      <c r="Q4888" t="s">
        <v>41</v>
      </c>
      <c r="R4888" t="s">
        <v>33</v>
      </c>
      <c r="S4888" t="s">
        <v>42</v>
      </c>
      <c r="T4888" t="s">
        <v>35</v>
      </c>
      <c r="U4888" s="1" t="s">
        <v>85</v>
      </c>
      <c r="V4888">
        <v>4</v>
      </c>
      <c r="W4888">
        <v>0</v>
      </c>
      <c r="X4888">
        <v>2</v>
      </c>
      <c r="Y4888">
        <v>3</v>
      </c>
      <c r="Z4888">
        <v>0</v>
      </c>
    </row>
    <row r="4889" spans="1:26" x14ac:dyDescent="0.25">
      <c r="A4889">
        <v>107118416</v>
      </c>
      <c r="B4889" t="s">
        <v>114</v>
      </c>
      <c r="C4889" t="s">
        <v>65</v>
      </c>
      <c r="D4889">
        <v>10000040</v>
      </c>
      <c r="E4889">
        <v>10000040</v>
      </c>
      <c r="F4889">
        <v>2.16</v>
      </c>
      <c r="G4889">
        <v>203130</v>
      </c>
      <c r="H4889">
        <v>1</v>
      </c>
      <c r="I4889">
        <v>2022</v>
      </c>
      <c r="J4889" t="s">
        <v>170</v>
      </c>
      <c r="K4889" t="s">
        <v>60</v>
      </c>
      <c r="L4889" s="127">
        <v>0.7402777777777777</v>
      </c>
      <c r="M4889" t="s">
        <v>28</v>
      </c>
      <c r="N4889" t="s">
        <v>29</v>
      </c>
      <c r="O4889" t="s">
        <v>30</v>
      </c>
      <c r="P4889" t="s">
        <v>31</v>
      </c>
      <c r="Q4889" t="s">
        <v>41</v>
      </c>
      <c r="R4889" t="s">
        <v>66</v>
      </c>
      <c r="S4889" t="s">
        <v>42</v>
      </c>
      <c r="T4889" t="s">
        <v>52</v>
      </c>
      <c r="U4889" s="1" t="s">
        <v>43</v>
      </c>
      <c r="V4889">
        <v>6</v>
      </c>
      <c r="W4889">
        <v>0</v>
      </c>
      <c r="X4889">
        <v>0</v>
      </c>
      <c r="Y4889">
        <v>0</v>
      </c>
      <c r="Z4889">
        <v>1</v>
      </c>
    </row>
    <row r="4890" spans="1:26" x14ac:dyDescent="0.25">
      <c r="A4890">
        <v>107118437</v>
      </c>
      <c r="B4890" t="s">
        <v>86</v>
      </c>
      <c r="C4890" t="s">
        <v>65</v>
      </c>
      <c r="D4890">
        <v>10000026</v>
      </c>
      <c r="E4890">
        <v>10000026</v>
      </c>
      <c r="F4890">
        <v>28.765999999999998</v>
      </c>
      <c r="G4890">
        <v>200400</v>
      </c>
      <c r="H4890">
        <v>1</v>
      </c>
      <c r="I4890">
        <v>2022</v>
      </c>
      <c r="J4890" t="s">
        <v>170</v>
      </c>
      <c r="K4890" t="s">
        <v>60</v>
      </c>
      <c r="L4890" s="127">
        <v>0.66805555555555562</v>
      </c>
      <c r="M4890" t="s">
        <v>28</v>
      </c>
      <c r="N4890" t="s">
        <v>49</v>
      </c>
      <c r="O4890" t="s">
        <v>30</v>
      </c>
      <c r="P4890" t="s">
        <v>54</v>
      </c>
      <c r="Q4890" t="s">
        <v>41</v>
      </c>
      <c r="R4890" t="s">
        <v>33</v>
      </c>
      <c r="S4890" t="s">
        <v>42</v>
      </c>
      <c r="T4890" t="s">
        <v>35</v>
      </c>
      <c r="U4890" s="1" t="s">
        <v>36</v>
      </c>
      <c r="V4890">
        <v>4</v>
      </c>
      <c r="W4890">
        <v>0</v>
      </c>
      <c r="X4890">
        <v>0</v>
      </c>
      <c r="Y4890">
        <v>0</v>
      </c>
      <c r="Z4890">
        <v>0</v>
      </c>
    </row>
    <row r="4891" spans="1:26" x14ac:dyDescent="0.25">
      <c r="A4891">
        <v>107118474</v>
      </c>
      <c r="B4891" t="s">
        <v>114</v>
      </c>
      <c r="C4891" t="s">
        <v>65</v>
      </c>
      <c r="D4891">
        <v>10000040</v>
      </c>
      <c r="E4891">
        <v>10000040</v>
      </c>
      <c r="F4891">
        <v>1.645</v>
      </c>
      <c r="G4891">
        <v>30000042</v>
      </c>
      <c r="H4891">
        <v>0.1</v>
      </c>
      <c r="I4891">
        <v>2022</v>
      </c>
      <c r="J4891" t="s">
        <v>170</v>
      </c>
      <c r="K4891" t="s">
        <v>53</v>
      </c>
      <c r="L4891" s="127">
        <v>0.59652777777777777</v>
      </c>
      <c r="M4891" t="s">
        <v>28</v>
      </c>
      <c r="N4891" t="s">
        <v>29</v>
      </c>
      <c r="O4891" t="s">
        <v>30</v>
      </c>
      <c r="P4891" t="s">
        <v>31</v>
      </c>
      <c r="Q4891" t="s">
        <v>41</v>
      </c>
      <c r="R4891" t="s">
        <v>95</v>
      </c>
      <c r="S4891" t="s">
        <v>42</v>
      </c>
      <c r="T4891" t="s">
        <v>35</v>
      </c>
      <c r="U4891" s="1" t="s">
        <v>36</v>
      </c>
      <c r="V4891">
        <v>2</v>
      </c>
      <c r="W4891">
        <v>0</v>
      </c>
      <c r="X4891">
        <v>0</v>
      </c>
      <c r="Y4891">
        <v>0</v>
      </c>
      <c r="Z4891">
        <v>0</v>
      </c>
    </row>
    <row r="4892" spans="1:26" x14ac:dyDescent="0.25">
      <c r="A4892">
        <v>107118486</v>
      </c>
      <c r="B4892" t="s">
        <v>114</v>
      </c>
      <c r="C4892" t="s">
        <v>65</v>
      </c>
      <c r="D4892">
        <v>10000040</v>
      </c>
      <c r="E4892">
        <v>10000040</v>
      </c>
      <c r="F4892">
        <v>0.23400000000000001</v>
      </c>
      <c r="G4892">
        <v>203100</v>
      </c>
      <c r="H4892">
        <v>0.05</v>
      </c>
      <c r="I4892">
        <v>2022</v>
      </c>
      <c r="J4892" t="s">
        <v>170</v>
      </c>
      <c r="K4892" t="s">
        <v>53</v>
      </c>
      <c r="L4892" s="127">
        <v>0.27152777777777776</v>
      </c>
      <c r="M4892" t="s">
        <v>28</v>
      </c>
      <c r="N4892" t="s">
        <v>49</v>
      </c>
      <c r="O4892" t="s">
        <v>30</v>
      </c>
      <c r="P4892" t="s">
        <v>54</v>
      </c>
      <c r="Q4892" t="s">
        <v>41</v>
      </c>
      <c r="R4892" t="s">
        <v>33</v>
      </c>
      <c r="S4892" t="s">
        <v>42</v>
      </c>
      <c r="T4892" t="s">
        <v>35</v>
      </c>
      <c r="U4892" s="1" t="s">
        <v>36</v>
      </c>
      <c r="V4892">
        <v>2</v>
      </c>
      <c r="W4892">
        <v>0</v>
      </c>
      <c r="X4892">
        <v>0</v>
      </c>
      <c r="Y4892">
        <v>0</v>
      </c>
      <c r="Z4892">
        <v>0</v>
      </c>
    </row>
    <row r="4893" spans="1:26" x14ac:dyDescent="0.25">
      <c r="A4893">
        <v>107118495</v>
      </c>
      <c r="B4893" t="s">
        <v>104</v>
      </c>
      <c r="C4893" t="s">
        <v>65</v>
      </c>
      <c r="D4893">
        <v>10000026</v>
      </c>
      <c r="E4893">
        <v>10000026</v>
      </c>
      <c r="F4893">
        <v>8.52</v>
      </c>
      <c r="G4893">
        <v>200500</v>
      </c>
      <c r="H4893">
        <v>1</v>
      </c>
      <c r="I4893">
        <v>2022</v>
      </c>
      <c r="J4893" t="s">
        <v>170</v>
      </c>
      <c r="K4893" t="s">
        <v>39</v>
      </c>
      <c r="L4893" s="127">
        <v>0.52708333333333335</v>
      </c>
      <c r="M4893" t="s">
        <v>28</v>
      </c>
      <c r="N4893" t="s">
        <v>29</v>
      </c>
      <c r="O4893" t="s">
        <v>30</v>
      </c>
      <c r="P4893" t="s">
        <v>54</v>
      </c>
      <c r="Q4893" t="s">
        <v>41</v>
      </c>
      <c r="R4893" t="s">
        <v>33</v>
      </c>
      <c r="S4893" t="s">
        <v>42</v>
      </c>
      <c r="T4893" t="s">
        <v>35</v>
      </c>
      <c r="U4893" s="1" t="s">
        <v>36</v>
      </c>
      <c r="V4893">
        <v>1</v>
      </c>
      <c r="W4893">
        <v>0</v>
      </c>
      <c r="X4893">
        <v>0</v>
      </c>
      <c r="Y4893">
        <v>0</v>
      </c>
      <c r="Z4893">
        <v>0</v>
      </c>
    </row>
    <row r="4894" spans="1:26" x14ac:dyDescent="0.25">
      <c r="A4894">
        <v>107118517</v>
      </c>
      <c r="B4894" t="s">
        <v>114</v>
      </c>
      <c r="C4894" t="s">
        <v>38</v>
      </c>
      <c r="D4894">
        <v>20000070</v>
      </c>
      <c r="E4894">
        <v>20000070</v>
      </c>
      <c r="F4894">
        <v>14.391999999999999</v>
      </c>
      <c r="G4894">
        <v>40001914</v>
      </c>
      <c r="H4894">
        <v>0</v>
      </c>
      <c r="I4894">
        <v>2022</v>
      </c>
      <c r="J4894" t="s">
        <v>170</v>
      </c>
      <c r="K4894" t="s">
        <v>53</v>
      </c>
      <c r="L4894" s="127">
        <v>0.35902777777777778</v>
      </c>
      <c r="M4894" t="s">
        <v>28</v>
      </c>
      <c r="N4894" t="s">
        <v>49</v>
      </c>
      <c r="O4894" t="s">
        <v>30</v>
      </c>
      <c r="P4894" t="s">
        <v>31</v>
      </c>
      <c r="Q4894" t="s">
        <v>41</v>
      </c>
      <c r="R4894" t="s">
        <v>61</v>
      </c>
      <c r="S4894" t="s">
        <v>42</v>
      </c>
      <c r="T4894" t="s">
        <v>35</v>
      </c>
      <c r="U4894" s="1" t="s">
        <v>36</v>
      </c>
      <c r="V4894">
        <v>2</v>
      </c>
      <c r="W4894">
        <v>0</v>
      </c>
      <c r="X4894">
        <v>0</v>
      </c>
      <c r="Y4894">
        <v>0</v>
      </c>
      <c r="Z4894">
        <v>0</v>
      </c>
    </row>
    <row r="4895" spans="1:26" x14ac:dyDescent="0.25">
      <c r="A4895">
        <v>107118556</v>
      </c>
      <c r="B4895" t="s">
        <v>81</v>
      </c>
      <c r="C4895" t="s">
        <v>45</v>
      </c>
      <c r="D4895">
        <v>50031062</v>
      </c>
      <c r="E4895">
        <v>30000049</v>
      </c>
      <c r="F4895">
        <v>7.16</v>
      </c>
      <c r="G4895">
        <v>50027141</v>
      </c>
      <c r="H4895">
        <v>0</v>
      </c>
      <c r="I4895">
        <v>2022</v>
      </c>
      <c r="J4895" t="s">
        <v>170</v>
      </c>
      <c r="K4895" t="s">
        <v>58</v>
      </c>
      <c r="L4895" s="127">
        <v>0.11805555555555557</v>
      </c>
      <c r="M4895" t="s">
        <v>28</v>
      </c>
      <c r="N4895" t="s">
        <v>29</v>
      </c>
      <c r="O4895" t="s">
        <v>30</v>
      </c>
      <c r="P4895" t="s">
        <v>54</v>
      </c>
      <c r="Q4895" t="s">
        <v>41</v>
      </c>
      <c r="R4895" t="s">
        <v>61</v>
      </c>
      <c r="S4895" t="s">
        <v>42</v>
      </c>
      <c r="T4895" t="s">
        <v>47</v>
      </c>
      <c r="U4895" s="1" t="s">
        <v>64</v>
      </c>
      <c r="V4895">
        <v>2</v>
      </c>
      <c r="W4895">
        <v>0</v>
      </c>
      <c r="X4895">
        <v>0</v>
      </c>
      <c r="Y4895">
        <v>1</v>
      </c>
      <c r="Z4895">
        <v>0</v>
      </c>
    </row>
    <row r="4896" spans="1:26" x14ac:dyDescent="0.25">
      <c r="A4896">
        <v>107118646</v>
      </c>
      <c r="B4896" t="s">
        <v>81</v>
      </c>
      <c r="C4896" t="s">
        <v>45</v>
      </c>
      <c r="F4896">
        <v>999.99900000000002</v>
      </c>
      <c r="H4896">
        <v>8.9999999999999993E-3</v>
      </c>
      <c r="I4896">
        <v>2022</v>
      </c>
      <c r="J4896" t="s">
        <v>170</v>
      </c>
      <c r="K4896" t="s">
        <v>55</v>
      </c>
      <c r="L4896" s="127">
        <v>0.72499999999999998</v>
      </c>
      <c r="M4896" t="s">
        <v>28</v>
      </c>
      <c r="N4896" t="s">
        <v>49</v>
      </c>
      <c r="O4896" t="s">
        <v>30</v>
      </c>
      <c r="P4896" t="s">
        <v>68</v>
      </c>
      <c r="Q4896" t="s">
        <v>41</v>
      </c>
      <c r="R4896" t="s">
        <v>33</v>
      </c>
      <c r="S4896" t="s">
        <v>42</v>
      </c>
      <c r="T4896" t="s">
        <v>35</v>
      </c>
      <c r="U4896" s="1" t="s">
        <v>36</v>
      </c>
      <c r="V4896">
        <v>3</v>
      </c>
      <c r="W4896">
        <v>0</v>
      </c>
      <c r="X4896">
        <v>0</v>
      </c>
      <c r="Y4896">
        <v>0</v>
      </c>
      <c r="Z4896">
        <v>0</v>
      </c>
    </row>
    <row r="4897" spans="1:26" x14ac:dyDescent="0.25">
      <c r="A4897">
        <v>107118738</v>
      </c>
      <c r="B4897" t="s">
        <v>44</v>
      </c>
      <c r="C4897" t="s">
        <v>45</v>
      </c>
      <c r="D4897">
        <v>50009540</v>
      </c>
      <c r="E4897">
        <v>50009540</v>
      </c>
      <c r="F4897">
        <v>999.99900000000002</v>
      </c>
      <c r="G4897">
        <v>50025295</v>
      </c>
      <c r="H4897">
        <v>0</v>
      </c>
      <c r="I4897">
        <v>2022</v>
      </c>
      <c r="J4897" t="s">
        <v>170</v>
      </c>
      <c r="K4897" t="s">
        <v>39</v>
      </c>
      <c r="L4897" s="127">
        <v>0.3833333333333333</v>
      </c>
      <c r="M4897" t="s">
        <v>28</v>
      </c>
      <c r="N4897" t="s">
        <v>49</v>
      </c>
      <c r="O4897" t="s">
        <v>30</v>
      </c>
      <c r="P4897" t="s">
        <v>31</v>
      </c>
      <c r="Q4897" t="s">
        <v>41</v>
      </c>
      <c r="R4897" t="s">
        <v>33</v>
      </c>
      <c r="S4897" t="s">
        <v>42</v>
      </c>
      <c r="T4897" t="s">
        <v>35</v>
      </c>
      <c r="U4897" s="1" t="s">
        <v>36</v>
      </c>
      <c r="V4897">
        <v>2</v>
      </c>
      <c r="W4897">
        <v>0</v>
      </c>
      <c r="X4897">
        <v>0</v>
      </c>
      <c r="Y4897">
        <v>0</v>
      </c>
      <c r="Z4897">
        <v>0</v>
      </c>
    </row>
    <row r="4898" spans="1:26" x14ac:dyDescent="0.25">
      <c r="A4898">
        <v>107118846</v>
      </c>
      <c r="B4898" t="s">
        <v>104</v>
      </c>
      <c r="C4898" t="s">
        <v>65</v>
      </c>
      <c r="D4898">
        <v>10000026</v>
      </c>
      <c r="E4898">
        <v>10000026</v>
      </c>
      <c r="F4898">
        <v>14.516999999999999</v>
      </c>
      <c r="G4898">
        <v>200540</v>
      </c>
      <c r="H4898">
        <v>1</v>
      </c>
      <c r="I4898">
        <v>2022</v>
      </c>
      <c r="J4898" t="s">
        <v>170</v>
      </c>
      <c r="K4898" t="s">
        <v>55</v>
      </c>
      <c r="L4898" s="127">
        <v>0.52500000000000002</v>
      </c>
      <c r="M4898" t="s">
        <v>28</v>
      </c>
      <c r="N4898" t="s">
        <v>49</v>
      </c>
      <c r="O4898" t="s">
        <v>30</v>
      </c>
      <c r="P4898" t="s">
        <v>31</v>
      </c>
      <c r="Q4898" t="s">
        <v>41</v>
      </c>
      <c r="R4898" t="s">
        <v>33</v>
      </c>
      <c r="S4898" t="s">
        <v>42</v>
      </c>
      <c r="T4898" t="s">
        <v>35</v>
      </c>
      <c r="U4898" s="1" t="s">
        <v>36</v>
      </c>
      <c r="V4898">
        <v>2</v>
      </c>
      <c r="W4898">
        <v>0</v>
      </c>
      <c r="X4898">
        <v>0</v>
      </c>
      <c r="Y4898">
        <v>0</v>
      </c>
      <c r="Z4898">
        <v>0</v>
      </c>
    </row>
    <row r="4899" spans="1:26" x14ac:dyDescent="0.25">
      <c r="A4899">
        <v>107118883</v>
      </c>
      <c r="B4899" t="s">
        <v>101</v>
      </c>
      <c r="C4899" t="s">
        <v>67</v>
      </c>
      <c r="D4899">
        <v>30000024</v>
      </c>
      <c r="E4899">
        <v>30000024</v>
      </c>
      <c r="F4899">
        <v>24.295999999999999</v>
      </c>
      <c r="G4899">
        <v>40001774</v>
      </c>
      <c r="H4899">
        <v>0.1</v>
      </c>
      <c r="I4899">
        <v>2022</v>
      </c>
      <c r="J4899" t="s">
        <v>170</v>
      </c>
      <c r="K4899" t="s">
        <v>55</v>
      </c>
      <c r="L4899" s="127">
        <v>0.71597222222222223</v>
      </c>
      <c r="M4899" t="s">
        <v>28</v>
      </c>
      <c r="N4899" t="s">
        <v>49</v>
      </c>
      <c r="O4899" t="s">
        <v>30</v>
      </c>
      <c r="P4899" t="s">
        <v>31</v>
      </c>
      <c r="Q4899" t="s">
        <v>41</v>
      </c>
      <c r="R4899" t="s">
        <v>33</v>
      </c>
      <c r="S4899" t="s">
        <v>42</v>
      </c>
      <c r="T4899" t="s">
        <v>35</v>
      </c>
      <c r="U4899" s="1" t="s">
        <v>36</v>
      </c>
      <c r="V4899">
        <v>1</v>
      </c>
      <c r="W4899">
        <v>0</v>
      </c>
      <c r="X4899">
        <v>0</v>
      </c>
      <c r="Y4899">
        <v>0</v>
      </c>
      <c r="Z4899">
        <v>0</v>
      </c>
    </row>
    <row r="4900" spans="1:26" x14ac:dyDescent="0.25">
      <c r="A4900">
        <v>107118903</v>
      </c>
      <c r="B4900" t="s">
        <v>104</v>
      </c>
      <c r="C4900" t="s">
        <v>65</v>
      </c>
      <c r="D4900">
        <v>10000026</v>
      </c>
      <c r="E4900">
        <v>10000026</v>
      </c>
      <c r="F4900">
        <v>15.632</v>
      </c>
      <c r="G4900">
        <v>200560</v>
      </c>
      <c r="H4900">
        <v>0.1</v>
      </c>
      <c r="I4900">
        <v>2022</v>
      </c>
      <c r="J4900" t="s">
        <v>170</v>
      </c>
      <c r="K4900" t="s">
        <v>55</v>
      </c>
      <c r="L4900" s="127">
        <v>0.51180555555555551</v>
      </c>
      <c r="M4900" t="s">
        <v>28</v>
      </c>
      <c r="N4900" t="s">
        <v>49</v>
      </c>
      <c r="O4900" t="s">
        <v>30</v>
      </c>
      <c r="P4900" t="s">
        <v>54</v>
      </c>
      <c r="Q4900" t="s">
        <v>41</v>
      </c>
      <c r="R4900" t="s">
        <v>75</v>
      </c>
      <c r="S4900" t="s">
        <v>42</v>
      </c>
      <c r="T4900" t="s">
        <v>35</v>
      </c>
      <c r="U4900" s="1" t="s">
        <v>36</v>
      </c>
      <c r="V4900">
        <v>1</v>
      </c>
      <c r="W4900">
        <v>0</v>
      </c>
      <c r="X4900">
        <v>0</v>
      </c>
      <c r="Y4900">
        <v>0</v>
      </c>
      <c r="Z4900">
        <v>0</v>
      </c>
    </row>
    <row r="4901" spans="1:26" x14ac:dyDescent="0.25">
      <c r="A4901">
        <v>107118905</v>
      </c>
      <c r="B4901" t="s">
        <v>25</v>
      </c>
      <c r="C4901" t="s">
        <v>65</v>
      </c>
      <c r="D4901">
        <v>10000040</v>
      </c>
      <c r="E4901">
        <v>10000040</v>
      </c>
      <c r="F4901">
        <v>999.99900000000002</v>
      </c>
      <c r="G4901">
        <v>20000070</v>
      </c>
      <c r="H4901">
        <v>1</v>
      </c>
      <c r="I4901">
        <v>2022</v>
      </c>
      <c r="J4901" t="s">
        <v>170</v>
      </c>
      <c r="K4901" t="s">
        <v>55</v>
      </c>
      <c r="L4901" s="127">
        <v>0.95138888888888884</v>
      </c>
      <c r="M4901" t="s">
        <v>28</v>
      </c>
      <c r="N4901" t="s">
        <v>49</v>
      </c>
      <c r="O4901" t="s">
        <v>30</v>
      </c>
      <c r="P4901" t="s">
        <v>54</v>
      </c>
      <c r="Q4901" t="s">
        <v>41</v>
      </c>
      <c r="R4901" t="s">
        <v>33</v>
      </c>
      <c r="S4901" t="s">
        <v>42</v>
      </c>
      <c r="T4901" t="s">
        <v>57</v>
      </c>
      <c r="U4901" s="1" t="s">
        <v>36</v>
      </c>
      <c r="V4901">
        <v>2</v>
      </c>
      <c r="W4901">
        <v>0</v>
      </c>
      <c r="X4901">
        <v>0</v>
      </c>
      <c r="Y4901">
        <v>0</v>
      </c>
      <c r="Z4901">
        <v>0</v>
      </c>
    </row>
    <row r="4902" spans="1:26" x14ac:dyDescent="0.25">
      <c r="A4902">
        <v>107118907</v>
      </c>
      <c r="B4902" t="s">
        <v>136</v>
      </c>
      <c r="C4902" t="s">
        <v>38</v>
      </c>
      <c r="D4902">
        <v>20000070</v>
      </c>
      <c r="E4902">
        <v>20000070</v>
      </c>
      <c r="F4902">
        <v>19.407</v>
      </c>
      <c r="G4902">
        <v>40001131</v>
      </c>
      <c r="H4902">
        <v>0</v>
      </c>
      <c r="I4902">
        <v>2022</v>
      </c>
      <c r="J4902" t="s">
        <v>170</v>
      </c>
      <c r="K4902" t="s">
        <v>55</v>
      </c>
      <c r="L4902" s="127">
        <v>0.62916666666666665</v>
      </c>
      <c r="M4902" t="s">
        <v>51</v>
      </c>
      <c r="N4902" t="s">
        <v>29</v>
      </c>
      <c r="O4902" t="s">
        <v>30</v>
      </c>
      <c r="P4902" t="s">
        <v>68</v>
      </c>
      <c r="Q4902" t="s">
        <v>41</v>
      </c>
      <c r="R4902" t="s">
        <v>61</v>
      </c>
      <c r="S4902" t="s">
        <v>42</v>
      </c>
      <c r="T4902" t="s">
        <v>35</v>
      </c>
      <c r="U4902" s="1" t="s">
        <v>36</v>
      </c>
      <c r="V4902">
        <v>2</v>
      </c>
      <c r="W4902">
        <v>0</v>
      </c>
      <c r="X4902">
        <v>0</v>
      </c>
      <c r="Y4902">
        <v>0</v>
      </c>
      <c r="Z4902">
        <v>0</v>
      </c>
    </row>
    <row r="4903" spans="1:26" x14ac:dyDescent="0.25">
      <c r="A4903">
        <v>107118952</v>
      </c>
      <c r="B4903" t="s">
        <v>112</v>
      </c>
      <c r="C4903" t="s">
        <v>65</v>
      </c>
      <c r="D4903">
        <v>10000095</v>
      </c>
      <c r="E4903">
        <v>10000095</v>
      </c>
      <c r="F4903">
        <v>7.1820000000000004</v>
      </c>
      <c r="G4903">
        <v>40001808</v>
      </c>
      <c r="H4903">
        <v>1.3</v>
      </c>
      <c r="I4903">
        <v>2022</v>
      </c>
      <c r="J4903" t="s">
        <v>170</v>
      </c>
      <c r="K4903" t="s">
        <v>48</v>
      </c>
      <c r="L4903" s="127">
        <v>4.1666666666666666E-3</v>
      </c>
      <c r="M4903" t="s">
        <v>28</v>
      </c>
      <c r="N4903" t="s">
        <v>49</v>
      </c>
      <c r="O4903" t="s">
        <v>30</v>
      </c>
      <c r="P4903" t="s">
        <v>31</v>
      </c>
      <c r="Q4903" t="s">
        <v>41</v>
      </c>
      <c r="R4903" t="s">
        <v>33</v>
      </c>
      <c r="S4903" t="s">
        <v>42</v>
      </c>
      <c r="T4903" t="s">
        <v>57</v>
      </c>
      <c r="U4903" s="1" t="s">
        <v>36</v>
      </c>
      <c r="V4903">
        <v>2</v>
      </c>
      <c r="W4903">
        <v>0</v>
      </c>
      <c r="X4903">
        <v>0</v>
      </c>
      <c r="Y4903">
        <v>0</v>
      </c>
      <c r="Z4903">
        <v>0</v>
      </c>
    </row>
    <row r="4904" spans="1:26" x14ac:dyDescent="0.25">
      <c r="A4904">
        <v>107118987</v>
      </c>
      <c r="B4904" t="s">
        <v>112</v>
      </c>
      <c r="C4904" t="s">
        <v>65</v>
      </c>
      <c r="D4904">
        <v>10000095</v>
      </c>
      <c r="E4904">
        <v>10000095</v>
      </c>
      <c r="F4904">
        <v>1.889</v>
      </c>
      <c r="G4904">
        <v>40001793</v>
      </c>
      <c r="H4904">
        <v>1.5</v>
      </c>
      <c r="I4904">
        <v>2022</v>
      </c>
      <c r="J4904" t="s">
        <v>170</v>
      </c>
      <c r="K4904" t="s">
        <v>53</v>
      </c>
      <c r="L4904" s="127">
        <v>0.82986111111111116</v>
      </c>
      <c r="M4904" t="s">
        <v>28</v>
      </c>
      <c r="N4904" t="s">
        <v>49</v>
      </c>
      <c r="O4904" t="s">
        <v>30</v>
      </c>
      <c r="P4904" t="s">
        <v>31</v>
      </c>
      <c r="Q4904" t="s">
        <v>41</v>
      </c>
      <c r="R4904" t="s">
        <v>33</v>
      </c>
      <c r="S4904" t="s">
        <v>42</v>
      </c>
      <c r="T4904" t="s">
        <v>47</v>
      </c>
      <c r="U4904" s="1" t="s">
        <v>36</v>
      </c>
      <c r="V4904">
        <v>2</v>
      </c>
      <c r="W4904">
        <v>0</v>
      </c>
      <c r="X4904">
        <v>0</v>
      </c>
      <c r="Y4904">
        <v>0</v>
      </c>
      <c r="Z4904">
        <v>0</v>
      </c>
    </row>
    <row r="4905" spans="1:26" x14ac:dyDescent="0.25">
      <c r="A4905">
        <v>107118990</v>
      </c>
      <c r="B4905" t="s">
        <v>97</v>
      </c>
      <c r="C4905" t="s">
        <v>122</v>
      </c>
      <c r="D4905">
        <v>40002832</v>
      </c>
      <c r="E4905">
        <v>40002832</v>
      </c>
      <c r="F4905">
        <v>999.99900000000002</v>
      </c>
      <c r="G4905">
        <v>50016032</v>
      </c>
      <c r="H4905">
        <v>3.9E-2</v>
      </c>
      <c r="I4905">
        <v>2022</v>
      </c>
      <c r="J4905" t="s">
        <v>170</v>
      </c>
      <c r="K4905" t="s">
        <v>53</v>
      </c>
      <c r="L4905" s="127">
        <v>0.40138888888888885</v>
      </c>
      <c r="M4905" t="s">
        <v>51</v>
      </c>
      <c r="N4905" t="s">
        <v>49</v>
      </c>
      <c r="O4905" t="s">
        <v>30</v>
      </c>
      <c r="P4905" t="s">
        <v>68</v>
      </c>
      <c r="Q4905" t="s">
        <v>41</v>
      </c>
      <c r="R4905" t="s">
        <v>33</v>
      </c>
      <c r="S4905" t="s">
        <v>42</v>
      </c>
      <c r="T4905" t="s">
        <v>35</v>
      </c>
      <c r="U4905" s="1" t="s">
        <v>36</v>
      </c>
      <c r="V4905">
        <v>2</v>
      </c>
      <c r="W4905">
        <v>0</v>
      </c>
      <c r="X4905">
        <v>0</v>
      </c>
      <c r="Y4905">
        <v>0</v>
      </c>
      <c r="Z4905">
        <v>0</v>
      </c>
    </row>
    <row r="4906" spans="1:26" x14ac:dyDescent="0.25">
      <c r="A4906">
        <v>107119009</v>
      </c>
      <c r="B4906" t="s">
        <v>106</v>
      </c>
      <c r="C4906" t="s">
        <v>65</v>
      </c>
      <c r="D4906">
        <v>10000095</v>
      </c>
      <c r="E4906">
        <v>10000095</v>
      </c>
      <c r="F4906">
        <v>23.568000000000001</v>
      </c>
      <c r="G4906">
        <v>30000082</v>
      </c>
      <c r="H4906">
        <v>3</v>
      </c>
      <c r="I4906">
        <v>2022</v>
      </c>
      <c r="J4906" t="s">
        <v>170</v>
      </c>
      <c r="K4906" t="s">
        <v>27</v>
      </c>
      <c r="L4906" s="127">
        <v>0.90555555555555556</v>
      </c>
      <c r="M4906" t="s">
        <v>28</v>
      </c>
      <c r="N4906" t="s">
        <v>29</v>
      </c>
      <c r="O4906" t="s">
        <v>30</v>
      </c>
      <c r="P4906" t="s">
        <v>31</v>
      </c>
      <c r="Q4906" t="s">
        <v>41</v>
      </c>
      <c r="R4906" t="s">
        <v>33</v>
      </c>
      <c r="S4906" t="s">
        <v>42</v>
      </c>
      <c r="T4906" t="s">
        <v>57</v>
      </c>
      <c r="U4906" s="1" t="s">
        <v>36</v>
      </c>
      <c r="V4906">
        <v>1</v>
      </c>
      <c r="W4906">
        <v>0</v>
      </c>
      <c r="X4906">
        <v>0</v>
      </c>
      <c r="Y4906">
        <v>0</v>
      </c>
      <c r="Z4906">
        <v>0</v>
      </c>
    </row>
    <row r="4907" spans="1:26" x14ac:dyDescent="0.25">
      <c r="A4907">
        <v>107119016</v>
      </c>
      <c r="B4907" t="s">
        <v>136</v>
      </c>
      <c r="C4907" t="s">
        <v>67</v>
      </c>
      <c r="D4907">
        <v>30000043</v>
      </c>
      <c r="E4907">
        <v>30000043</v>
      </c>
      <c r="F4907">
        <v>4.7350000000000003</v>
      </c>
      <c r="G4907">
        <v>40001419</v>
      </c>
      <c r="H4907">
        <v>0.1</v>
      </c>
      <c r="I4907">
        <v>2022</v>
      </c>
      <c r="J4907" t="s">
        <v>170</v>
      </c>
      <c r="K4907" t="s">
        <v>48</v>
      </c>
      <c r="L4907" s="127">
        <v>0.53888888888888886</v>
      </c>
      <c r="M4907" t="s">
        <v>28</v>
      </c>
      <c r="N4907" t="s">
        <v>49</v>
      </c>
      <c r="O4907" t="s">
        <v>30</v>
      </c>
      <c r="P4907" t="s">
        <v>31</v>
      </c>
      <c r="Q4907" t="s">
        <v>41</v>
      </c>
      <c r="R4907" t="s">
        <v>33</v>
      </c>
      <c r="S4907" t="s">
        <v>42</v>
      </c>
      <c r="T4907" t="s">
        <v>35</v>
      </c>
      <c r="U4907" s="1" t="s">
        <v>36</v>
      </c>
      <c r="V4907">
        <v>3</v>
      </c>
      <c r="W4907">
        <v>0</v>
      </c>
      <c r="X4907">
        <v>0</v>
      </c>
      <c r="Y4907">
        <v>0</v>
      </c>
      <c r="Z4907">
        <v>0</v>
      </c>
    </row>
    <row r="4908" spans="1:26" x14ac:dyDescent="0.25">
      <c r="A4908">
        <v>107119036</v>
      </c>
      <c r="B4908" t="s">
        <v>112</v>
      </c>
      <c r="C4908" t="s">
        <v>65</v>
      </c>
      <c r="D4908">
        <v>10000095</v>
      </c>
      <c r="E4908">
        <v>10000095</v>
      </c>
      <c r="F4908">
        <v>0.747</v>
      </c>
      <c r="G4908">
        <v>40001002</v>
      </c>
      <c r="H4908">
        <v>1</v>
      </c>
      <c r="I4908">
        <v>2022</v>
      </c>
      <c r="J4908" t="s">
        <v>170</v>
      </c>
      <c r="K4908" t="s">
        <v>27</v>
      </c>
      <c r="L4908" s="127">
        <v>0.68472222222222223</v>
      </c>
      <c r="M4908" t="s">
        <v>28</v>
      </c>
      <c r="N4908" t="s">
        <v>49</v>
      </c>
      <c r="O4908" t="s">
        <v>30</v>
      </c>
      <c r="P4908" t="s">
        <v>54</v>
      </c>
      <c r="Q4908" t="s">
        <v>41</v>
      </c>
      <c r="R4908" t="s">
        <v>33</v>
      </c>
      <c r="S4908" t="s">
        <v>42</v>
      </c>
      <c r="T4908" t="s">
        <v>35</v>
      </c>
      <c r="U4908" s="1" t="s">
        <v>36</v>
      </c>
      <c r="V4908">
        <v>2</v>
      </c>
      <c r="W4908">
        <v>0</v>
      </c>
      <c r="X4908">
        <v>0</v>
      </c>
      <c r="Y4908">
        <v>0</v>
      </c>
      <c r="Z4908">
        <v>0</v>
      </c>
    </row>
    <row r="4909" spans="1:26" x14ac:dyDescent="0.25">
      <c r="A4909">
        <v>107119113</v>
      </c>
      <c r="B4909" t="s">
        <v>103</v>
      </c>
      <c r="C4909" t="s">
        <v>67</v>
      </c>
      <c r="D4909">
        <v>30000150</v>
      </c>
      <c r="E4909">
        <v>30000150</v>
      </c>
      <c r="F4909">
        <v>6.7030000000000003</v>
      </c>
      <c r="G4909">
        <v>40001149</v>
      </c>
      <c r="H4909">
        <v>6.8000000000000005E-2</v>
      </c>
      <c r="I4909">
        <v>2022</v>
      </c>
      <c r="J4909" t="s">
        <v>170</v>
      </c>
      <c r="K4909" t="s">
        <v>55</v>
      </c>
      <c r="L4909" s="127">
        <v>0.45416666666666666</v>
      </c>
      <c r="M4909" t="s">
        <v>51</v>
      </c>
      <c r="N4909" t="s">
        <v>29</v>
      </c>
      <c r="O4909" t="s">
        <v>30</v>
      </c>
      <c r="P4909" t="s">
        <v>54</v>
      </c>
      <c r="Q4909" t="s">
        <v>41</v>
      </c>
      <c r="R4909" t="s">
        <v>33</v>
      </c>
      <c r="S4909" t="s">
        <v>42</v>
      </c>
      <c r="T4909" t="s">
        <v>35</v>
      </c>
      <c r="U4909" s="1" t="s">
        <v>36</v>
      </c>
      <c r="V4909">
        <v>4</v>
      </c>
      <c r="W4909">
        <v>0</v>
      </c>
      <c r="X4909">
        <v>0</v>
      </c>
      <c r="Y4909">
        <v>0</v>
      </c>
      <c r="Z4909">
        <v>0</v>
      </c>
    </row>
    <row r="4910" spans="1:26" x14ac:dyDescent="0.25">
      <c r="A4910">
        <v>107119156</v>
      </c>
      <c r="B4910" t="s">
        <v>104</v>
      </c>
      <c r="C4910" t="s">
        <v>65</v>
      </c>
      <c r="D4910">
        <v>10000026</v>
      </c>
      <c r="E4910">
        <v>10000026</v>
      </c>
      <c r="F4910">
        <v>7.9189999999999996</v>
      </c>
      <c r="G4910">
        <v>200480</v>
      </c>
      <c r="H4910">
        <v>0.4</v>
      </c>
      <c r="I4910">
        <v>2022</v>
      </c>
      <c r="J4910" t="s">
        <v>170</v>
      </c>
      <c r="K4910" t="s">
        <v>27</v>
      </c>
      <c r="L4910" s="127">
        <v>0.42430555555555555</v>
      </c>
      <c r="M4910" t="s">
        <v>28</v>
      </c>
      <c r="N4910" t="s">
        <v>49</v>
      </c>
      <c r="O4910" t="s">
        <v>30</v>
      </c>
      <c r="P4910" t="s">
        <v>54</v>
      </c>
      <c r="Q4910" t="s">
        <v>41</v>
      </c>
      <c r="R4910" t="s">
        <v>33</v>
      </c>
      <c r="S4910" t="s">
        <v>42</v>
      </c>
      <c r="T4910" t="s">
        <v>35</v>
      </c>
      <c r="U4910" s="1" t="s">
        <v>36</v>
      </c>
      <c r="V4910">
        <v>2</v>
      </c>
      <c r="W4910">
        <v>0</v>
      </c>
      <c r="X4910">
        <v>0</v>
      </c>
      <c r="Y4910">
        <v>0</v>
      </c>
      <c r="Z4910">
        <v>0</v>
      </c>
    </row>
    <row r="4911" spans="1:26" x14ac:dyDescent="0.25">
      <c r="A4911">
        <v>107119165</v>
      </c>
      <c r="B4911" t="s">
        <v>25</v>
      </c>
      <c r="C4911" t="s">
        <v>45</v>
      </c>
      <c r="D4911">
        <v>50047458</v>
      </c>
      <c r="E4911">
        <v>50047458</v>
      </c>
      <c r="F4911">
        <v>999.99900000000002</v>
      </c>
      <c r="G4911">
        <v>40003014</v>
      </c>
      <c r="H4911">
        <v>8.9999999999999993E-3</v>
      </c>
      <c r="I4911">
        <v>2022</v>
      </c>
      <c r="J4911" t="s">
        <v>170</v>
      </c>
      <c r="K4911" t="s">
        <v>39</v>
      </c>
      <c r="L4911" s="127">
        <v>0.5</v>
      </c>
      <c r="M4911" t="s">
        <v>28</v>
      </c>
      <c r="N4911" t="s">
        <v>49</v>
      </c>
      <c r="O4911" t="s">
        <v>30</v>
      </c>
      <c r="P4911" t="s">
        <v>31</v>
      </c>
      <c r="Q4911" t="s">
        <v>41</v>
      </c>
      <c r="R4911" t="s">
        <v>33</v>
      </c>
      <c r="S4911" t="s">
        <v>42</v>
      </c>
      <c r="T4911" t="s">
        <v>35</v>
      </c>
      <c r="U4911" s="1" t="s">
        <v>36</v>
      </c>
      <c r="V4911">
        <v>2</v>
      </c>
      <c r="W4911">
        <v>0</v>
      </c>
      <c r="X4911">
        <v>0</v>
      </c>
      <c r="Y4911">
        <v>0</v>
      </c>
      <c r="Z4911">
        <v>0</v>
      </c>
    </row>
    <row r="4912" spans="1:26" x14ac:dyDescent="0.25">
      <c r="A4912">
        <v>107119266</v>
      </c>
      <c r="B4912" t="s">
        <v>112</v>
      </c>
      <c r="C4912" t="s">
        <v>45</v>
      </c>
      <c r="D4912">
        <v>50018682</v>
      </c>
      <c r="E4912">
        <v>20000401</v>
      </c>
      <c r="F4912">
        <v>10.688000000000001</v>
      </c>
      <c r="G4912">
        <v>50008981</v>
      </c>
      <c r="H4912">
        <v>0</v>
      </c>
      <c r="I4912">
        <v>2022</v>
      </c>
      <c r="J4912" t="s">
        <v>170</v>
      </c>
      <c r="K4912" t="s">
        <v>58</v>
      </c>
      <c r="L4912" s="127">
        <v>0.65972222222222221</v>
      </c>
      <c r="M4912" t="s">
        <v>28</v>
      </c>
      <c r="N4912" t="s">
        <v>49</v>
      </c>
      <c r="O4912" t="s">
        <v>30</v>
      </c>
      <c r="P4912" t="s">
        <v>54</v>
      </c>
      <c r="Q4912" t="s">
        <v>41</v>
      </c>
      <c r="R4912" t="s">
        <v>59</v>
      </c>
      <c r="S4912" t="s">
        <v>42</v>
      </c>
      <c r="T4912" t="s">
        <v>35</v>
      </c>
      <c r="U4912" s="1" t="s">
        <v>36</v>
      </c>
      <c r="V4912">
        <v>2</v>
      </c>
      <c r="W4912">
        <v>0</v>
      </c>
      <c r="X4912">
        <v>0</v>
      </c>
      <c r="Y4912">
        <v>0</v>
      </c>
      <c r="Z4912">
        <v>0</v>
      </c>
    </row>
    <row r="4913" spans="1:26" x14ac:dyDescent="0.25">
      <c r="A4913">
        <v>107119286</v>
      </c>
      <c r="B4913" t="s">
        <v>81</v>
      </c>
      <c r="C4913" t="s">
        <v>45</v>
      </c>
      <c r="D4913">
        <v>50020528</v>
      </c>
      <c r="E4913">
        <v>40003815</v>
      </c>
      <c r="F4913">
        <v>1.7849999999999999</v>
      </c>
      <c r="G4913">
        <v>50009929</v>
      </c>
      <c r="H4913">
        <v>0</v>
      </c>
      <c r="I4913">
        <v>2022</v>
      </c>
      <c r="J4913" t="s">
        <v>170</v>
      </c>
      <c r="K4913" t="s">
        <v>55</v>
      </c>
      <c r="L4913" s="127">
        <v>0.66111111111111109</v>
      </c>
      <c r="M4913" t="s">
        <v>28</v>
      </c>
      <c r="N4913" t="s">
        <v>49</v>
      </c>
      <c r="O4913" t="s">
        <v>30</v>
      </c>
      <c r="P4913" t="s">
        <v>31</v>
      </c>
      <c r="Q4913" t="s">
        <v>41</v>
      </c>
      <c r="R4913" t="s">
        <v>33</v>
      </c>
      <c r="S4913" t="s">
        <v>42</v>
      </c>
      <c r="T4913" t="s">
        <v>35</v>
      </c>
      <c r="U4913" s="1" t="s">
        <v>36</v>
      </c>
      <c r="V4913">
        <v>2</v>
      </c>
      <c r="W4913">
        <v>0</v>
      </c>
      <c r="X4913">
        <v>0</v>
      </c>
      <c r="Y4913">
        <v>0</v>
      </c>
      <c r="Z4913">
        <v>0</v>
      </c>
    </row>
    <row r="4914" spans="1:26" x14ac:dyDescent="0.25">
      <c r="A4914">
        <v>107119460</v>
      </c>
      <c r="B4914" t="s">
        <v>96</v>
      </c>
      <c r="C4914" t="s">
        <v>45</v>
      </c>
      <c r="D4914">
        <v>50022246</v>
      </c>
      <c r="E4914">
        <v>30000066</v>
      </c>
      <c r="F4914">
        <v>21.352</v>
      </c>
      <c r="G4914">
        <v>50002204</v>
      </c>
      <c r="H4914">
        <v>0.03</v>
      </c>
      <c r="I4914">
        <v>2022</v>
      </c>
      <c r="J4914" t="s">
        <v>170</v>
      </c>
      <c r="K4914" t="s">
        <v>53</v>
      </c>
      <c r="L4914" s="127">
        <v>0.74652777777777779</v>
      </c>
      <c r="M4914" t="s">
        <v>28</v>
      </c>
      <c r="N4914" t="s">
        <v>29</v>
      </c>
      <c r="O4914" t="s">
        <v>30</v>
      </c>
      <c r="P4914" t="s">
        <v>54</v>
      </c>
      <c r="Q4914" t="s">
        <v>41</v>
      </c>
      <c r="R4914" t="s">
        <v>33</v>
      </c>
      <c r="S4914" t="s">
        <v>42</v>
      </c>
      <c r="T4914" t="s">
        <v>35</v>
      </c>
      <c r="U4914" s="1" t="s">
        <v>36</v>
      </c>
      <c r="V4914">
        <v>2</v>
      </c>
      <c r="W4914">
        <v>0</v>
      </c>
      <c r="X4914">
        <v>0</v>
      </c>
      <c r="Y4914">
        <v>0</v>
      </c>
      <c r="Z4914">
        <v>0</v>
      </c>
    </row>
    <row r="4915" spans="1:26" x14ac:dyDescent="0.25">
      <c r="A4915">
        <v>107119598</v>
      </c>
      <c r="B4915" t="s">
        <v>25</v>
      </c>
      <c r="C4915" t="s">
        <v>38</v>
      </c>
      <c r="D4915">
        <v>20000070</v>
      </c>
      <c r="E4915">
        <v>20000070</v>
      </c>
      <c r="F4915">
        <v>999.99900000000002</v>
      </c>
      <c r="G4915">
        <v>50032752</v>
      </c>
      <c r="H4915">
        <v>0.38</v>
      </c>
      <c r="I4915">
        <v>2022</v>
      </c>
      <c r="J4915" t="s">
        <v>170</v>
      </c>
      <c r="K4915" t="s">
        <v>60</v>
      </c>
      <c r="L4915" s="127">
        <v>5.7638888888888885E-2</v>
      </c>
      <c r="M4915" t="s">
        <v>28</v>
      </c>
      <c r="N4915" t="s">
        <v>29</v>
      </c>
      <c r="O4915" t="s">
        <v>30</v>
      </c>
      <c r="P4915" t="s">
        <v>68</v>
      </c>
      <c r="Q4915" t="s">
        <v>41</v>
      </c>
      <c r="R4915" t="s">
        <v>33</v>
      </c>
      <c r="S4915" t="s">
        <v>42</v>
      </c>
      <c r="T4915" t="s">
        <v>57</v>
      </c>
      <c r="U4915" s="1" t="s">
        <v>36</v>
      </c>
      <c r="V4915">
        <v>3</v>
      </c>
      <c r="W4915">
        <v>0</v>
      </c>
      <c r="X4915">
        <v>0</v>
      </c>
      <c r="Y4915">
        <v>0</v>
      </c>
      <c r="Z4915">
        <v>0</v>
      </c>
    </row>
    <row r="4916" spans="1:26" x14ac:dyDescent="0.25">
      <c r="A4916">
        <v>107119831</v>
      </c>
      <c r="B4916" t="s">
        <v>238</v>
      </c>
      <c r="C4916" t="s">
        <v>122</v>
      </c>
      <c r="D4916">
        <v>40002018</v>
      </c>
      <c r="E4916">
        <v>40002018</v>
      </c>
      <c r="F4916">
        <v>1.619</v>
      </c>
      <c r="G4916">
        <v>40002017</v>
      </c>
      <c r="H4916">
        <v>5.6000000000000001E-2</v>
      </c>
      <c r="I4916">
        <v>2022</v>
      </c>
      <c r="J4916" t="s">
        <v>170</v>
      </c>
      <c r="K4916" t="s">
        <v>48</v>
      </c>
      <c r="L4916" s="127">
        <v>0.51388888888888895</v>
      </c>
      <c r="M4916" t="s">
        <v>28</v>
      </c>
      <c r="N4916" t="s">
        <v>49</v>
      </c>
      <c r="O4916" t="s">
        <v>30</v>
      </c>
      <c r="P4916" t="s">
        <v>54</v>
      </c>
      <c r="Q4916" t="s">
        <v>41</v>
      </c>
      <c r="R4916" t="s">
        <v>33</v>
      </c>
      <c r="S4916" t="s">
        <v>42</v>
      </c>
      <c r="T4916" t="s">
        <v>35</v>
      </c>
      <c r="U4916" s="1" t="s">
        <v>64</v>
      </c>
      <c r="V4916">
        <v>2</v>
      </c>
      <c r="W4916">
        <v>0</v>
      </c>
      <c r="X4916">
        <v>0</v>
      </c>
      <c r="Y4916">
        <v>1</v>
      </c>
      <c r="Z4916">
        <v>0</v>
      </c>
    </row>
    <row r="4917" spans="1:26" x14ac:dyDescent="0.25">
      <c r="A4917">
        <v>107119903</v>
      </c>
      <c r="B4917" t="s">
        <v>25</v>
      </c>
      <c r="C4917" t="s">
        <v>65</v>
      </c>
      <c r="D4917">
        <v>10000440</v>
      </c>
      <c r="E4917">
        <v>10000440</v>
      </c>
      <c r="F4917">
        <v>3.794</v>
      </c>
      <c r="G4917">
        <v>50031853</v>
      </c>
      <c r="H4917">
        <v>1.9E-2</v>
      </c>
      <c r="I4917">
        <v>2022</v>
      </c>
      <c r="J4917" t="s">
        <v>170</v>
      </c>
      <c r="K4917" t="s">
        <v>58</v>
      </c>
      <c r="L4917" s="127">
        <v>0.36249999999999999</v>
      </c>
      <c r="M4917" t="s">
        <v>28</v>
      </c>
      <c r="N4917" t="s">
        <v>49</v>
      </c>
      <c r="O4917" t="s">
        <v>30</v>
      </c>
      <c r="P4917" t="s">
        <v>31</v>
      </c>
      <c r="Q4917" t="s">
        <v>41</v>
      </c>
      <c r="R4917" t="s">
        <v>33</v>
      </c>
      <c r="S4917" t="s">
        <v>42</v>
      </c>
      <c r="T4917" t="s">
        <v>35</v>
      </c>
      <c r="U4917" s="1" t="s">
        <v>36</v>
      </c>
      <c r="V4917">
        <v>2</v>
      </c>
      <c r="W4917">
        <v>0</v>
      </c>
      <c r="X4917">
        <v>0</v>
      </c>
      <c r="Y4917">
        <v>0</v>
      </c>
      <c r="Z4917">
        <v>0</v>
      </c>
    </row>
    <row r="4918" spans="1:26" x14ac:dyDescent="0.25">
      <c r="A4918">
        <v>107120065</v>
      </c>
      <c r="B4918" t="s">
        <v>160</v>
      </c>
      <c r="C4918" t="s">
        <v>38</v>
      </c>
      <c r="D4918">
        <v>29000421</v>
      </c>
      <c r="E4918">
        <v>29000421</v>
      </c>
      <c r="F4918">
        <v>3.8650000000000002</v>
      </c>
      <c r="G4918">
        <v>50021411</v>
      </c>
      <c r="H4918">
        <v>6.0000000000000001E-3</v>
      </c>
      <c r="I4918">
        <v>2022</v>
      </c>
      <c r="J4918" t="s">
        <v>167</v>
      </c>
      <c r="K4918" t="s">
        <v>58</v>
      </c>
      <c r="L4918" s="127">
        <v>0.46666666666666662</v>
      </c>
      <c r="M4918" t="s">
        <v>77</v>
      </c>
      <c r="N4918" t="s">
        <v>49</v>
      </c>
      <c r="O4918" t="s">
        <v>30</v>
      </c>
      <c r="P4918" t="s">
        <v>54</v>
      </c>
      <c r="Q4918" t="s">
        <v>32</v>
      </c>
      <c r="S4918" t="s">
        <v>42</v>
      </c>
      <c r="T4918" t="s">
        <v>35</v>
      </c>
      <c r="U4918" s="1" t="s">
        <v>36</v>
      </c>
      <c r="V4918">
        <v>2</v>
      </c>
      <c r="W4918">
        <v>0</v>
      </c>
      <c r="X4918">
        <v>0</v>
      </c>
      <c r="Y4918">
        <v>0</v>
      </c>
      <c r="Z4918">
        <v>0</v>
      </c>
    </row>
    <row r="4919" spans="1:26" x14ac:dyDescent="0.25">
      <c r="A4919">
        <v>107120247</v>
      </c>
      <c r="B4919" t="s">
        <v>44</v>
      </c>
      <c r="C4919" t="s">
        <v>45</v>
      </c>
      <c r="D4919">
        <v>50021148</v>
      </c>
      <c r="E4919">
        <v>50021148</v>
      </c>
      <c r="F4919">
        <v>999.99900000000002</v>
      </c>
      <c r="G4919">
        <v>50005795</v>
      </c>
      <c r="H4919">
        <v>7.0000000000000001E-3</v>
      </c>
      <c r="I4919">
        <v>2022</v>
      </c>
      <c r="J4919" t="s">
        <v>170</v>
      </c>
      <c r="K4919" t="s">
        <v>55</v>
      </c>
      <c r="L4919" s="127">
        <v>0.77638888888888891</v>
      </c>
      <c r="M4919" t="s">
        <v>28</v>
      </c>
      <c r="N4919" t="s">
        <v>29</v>
      </c>
      <c r="O4919" t="s">
        <v>30</v>
      </c>
      <c r="P4919" t="s">
        <v>31</v>
      </c>
      <c r="Q4919" t="s">
        <v>41</v>
      </c>
      <c r="R4919" t="s">
        <v>33</v>
      </c>
      <c r="S4919" t="s">
        <v>42</v>
      </c>
      <c r="T4919" t="s">
        <v>52</v>
      </c>
      <c r="U4919" s="1" t="s">
        <v>36</v>
      </c>
      <c r="V4919">
        <v>4</v>
      </c>
      <c r="W4919">
        <v>0</v>
      </c>
      <c r="X4919">
        <v>0</v>
      </c>
      <c r="Y4919">
        <v>0</v>
      </c>
      <c r="Z4919">
        <v>0</v>
      </c>
    </row>
    <row r="4920" spans="1:26" x14ac:dyDescent="0.25">
      <c r="A4920">
        <v>107120277</v>
      </c>
      <c r="B4920" t="s">
        <v>117</v>
      </c>
      <c r="C4920" t="s">
        <v>45</v>
      </c>
      <c r="D4920">
        <v>50003816</v>
      </c>
      <c r="E4920">
        <v>40002321</v>
      </c>
      <c r="F4920">
        <v>1.746</v>
      </c>
      <c r="G4920">
        <v>50028126</v>
      </c>
      <c r="H4920">
        <v>0</v>
      </c>
      <c r="I4920">
        <v>2022</v>
      </c>
      <c r="J4920" t="s">
        <v>162</v>
      </c>
      <c r="K4920" t="s">
        <v>27</v>
      </c>
      <c r="L4920" s="127">
        <v>0.86875000000000002</v>
      </c>
      <c r="M4920" t="s">
        <v>28</v>
      </c>
      <c r="N4920" t="s">
        <v>29</v>
      </c>
      <c r="P4920" t="s">
        <v>54</v>
      </c>
      <c r="Q4920" t="s">
        <v>41</v>
      </c>
      <c r="R4920" t="s">
        <v>50</v>
      </c>
      <c r="S4920" t="s">
        <v>42</v>
      </c>
      <c r="T4920" t="s">
        <v>47</v>
      </c>
      <c r="U4920" s="1" t="s">
        <v>43</v>
      </c>
      <c r="V4920">
        <v>2</v>
      </c>
      <c r="W4920">
        <v>0</v>
      </c>
      <c r="X4920">
        <v>0</v>
      </c>
      <c r="Y4920">
        <v>0</v>
      </c>
      <c r="Z4920">
        <v>1</v>
      </c>
    </row>
    <row r="4921" spans="1:26" x14ac:dyDescent="0.25">
      <c r="A4921">
        <v>107120375</v>
      </c>
      <c r="B4921" t="s">
        <v>114</v>
      </c>
      <c r="C4921" t="s">
        <v>38</v>
      </c>
      <c r="D4921">
        <v>20000070</v>
      </c>
      <c r="E4921">
        <v>20000070</v>
      </c>
      <c r="F4921">
        <v>999.99900000000002</v>
      </c>
      <c r="H4921">
        <v>2.8000000000000001E-2</v>
      </c>
      <c r="I4921">
        <v>2022</v>
      </c>
      <c r="J4921" t="s">
        <v>170</v>
      </c>
      <c r="K4921" t="s">
        <v>53</v>
      </c>
      <c r="L4921" s="127">
        <v>0.68402777777777779</v>
      </c>
      <c r="M4921" t="s">
        <v>28</v>
      </c>
      <c r="N4921" t="s">
        <v>49</v>
      </c>
      <c r="O4921" t="s">
        <v>30</v>
      </c>
      <c r="P4921" t="s">
        <v>54</v>
      </c>
      <c r="Q4921" t="s">
        <v>41</v>
      </c>
      <c r="R4921" t="s">
        <v>33</v>
      </c>
      <c r="S4921" t="s">
        <v>42</v>
      </c>
      <c r="T4921" t="s">
        <v>35</v>
      </c>
      <c r="U4921" s="1" t="s">
        <v>36</v>
      </c>
      <c r="V4921">
        <v>2</v>
      </c>
      <c r="W4921">
        <v>0</v>
      </c>
      <c r="X4921">
        <v>0</v>
      </c>
      <c r="Y4921">
        <v>0</v>
      </c>
      <c r="Z4921">
        <v>0</v>
      </c>
    </row>
    <row r="4922" spans="1:26" x14ac:dyDescent="0.25">
      <c r="A4922">
        <v>107120377</v>
      </c>
      <c r="B4922" t="s">
        <v>114</v>
      </c>
      <c r="C4922" t="s">
        <v>67</v>
      </c>
      <c r="D4922">
        <v>30000070</v>
      </c>
      <c r="E4922">
        <v>30000070</v>
      </c>
      <c r="F4922">
        <v>999.99900000000002</v>
      </c>
      <c r="H4922">
        <v>0</v>
      </c>
      <c r="I4922">
        <v>2022</v>
      </c>
      <c r="J4922" t="s">
        <v>170</v>
      </c>
      <c r="K4922" t="s">
        <v>58</v>
      </c>
      <c r="L4922" s="127">
        <v>0.80069444444444438</v>
      </c>
      <c r="M4922" t="s">
        <v>28</v>
      </c>
      <c r="N4922" t="s">
        <v>49</v>
      </c>
      <c r="O4922" t="s">
        <v>30</v>
      </c>
      <c r="P4922" t="s">
        <v>54</v>
      </c>
      <c r="Q4922" t="s">
        <v>41</v>
      </c>
      <c r="R4922" t="s">
        <v>33</v>
      </c>
      <c r="S4922" t="s">
        <v>42</v>
      </c>
      <c r="T4922" t="s">
        <v>52</v>
      </c>
      <c r="U4922" s="1" t="s">
        <v>43</v>
      </c>
      <c r="V4922">
        <v>4</v>
      </c>
      <c r="W4922">
        <v>0</v>
      </c>
      <c r="X4922">
        <v>0</v>
      </c>
      <c r="Y4922">
        <v>0</v>
      </c>
      <c r="Z4922">
        <v>2</v>
      </c>
    </row>
    <row r="4923" spans="1:26" x14ac:dyDescent="0.25">
      <c r="A4923">
        <v>107120378</v>
      </c>
      <c r="B4923" t="s">
        <v>114</v>
      </c>
      <c r="C4923" t="s">
        <v>67</v>
      </c>
      <c r="D4923">
        <v>30000070</v>
      </c>
      <c r="E4923">
        <v>30000070</v>
      </c>
      <c r="F4923">
        <v>999.99900000000002</v>
      </c>
      <c r="H4923">
        <v>0</v>
      </c>
      <c r="I4923">
        <v>2022</v>
      </c>
      <c r="J4923" t="s">
        <v>170</v>
      </c>
      <c r="K4923" t="s">
        <v>48</v>
      </c>
      <c r="L4923" s="127">
        <v>0.27083333333333331</v>
      </c>
      <c r="M4923" t="s">
        <v>28</v>
      </c>
      <c r="N4923" t="s">
        <v>49</v>
      </c>
      <c r="O4923" t="s">
        <v>30</v>
      </c>
      <c r="P4923" t="s">
        <v>54</v>
      </c>
      <c r="Q4923" t="s">
        <v>41</v>
      </c>
      <c r="R4923" t="s">
        <v>33</v>
      </c>
      <c r="S4923" t="s">
        <v>42</v>
      </c>
      <c r="T4923" t="s">
        <v>74</v>
      </c>
      <c r="U4923" s="1" t="s">
        <v>36</v>
      </c>
      <c r="V4923">
        <v>2</v>
      </c>
      <c r="W4923">
        <v>0</v>
      </c>
      <c r="X4923">
        <v>0</v>
      </c>
      <c r="Y4923">
        <v>0</v>
      </c>
      <c r="Z4923">
        <v>0</v>
      </c>
    </row>
    <row r="4924" spans="1:26" x14ac:dyDescent="0.25">
      <c r="A4924">
        <v>107120379</v>
      </c>
      <c r="B4924" t="s">
        <v>114</v>
      </c>
      <c r="C4924" t="s">
        <v>38</v>
      </c>
      <c r="D4924">
        <v>22000070</v>
      </c>
      <c r="E4924">
        <v>20000070</v>
      </c>
      <c r="F4924">
        <v>13.247999999999999</v>
      </c>
      <c r="G4924">
        <v>50033208</v>
      </c>
      <c r="H4924">
        <v>0</v>
      </c>
      <c r="I4924">
        <v>2022</v>
      </c>
      <c r="J4924" t="s">
        <v>170</v>
      </c>
      <c r="K4924" t="s">
        <v>55</v>
      </c>
      <c r="L4924" s="127">
        <v>0.60277777777777775</v>
      </c>
      <c r="M4924" t="s">
        <v>28</v>
      </c>
      <c r="N4924" t="s">
        <v>49</v>
      </c>
      <c r="O4924" t="s">
        <v>30</v>
      </c>
      <c r="P4924" t="s">
        <v>68</v>
      </c>
      <c r="Q4924" t="s">
        <v>41</v>
      </c>
      <c r="R4924" t="s">
        <v>61</v>
      </c>
      <c r="S4924" t="s">
        <v>42</v>
      </c>
      <c r="T4924" t="s">
        <v>35</v>
      </c>
      <c r="U4924" s="1" t="s">
        <v>36</v>
      </c>
      <c r="V4924">
        <v>1</v>
      </c>
      <c r="W4924">
        <v>0</v>
      </c>
      <c r="X4924">
        <v>0</v>
      </c>
      <c r="Y4924">
        <v>0</v>
      </c>
      <c r="Z4924">
        <v>0</v>
      </c>
    </row>
    <row r="4925" spans="1:26" x14ac:dyDescent="0.25">
      <c r="A4925">
        <v>107120380</v>
      </c>
      <c r="B4925" t="s">
        <v>114</v>
      </c>
      <c r="C4925" t="s">
        <v>38</v>
      </c>
      <c r="D4925">
        <v>21000070</v>
      </c>
      <c r="E4925">
        <v>21000070</v>
      </c>
      <c r="F4925">
        <v>999.99900000000002</v>
      </c>
      <c r="G4925">
        <v>50029816</v>
      </c>
      <c r="H4925">
        <v>0</v>
      </c>
      <c r="I4925">
        <v>2022</v>
      </c>
      <c r="J4925" t="s">
        <v>170</v>
      </c>
      <c r="K4925" t="s">
        <v>58</v>
      </c>
      <c r="L4925" s="127">
        <v>0.77222222222222225</v>
      </c>
      <c r="M4925" t="s">
        <v>28</v>
      </c>
      <c r="N4925" t="s">
        <v>29</v>
      </c>
      <c r="O4925" t="s">
        <v>30</v>
      </c>
      <c r="P4925" t="s">
        <v>54</v>
      </c>
      <c r="Q4925" t="s">
        <v>41</v>
      </c>
      <c r="R4925" t="s">
        <v>33</v>
      </c>
      <c r="S4925" t="s">
        <v>42</v>
      </c>
      <c r="T4925" t="s">
        <v>52</v>
      </c>
      <c r="U4925" s="1" t="s">
        <v>36</v>
      </c>
      <c r="V4925">
        <v>1</v>
      </c>
      <c r="W4925">
        <v>0</v>
      </c>
      <c r="X4925">
        <v>0</v>
      </c>
      <c r="Y4925">
        <v>0</v>
      </c>
      <c r="Z4925">
        <v>0</v>
      </c>
    </row>
    <row r="4926" spans="1:26" x14ac:dyDescent="0.25">
      <c r="A4926">
        <v>107120381</v>
      </c>
      <c r="B4926" t="s">
        <v>114</v>
      </c>
      <c r="C4926" t="s">
        <v>38</v>
      </c>
      <c r="D4926">
        <v>21000070</v>
      </c>
      <c r="E4926">
        <v>21000070</v>
      </c>
      <c r="F4926">
        <v>999.99900000000002</v>
      </c>
      <c r="G4926">
        <v>50029816</v>
      </c>
      <c r="H4926">
        <v>0</v>
      </c>
      <c r="I4926">
        <v>2022</v>
      </c>
      <c r="J4926" t="s">
        <v>170</v>
      </c>
      <c r="K4926" t="s">
        <v>60</v>
      </c>
      <c r="L4926" s="127">
        <v>0.12361111111111112</v>
      </c>
      <c r="M4926" t="s">
        <v>28</v>
      </c>
      <c r="N4926" t="s">
        <v>29</v>
      </c>
      <c r="P4926" t="s">
        <v>54</v>
      </c>
      <c r="Q4926" t="s">
        <v>41</v>
      </c>
      <c r="R4926" t="s">
        <v>33</v>
      </c>
      <c r="S4926" t="s">
        <v>42</v>
      </c>
      <c r="T4926" t="s">
        <v>57</v>
      </c>
      <c r="U4926" s="1" t="s">
        <v>36</v>
      </c>
      <c r="V4926">
        <v>1</v>
      </c>
      <c r="W4926">
        <v>0</v>
      </c>
      <c r="X4926">
        <v>0</v>
      </c>
      <c r="Y4926">
        <v>0</v>
      </c>
      <c r="Z4926">
        <v>0</v>
      </c>
    </row>
    <row r="4927" spans="1:26" x14ac:dyDescent="0.25">
      <c r="A4927">
        <v>107120394</v>
      </c>
      <c r="B4927" t="s">
        <v>81</v>
      </c>
      <c r="C4927" t="s">
        <v>45</v>
      </c>
      <c r="D4927">
        <v>50007344</v>
      </c>
      <c r="E4927">
        <v>50007344</v>
      </c>
      <c r="F4927">
        <v>999.99900000000002</v>
      </c>
      <c r="G4927">
        <v>50003646</v>
      </c>
      <c r="H4927">
        <v>0.1</v>
      </c>
      <c r="I4927">
        <v>2022</v>
      </c>
      <c r="J4927" t="s">
        <v>170</v>
      </c>
      <c r="K4927" t="s">
        <v>27</v>
      </c>
      <c r="L4927" s="127">
        <v>0.39999999999999997</v>
      </c>
      <c r="M4927" t="s">
        <v>28</v>
      </c>
      <c r="N4927" t="s">
        <v>49</v>
      </c>
      <c r="P4927" t="s">
        <v>31</v>
      </c>
      <c r="Q4927" t="s">
        <v>32</v>
      </c>
      <c r="R4927" t="s">
        <v>72</v>
      </c>
      <c r="S4927" t="s">
        <v>42</v>
      </c>
      <c r="T4927" t="s">
        <v>35</v>
      </c>
      <c r="U4927" s="1" t="s">
        <v>36</v>
      </c>
      <c r="V4927">
        <v>2</v>
      </c>
      <c r="W4927">
        <v>0</v>
      </c>
      <c r="X4927">
        <v>0</v>
      </c>
      <c r="Y4927">
        <v>0</v>
      </c>
      <c r="Z4927">
        <v>0</v>
      </c>
    </row>
    <row r="4928" spans="1:26" x14ac:dyDescent="0.25">
      <c r="A4928">
        <v>107120480</v>
      </c>
      <c r="B4928" t="s">
        <v>81</v>
      </c>
      <c r="C4928" t="s">
        <v>45</v>
      </c>
      <c r="D4928">
        <v>50031062</v>
      </c>
      <c r="E4928">
        <v>30000049</v>
      </c>
      <c r="F4928">
        <v>7.16</v>
      </c>
      <c r="G4928">
        <v>50027141</v>
      </c>
      <c r="H4928">
        <v>0</v>
      </c>
      <c r="I4928">
        <v>2022</v>
      </c>
      <c r="J4928" t="s">
        <v>170</v>
      </c>
      <c r="K4928" t="s">
        <v>27</v>
      </c>
      <c r="L4928" s="127">
        <v>0.13263888888888889</v>
      </c>
      <c r="M4928" t="s">
        <v>28</v>
      </c>
      <c r="N4928" t="s">
        <v>29</v>
      </c>
      <c r="O4928" t="s">
        <v>30</v>
      </c>
      <c r="P4928" t="s">
        <v>31</v>
      </c>
      <c r="Q4928" t="s">
        <v>41</v>
      </c>
      <c r="R4928" t="s">
        <v>33</v>
      </c>
      <c r="S4928" t="s">
        <v>42</v>
      </c>
      <c r="T4928" t="s">
        <v>47</v>
      </c>
      <c r="U4928" s="1" t="s">
        <v>36</v>
      </c>
      <c r="V4928">
        <v>2</v>
      </c>
      <c r="W4928">
        <v>0</v>
      </c>
      <c r="X4928">
        <v>0</v>
      </c>
      <c r="Y4928">
        <v>0</v>
      </c>
      <c r="Z4928">
        <v>0</v>
      </c>
    </row>
    <row r="4929" spans="1:26" x14ac:dyDescent="0.25">
      <c r="A4929">
        <v>107120641</v>
      </c>
      <c r="B4929" t="s">
        <v>81</v>
      </c>
      <c r="C4929" t="s">
        <v>45</v>
      </c>
      <c r="D4929">
        <v>50014855</v>
      </c>
      <c r="E4929">
        <v>50014855</v>
      </c>
      <c r="F4929">
        <v>7.0030000000000001</v>
      </c>
      <c r="G4929">
        <v>50032104</v>
      </c>
      <c r="H4929">
        <v>3.7999999999999999E-2</v>
      </c>
      <c r="I4929">
        <v>2022</v>
      </c>
      <c r="J4929" t="s">
        <v>170</v>
      </c>
      <c r="K4929" t="s">
        <v>27</v>
      </c>
      <c r="L4929" s="127">
        <v>0.3520833333333333</v>
      </c>
      <c r="M4929" t="s">
        <v>92</v>
      </c>
      <c r="Q4929" t="s">
        <v>41</v>
      </c>
      <c r="R4929" t="s">
        <v>33</v>
      </c>
      <c r="S4929" t="s">
        <v>42</v>
      </c>
      <c r="T4929" t="s">
        <v>35</v>
      </c>
      <c r="U4929" s="1" t="s">
        <v>36</v>
      </c>
      <c r="V4929">
        <v>1</v>
      </c>
      <c r="W4929">
        <v>0</v>
      </c>
      <c r="X4929">
        <v>0</v>
      </c>
      <c r="Y4929">
        <v>0</v>
      </c>
      <c r="Z4929">
        <v>0</v>
      </c>
    </row>
    <row r="4930" spans="1:26" x14ac:dyDescent="0.25">
      <c r="A4930">
        <v>107120691</v>
      </c>
      <c r="B4930" t="s">
        <v>107</v>
      </c>
      <c r="C4930" t="s">
        <v>45</v>
      </c>
      <c r="D4930">
        <v>50034697</v>
      </c>
      <c r="E4930">
        <v>30000279</v>
      </c>
      <c r="F4930">
        <v>17.837</v>
      </c>
      <c r="G4930">
        <v>50036788</v>
      </c>
      <c r="H4930">
        <v>0</v>
      </c>
      <c r="I4930">
        <v>2022</v>
      </c>
      <c r="J4930" t="s">
        <v>167</v>
      </c>
      <c r="K4930" t="s">
        <v>48</v>
      </c>
      <c r="L4930" s="127">
        <v>0.69097222222222221</v>
      </c>
      <c r="M4930" t="s">
        <v>28</v>
      </c>
      <c r="N4930" t="s">
        <v>49</v>
      </c>
      <c r="O4930" t="s">
        <v>30</v>
      </c>
      <c r="P4930" t="s">
        <v>68</v>
      </c>
      <c r="Q4930" t="s">
        <v>41</v>
      </c>
      <c r="R4930" t="s">
        <v>33</v>
      </c>
      <c r="S4930" t="s">
        <v>42</v>
      </c>
      <c r="T4930" t="s">
        <v>35</v>
      </c>
      <c r="U4930" s="1" t="s">
        <v>36</v>
      </c>
      <c r="V4930">
        <v>2</v>
      </c>
      <c r="W4930">
        <v>0</v>
      </c>
      <c r="X4930">
        <v>0</v>
      </c>
      <c r="Y4930">
        <v>0</v>
      </c>
      <c r="Z4930">
        <v>0</v>
      </c>
    </row>
    <row r="4931" spans="1:26" x14ac:dyDescent="0.25">
      <c r="A4931">
        <v>107120868</v>
      </c>
      <c r="B4931" t="s">
        <v>114</v>
      </c>
      <c r="C4931" t="s">
        <v>38</v>
      </c>
      <c r="D4931">
        <v>20000070</v>
      </c>
      <c r="E4931">
        <v>20000070</v>
      </c>
      <c r="F4931">
        <v>11.098000000000001</v>
      </c>
      <c r="G4931">
        <v>50029816</v>
      </c>
      <c r="H4931">
        <v>1</v>
      </c>
      <c r="I4931">
        <v>2022</v>
      </c>
      <c r="J4931" t="s">
        <v>170</v>
      </c>
      <c r="K4931" t="s">
        <v>27</v>
      </c>
      <c r="L4931" s="127">
        <v>0.65902777777777777</v>
      </c>
      <c r="M4931" t="s">
        <v>28</v>
      </c>
      <c r="N4931" t="s">
        <v>49</v>
      </c>
      <c r="O4931" t="s">
        <v>30</v>
      </c>
      <c r="P4931" t="s">
        <v>68</v>
      </c>
      <c r="Q4931" t="s">
        <v>41</v>
      </c>
      <c r="R4931" t="s">
        <v>33</v>
      </c>
      <c r="S4931" t="s">
        <v>42</v>
      </c>
      <c r="T4931" t="s">
        <v>35</v>
      </c>
      <c r="U4931" s="1" t="s">
        <v>36</v>
      </c>
      <c r="V4931">
        <v>3</v>
      </c>
      <c r="W4931">
        <v>0</v>
      </c>
      <c r="X4931">
        <v>0</v>
      </c>
      <c r="Y4931">
        <v>0</v>
      </c>
      <c r="Z4931">
        <v>0</v>
      </c>
    </row>
    <row r="4932" spans="1:26" x14ac:dyDescent="0.25">
      <c r="A4932">
        <v>107120890</v>
      </c>
      <c r="B4932" t="s">
        <v>81</v>
      </c>
      <c r="C4932" t="s">
        <v>45</v>
      </c>
      <c r="D4932">
        <v>50025584</v>
      </c>
      <c r="E4932">
        <v>50025584</v>
      </c>
      <c r="F4932">
        <v>1.3109999999999999</v>
      </c>
      <c r="G4932">
        <v>50026474</v>
      </c>
      <c r="H4932">
        <v>8.9999999999999993E-3</v>
      </c>
      <c r="I4932">
        <v>2022</v>
      </c>
      <c r="J4932" t="s">
        <v>170</v>
      </c>
      <c r="K4932" t="s">
        <v>60</v>
      </c>
      <c r="L4932" s="127">
        <v>0.83958333333333324</v>
      </c>
      <c r="M4932" t="s">
        <v>28</v>
      </c>
      <c r="N4932" t="s">
        <v>29</v>
      </c>
      <c r="P4932" t="s">
        <v>31</v>
      </c>
      <c r="Q4932" t="s">
        <v>41</v>
      </c>
      <c r="R4932" t="s">
        <v>33</v>
      </c>
      <c r="S4932" t="s">
        <v>42</v>
      </c>
      <c r="T4932" t="s">
        <v>35</v>
      </c>
      <c r="U4932" s="1" t="s">
        <v>64</v>
      </c>
      <c r="V4932">
        <v>1</v>
      </c>
      <c r="W4932">
        <v>0</v>
      </c>
      <c r="X4932">
        <v>0</v>
      </c>
      <c r="Y4932">
        <v>1</v>
      </c>
      <c r="Z4932">
        <v>0</v>
      </c>
    </row>
    <row r="4933" spans="1:26" x14ac:dyDescent="0.25">
      <c r="A4933">
        <v>107120896</v>
      </c>
      <c r="B4933" t="s">
        <v>86</v>
      </c>
      <c r="C4933" t="s">
        <v>65</v>
      </c>
      <c r="D4933">
        <v>10000026</v>
      </c>
      <c r="E4933">
        <v>10000026</v>
      </c>
      <c r="F4933">
        <v>26.138000000000002</v>
      </c>
      <c r="G4933">
        <v>30000146</v>
      </c>
      <c r="H4933">
        <v>1</v>
      </c>
      <c r="I4933">
        <v>2022</v>
      </c>
      <c r="J4933" t="s">
        <v>170</v>
      </c>
      <c r="K4933" t="s">
        <v>58</v>
      </c>
      <c r="L4933" s="127">
        <v>0.49374999999999997</v>
      </c>
      <c r="M4933" t="s">
        <v>28</v>
      </c>
      <c r="N4933" t="s">
        <v>49</v>
      </c>
      <c r="O4933" t="s">
        <v>30</v>
      </c>
      <c r="P4933" t="s">
        <v>31</v>
      </c>
      <c r="Q4933" t="s">
        <v>41</v>
      </c>
      <c r="R4933" t="s">
        <v>33</v>
      </c>
      <c r="S4933" t="s">
        <v>42</v>
      </c>
      <c r="T4933" t="s">
        <v>35</v>
      </c>
      <c r="U4933" s="1" t="s">
        <v>36</v>
      </c>
      <c r="V4933">
        <v>2</v>
      </c>
      <c r="W4933">
        <v>0</v>
      </c>
      <c r="X4933">
        <v>0</v>
      </c>
      <c r="Y4933">
        <v>0</v>
      </c>
      <c r="Z4933">
        <v>0</v>
      </c>
    </row>
    <row r="4934" spans="1:26" x14ac:dyDescent="0.25">
      <c r="A4934">
        <v>107120930</v>
      </c>
      <c r="B4934" t="s">
        <v>86</v>
      </c>
      <c r="C4934" t="s">
        <v>65</v>
      </c>
      <c r="D4934">
        <v>10000026</v>
      </c>
      <c r="E4934">
        <v>10000026</v>
      </c>
      <c r="F4934">
        <v>22.51</v>
      </c>
      <c r="G4934">
        <v>30000191</v>
      </c>
      <c r="H4934">
        <v>2</v>
      </c>
      <c r="I4934">
        <v>2022</v>
      </c>
      <c r="J4934" t="s">
        <v>170</v>
      </c>
      <c r="K4934" t="s">
        <v>58</v>
      </c>
      <c r="L4934" s="127">
        <v>0.81527777777777777</v>
      </c>
      <c r="M4934" t="s">
        <v>28</v>
      </c>
      <c r="N4934" t="s">
        <v>49</v>
      </c>
      <c r="O4934" t="s">
        <v>30</v>
      </c>
      <c r="P4934" t="s">
        <v>31</v>
      </c>
      <c r="Q4934" t="s">
        <v>41</v>
      </c>
      <c r="R4934" t="s">
        <v>33</v>
      </c>
      <c r="S4934" t="s">
        <v>42</v>
      </c>
      <c r="T4934" t="s">
        <v>35</v>
      </c>
      <c r="U4934" s="1" t="s">
        <v>36</v>
      </c>
      <c r="V4934">
        <v>1</v>
      </c>
      <c r="W4934">
        <v>0</v>
      </c>
      <c r="X4934">
        <v>0</v>
      </c>
      <c r="Y4934">
        <v>0</v>
      </c>
      <c r="Z4934">
        <v>0</v>
      </c>
    </row>
    <row r="4935" spans="1:26" x14ac:dyDescent="0.25">
      <c r="A4935">
        <v>107120939</v>
      </c>
      <c r="B4935" t="s">
        <v>117</v>
      </c>
      <c r="C4935" t="s">
        <v>65</v>
      </c>
      <c r="D4935">
        <v>10000077</v>
      </c>
      <c r="E4935">
        <v>10000077</v>
      </c>
      <c r="F4935">
        <v>20.047000000000001</v>
      </c>
      <c r="G4935">
        <v>40002321</v>
      </c>
      <c r="H4935">
        <v>0.4</v>
      </c>
      <c r="I4935">
        <v>2022</v>
      </c>
      <c r="J4935" t="s">
        <v>170</v>
      </c>
      <c r="K4935" t="s">
        <v>48</v>
      </c>
      <c r="L4935" s="127">
        <v>0.71875</v>
      </c>
      <c r="M4935" t="s">
        <v>28</v>
      </c>
      <c r="N4935" t="s">
        <v>49</v>
      </c>
      <c r="O4935" t="s">
        <v>30</v>
      </c>
      <c r="P4935" t="s">
        <v>54</v>
      </c>
      <c r="Q4935" t="s">
        <v>41</v>
      </c>
      <c r="R4935" t="s">
        <v>33</v>
      </c>
      <c r="S4935" t="s">
        <v>42</v>
      </c>
      <c r="T4935" t="s">
        <v>35</v>
      </c>
      <c r="U4935" s="1" t="s">
        <v>64</v>
      </c>
      <c r="V4935">
        <v>4</v>
      </c>
      <c r="W4935">
        <v>0</v>
      </c>
      <c r="X4935">
        <v>0</v>
      </c>
      <c r="Y4935">
        <v>1</v>
      </c>
      <c r="Z4935">
        <v>0</v>
      </c>
    </row>
    <row r="4936" spans="1:26" x14ac:dyDescent="0.25">
      <c r="A4936">
        <v>107120967</v>
      </c>
      <c r="B4936" t="s">
        <v>78</v>
      </c>
      <c r="C4936" t="s">
        <v>65</v>
      </c>
      <c r="D4936">
        <v>10000085</v>
      </c>
      <c r="E4936">
        <v>10000085</v>
      </c>
      <c r="F4936">
        <v>2.8010000000000002</v>
      </c>
      <c r="G4936">
        <v>40003252</v>
      </c>
      <c r="H4936">
        <v>3.7999999999999999E-2</v>
      </c>
      <c r="I4936">
        <v>2022</v>
      </c>
      <c r="J4936" t="s">
        <v>170</v>
      </c>
      <c r="K4936" t="s">
        <v>60</v>
      </c>
      <c r="L4936" s="127">
        <v>0.14375000000000002</v>
      </c>
      <c r="M4936" t="s">
        <v>51</v>
      </c>
      <c r="N4936" t="s">
        <v>29</v>
      </c>
      <c r="O4936" t="s">
        <v>30</v>
      </c>
      <c r="P4936" t="s">
        <v>68</v>
      </c>
      <c r="Q4936" t="s">
        <v>41</v>
      </c>
      <c r="R4936" t="s">
        <v>75</v>
      </c>
      <c r="S4936" t="s">
        <v>42</v>
      </c>
      <c r="T4936" t="s">
        <v>57</v>
      </c>
      <c r="U4936" s="1" t="s">
        <v>43</v>
      </c>
      <c r="V4936">
        <v>4</v>
      </c>
      <c r="W4936">
        <v>0</v>
      </c>
      <c r="X4936">
        <v>0</v>
      </c>
      <c r="Y4936">
        <v>0</v>
      </c>
      <c r="Z4936">
        <v>1</v>
      </c>
    </row>
    <row r="4937" spans="1:26" x14ac:dyDescent="0.25">
      <c r="A4937">
        <v>107120976</v>
      </c>
      <c r="B4937" t="s">
        <v>86</v>
      </c>
      <c r="C4937" t="s">
        <v>65</v>
      </c>
      <c r="D4937">
        <v>10000026</v>
      </c>
      <c r="E4937">
        <v>10000026</v>
      </c>
      <c r="F4937">
        <v>22.913</v>
      </c>
      <c r="G4937">
        <v>200350</v>
      </c>
      <c r="H4937">
        <v>0.15</v>
      </c>
      <c r="I4937">
        <v>2022</v>
      </c>
      <c r="J4937" t="s">
        <v>170</v>
      </c>
      <c r="K4937" t="s">
        <v>27</v>
      </c>
      <c r="L4937" s="127">
        <v>0.64027777777777783</v>
      </c>
      <c r="M4937" t="s">
        <v>28</v>
      </c>
      <c r="N4937" t="s">
        <v>49</v>
      </c>
      <c r="O4937" t="s">
        <v>30</v>
      </c>
      <c r="P4937" t="s">
        <v>31</v>
      </c>
      <c r="Q4937" t="s">
        <v>41</v>
      </c>
      <c r="R4937" t="s">
        <v>33</v>
      </c>
      <c r="S4937" t="s">
        <v>42</v>
      </c>
      <c r="T4937" t="s">
        <v>35</v>
      </c>
      <c r="U4937" s="1" t="s">
        <v>43</v>
      </c>
      <c r="V4937">
        <v>4</v>
      </c>
      <c r="W4937">
        <v>0</v>
      </c>
      <c r="X4937">
        <v>0</v>
      </c>
      <c r="Y4937">
        <v>0</v>
      </c>
      <c r="Z4937">
        <v>1</v>
      </c>
    </row>
    <row r="4938" spans="1:26" x14ac:dyDescent="0.25">
      <c r="A4938">
        <v>107120979</v>
      </c>
      <c r="B4938" t="s">
        <v>86</v>
      </c>
      <c r="C4938" t="s">
        <v>65</v>
      </c>
      <c r="D4938">
        <v>10000026</v>
      </c>
      <c r="E4938">
        <v>10000026</v>
      </c>
      <c r="F4938">
        <v>25.004999999999999</v>
      </c>
      <c r="G4938">
        <v>200370</v>
      </c>
      <c r="H4938">
        <v>0.25</v>
      </c>
      <c r="I4938">
        <v>2022</v>
      </c>
      <c r="J4938" t="s">
        <v>170</v>
      </c>
      <c r="K4938" t="s">
        <v>60</v>
      </c>
      <c r="L4938" s="127">
        <v>0.67291666666666661</v>
      </c>
      <c r="M4938" t="s">
        <v>28</v>
      </c>
      <c r="N4938" t="s">
        <v>49</v>
      </c>
      <c r="O4938" t="s">
        <v>30</v>
      </c>
      <c r="P4938" t="s">
        <v>31</v>
      </c>
      <c r="Q4938" t="s">
        <v>41</v>
      </c>
      <c r="R4938" t="s">
        <v>33</v>
      </c>
      <c r="S4938" t="s">
        <v>42</v>
      </c>
      <c r="T4938" t="s">
        <v>35</v>
      </c>
      <c r="U4938" s="1" t="s">
        <v>36</v>
      </c>
      <c r="V4938">
        <v>2</v>
      </c>
      <c r="W4938">
        <v>0</v>
      </c>
      <c r="X4938">
        <v>0</v>
      </c>
      <c r="Y4938">
        <v>0</v>
      </c>
      <c r="Z4938">
        <v>0</v>
      </c>
    </row>
    <row r="4939" spans="1:26" x14ac:dyDescent="0.25">
      <c r="A4939">
        <v>107120992</v>
      </c>
      <c r="B4939" t="s">
        <v>106</v>
      </c>
      <c r="C4939" t="s">
        <v>65</v>
      </c>
      <c r="D4939">
        <v>10000095</v>
      </c>
      <c r="E4939">
        <v>10000095</v>
      </c>
      <c r="F4939">
        <v>23.963999999999999</v>
      </c>
      <c r="G4939">
        <v>200630</v>
      </c>
      <c r="H4939">
        <v>0.1</v>
      </c>
      <c r="I4939">
        <v>2022</v>
      </c>
      <c r="J4939" t="s">
        <v>170</v>
      </c>
      <c r="K4939" t="s">
        <v>27</v>
      </c>
      <c r="L4939" s="127">
        <v>0.16180555555555556</v>
      </c>
      <c r="M4939" t="s">
        <v>28</v>
      </c>
      <c r="N4939" t="s">
        <v>29</v>
      </c>
      <c r="O4939" t="s">
        <v>30</v>
      </c>
      <c r="P4939" t="s">
        <v>54</v>
      </c>
      <c r="Q4939" t="s">
        <v>41</v>
      </c>
      <c r="R4939" t="s">
        <v>33</v>
      </c>
      <c r="S4939" t="s">
        <v>42</v>
      </c>
      <c r="T4939" t="s">
        <v>57</v>
      </c>
      <c r="U4939" s="1" t="s">
        <v>43</v>
      </c>
      <c r="V4939">
        <v>3</v>
      </c>
      <c r="W4939">
        <v>0</v>
      </c>
      <c r="X4939">
        <v>0</v>
      </c>
      <c r="Y4939">
        <v>0</v>
      </c>
      <c r="Z4939">
        <v>1</v>
      </c>
    </row>
    <row r="4940" spans="1:26" x14ac:dyDescent="0.25">
      <c r="A4940">
        <v>107121021</v>
      </c>
      <c r="B4940" t="s">
        <v>86</v>
      </c>
      <c r="C4940" t="s">
        <v>65</v>
      </c>
      <c r="D4940">
        <v>10000026</v>
      </c>
      <c r="E4940">
        <v>10000026</v>
      </c>
      <c r="F4940">
        <v>21.827999999999999</v>
      </c>
      <c r="G4940">
        <v>200340</v>
      </c>
      <c r="H4940">
        <v>6.6000000000000003E-2</v>
      </c>
      <c r="I4940">
        <v>2022</v>
      </c>
      <c r="J4940" t="s">
        <v>170</v>
      </c>
      <c r="K4940" t="s">
        <v>60</v>
      </c>
      <c r="L4940" s="127">
        <v>0.4777777777777778</v>
      </c>
      <c r="M4940" t="s">
        <v>28</v>
      </c>
      <c r="N4940" t="s">
        <v>49</v>
      </c>
      <c r="O4940" t="s">
        <v>30</v>
      </c>
      <c r="P4940" t="s">
        <v>31</v>
      </c>
      <c r="Q4940" t="s">
        <v>41</v>
      </c>
      <c r="R4940" t="s">
        <v>33</v>
      </c>
      <c r="S4940" t="s">
        <v>42</v>
      </c>
      <c r="T4940" t="s">
        <v>35</v>
      </c>
      <c r="U4940" s="1" t="s">
        <v>36</v>
      </c>
      <c r="V4940">
        <v>5</v>
      </c>
      <c r="W4940">
        <v>0</v>
      </c>
      <c r="X4940">
        <v>0</v>
      </c>
      <c r="Y4940">
        <v>0</v>
      </c>
      <c r="Z4940">
        <v>0</v>
      </c>
    </row>
    <row r="4941" spans="1:26" x14ac:dyDescent="0.25">
      <c r="A4941">
        <v>107121028</v>
      </c>
      <c r="B4941" t="s">
        <v>106</v>
      </c>
      <c r="C4941" t="s">
        <v>65</v>
      </c>
      <c r="D4941">
        <v>10000095</v>
      </c>
      <c r="E4941">
        <v>10000095</v>
      </c>
      <c r="F4941">
        <v>27.937000000000001</v>
      </c>
      <c r="G4941">
        <v>200670</v>
      </c>
      <c r="H4941">
        <v>0.1</v>
      </c>
      <c r="I4941">
        <v>2022</v>
      </c>
      <c r="J4941" t="s">
        <v>170</v>
      </c>
      <c r="K4941" t="s">
        <v>60</v>
      </c>
      <c r="L4941" s="127">
        <v>0.68958333333333333</v>
      </c>
      <c r="M4941" t="s">
        <v>28</v>
      </c>
      <c r="N4941" t="s">
        <v>49</v>
      </c>
      <c r="O4941" t="s">
        <v>30</v>
      </c>
      <c r="P4941" t="s">
        <v>31</v>
      </c>
      <c r="Q4941" t="s">
        <v>41</v>
      </c>
      <c r="R4941" t="s">
        <v>33</v>
      </c>
      <c r="S4941" t="s">
        <v>42</v>
      </c>
      <c r="T4941" t="s">
        <v>35</v>
      </c>
      <c r="U4941" s="1" t="s">
        <v>43</v>
      </c>
      <c r="V4941">
        <v>4</v>
      </c>
      <c r="W4941">
        <v>0</v>
      </c>
      <c r="X4941">
        <v>0</v>
      </c>
      <c r="Y4941">
        <v>0</v>
      </c>
      <c r="Z4941">
        <v>1</v>
      </c>
    </row>
    <row r="4942" spans="1:26" x14ac:dyDescent="0.25">
      <c r="A4942">
        <v>107121063</v>
      </c>
      <c r="B4942" t="s">
        <v>112</v>
      </c>
      <c r="C4942" t="s">
        <v>65</v>
      </c>
      <c r="D4942">
        <v>10000095</v>
      </c>
      <c r="E4942">
        <v>10000095</v>
      </c>
      <c r="F4942">
        <v>8.8469999999999995</v>
      </c>
      <c r="G4942">
        <v>40001709</v>
      </c>
      <c r="H4942">
        <v>1</v>
      </c>
      <c r="I4942">
        <v>2022</v>
      </c>
      <c r="J4942" t="s">
        <v>170</v>
      </c>
      <c r="K4942" t="s">
        <v>58</v>
      </c>
      <c r="L4942" s="127">
        <v>0.47222222222222227</v>
      </c>
      <c r="M4942" t="s">
        <v>28</v>
      </c>
      <c r="N4942" t="s">
        <v>49</v>
      </c>
      <c r="O4942" t="s">
        <v>30</v>
      </c>
      <c r="P4942" t="s">
        <v>54</v>
      </c>
      <c r="Q4942" t="s">
        <v>41</v>
      </c>
      <c r="R4942" t="s">
        <v>33</v>
      </c>
      <c r="S4942" t="s">
        <v>42</v>
      </c>
      <c r="T4942" t="s">
        <v>35</v>
      </c>
      <c r="U4942" s="1" t="s">
        <v>36</v>
      </c>
      <c r="V4942">
        <v>2</v>
      </c>
      <c r="W4942">
        <v>0</v>
      </c>
      <c r="X4942">
        <v>0</v>
      </c>
      <c r="Y4942">
        <v>0</v>
      </c>
      <c r="Z4942">
        <v>0</v>
      </c>
    </row>
    <row r="4943" spans="1:26" x14ac:dyDescent="0.25">
      <c r="A4943">
        <v>107121109</v>
      </c>
      <c r="B4943" t="s">
        <v>114</v>
      </c>
      <c r="C4943" t="s">
        <v>67</v>
      </c>
      <c r="D4943">
        <v>30000042</v>
      </c>
      <c r="E4943">
        <v>30000042</v>
      </c>
      <c r="F4943">
        <v>13.163</v>
      </c>
      <c r="G4943">
        <v>40001705</v>
      </c>
      <c r="H4943">
        <v>8.0000000000000002E-3</v>
      </c>
      <c r="I4943">
        <v>2022</v>
      </c>
      <c r="J4943" t="s">
        <v>170</v>
      </c>
      <c r="K4943" t="s">
        <v>55</v>
      </c>
      <c r="L4943" s="127">
        <v>0.58750000000000002</v>
      </c>
      <c r="M4943" t="s">
        <v>28</v>
      </c>
      <c r="N4943" t="s">
        <v>49</v>
      </c>
      <c r="O4943" t="s">
        <v>30</v>
      </c>
      <c r="P4943" t="s">
        <v>31</v>
      </c>
      <c r="Q4943" t="s">
        <v>41</v>
      </c>
      <c r="R4943" t="s">
        <v>33</v>
      </c>
      <c r="S4943" t="s">
        <v>42</v>
      </c>
      <c r="T4943" t="s">
        <v>35</v>
      </c>
      <c r="U4943" s="1" t="s">
        <v>36</v>
      </c>
      <c r="V4943">
        <v>4</v>
      </c>
      <c r="W4943">
        <v>0</v>
      </c>
      <c r="X4943">
        <v>0</v>
      </c>
      <c r="Y4943">
        <v>0</v>
      </c>
      <c r="Z4943">
        <v>0</v>
      </c>
    </row>
    <row r="4944" spans="1:26" x14ac:dyDescent="0.25">
      <c r="A4944">
        <v>107121116</v>
      </c>
      <c r="B4944" t="s">
        <v>80</v>
      </c>
      <c r="C4944" t="s">
        <v>38</v>
      </c>
      <c r="D4944">
        <v>20000015</v>
      </c>
      <c r="E4944">
        <v>20000015</v>
      </c>
      <c r="F4944">
        <v>3.18</v>
      </c>
      <c r="G4944">
        <v>40002217</v>
      </c>
      <c r="H4944">
        <v>0.9</v>
      </c>
      <c r="I4944">
        <v>2022</v>
      </c>
      <c r="J4944" t="s">
        <v>170</v>
      </c>
      <c r="K4944" t="s">
        <v>48</v>
      </c>
      <c r="L4944" s="127">
        <v>0.57708333333333328</v>
      </c>
      <c r="M4944" t="s">
        <v>40</v>
      </c>
      <c r="N4944" t="s">
        <v>49</v>
      </c>
      <c r="O4944" t="s">
        <v>30</v>
      </c>
      <c r="P4944" t="s">
        <v>54</v>
      </c>
      <c r="Q4944" t="s">
        <v>41</v>
      </c>
      <c r="R4944" t="s">
        <v>33</v>
      </c>
      <c r="S4944" t="s">
        <v>42</v>
      </c>
      <c r="T4944" t="s">
        <v>35</v>
      </c>
      <c r="U4944" s="1" t="s">
        <v>36</v>
      </c>
      <c r="V4944">
        <v>1</v>
      </c>
      <c r="W4944">
        <v>0</v>
      </c>
      <c r="X4944">
        <v>0</v>
      </c>
      <c r="Y4944">
        <v>0</v>
      </c>
      <c r="Z4944">
        <v>0</v>
      </c>
    </row>
    <row r="4945" spans="1:26" x14ac:dyDescent="0.25">
      <c r="A4945">
        <v>107121123</v>
      </c>
      <c r="B4945" t="s">
        <v>106</v>
      </c>
      <c r="C4945" t="s">
        <v>65</v>
      </c>
      <c r="D4945">
        <v>10000095</v>
      </c>
      <c r="E4945">
        <v>10000095</v>
      </c>
      <c r="F4945">
        <v>23.963999999999999</v>
      </c>
      <c r="G4945">
        <v>200630</v>
      </c>
      <c r="H4945">
        <v>0.1</v>
      </c>
      <c r="I4945">
        <v>2022</v>
      </c>
      <c r="J4945" t="s">
        <v>170</v>
      </c>
      <c r="K4945" t="s">
        <v>27</v>
      </c>
      <c r="L4945" s="127">
        <v>0.24513888888888888</v>
      </c>
      <c r="M4945" t="s">
        <v>28</v>
      </c>
      <c r="N4945" t="s">
        <v>29</v>
      </c>
      <c r="O4945" t="s">
        <v>30</v>
      </c>
      <c r="P4945" t="s">
        <v>54</v>
      </c>
      <c r="Q4945" t="s">
        <v>41</v>
      </c>
      <c r="R4945" t="s">
        <v>33</v>
      </c>
      <c r="S4945" t="s">
        <v>42</v>
      </c>
      <c r="T4945" t="s">
        <v>57</v>
      </c>
      <c r="U4945" s="1" t="s">
        <v>43</v>
      </c>
      <c r="V4945">
        <v>1</v>
      </c>
      <c r="W4945">
        <v>0</v>
      </c>
      <c r="X4945">
        <v>0</v>
      </c>
      <c r="Y4945">
        <v>0</v>
      </c>
      <c r="Z4945">
        <v>1</v>
      </c>
    </row>
    <row r="4946" spans="1:26" x14ac:dyDescent="0.25">
      <c r="A4946">
        <v>107121125</v>
      </c>
      <c r="B4946" t="s">
        <v>25</v>
      </c>
      <c r="C4946" t="s">
        <v>65</v>
      </c>
      <c r="D4946">
        <v>10000540</v>
      </c>
      <c r="E4946">
        <v>10000540</v>
      </c>
      <c r="F4946">
        <v>19.353000000000002</v>
      </c>
      <c r="G4946">
        <v>40002215</v>
      </c>
      <c r="H4946">
        <v>0.25</v>
      </c>
      <c r="I4946">
        <v>2022</v>
      </c>
      <c r="J4946" t="s">
        <v>170</v>
      </c>
      <c r="K4946" t="s">
        <v>58</v>
      </c>
      <c r="L4946" s="127">
        <v>0.50624999999999998</v>
      </c>
      <c r="M4946" t="s">
        <v>40</v>
      </c>
      <c r="N4946" t="s">
        <v>49</v>
      </c>
      <c r="O4946" t="s">
        <v>30</v>
      </c>
      <c r="P4946" t="s">
        <v>68</v>
      </c>
      <c r="Q4946" t="s">
        <v>41</v>
      </c>
      <c r="R4946" t="s">
        <v>33</v>
      </c>
      <c r="S4946" t="s">
        <v>42</v>
      </c>
      <c r="T4946" t="s">
        <v>35</v>
      </c>
      <c r="U4946" s="1" t="s">
        <v>36</v>
      </c>
      <c r="V4946">
        <v>2</v>
      </c>
      <c r="W4946">
        <v>0</v>
      </c>
      <c r="X4946">
        <v>0</v>
      </c>
      <c r="Y4946">
        <v>0</v>
      </c>
      <c r="Z4946">
        <v>0</v>
      </c>
    </row>
    <row r="4947" spans="1:26" x14ac:dyDescent="0.25">
      <c r="A4947">
        <v>107121187</v>
      </c>
      <c r="B4947" t="s">
        <v>114</v>
      </c>
      <c r="C4947" t="s">
        <v>67</v>
      </c>
      <c r="D4947">
        <v>30000042</v>
      </c>
      <c r="E4947">
        <v>30000042</v>
      </c>
      <c r="F4947">
        <v>12.079000000000001</v>
      </c>
      <c r="G4947">
        <v>40001902</v>
      </c>
      <c r="H4947">
        <v>2E-3</v>
      </c>
      <c r="I4947">
        <v>2022</v>
      </c>
      <c r="J4947" t="s">
        <v>170</v>
      </c>
      <c r="K4947" t="s">
        <v>48</v>
      </c>
      <c r="L4947" s="127">
        <v>0.72916666666666663</v>
      </c>
      <c r="M4947" t="s">
        <v>28</v>
      </c>
      <c r="N4947" t="s">
        <v>29</v>
      </c>
      <c r="O4947" t="s">
        <v>30</v>
      </c>
      <c r="P4947" t="s">
        <v>68</v>
      </c>
      <c r="Q4947" t="s">
        <v>41</v>
      </c>
      <c r="R4947" t="s">
        <v>72</v>
      </c>
      <c r="S4947" t="s">
        <v>42</v>
      </c>
      <c r="T4947" t="s">
        <v>35</v>
      </c>
      <c r="U4947" s="1" t="s">
        <v>43</v>
      </c>
      <c r="V4947">
        <v>5</v>
      </c>
      <c r="W4947">
        <v>0</v>
      </c>
      <c r="X4947">
        <v>0</v>
      </c>
      <c r="Y4947">
        <v>0</v>
      </c>
      <c r="Z4947">
        <v>1</v>
      </c>
    </row>
    <row r="4948" spans="1:26" x14ac:dyDescent="0.25">
      <c r="A4948">
        <v>107121207</v>
      </c>
      <c r="B4948" t="s">
        <v>86</v>
      </c>
      <c r="C4948" t="s">
        <v>65</v>
      </c>
      <c r="D4948">
        <v>10000026</v>
      </c>
      <c r="E4948">
        <v>10000026</v>
      </c>
      <c r="F4948">
        <v>22.762</v>
      </c>
      <c r="G4948">
        <v>200340</v>
      </c>
      <c r="H4948">
        <v>1</v>
      </c>
      <c r="I4948">
        <v>2022</v>
      </c>
      <c r="J4948" t="s">
        <v>170</v>
      </c>
      <c r="K4948" t="s">
        <v>60</v>
      </c>
      <c r="L4948" s="127">
        <v>0.92152777777777783</v>
      </c>
      <c r="M4948" t="s">
        <v>28</v>
      </c>
      <c r="N4948" t="s">
        <v>49</v>
      </c>
      <c r="O4948" t="s">
        <v>30</v>
      </c>
      <c r="P4948" t="s">
        <v>54</v>
      </c>
      <c r="Q4948" t="s">
        <v>41</v>
      </c>
      <c r="R4948" t="s">
        <v>33</v>
      </c>
      <c r="S4948" t="s">
        <v>42</v>
      </c>
      <c r="T4948" t="s">
        <v>57</v>
      </c>
      <c r="U4948" s="1" t="s">
        <v>36</v>
      </c>
      <c r="V4948">
        <v>1</v>
      </c>
      <c r="W4948">
        <v>0</v>
      </c>
      <c r="X4948">
        <v>0</v>
      </c>
      <c r="Y4948">
        <v>0</v>
      </c>
      <c r="Z4948">
        <v>0</v>
      </c>
    </row>
    <row r="4949" spans="1:26" x14ac:dyDescent="0.25">
      <c r="A4949">
        <v>107121208</v>
      </c>
      <c r="B4949" t="s">
        <v>124</v>
      </c>
      <c r="C4949" t="s">
        <v>67</v>
      </c>
      <c r="D4949">
        <v>30000770</v>
      </c>
      <c r="E4949">
        <v>20000311</v>
      </c>
      <c r="F4949">
        <v>30.356000000000002</v>
      </c>
      <c r="G4949">
        <v>40001743</v>
      </c>
      <c r="H4949">
        <v>0.4</v>
      </c>
      <c r="I4949">
        <v>2022</v>
      </c>
      <c r="J4949" t="s">
        <v>170</v>
      </c>
      <c r="K4949" t="s">
        <v>55</v>
      </c>
      <c r="L4949" s="127">
        <v>0.44097222222222227</v>
      </c>
      <c r="M4949" t="s">
        <v>28</v>
      </c>
      <c r="N4949" t="s">
        <v>49</v>
      </c>
      <c r="O4949" t="s">
        <v>30</v>
      </c>
      <c r="P4949" t="s">
        <v>54</v>
      </c>
      <c r="Q4949" t="s">
        <v>41</v>
      </c>
      <c r="R4949" t="s">
        <v>33</v>
      </c>
      <c r="S4949" t="s">
        <v>42</v>
      </c>
      <c r="T4949" t="s">
        <v>35</v>
      </c>
      <c r="U4949" s="1" t="s">
        <v>43</v>
      </c>
      <c r="V4949">
        <v>3</v>
      </c>
      <c r="W4949">
        <v>0</v>
      </c>
      <c r="X4949">
        <v>0</v>
      </c>
      <c r="Y4949">
        <v>0</v>
      </c>
      <c r="Z4949">
        <v>2</v>
      </c>
    </row>
    <row r="4950" spans="1:26" x14ac:dyDescent="0.25">
      <c r="A4950">
        <v>107121261</v>
      </c>
      <c r="B4950" t="s">
        <v>86</v>
      </c>
      <c r="C4950" t="s">
        <v>65</v>
      </c>
      <c r="D4950">
        <v>10000026</v>
      </c>
      <c r="E4950">
        <v>10000026</v>
      </c>
      <c r="F4950">
        <v>25.658999999999999</v>
      </c>
      <c r="G4950">
        <v>200380</v>
      </c>
      <c r="H4950">
        <v>0.1</v>
      </c>
      <c r="I4950">
        <v>2022</v>
      </c>
      <c r="J4950" t="s">
        <v>170</v>
      </c>
      <c r="K4950" t="s">
        <v>58</v>
      </c>
      <c r="L4950" s="127">
        <v>0.48055555555555557</v>
      </c>
      <c r="M4950" t="s">
        <v>28</v>
      </c>
      <c r="N4950" t="s">
        <v>49</v>
      </c>
      <c r="O4950" t="s">
        <v>30</v>
      </c>
      <c r="P4950" t="s">
        <v>31</v>
      </c>
      <c r="Q4950" t="s">
        <v>41</v>
      </c>
      <c r="R4950" t="s">
        <v>33</v>
      </c>
      <c r="S4950" t="s">
        <v>42</v>
      </c>
      <c r="T4950" t="s">
        <v>35</v>
      </c>
      <c r="U4950" s="1" t="s">
        <v>36</v>
      </c>
      <c r="V4950">
        <v>6</v>
      </c>
      <c r="W4950">
        <v>0</v>
      </c>
      <c r="X4950">
        <v>0</v>
      </c>
      <c r="Y4950">
        <v>0</v>
      </c>
      <c r="Z4950">
        <v>0</v>
      </c>
    </row>
    <row r="4951" spans="1:26" x14ac:dyDescent="0.25">
      <c r="A4951">
        <v>107121279</v>
      </c>
      <c r="B4951" t="s">
        <v>106</v>
      </c>
      <c r="C4951" t="s">
        <v>65</v>
      </c>
      <c r="D4951">
        <v>10000095</v>
      </c>
      <c r="E4951">
        <v>10000095</v>
      </c>
      <c r="F4951">
        <v>23.963999999999999</v>
      </c>
      <c r="G4951">
        <v>200630</v>
      </c>
      <c r="H4951">
        <v>0.1</v>
      </c>
      <c r="I4951">
        <v>2022</v>
      </c>
      <c r="J4951" t="s">
        <v>170</v>
      </c>
      <c r="K4951" t="s">
        <v>27</v>
      </c>
      <c r="L4951" s="127">
        <v>0.20486111111111113</v>
      </c>
      <c r="M4951" t="s">
        <v>28</v>
      </c>
      <c r="N4951" t="s">
        <v>29</v>
      </c>
      <c r="O4951" t="s">
        <v>30</v>
      </c>
      <c r="P4951" t="s">
        <v>54</v>
      </c>
      <c r="Q4951" t="s">
        <v>41</v>
      </c>
      <c r="R4951" t="s">
        <v>33</v>
      </c>
      <c r="S4951" t="s">
        <v>42</v>
      </c>
      <c r="T4951" t="s">
        <v>57</v>
      </c>
      <c r="U4951" s="1" t="s">
        <v>36</v>
      </c>
      <c r="V4951">
        <v>2</v>
      </c>
      <c r="W4951">
        <v>0</v>
      </c>
      <c r="X4951">
        <v>0</v>
      </c>
      <c r="Y4951">
        <v>0</v>
      </c>
      <c r="Z4951">
        <v>0</v>
      </c>
    </row>
    <row r="4952" spans="1:26" x14ac:dyDescent="0.25">
      <c r="A4952">
        <v>107121280</v>
      </c>
      <c r="B4952" t="s">
        <v>104</v>
      </c>
      <c r="C4952" t="s">
        <v>65</v>
      </c>
      <c r="D4952">
        <v>10000026</v>
      </c>
      <c r="E4952">
        <v>10000026</v>
      </c>
      <c r="F4952">
        <v>7.5190000000000001</v>
      </c>
      <c r="G4952">
        <v>200470</v>
      </c>
      <c r="H4952">
        <v>1</v>
      </c>
      <c r="I4952">
        <v>2022</v>
      </c>
      <c r="J4952" t="s">
        <v>170</v>
      </c>
      <c r="K4952" t="s">
        <v>60</v>
      </c>
      <c r="L4952" s="127">
        <v>0.22916666666666666</v>
      </c>
      <c r="M4952" t="s">
        <v>28</v>
      </c>
      <c r="N4952" t="s">
        <v>29</v>
      </c>
      <c r="O4952" t="s">
        <v>30</v>
      </c>
      <c r="P4952" t="s">
        <v>31</v>
      </c>
      <c r="Q4952" t="s">
        <v>41</v>
      </c>
      <c r="R4952" t="s">
        <v>33</v>
      </c>
      <c r="S4952" t="s">
        <v>42</v>
      </c>
      <c r="T4952" t="s">
        <v>57</v>
      </c>
      <c r="U4952" s="1" t="s">
        <v>36</v>
      </c>
      <c r="V4952">
        <v>1</v>
      </c>
      <c r="W4952">
        <v>0</v>
      </c>
      <c r="X4952">
        <v>0</v>
      </c>
      <c r="Y4952">
        <v>0</v>
      </c>
      <c r="Z4952">
        <v>0</v>
      </c>
    </row>
    <row r="4953" spans="1:26" x14ac:dyDescent="0.25">
      <c r="A4953">
        <v>107121306</v>
      </c>
      <c r="B4953" t="s">
        <v>104</v>
      </c>
      <c r="C4953" t="s">
        <v>65</v>
      </c>
      <c r="D4953">
        <v>10000026</v>
      </c>
      <c r="E4953">
        <v>10000026</v>
      </c>
      <c r="F4953">
        <v>13.763999999999999</v>
      </c>
      <c r="G4953">
        <v>20000025</v>
      </c>
      <c r="H4953">
        <v>0.1</v>
      </c>
      <c r="I4953">
        <v>2022</v>
      </c>
      <c r="J4953" t="s">
        <v>170</v>
      </c>
      <c r="K4953" t="s">
        <v>60</v>
      </c>
      <c r="L4953" s="127">
        <v>0.72638888888888886</v>
      </c>
      <c r="M4953" t="s">
        <v>28</v>
      </c>
      <c r="N4953" t="s">
        <v>49</v>
      </c>
      <c r="O4953" t="s">
        <v>30</v>
      </c>
      <c r="P4953" t="s">
        <v>54</v>
      </c>
      <c r="Q4953" t="s">
        <v>41</v>
      </c>
      <c r="R4953" t="s">
        <v>33</v>
      </c>
      <c r="S4953" t="s">
        <v>42</v>
      </c>
      <c r="T4953" t="s">
        <v>35</v>
      </c>
      <c r="U4953" s="1" t="s">
        <v>36</v>
      </c>
      <c r="V4953">
        <v>7</v>
      </c>
      <c r="W4953">
        <v>0</v>
      </c>
      <c r="X4953">
        <v>0</v>
      </c>
      <c r="Y4953">
        <v>0</v>
      </c>
      <c r="Z4953">
        <v>0</v>
      </c>
    </row>
    <row r="4954" spans="1:26" x14ac:dyDescent="0.25">
      <c r="A4954">
        <v>107121325</v>
      </c>
      <c r="B4954" t="s">
        <v>86</v>
      </c>
      <c r="C4954" t="s">
        <v>65</v>
      </c>
      <c r="D4954">
        <v>10000026</v>
      </c>
      <c r="E4954">
        <v>10000026</v>
      </c>
      <c r="F4954">
        <v>27.859000000000002</v>
      </c>
      <c r="G4954">
        <v>30000280</v>
      </c>
      <c r="H4954">
        <v>0.4</v>
      </c>
      <c r="I4954">
        <v>2022</v>
      </c>
      <c r="J4954" t="s">
        <v>170</v>
      </c>
      <c r="K4954" t="s">
        <v>58</v>
      </c>
      <c r="L4954" s="127">
        <v>0.61319444444444449</v>
      </c>
      <c r="M4954" t="s">
        <v>28</v>
      </c>
      <c r="N4954" t="s">
        <v>49</v>
      </c>
      <c r="O4954" t="s">
        <v>30</v>
      </c>
      <c r="P4954" t="s">
        <v>31</v>
      </c>
      <c r="Q4954" t="s">
        <v>41</v>
      </c>
      <c r="R4954" t="s">
        <v>33</v>
      </c>
      <c r="S4954" t="s">
        <v>42</v>
      </c>
      <c r="T4954" t="s">
        <v>35</v>
      </c>
      <c r="U4954" s="1" t="s">
        <v>36</v>
      </c>
      <c r="V4954">
        <v>2</v>
      </c>
      <c r="W4954">
        <v>0</v>
      </c>
      <c r="X4954">
        <v>0</v>
      </c>
      <c r="Y4954">
        <v>0</v>
      </c>
      <c r="Z4954">
        <v>0</v>
      </c>
    </row>
    <row r="4955" spans="1:26" x14ac:dyDescent="0.25">
      <c r="A4955">
        <v>107121330</v>
      </c>
      <c r="B4955" t="s">
        <v>104</v>
      </c>
      <c r="C4955" t="s">
        <v>65</v>
      </c>
      <c r="D4955">
        <v>10000026</v>
      </c>
      <c r="E4955">
        <v>10000026</v>
      </c>
      <c r="F4955">
        <v>0.51</v>
      </c>
      <c r="G4955">
        <v>30000280</v>
      </c>
      <c r="H4955">
        <v>0.5</v>
      </c>
      <c r="I4955">
        <v>2022</v>
      </c>
      <c r="J4955" t="s">
        <v>170</v>
      </c>
      <c r="K4955" t="s">
        <v>60</v>
      </c>
      <c r="L4955" s="127">
        <v>0.66041666666666665</v>
      </c>
      <c r="M4955" t="s">
        <v>28</v>
      </c>
      <c r="N4955" t="s">
        <v>49</v>
      </c>
      <c r="O4955" t="s">
        <v>30</v>
      </c>
      <c r="P4955" t="s">
        <v>31</v>
      </c>
      <c r="Q4955" t="s">
        <v>41</v>
      </c>
      <c r="R4955" t="s">
        <v>33</v>
      </c>
      <c r="S4955" t="s">
        <v>42</v>
      </c>
      <c r="T4955" t="s">
        <v>35</v>
      </c>
      <c r="U4955" s="1" t="s">
        <v>36</v>
      </c>
      <c r="V4955">
        <v>5</v>
      </c>
      <c r="W4955">
        <v>0</v>
      </c>
      <c r="X4955">
        <v>0</v>
      </c>
      <c r="Y4955">
        <v>0</v>
      </c>
      <c r="Z4955">
        <v>0</v>
      </c>
    </row>
    <row r="4956" spans="1:26" x14ac:dyDescent="0.25">
      <c r="A4956">
        <v>107121332</v>
      </c>
      <c r="B4956" t="s">
        <v>81</v>
      </c>
      <c r="C4956" t="s">
        <v>65</v>
      </c>
      <c r="D4956">
        <v>10000485</v>
      </c>
      <c r="E4956">
        <v>10800485</v>
      </c>
      <c r="F4956">
        <v>29.884</v>
      </c>
      <c r="G4956">
        <v>30000016</v>
      </c>
      <c r="H4956">
        <v>3.5</v>
      </c>
      <c r="I4956">
        <v>2022</v>
      </c>
      <c r="J4956" t="s">
        <v>170</v>
      </c>
      <c r="K4956" t="s">
        <v>27</v>
      </c>
      <c r="L4956" s="127">
        <v>0.30486111111111108</v>
      </c>
      <c r="M4956" t="s">
        <v>28</v>
      </c>
      <c r="N4956" t="s">
        <v>49</v>
      </c>
      <c r="O4956" t="s">
        <v>30</v>
      </c>
      <c r="P4956" t="s">
        <v>31</v>
      </c>
      <c r="Q4956" t="s">
        <v>41</v>
      </c>
      <c r="R4956" t="s">
        <v>33</v>
      </c>
      <c r="S4956" t="s">
        <v>42</v>
      </c>
      <c r="T4956" t="s">
        <v>35</v>
      </c>
      <c r="U4956" s="1" t="s">
        <v>36</v>
      </c>
      <c r="V4956">
        <v>3</v>
      </c>
      <c r="W4956">
        <v>0</v>
      </c>
      <c r="X4956">
        <v>0</v>
      </c>
      <c r="Y4956">
        <v>0</v>
      </c>
      <c r="Z4956">
        <v>0</v>
      </c>
    </row>
    <row r="4957" spans="1:26" x14ac:dyDescent="0.25">
      <c r="A4957">
        <v>107121333</v>
      </c>
      <c r="B4957" t="s">
        <v>106</v>
      </c>
      <c r="C4957" t="s">
        <v>65</v>
      </c>
      <c r="D4957">
        <v>10000095</v>
      </c>
      <c r="E4957">
        <v>10000095</v>
      </c>
      <c r="F4957">
        <v>26.956</v>
      </c>
      <c r="G4957">
        <v>200640</v>
      </c>
      <c r="H4957">
        <v>1.9</v>
      </c>
      <c r="I4957">
        <v>2022</v>
      </c>
      <c r="J4957" t="s">
        <v>170</v>
      </c>
      <c r="K4957" t="s">
        <v>39</v>
      </c>
      <c r="L4957" s="127">
        <v>0.21319444444444444</v>
      </c>
      <c r="M4957" t="s">
        <v>28</v>
      </c>
      <c r="N4957" t="s">
        <v>29</v>
      </c>
      <c r="O4957" t="s">
        <v>30</v>
      </c>
      <c r="P4957" t="s">
        <v>54</v>
      </c>
      <c r="Q4957" t="s">
        <v>41</v>
      </c>
      <c r="R4957" t="s">
        <v>33</v>
      </c>
      <c r="S4957" t="s">
        <v>42</v>
      </c>
      <c r="T4957" t="s">
        <v>57</v>
      </c>
      <c r="U4957" s="1" t="s">
        <v>36</v>
      </c>
      <c r="V4957">
        <v>1</v>
      </c>
      <c r="W4957">
        <v>0</v>
      </c>
      <c r="X4957">
        <v>0</v>
      </c>
      <c r="Y4957">
        <v>0</v>
      </c>
      <c r="Z4957">
        <v>0</v>
      </c>
    </row>
    <row r="4958" spans="1:26" x14ac:dyDescent="0.25">
      <c r="A4958">
        <v>107121375</v>
      </c>
      <c r="B4958" t="s">
        <v>114</v>
      </c>
      <c r="C4958" t="s">
        <v>65</v>
      </c>
      <c r="D4958">
        <v>10000040</v>
      </c>
      <c r="E4958">
        <v>10000040</v>
      </c>
      <c r="F4958">
        <v>2.16</v>
      </c>
      <c r="G4958">
        <v>203130</v>
      </c>
      <c r="H4958">
        <v>1</v>
      </c>
      <c r="I4958">
        <v>2022</v>
      </c>
      <c r="J4958" t="s">
        <v>170</v>
      </c>
      <c r="K4958" t="s">
        <v>39</v>
      </c>
      <c r="L4958" s="127">
        <v>0.28125</v>
      </c>
      <c r="M4958" t="s">
        <v>28</v>
      </c>
      <c r="N4958" t="s">
        <v>49</v>
      </c>
      <c r="O4958" t="s">
        <v>30</v>
      </c>
      <c r="P4958" t="s">
        <v>54</v>
      </c>
      <c r="Q4958" t="s">
        <v>41</v>
      </c>
      <c r="R4958" t="s">
        <v>33</v>
      </c>
      <c r="S4958" t="s">
        <v>42</v>
      </c>
      <c r="T4958" t="s">
        <v>35</v>
      </c>
      <c r="U4958" s="1" t="s">
        <v>36</v>
      </c>
      <c r="V4958">
        <v>2</v>
      </c>
      <c r="W4958">
        <v>0</v>
      </c>
      <c r="X4958">
        <v>0</v>
      </c>
      <c r="Y4958">
        <v>0</v>
      </c>
      <c r="Z4958">
        <v>0</v>
      </c>
    </row>
    <row r="4959" spans="1:26" x14ac:dyDescent="0.25">
      <c r="A4959">
        <v>107121382</v>
      </c>
      <c r="B4959" t="s">
        <v>86</v>
      </c>
      <c r="C4959" t="s">
        <v>65</v>
      </c>
      <c r="D4959">
        <v>10000026</v>
      </c>
      <c r="E4959">
        <v>10000026</v>
      </c>
      <c r="F4959">
        <v>26.259</v>
      </c>
      <c r="G4959">
        <v>30000280</v>
      </c>
      <c r="H4959">
        <v>2</v>
      </c>
      <c r="I4959">
        <v>2022</v>
      </c>
      <c r="J4959" t="s">
        <v>170</v>
      </c>
      <c r="K4959" t="s">
        <v>58</v>
      </c>
      <c r="L4959" s="127">
        <v>0.52986111111111112</v>
      </c>
      <c r="M4959" t="s">
        <v>28</v>
      </c>
      <c r="N4959" t="s">
        <v>49</v>
      </c>
      <c r="O4959" t="s">
        <v>30</v>
      </c>
      <c r="P4959" t="s">
        <v>31</v>
      </c>
      <c r="Q4959" t="s">
        <v>41</v>
      </c>
      <c r="R4959" t="s">
        <v>33</v>
      </c>
      <c r="S4959" t="s">
        <v>42</v>
      </c>
      <c r="T4959" t="s">
        <v>35</v>
      </c>
      <c r="U4959" s="1" t="s">
        <v>36</v>
      </c>
      <c r="V4959">
        <v>4</v>
      </c>
      <c r="W4959">
        <v>0</v>
      </c>
      <c r="X4959">
        <v>0</v>
      </c>
      <c r="Y4959">
        <v>0</v>
      </c>
      <c r="Z4959">
        <v>0</v>
      </c>
    </row>
    <row r="4960" spans="1:26" x14ac:dyDescent="0.25">
      <c r="A4960">
        <v>107121391</v>
      </c>
      <c r="B4960" t="s">
        <v>114</v>
      </c>
      <c r="C4960" t="s">
        <v>65</v>
      </c>
      <c r="D4960">
        <v>10000095</v>
      </c>
      <c r="E4960">
        <v>10000095</v>
      </c>
      <c r="F4960">
        <v>2.7440000000000002</v>
      </c>
      <c r="G4960">
        <v>200810</v>
      </c>
      <c r="H4960">
        <v>0.05</v>
      </c>
      <c r="I4960">
        <v>2022</v>
      </c>
      <c r="J4960" t="s">
        <v>170</v>
      </c>
      <c r="K4960" t="s">
        <v>58</v>
      </c>
      <c r="L4960" s="127">
        <v>0.30138888888888887</v>
      </c>
      <c r="M4960" t="s">
        <v>28</v>
      </c>
      <c r="N4960" t="s">
        <v>29</v>
      </c>
      <c r="O4960" t="s">
        <v>30</v>
      </c>
      <c r="P4960" t="s">
        <v>54</v>
      </c>
      <c r="Q4960" t="s">
        <v>41</v>
      </c>
      <c r="R4960" t="s">
        <v>33</v>
      </c>
      <c r="S4960" t="s">
        <v>42</v>
      </c>
      <c r="T4960" t="s">
        <v>57</v>
      </c>
      <c r="U4960" s="1" t="s">
        <v>64</v>
      </c>
      <c r="V4960">
        <v>5</v>
      </c>
      <c r="W4960">
        <v>0</v>
      </c>
      <c r="X4960">
        <v>0</v>
      </c>
      <c r="Y4960">
        <v>1</v>
      </c>
      <c r="Z4960">
        <v>0</v>
      </c>
    </row>
    <row r="4961" spans="1:26" x14ac:dyDescent="0.25">
      <c r="A4961">
        <v>107121394</v>
      </c>
      <c r="B4961" t="s">
        <v>112</v>
      </c>
      <c r="C4961" t="s">
        <v>65</v>
      </c>
      <c r="D4961">
        <v>10000095</v>
      </c>
      <c r="E4961">
        <v>10000095</v>
      </c>
      <c r="F4961">
        <v>8.8469999999999995</v>
      </c>
      <c r="G4961">
        <v>40001709</v>
      </c>
      <c r="H4961">
        <v>1</v>
      </c>
      <c r="I4961">
        <v>2022</v>
      </c>
      <c r="J4961" t="s">
        <v>170</v>
      </c>
      <c r="K4961" t="s">
        <v>58</v>
      </c>
      <c r="L4961" s="127">
        <v>0.49513888888888885</v>
      </c>
      <c r="M4961" t="s">
        <v>28</v>
      </c>
      <c r="N4961" t="s">
        <v>49</v>
      </c>
      <c r="O4961" t="s">
        <v>30</v>
      </c>
      <c r="P4961" t="s">
        <v>54</v>
      </c>
      <c r="Q4961" t="s">
        <v>41</v>
      </c>
      <c r="R4961" t="s">
        <v>33</v>
      </c>
      <c r="S4961" t="s">
        <v>42</v>
      </c>
      <c r="T4961" t="s">
        <v>35</v>
      </c>
      <c r="U4961" s="1" t="s">
        <v>36</v>
      </c>
      <c r="V4961">
        <v>1</v>
      </c>
      <c r="W4961">
        <v>0</v>
      </c>
      <c r="X4961">
        <v>0</v>
      </c>
      <c r="Y4961">
        <v>0</v>
      </c>
      <c r="Z4961">
        <v>0</v>
      </c>
    </row>
    <row r="4962" spans="1:26" x14ac:dyDescent="0.25">
      <c r="A4962">
        <v>107121423</v>
      </c>
      <c r="B4962" t="s">
        <v>86</v>
      </c>
      <c r="C4962" t="s">
        <v>65</v>
      </c>
      <c r="D4962">
        <v>10000026</v>
      </c>
      <c r="E4962">
        <v>10000026</v>
      </c>
      <c r="F4962">
        <v>27.666</v>
      </c>
      <c r="G4962">
        <v>200400</v>
      </c>
      <c r="H4962">
        <v>0.1</v>
      </c>
      <c r="I4962">
        <v>2022</v>
      </c>
      <c r="J4962" t="s">
        <v>170</v>
      </c>
      <c r="K4962" t="s">
        <v>60</v>
      </c>
      <c r="L4962" s="127">
        <v>0.60555555555555551</v>
      </c>
      <c r="M4962" t="s">
        <v>28</v>
      </c>
      <c r="N4962" t="s">
        <v>49</v>
      </c>
      <c r="O4962" t="s">
        <v>30</v>
      </c>
      <c r="P4962" t="s">
        <v>31</v>
      </c>
      <c r="Q4962" t="s">
        <v>41</v>
      </c>
      <c r="R4962" t="s">
        <v>33</v>
      </c>
      <c r="S4962" t="s">
        <v>42</v>
      </c>
      <c r="T4962" t="s">
        <v>35</v>
      </c>
      <c r="U4962" s="1" t="s">
        <v>36</v>
      </c>
      <c r="V4962">
        <v>3</v>
      </c>
      <c r="W4962">
        <v>0</v>
      </c>
      <c r="X4962">
        <v>0</v>
      </c>
      <c r="Y4962">
        <v>0</v>
      </c>
      <c r="Z4962">
        <v>0</v>
      </c>
    </row>
    <row r="4963" spans="1:26" x14ac:dyDescent="0.25">
      <c r="A4963">
        <v>107121430</v>
      </c>
      <c r="B4963" t="s">
        <v>86</v>
      </c>
      <c r="C4963" t="s">
        <v>65</v>
      </c>
      <c r="D4963">
        <v>10000026</v>
      </c>
      <c r="E4963">
        <v>10000026</v>
      </c>
      <c r="F4963">
        <v>25.658999999999999</v>
      </c>
      <c r="G4963">
        <v>200380</v>
      </c>
      <c r="H4963">
        <v>0.1</v>
      </c>
      <c r="I4963">
        <v>2022</v>
      </c>
      <c r="J4963" t="s">
        <v>170</v>
      </c>
      <c r="K4963" t="s">
        <v>60</v>
      </c>
      <c r="L4963" s="127">
        <v>0.48541666666666666</v>
      </c>
      <c r="M4963" t="s">
        <v>28</v>
      </c>
      <c r="N4963" t="s">
        <v>49</v>
      </c>
      <c r="O4963" t="s">
        <v>30</v>
      </c>
      <c r="P4963" t="s">
        <v>31</v>
      </c>
      <c r="Q4963" t="s">
        <v>41</v>
      </c>
      <c r="R4963" t="s">
        <v>33</v>
      </c>
      <c r="S4963" t="s">
        <v>42</v>
      </c>
      <c r="T4963" t="s">
        <v>35</v>
      </c>
      <c r="U4963" s="1" t="s">
        <v>36</v>
      </c>
      <c r="V4963">
        <v>4</v>
      </c>
      <c r="W4963">
        <v>0</v>
      </c>
      <c r="X4963">
        <v>0</v>
      </c>
      <c r="Y4963">
        <v>0</v>
      </c>
      <c r="Z4963">
        <v>0</v>
      </c>
    </row>
    <row r="4964" spans="1:26" x14ac:dyDescent="0.25">
      <c r="A4964">
        <v>107121450</v>
      </c>
      <c r="B4964" t="s">
        <v>110</v>
      </c>
      <c r="C4964" t="s">
        <v>67</v>
      </c>
      <c r="D4964">
        <v>30000107</v>
      </c>
      <c r="E4964">
        <v>30000107</v>
      </c>
      <c r="F4964">
        <v>24.977</v>
      </c>
      <c r="G4964">
        <v>40001172</v>
      </c>
      <c r="H4964">
        <v>0.1</v>
      </c>
      <c r="I4964">
        <v>2022</v>
      </c>
      <c r="J4964" t="s">
        <v>170</v>
      </c>
      <c r="K4964" t="s">
        <v>48</v>
      </c>
      <c r="L4964" s="127">
        <v>0.61875000000000002</v>
      </c>
      <c r="M4964" t="s">
        <v>28</v>
      </c>
      <c r="N4964" t="s">
        <v>49</v>
      </c>
      <c r="O4964" t="s">
        <v>30</v>
      </c>
      <c r="P4964" t="s">
        <v>68</v>
      </c>
      <c r="Q4964" t="s">
        <v>41</v>
      </c>
      <c r="R4964" t="s">
        <v>99</v>
      </c>
      <c r="S4964" t="s">
        <v>42</v>
      </c>
      <c r="T4964" t="s">
        <v>35</v>
      </c>
      <c r="U4964" s="1" t="s">
        <v>36</v>
      </c>
      <c r="V4964">
        <v>2</v>
      </c>
      <c r="W4964">
        <v>0</v>
      </c>
      <c r="X4964">
        <v>0</v>
      </c>
      <c r="Y4964">
        <v>0</v>
      </c>
      <c r="Z4964">
        <v>0</v>
      </c>
    </row>
    <row r="4965" spans="1:26" x14ac:dyDescent="0.25">
      <c r="A4965">
        <v>107121514</v>
      </c>
      <c r="B4965" t="s">
        <v>86</v>
      </c>
      <c r="C4965" t="s">
        <v>65</v>
      </c>
      <c r="D4965">
        <v>10000026</v>
      </c>
      <c r="E4965">
        <v>10000026</v>
      </c>
      <c r="F4965">
        <v>21.157</v>
      </c>
      <c r="G4965">
        <v>200330</v>
      </c>
      <c r="H4965">
        <v>0.4</v>
      </c>
      <c r="I4965">
        <v>2022</v>
      </c>
      <c r="J4965" t="s">
        <v>170</v>
      </c>
      <c r="K4965" t="s">
        <v>27</v>
      </c>
      <c r="L4965" s="127">
        <v>0.6645833333333333</v>
      </c>
      <c r="M4965" t="s">
        <v>28</v>
      </c>
      <c r="N4965" t="s">
        <v>49</v>
      </c>
      <c r="O4965" t="s">
        <v>30</v>
      </c>
      <c r="P4965" t="s">
        <v>31</v>
      </c>
      <c r="Q4965" t="s">
        <v>41</v>
      </c>
      <c r="R4965" t="s">
        <v>33</v>
      </c>
      <c r="S4965" t="s">
        <v>42</v>
      </c>
      <c r="T4965" t="s">
        <v>35</v>
      </c>
      <c r="U4965" s="1" t="s">
        <v>36</v>
      </c>
      <c r="V4965">
        <v>2</v>
      </c>
      <c r="W4965">
        <v>0</v>
      </c>
      <c r="X4965">
        <v>0</v>
      </c>
      <c r="Y4965">
        <v>0</v>
      </c>
      <c r="Z4965">
        <v>0</v>
      </c>
    </row>
    <row r="4966" spans="1:26" x14ac:dyDescent="0.25">
      <c r="A4966">
        <v>107121529</v>
      </c>
      <c r="B4966" t="s">
        <v>86</v>
      </c>
      <c r="C4966" t="s">
        <v>65</v>
      </c>
      <c r="D4966">
        <v>10000026</v>
      </c>
      <c r="E4966">
        <v>10000026</v>
      </c>
      <c r="F4966">
        <v>27.666</v>
      </c>
      <c r="G4966">
        <v>200400</v>
      </c>
      <c r="H4966">
        <v>0.1</v>
      </c>
      <c r="I4966">
        <v>2022</v>
      </c>
      <c r="J4966" t="s">
        <v>170</v>
      </c>
      <c r="K4966" t="s">
        <v>60</v>
      </c>
      <c r="L4966" s="127">
        <v>0.60625000000000007</v>
      </c>
      <c r="M4966" t="s">
        <v>28</v>
      </c>
      <c r="N4966" t="s">
        <v>49</v>
      </c>
      <c r="O4966" t="s">
        <v>30</v>
      </c>
      <c r="P4966" t="s">
        <v>31</v>
      </c>
      <c r="Q4966" t="s">
        <v>41</v>
      </c>
      <c r="R4966" t="s">
        <v>33</v>
      </c>
      <c r="S4966" t="s">
        <v>42</v>
      </c>
      <c r="T4966" t="s">
        <v>35</v>
      </c>
      <c r="U4966" s="1" t="s">
        <v>36</v>
      </c>
      <c r="V4966">
        <v>6</v>
      </c>
      <c r="W4966">
        <v>0</v>
      </c>
      <c r="X4966">
        <v>0</v>
      </c>
      <c r="Y4966">
        <v>0</v>
      </c>
      <c r="Z4966">
        <v>0</v>
      </c>
    </row>
    <row r="4967" spans="1:26" x14ac:dyDescent="0.25">
      <c r="A4967">
        <v>107121566</v>
      </c>
      <c r="B4967" t="s">
        <v>86</v>
      </c>
      <c r="C4967" t="s">
        <v>65</v>
      </c>
      <c r="D4967">
        <v>10000026</v>
      </c>
      <c r="E4967">
        <v>10000026</v>
      </c>
      <c r="F4967">
        <v>25.658999999999999</v>
      </c>
      <c r="G4967">
        <v>200380</v>
      </c>
      <c r="H4967">
        <v>0.1</v>
      </c>
      <c r="I4967">
        <v>2022</v>
      </c>
      <c r="J4967" t="s">
        <v>170</v>
      </c>
      <c r="K4967" t="s">
        <v>60</v>
      </c>
      <c r="L4967" s="127">
        <v>0.48472222222222222</v>
      </c>
      <c r="M4967" t="s">
        <v>28</v>
      </c>
      <c r="N4967" t="s">
        <v>49</v>
      </c>
      <c r="O4967" t="s">
        <v>30</v>
      </c>
      <c r="P4967" t="s">
        <v>31</v>
      </c>
      <c r="Q4967" t="s">
        <v>41</v>
      </c>
      <c r="R4967" t="s">
        <v>33</v>
      </c>
      <c r="S4967" t="s">
        <v>42</v>
      </c>
      <c r="T4967" t="s">
        <v>35</v>
      </c>
      <c r="U4967" s="1" t="s">
        <v>36</v>
      </c>
      <c r="V4967">
        <v>4</v>
      </c>
      <c r="W4967">
        <v>0</v>
      </c>
      <c r="X4967">
        <v>0</v>
      </c>
      <c r="Y4967">
        <v>0</v>
      </c>
      <c r="Z4967">
        <v>0</v>
      </c>
    </row>
    <row r="4968" spans="1:26" x14ac:dyDescent="0.25">
      <c r="A4968">
        <v>107121577</v>
      </c>
      <c r="B4968" t="s">
        <v>112</v>
      </c>
      <c r="C4968" t="s">
        <v>65</v>
      </c>
      <c r="D4968">
        <v>10000095</v>
      </c>
      <c r="E4968">
        <v>10000095</v>
      </c>
      <c r="F4968">
        <v>8.8469999999999995</v>
      </c>
      <c r="G4968">
        <v>40001709</v>
      </c>
      <c r="H4968">
        <v>1</v>
      </c>
      <c r="I4968">
        <v>2022</v>
      </c>
      <c r="J4968" t="s">
        <v>170</v>
      </c>
      <c r="K4968" t="s">
        <v>58</v>
      </c>
      <c r="L4968" s="127">
        <v>0.4694444444444445</v>
      </c>
      <c r="M4968" t="s">
        <v>28</v>
      </c>
      <c r="N4968" t="s">
        <v>49</v>
      </c>
      <c r="O4968" t="s">
        <v>30</v>
      </c>
      <c r="P4968" t="s">
        <v>54</v>
      </c>
      <c r="Q4968" t="s">
        <v>41</v>
      </c>
      <c r="R4968" t="s">
        <v>33</v>
      </c>
      <c r="S4968" t="s">
        <v>42</v>
      </c>
      <c r="T4968" t="s">
        <v>35</v>
      </c>
      <c r="U4968" s="1" t="s">
        <v>36</v>
      </c>
      <c r="V4968">
        <v>2</v>
      </c>
      <c r="W4968">
        <v>0</v>
      </c>
      <c r="X4968">
        <v>0</v>
      </c>
      <c r="Y4968">
        <v>0</v>
      </c>
      <c r="Z4968">
        <v>0</v>
      </c>
    </row>
    <row r="4969" spans="1:26" x14ac:dyDescent="0.25">
      <c r="A4969">
        <v>107121634</v>
      </c>
      <c r="B4969" t="s">
        <v>104</v>
      </c>
      <c r="C4969" t="s">
        <v>65</v>
      </c>
      <c r="D4969">
        <v>10000026</v>
      </c>
      <c r="E4969">
        <v>10000026</v>
      </c>
      <c r="F4969">
        <v>14.664</v>
      </c>
      <c r="G4969">
        <v>20000025</v>
      </c>
      <c r="H4969">
        <v>1</v>
      </c>
      <c r="I4969">
        <v>2022</v>
      </c>
      <c r="J4969" t="s">
        <v>170</v>
      </c>
      <c r="K4969" t="s">
        <v>58</v>
      </c>
      <c r="L4969" s="127">
        <v>0.64374999999999993</v>
      </c>
      <c r="M4969" t="s">
        <v>28</v>
      </c>
      <c r="N4969" t="s">
        <v>49</v>
      </c>
      <c r="O4969" t="s">
        <v>30</v>
      </c>
      <c r="P4969" t="s">
        <v>31</v>
      </c>
      <c r="Q4969" t="s">
        <v>41</v>
      </c>
      <c r="R4969" t="s">
        <v>56</v>
      </c>
      <c r="S4969" t="s">
        <v>42</v>
      </c>
      <c r="T4969" t="s">
        <v>35</v>
      </c>
      <c r="U4969" s="1" t="s">
        <v>36</v>
      </c>
      <c r="V4969">
        <v>6</v>
      </c>
      <c r="W4969">
        <v>0</v>
      </c>
      <c r="X4969">
        <v>0</v>
      </c>
      <c r="Y4969">
        <v>0</v>
      </c>
      <c r="Z4969">
        <v>0</v>
      </c>
    </row>
    <row r="4970" spans="1:26" x14ac:dyDescent="0.25">
      <c r="A4970">
        <v>107121672</v>
      </c>
      <c r="B4970" t="s">
        <v>144</v>
      </c>
      <c r="C4970" t="s">
        <v>38</v>
      </c>
      <c r="D4970">
        <v>20000421</v>
      </c>
      <c r="E4970">
        <v>20000421</v>
      </c>
      <c r="F4970">
        <v>1.9870000000000001</v>
      </c>
      <c r="G4970">
        <v>40001733</v>
      </c>
      <c r="H4970">
        <v>2.8</v>
      </c>
      <c r="I4970">
        <v>2022</v>
      </c>
      <c r="J4970" t="s">
        <v>170</v>
      </c>
      <c r="K4970" t="s">
        <v>58</v>
      </c>
      <c r="L4970" s="127">
        <v>6.458333333333334E-2</v>
      </c>
      <c r="M4970" t="s">
        <v>28</v>
      </c>
      <c r="N4970" t="s">
        <v>29</v>
      </c>
      <c r="O4970" t="s">
        <v>30</v>
      </c>
      <c r="P4970" t="s">
        <v>54</v>
      </c>
      <c r="Q4970" t="s">
        <v>41</v>
      </c>
      <c r="R4970" t="s">
        <v>33</v>
      </c>
      <c r="S4970" t="s">
        <v>42</v>
      </c>
      <c r="T4970" t="s">
        <v>57</v>
      </c>
      <c r="U4970" s="1" t="s">
        <v>36</v>
      </c>
      <c r="V4970">
        <v>1</v>
      </c>
      <c r="W4970">
        <v>0</v>
      </c>
      <c r="X4970">
        <v>0</v>
      </c>
      <c r="Y4970">
        <v>0</v>
      </c>
      <c r="Z4970">
        <v>0</v>
      </c>
    </row>
    <row r="4971" spans="1:26" x14ac:dyDescent="0.25">
      <c r="A4971">
        <v>107121688</v>
      </c>
      <c r="B4971" t="s">
        <v>114</v>
      </c>
      <c r="C4971" t="s">
        <v>65</v>
      </c>
      <c r="D4971">
        <v>10000040</v>
      </c>
      <c r="E4971">
        <v>10000040</v>
      </c>
      <c r="F4971">
        <v>1.206</v>
      </c>
      <c r="G4971">
        <v>203110</v>
      </c>
      <c r="H4971">
        <v>0.05</v>
      </c>
      <c r="I4971">
        <v>2022</v>
      </c>
      <c r="J4971" t="s">
        <v>170</v>
      </c>
      <c r="K4971" t="s">
        <v>27</v>
      </c>
      <c r="L4971" s="127">
        <v>0.26180555555555557</v>
      </c>
      <c r="M4971" t="s">
        <v>28</v>
      </c>
      <c r="N4971" t="s">
        <v>49</v>
      </c>
      <c r="O4971" t="s">
        <v>30</v>
      </c>
      <c r="P4971" t="s">
        <v>54</v>
      </c>
      <c r="Q4971" t="s">
        <v>41</v>
      </c>
      <c r="R4971" t="s">
        <v>33</v>
      </c>
      <c r="S4971" t="s">
        <v>42</v>
      </c>
      <c r="T4971" t="s">
        <v>35</v>
      </c>
      <c r="U4971" s="1" t="s">
        <v>36</v>
      </c>
      <c r="V4971">
        <v>4</v>
      </c>
      <c r="W4971">
        <v>0</v>
      </c>
      <c r="X4971">
        <v>0</v>
      </c>
      <c r="Y4971">
        <v>0</v>
      </c>
      <c r="Z4971">
        <v>0</v>
      </c>
    </row>
    <row r="4972" spans="1:26" x14ac:dyDescent="0.25">
      <c r="A4972">
        <v>107121700</v>
      </c>
      <c r="B4972" t="s">
        <v>81</v>
      </c>
      <c r="C4972" t="s">
        <v>65</v>
      </c>
      <c r="D4972">
        <v>10000485</v>
      </c>
      <c r="E4972">
        <v>10800485</v>
      </c>
      <c r="F4972">
        <v>25.384</v>
      </c>
      <c r="G4972">
        <v>30000016</v>
      </c>
      <c r="H4972">
        <v>1</v>
      </c>
      <c r="I4972">
        <v>2022</v>
      </c>
      <c r="J4972" t="s">
        <v>170</v>
      </c>
      <c r="K4972" t="s">
        <v>58</v>
      </c>
      <c r="L4972" s="127">
        <v>0.69652777777777775</v>
      </c>
      <c r="M4972" t="s">
        <v>28</v>
      </c>
      <c r="N4972" t="s">
        <v>49</v>
      </c>
      <c r="O4972" t="s">
        <v>30</v>
      </c>
      <c r="P4972" t="s">
        <v>31</v>
      </c>
      <c r="Q4972" t="s">
        <v>41</v>
      </c>
      <c r="R4972" t="s">
        <v>33</v>
      </c>
      <c r="S4972" t="s">
        <v>42</v>
      </c>
      <c r="T4972" t="s">
        <v>35</v>
      </c>
      <c r="U4972" s="1" t="s">
        <v>36</v>
      </c>
      <c r="V4972">
        <v>1</v>
      </c>
      <c r="W4972">
        <v>0</v>
      </c>
      <c r="X4972">
        <v>0</v>
      </c>
      <c r="Y4972">
        <v>0</v>
      </c>
      <c r="Z4972">
        <v>0</v>
      </c>
    </row>
    <row r="4973" spans="1:26" x14ac:dyDescent="0.25">
      <c r="A4973">
        <v>107121710</v>
      </c>
      <c r="B4973" t="s">
        <v>114</v>
      </c>
      <c r="C4973" t="s">
        <v>67</v>
      </c>
      <c r="D4973">
        <v>30000042</v>
      </c>
      <c r="E4973">
        <v>30000042</v>
      </c>
      <c r="F4973">
        <v>16.582999999999998</v>
      </c>
      <c r="G4973">
        <v>40001003</v>
      </c>
      <c r="H4973">
        <v>3.7999999999999999E-2</v>
      </c>
      <c r="I4973">
        <v>2022</v>
      </c>
      <c r="J4973" t="s">
        <v>170</v>
      </c>
      <c r="K4973" t="s">
        <v>27</v>
      </c>
      <c r="L4973" s="127">
        <v>0.63402777777777775</v>
      </c>
      <c r="M4973" t="s">
        <v>28</v>
      </c>
      <c r="N4973" t="s">
        <v>29</v>
      </c>
      <c r="O4973" t="s">
        <v>30</v>
      </c>
      <c r="P4973" t="s">
        <v>31</v>
      </c>
      <c r="Q4973" t="s">
        <v>41</v>
      </c>
      <c r="R4973" t="s">
        <v>33</v>
      </c>
      <c r="S4973" t="s">
        <v>42</v>
      </c>
      <c r="T4973" t="s">
        <v>35</v>
      </c>
      <c r="U4973" s="1" t="s">
        <v>36</v>
      </c>
      <c r="V4973">
        <v>3</v>
      </c>
      <c r="W4973">
        <v>0</v>
      </c>
      <c r="X4973">
        <v>0</v>
      </c>
      <c r="Y4973">
        <v>0</v>
      </c>
      <c r="Z4973">
        <v>0</v>
      </c>
    </row>
    <row r="4974" spans="1:26" x14ac:dyDescent="0.25">
      <c r="A4974">
        <v>107121818</v>
      </c>
      <c r="B4974" t="s">
        <v>155</v>
      </c>
      <c r="C4974" t="s">
        <v>65</v>
      </c>
      <c r="D4974">
        <v>10000095</v>
      </c>
      <c r="E4974">
        <v>10000095</v>
      </c>
      <c r="F4974">
        <v>999.99900000000002</v>
      </c>
      <c r="G4974">
        <v>29000064</v>
      </c>
      <c r="H4974">
        <v>0</v>
      </c>
      <c r="I4974">
        <v>2022</v>
      </c>
      <c r="J4974" t="s">
        <v>170</v>
      </c>
      <c r="K4974" t="s">
        <v>60</v>
      </c>
      <c r="L4974" s="127">
        <v>0.41666666666666669</v>
      </c>
      <c r="M4974" t="s">
        <v>28</v>
      </c>
      <c r="N4974" t="s">
        <v>49</v>
      </c>
      <c r="O4974" t="s">
        <v>30</v>
      </c>
      <c r="P4974" t="s">
        <v>68</v>
      </c>
      <c r="Q4974" t="s">
        <v>41</v>
      </c>
      <c r="R4974" t="s">
        <v>33</v>
      </c>
      <c r="S4974" t="s">
        <v>42</v>
      </c>
      <c r="T4974" t="s">
        <v>35</v>
      </c>
      <c r="U4974" s="1" t="s">
        <v>43</v>
      </c>
      <c r="V4974">
        <v>2</v>
      </c>
      <c r="W4974">
        <v>0</v>
      </c>
      <c r="X4974">
        <v>0</v>
      </c>
      <c r="Y4974">
        <v>0</v>
      </c>
      <c r="Z4974">
        <v>1</v>
      </c>
    </row>
    <row r="4975" spans="1:26" x14ac:dyDescent="0.25">
      <c r="A4975">
        <v>107121823</v>
      </c>
      <c r="B4975" t="s">
        <v>137</v>
      </c>
      <c r="C4975" t="s">
        <v>38</v>
      </c>
      <c r="D4975">
        <v>29000441</v>
      </c>
      <c r="E4975">
        <v>29000441</v>
      </c>
      <c r="F4975">
        <v>999.99900000000002</v>
      </c>
      <c r="G4975">
        <v>50018356</v>
      </c>
      <c r="H4975">
        <v>0</v>
      </c>
      <c r="I4975">
        <v>2022</v>
      </c>
      <c r="J4975" t="s">
        <v>170</v>
      </c>
      <c r="K4975" t="s">
        <v>27</v>
      </c>
      <c r="L4975" s="127">
        <v>0.54236111111111118</v>
      </c>
      <c r="M4975" t="s">
        <v>28</v>
      </c>
      <c r="N4975" t="s">
        <v>49</v>
      </c>
      <c r="O4975" t="s">
        <v>30</v>
      </c>
      <c r="P4975" t="s">
        <v>31</v>
      </c>
      <c r="Q4975" t="s">
        <v>41</v>
      </c>
      <c r="R4975" t="s">
        <v>33</v>
      </c>
      <c r="S4975" t="s">
        <v>42</v>
      </c>
      <c r="T4975" t="s">
        <v>35</v>
      </c>
      <c r="U4975" s="1" t="s">
        <v>36</v>
      </c>
      <c r="V4975">
        <v>2</v>
      </c>
      <c r="W4975">
        <v>0</v>
      </c>
      <c r="X4975">
        <v>0</v>
      </c>
      <c r="Y4975">
        <v>0</v>
      </c>
      <c r="Z4975">
        <v>0</v>
      </c>
    </row>
    <row r="4976" spans="1:26" x14ac:dyDescent="0.25">
      <c r="A4976">
        <v>107121861</v>
      </c>
      <c r="B4976" t="s">
        <v>81</v>
      </c>
      <c r="C4976" t="s">
        <v>45</v>
      </c>
      <c r="D4976">
        <v>50007942</v>
      </c>
      <c r="E4976">
        <v>50007942</v>
      </c>
      <c r="F4976">
        <v>0.95</v>
      </c>
      <c r="G4976">
        <v>50002252</v>
      </c>
      <c r="H4976">
        <v>0.1</v>
      </c>
      <c r="I4976">
        <v>2022</v>
      </c>
      <c r="J4976" t="s">
        <v>170</v>
      </c>
      <c r="K4976" t="s">
        <v>39</v>
      </c>
      <c r="L4976" s="127">
        <v>0.42569444444444443</v>
      </c>
      <c r="M4976" t="s">
        <v>77</v>
      </c>
      <c r="N4976" t="s">
        <v>49</v>
      </c>
      <c r="O4976" t="s">
        <v>30</v>
      </c>
      <c r="P4976" t="s">
        <v>54</v>
      </c>
      <c r="Q4976" t="s">
        <v>41</v>
      </c>
      <c r="R4976" t="s">
        <v>72</v>
      </c>
      <c r="S4976" t="s">
        <v>42</v>
      </c>
      <c r="T4976" t="s">
        <v>35</v>
      </c>
      <c r="U4976" s="1" t="s">
        <v>36</v>
      </c>
      <c r="V4976">
        <v>2</v>
      </c>
      <c r="W4976">
        <v>0</v>
      </c>
      <c r="X4976">
        <v>0</v>
      </c>
      <c r="Y4976">
        <v>0</v>
      </c>
      <c r="Z4976">
        <v>0</v>
      </c>
    </row>
    <row r="4977" spans="1:26" x14ac:dyDescent="0.25">
      <c r="A4977">
        <v>107121901</v>
      </c>
      <c r="B4977" t="s">
        <v>97</v>
      </c>
      <c r="C4977" t="s">
        <v>45</v>
      </c>
      <c r="D4977">
        <v>50012497</v>
      </c>
      <c r="E4977">
        <v>50012497</v>
      </c>
      <c r="F4977">
        <v>0.59299999999999997</v>
      </c>
      <c r="G4977">
        <v>50011215</v>
      </c>
      <c r="H4977">
        <v>0</v>
      </c>
      <c r="I4977">
        <v>2022</v>
      </c>
      <c r="J4977" t="s">
        <v>170</v>
      </c>
      <c r="K4977" t="s">
        <v>39</v>
      </c>
      <c r="L4977" s="127">
        <v>0.47569444444444442</v>
      </c>
      <c r="M4977" t="s">
        <v>40</v>
      </c>
      <c r="N4977" t="s">
        <v>49</v>
      </c>
      <c r="P4977" t="s">
        <v>31</v>
      </c>
      <c r="Q4977" t="s">
        <v>41</v>
      </c>
      <c r="R4977" t="s">
        <v>61</v>
      </c>
      <c r="S4977" t="s">
        <v>42</v>
      </c>
      <c r="T4977" t="s">
        <v>35</v>
      </c>
      <c r="U4977" s="1" t="s">
        <v>36</v>
      </c>
      <c r="V4977">
        <v>2</v>
      </c>
      <c r="W4977">
        <v>0</v>
      </c>
      <c r="X4977">
        <v>0</v>
      </c>
      <c r="Y4977">
        <v>0</v>
      </c>
      <c r="Z4977">
        <v>0</v>
      </c>
    </row>
    <row r="4978" spans="1:26" x14ac:dyDescent="0.25">
      <c r="A4978">
        <v>107122452</v>
      </c>
      <c r="B4978" t="s">
        <v>25</v>
      </c>
      <c r="C4978" t="s">
        <v>65</v>
      </c>
      <c r="D4978">
        <v>10000440</v>
      </c>
      <c r="E4978">
        <v>10000440</v>
      </c>
      <c r="F4978">
        <v>1.921</v>
      </c>
      <c r="G4978">
        <v>50019763</v>
      </c>
      <c r="H4978">
        <v>0.25600000000000001</v>
      </c>
      <c r="I4978">
        <v>2022</v>
      </c>
      <c r="J4978" t="s">
        <v>170</v>
      </c>
      <c r="K4978" t="s">
        <v>39</v>
      </c>
      <c r="L4978" s="127">
        <v>0.6645833333333333</v>
      </c>
      <c r="M4978" t="s">
        <v>28</v>
      </c>
      <c r="N4978" t="s">
        <v>49</v>
      </c>
      <c r="O4978" t="s">
        <v>30</v>
      </c>
      <c r="P4978" t="s">
        <v>31</v>
      </c>
      <c r="Q4978" t="s">
        <v>41</v>
      </c>
      <c r="R4978" t="s">
        <v>33</v>
      </c>
      <c r="S4978" t="s">
        <v>42</v>
      </c>
      <c r="T4978" t="s">
        <v>35</v>
      </c>
      <c r="U4978" s="1" t="s">
        <v>36</v>
      </c>
      <c r="V4978">
        <v>1</v>
      </c>
      <c r="W4978">
        <v>0</v>
      </c>
      <c r="X4978">
        <v>0</v>
      </c>
      <c r="Y4978">
        <v>0</v>
      </c>
      <c r="Z4978">
        <v>0</v>
      </c>
    </row>
    <row r="4979" spans="1:26" x14ac:dyDescent="0.25">
      <c r="A4979">
        <v>107122458</v>
      </c>
      <c r="B4979" t="s">
        <v>25</v>
      </c>
      <c r="C4979" t="s">
        <v>65</v>
      </c>
      <c r="D4979">
        <v>10000440</v>
      </c>
      <c r="E4979">
        <v>10000440</v>
      </c>
      <c r="F4979">
        <v>2.181</v>
      </c>
      <c r="G4979">
        <v>50032558</v>
      </c>
      <c r="H4979">
        <v>0.19</v>
      </c>
      <c r="I4979">
        <v>2022</v>
      </c>
      <c r="J4979" t="s">
        <v>170</v>
      </c>
      <c r="K4979" t="s">
        <v>27</v>
      </c>
      <c r="L4979" s="127">
        <v>0.73263888888888884</v>
      </c>
      <c r="M4979" t="s">
        <v>28</v>
      </c>
      <c r="N4979" t="s">
        <v>49</v>
      </c>
      <c r="O4979" t="s">
        <v>30</v>
      </c>
      <c r="P4979" t="s">
        <v>31</v>
      </c>
      <c r="Q4979" t="s">
        <v>41</v>
      </c>
      <c r="R4979" t="s">
        <v>33</v>
      </c>
      <c r="S4979" t="s">
        <v>42</v>
      </c>
      <c r="T4979" t="s">
        <v>35</v>
      </c>
      <c r="U4979" s="1" t="s">
        <v>36</v>
      </c>
      <c r="V4979">
        <v>2</v>
      </c>
      <c r="W4979">
        <v>0</v>
      </c>
      <c r="X4979">
        <v>0</v>
      </c>
      <c r="Y4979">
        <v>0</v>
      </c>
      <c r="Z4979">
        <v>0</v>
      </c>
    </row>
    <row r="4980" spans="1:26" x14ac:dyDescent="0.25">
      <c r="A4980">
        <v>107122467</v>
      </c>
      <c r="B4980" t="s">
        <v>86</v>
      </c>
      <c r="C4980" t="s">
        <v>45</v>
      </c>
      <c r="D4980">
        <v>50008300</v>
      </c>
      <c r="E4980">
        <v>50008300</v>
      </c>
      <c r="F4980">
        <v>999.99900000000002</v>
      </c>
      <c r="G4980">
        <v>50001780</v>
      </c>
      <c r="H4980">
        <v>5.7000000000000002E-2</v>
      </c>
      <c r="I4980">
        <v>2022</v>
      </c>
      <c r="J4980" t="s">
        <v>167</v>
      </c>
      <c r="K4980" t="s">
        <v>55</v>
      </c>
      <c r="L4980" s="127">
        <v>0.43263888888888885</v>
      </c>
      <c r="M4980" t="s">
        <v>28</v>
      </c>
      <c r="N4980" t="s">
        <v>49</v>
      </c>
      <c r="P4980" t="s">
        <v>31</v>
      </c>
      <c r="Q4980" t="s">
        <v>41</v>
      </c>
      <c r="S4980" t="s">
        <v>42</v>
      </c>
      <c r="T4980" t="s">
        <v>35</v>
      </c>
      <c r="U4980" s="1" t="s">
        <v>36</v>
      </c>
      <c r="V4980">
        <v>2</v>
      </c>
      <c r="W4980">
        <v>0</v>
      </c>
      <c r="X4980">
        <v>0</v>
      </c>
      <c r="Y4980">
        <v>0</v>
      </c>
      <c r="Z4980">
        <v>0</v>
      </c>
    </row>
    <row r="4981" spans="1:26" x14ac:dyDescent="0.25">
      <c r="A4981">
        <v>107122519</v>
      </c>
      <c r="B4981" t="s">
        <v>86</v>
      </c>
      <c r="C4981" t="s">
        <v>45</v>
      </c>
      <c r="D4981">
        <v>50006694</v>
      </c>
      <c r="E4981">
        <v>50006694</v>
      </c>
      <c r="F4981">
        <v>999.99900000000002</v>
      </c>
      <c r="G4981">
        <v>50004250</v>
      </c>
      <c r="H4981">
        <v>0</v>
      </c>
      <c r="I4981">
        <v>2022</v>
      </c>
      <c r="J4981" t="s">
        <v>170</v>
      </c>
      <c r="K4981" t="s">
        <v>58</v>
      </c>
      <c r="L4981" s="127">
        <v>0.76874999999999993</v>
      </c>
      <c r="M4981" t="s">
        <v>28</v>
      </c>
      <c r="N4981" t="s">
        <v>49</v>
      </c>
      <c r="O4981" t="s">
        <v>30</v>
      </c>
      <c r="P4981" t="s">
        <v>31</v>
      </c>
      <c r="Q4981" t="s">
        <v>32</v>
      </c>
      <c r="R4981" t="s">
        <v>72</v>
      </c>
      <c r="S4981" t="s">
        <v>42</v>
      </c>
      <c r="T4981" t="s">
        <v>35</v>
      </c>
      <c r="U4981" s="1" t="s">
        <v>36</v>
      </c>
      <c r="V4981">
        <v>1</v>
      </c>
      <c r="W4981">
        <v>0</v>
      </c>
      <c r="X4981">
        <v>0</v>
      </c>
      <c r="Y4981">
        <v>0</v>
      </c>
      <c r="Z4981">
        <v>0</v>
      </c>
    </row>
    <row r="4982" spans="1:26" x14ac:dyDescent="0.25">
      <c r="A4982">
        <v>107122598</v>
      </c>
      <c r="B4982" t="s">
        <v>86</v>
      </c>
      <c r="C4982" t="s">
        <v>65</v>
      </c>
      <c r="D4982">
        <v>10000026</v>
      </c>
      <c r="E4982">
        <v>10000026</v>
      </c>
      <c r="F4982">
        <v>24.155000000000001</v>
      </c>
      <c r="G4982">
        <v>200370</v>
      </c>
      <c r="H4982">
        <v>0.6</v>
      </c>
      <c r="I4982">
        <v>2022</v>
      </c>
      <c r="J4982" t="s">
        <v>170</v>
      </c>
      <c r="K4982" t="s">
        <v>27</v>
      </c>
      <c r="L4982" s="127">
        <v>0.82986111111111116</v>
      </c>
      <c r="M4982" t="s">
        <v>28</v>
      </c>
      <c r="N4982" t="s">
        <v>49</v>
      </c>
      <c r="O4982" t="s">
        <v>30</v>
      </c>
      <c r="P4982" t="s">
        <v>31</v>
      </c>
      <c r="Q4982" t="s">
        <v>41</v>
      </c>
      <c r="R4982" t="s">
        <v>33</v>
      </c>
      <c r="S4982" t="s">
        <v>42</v>
      </c>
      <c r="T4982" t="s">
        <v>57</v>
      </c>
      <c r="U4982" s="1" t="s">
        <v>36</v>
      </c>
      <c r="V4982">
        <v>2</v>
      </c>
      <c r="W4982">
        <v>0</v>
      </c>
      <c r="X4982">
        <v>0</v>
      </c>
      <c r="Y4982">
        <v>0</v>
      </c>
      <c r="Z4982">
        <v>0</v>
      </c>
    </row>
    <row r="4983" spans="1:26" x14ac:dyDescent="0.25">
      <c r="A4983">
        <v>107122601</v>
      </c>
      <c r="B4983" t="s">
        <v>104</v>
      </c>
      <c r="C4983" t="s">
        <v>65</v>
      </c>
      <c r="D4983">
        <v>10000026</v>
      </c>
      <c r="E4983">
        <v>10000026</v>
      </c>
      <c r="F4983">
        <v>8.0190000000000001</v>
      </c>
      <c r="G4983">
        <v>200480</v>
      </c>
      <c r="H4983">
        <v>0.5</v>
      </c>
      <c r="I4983">
        <v>2022</v>
      </c>
      <c r="J4983" t="s">
        <v>170</v>
      </c>
      <c r="K4983" t="s">
        <v>48</v>
      </c>
      <c r="L4983" s="127">
        <v>0.89930555555555547</v>
      </c>
      <c r="M4983" t="s">
        <v>28</v>
      </c>
      <c r="N4983" t="s">
        <v>49</v>
      </c>
      <c r="O4983" t="s">
        <v>30</v>
      </c>
      <c r="P4983" t="s">
        <v>31</v>
      </c>
      <c r="Q4983" t="s">
        <v>41</v>
      </c>
      <c r="R4983" t="s">
        <v>33</v>
      </c>
      <c r="S4983" t="s">
        <v>42</v>
      </c>
      <c r="T4983" t="s">
        <v>57</v>
      </c>
      <c r="U4983" s="1" t="s">
        <v>36</v>
      </c>
      <c r="V4983">
        <v>1</v>
      </c>
      <c r="W4983">
        <v>0</v>
      </c>
      <c r="X4983">
        <v>0</v>
      </c>
      <c r="Y4983">
        <v>0</v>
      </c>
      <c r="Z4983">
        <v>0</v>
      </c>
    </row>
    <row r="4984" spans="1:26" x14ac:dyDescent="0.25">
      <c r="A4984">
        <v>107122629</v>
      </c>
      <c r="B4984" t="s">
        <v>25</v>
      </c>
      <c r="C4984" t="s">
        <v>65</v>
      </c>
      <c r="D4984">
        <v>10000040</v>
      </c>
      <c r="E4984">
        <v>10000040</v>
      </c>
      <c r="F4984">
        <v>18.911999999999999</v>
      </c>
      <c r="G4984">
        <v>40005220</v>
      </c>
      <c r="H4984">
        <v>2</v>
      </c>
      <c r="I4984">
        <v>2022</v>
      </c>
      <c r="J4984" t="s">
        <v>170</v>
      </c>
      <c r="K4984" t="s">
        <v>48</v>
      </c>
      <c r="L4984" s="127">
        <v>0.79513888888888884</v>
      </c>
      <c r="M4984" t="s">
        <v>28</v>
      </c>
      <c r="N4984" t="s">
        <v>29</v>
      </c>
      <c r="O4984" t="s">
        <v>30</v>
      </c>
      <c r="P4984" t="s">
        <v>54</v>
      </c>
      <c r="Q4984" t="s">
        <v>41</v>
      </c>
      <c r="R4984" t="s">
        <v>33</v>
      </c>
      <c r="S4984" t="s">
        <v>42</v>
      </c>
      <c r="T4984" t="s">
        <v>57</v>
      </c>
      <c r="U4984" s="1" t="s">
        <v>36</v>
      </c>
      <c r="V4984">
        <v>3</v>
      </c>
      <c r="W4984">
        <v>0</v>
      </c>
      <c r="X4984">
        <v>0</v>
      </c>
      <c r="Y4984">
        <v>0</v>
      </c>
      <c r="Z4984">
        <v>0</v>
      </c>
    </row>
    <row r="4985" spans="1:26" x14ac:dyDescent="0.25">
      <c r="A4985">
        <v>107122634</v>
      </c>
      <c r="B4985" t="s">
        <v>25</v>
      </c>
      <c r="C4985" t="s">
        <v>65</v>
      </c>
      <c r="D4985">
        <v>10000040</v>
      </c>
      <c r="E4985">
        <v>10000040</v>
      </c>
      <c r="F4985">
        <v>20.341999999999999</v>
      </c>
      <c r="G4985">
        <v>40005220</v>
      </c>
      <c r="H4985">
        <v>0.56999999999999995</v>
      </c>
      <c r="I4985">
        <v>2022</v>
      </c>
      <c r="J4985" t="s">
        <v>170</v>
      </c>
      <c r="K4985" t="s">
        <v>27</v>
      </c>
      <c r="L4985" s="127">
        <v>0.29375000000000001</v>
      </c>
      <c r="M4985" t="s">
        <v>28</v>
      </c>
      <c r="N4985" t="s">
        <v>49</v>
      </c>
      <c r="O4985" t="s">
        <v>30</v>
      </c>
      <c r="P4985" t="s">
        <v>31</v>
      </c>
      <c r="Q4985" t="s">
        <v>41</v>
      </c>
      <c r="R4985" t="s">
        <v>33</v>
      </c>
      <c r="S4985" t="s">
        <v>42</v>
      </c>
      <c r="T4985" t="s">
        <v>35</v>
      </c>
      <c r="U4985" s="1" t="s">
        <v>36</v>
      </c>
      <c r="V4985">
        <v>1</v>
      </c>
      <c r="W4985">
        <v>0</v>
      </c>
      <c r="X4985">
        <v>0</v>
      </c>
      <c r="Y4985">
        <v>0</v>
      </c>
      <c r="Z4985">
        <v>0</v>
      </c>
    </row>
    <row r="4986" spans="1:26" x14ac:dyDescent="0.25">
      <c r="A4986">
        <v>107122648</v>
      </c>
      <c r="B4986" t="s">
        <v>117</v>
      </c>
      <c r="C4986" t="s">
        <v>65</v>
      </c>
      <c r="D4986">
        <v>10000077</v>
      </c>
      <c r="E4986">
        <v>10000077</v>
      </c>
      <c r="F4986">
        <v>999.99900000000002</v>
      </c>
      <c r="G4986">
        <v>40002231</v>
      </c>
      <c r="H4986">
        <v>0.1</v>
      </c>
      <c r="I4986">
        <v>2022</v>
      </c>
      <c r="J4986" t="s">
        <v>170</v>
      </c>
      <c r="K4986" t="s">
        <v>39</v>
      </c>
      <c r="L4986" s="127">
        <v>0.66249999999999998</v>
      </c>
      <c r="M4986" t="s">
        <v>28</v>
      </c>
      <c r="N4986" t="s">
        <v>49</v>
      </c>
      <c r="O4986" t="s">
        <v>30</v>
      </c>
      <c r="P4986" t="s">
        <v>31</v>
      </c>
      <c r="Q4986" t="s">
        <v>41</v>
      </c>
      <c r="R4986" t="s">
        <v>33</v>
      </c>
      <c r="S4986" t="s">
        <v>42</v>
      </c>
      <c r="T4986" t="s">
        <v>35</v>
      </c>
      <c r="U4986" s="1" t="s">
        <v>36</v>
      </c>
      <c r="V4986">
        <v>3</v>
      </c>
      <c r="W4986">
        <v>0</v>
      </c>
      <c r="X4986">
        <v>0</v>
      </c>
      <c r="Y4986">
        <v>0</v>
      </c>
      <c r="Z4986">
        <v>0</v>
      </c>
    </row>
    <row r="4987" spans="1:26" x14ac:dyDescent="0.25">
      <c r="A4987">
        <v>107122682</v>
      </c>
      <c r="B4987" t="s">
        <v>86</v>
      </c>
      <c r="C4987" t="s">
        <v>65</v>
      </c>
      <c r="D4987">
        <v>10000026</v>
      </c>
      <c r="E4987">
        <v>10000026</v>
      </c>
      <c r="F4987">
        <v>27.666</v>
      </c>
      <c r="G4987">
        <v>200400</v>
      </c>
      <c r="H4987">
        <v>0.1</v>
      </c>
      <c r="I4987">
        <v>2022</v>
      </c>
      <c r="J4987" t="s">
        <v>170</v>
      </c>
      <c r="K4987" t="s">
        <v>39</v>
      </c>
      <c r="L4987" s="127">
        <v>0.70694444444444438</v>
      </c>
      <c r="M4987" t="s">
        <v>28</v>
      </c>
      <c r="N4987" t="s">
        <v>49</v>
      </c>
      <c r="O4987" t="s">
        <v>30</v>
      </c>
      <c r="P4987" t="s">
        <v>31</v>
      </c>
      <c r="Q4987" t="s">
        <v>41</v>
      </c>
      <c r="R4987" t="s">
        <v>33</v>
      </c>
      <c r="S4987" t="s">
        <v>42</v>
      </c>
      <c r="T4987" t="s">
        <v>35</v>
      </c>
      <c r="U4987" s="1" t="s">
        <v>36</v>
      </c>
      <c r="V4987">
        <v>3</v>
      </c>
      <c r="W4987">
        <v>0</v>
      </c>
      <c r="X4987">
        <v>0</v>
      </c>
      <c r="Y4987">
        <v>0</v>
      </c>
      <c r="Z4987">
        <v>0</v>
      </c>
    </row>
    <row r="4988" spans="1:26" x14ac:dyDescent="0.25">
      <c r="A4988">
        <v>107122733</v>
      </c>
      <c r="B4988" t="s">
        <v>96</v>
      </c>
      <c r="C4988" t="s">
        <v>65</v>
      </c>
      <c r="D4988">
        <v>10000040</v>
      </c>
      <c r="E4988">
        <v>10000040</v>
      </c>
      <c r="F4988">
        <v>14.525</v>
      </c>
      <c r="G4988">
        <v>20000311</v>
      </c>
      <c r="H4988">
        <v>0.1</v>
      </c>
      <c r="I4988">
        <v>2022</v>
      </c>
      <c r="J4988" t="s">
        <v>170</v>
      </c>
      <c r="K4988" t="s">
        <v>27</v>
      </c>
      <c r="L4988" s="127">
        <v>0.84305555555555556</v>
      </c>
      <c r="M4988" t="s">
        <v>77</v>
      </c>
      <c r="N4988" t="s">
        <v>49</v>
      </c>
      <c r="O4988" t="s">
        <v>30</v>
      </c>
      <c r="P4988" t="s">
        <v>54</v>
      </c>
      <c r="Q4988" t="s">
        <v>41</v>
      </c>
      <c r="R4988" t="s">
        <v>33</v>
      </c>
      <c r="S4988" t="s">
        <v>42</v>
      </c>
      <c r="T4988" t="s">
        <v>57</v>
      </c>
      <c r="U4988" s="1" t="s">
        <v>36</v>
      </c>
      <c r="V4988">
        <v>3</v>
      </c>
      <c r="W4988">
        <v>0</v>
      </c>
      <c r="X4988">
        <v>0</v>
      </c>
      <c r="Y4988">
        <v>0</v>
      </c>
      <c r="Z4988">
        <v>0</v>
      </c>
    </row>
    <row r="4989" spans="1:26" x14ac:dyDescent="0.25">
      <c r="A4989">
        <v>107122781</v>
      </c>
      <c r="B4989" t="s">
        <v>25</v>
      </c>
      <c r="C4989" t="s">
        <v>65</v>
      </c>
      <c r="D4989">
        <v>10000040</v>
      </c>
      <c r="E4989">
        <v>10000040</v>
      </c>
      <c r="F4989">
        <v>999.99900000000002</v>
      </c>
      <c r="G4989">
        <v>20000070</v>
      </c>
      <c r="H4989">
        <v>0.5</v>
      </c>
      <c r="I4989">
        <v>2022</v>
      </c>
      <c r="J4989" t="s">
        <v>170</v>
      </c>
      <c r="K4989" t="s">
        <v>27</v>
      </c>
      <c r="L4989" s="127">
        <v>0.33611111111111108</v>
      </c>
      <c r="M4989" t="s">
        <v>28</v>
      </c>
      <c r="N4989" t="s">
        <v>49</v>
      </c>
      <c r="O4989" t="s">
        <v>30</v>
      </c>
      <c r="P4989" t="s">
        <v>68</v>
      </c>
      <c r="Q4989" t="s">
        <v>32</v>
      </c>
      <c r="R4989" t="s">
        <v>33</v>
      </c>
      <c r="S4989" t="s">
        <v>42</v>
      </c>
      <c r="T4989" t="s">
        <v>35</v>
      </c>
      <c r="U4989" s="1" t="s">
        <v>36</v>
      </c>
      <c r="V4989">
        <v>1</v>
      </c>
      <c r="W4989">
        <v>0</v>
      </c>
      <c r="X4989">
        <v>0</v>
      </c>
      <c r="Y4989">
        <v>0</v>
      </c>
      <c r="Z4989">
        <v>0</v>
      </c>
    </row>
    <row r="4990" spans="1:26" x14ac:dyDescent="0.25">
      <c r="A4990">
        <v>107122787</v>
      </c>
      <c r="B4990" t="s">
        <v>25</v>
      </c>
      <c r="C4990" t="s">
        <v>65</v>
      </c>
      <c r="D4990">
        <v>10000040</v>
      </c>
      <c r="E4990">
        <v>10000040</v>
      </c>
      <c r="F4990">
        <v>27.439</v>
      </c>
      <c r="G4990">
        <v>20000070</v>
      </c>
      <c r="H4990">
        <v>0.3</v>
      </c>
      <c r="I4990">
        <v>2022</v>
      </c>
      <c r="J4990" t="s">
        <v>170</v>
      </c>
      <c r="K4990" t="s">
        <v>58</v>
      </c>
      <c r="L4990" s="127">
        <v>0.77986111111111101</v>
      </c>
      <c r="M4990" t="s">
        <v>28</v>
      </c>
      <c r="N4990" t="s">
        <v>49</v>
      </c>
      <c r="O4990" t="s">
        <v>30</v>
      </c>
      <c r="P4990" t="s">
        <v>31</v>
      </c>
      <c r="Q4990" t="s">
        <v>41</v>
      </c>
      <c r="R4990" t="s">
        <v>33</v>
      </c>
      <c r="S4990" t="s">
        <v>42</v>
      </c>
      <c r="T4990" t="s">
        <v>35</v>
      </c>
      <c r="U4990" s="1" t="s">
        <v>43</v>
      </c>
      <c r="V4990">
        <v>5</v>
      </c>
      <c r="W4990">
        <v>0</v>
      </c>
      <c r="X4990">
        <v>0</v>
      </c>
      <c r="Y4990">
        <v>0</v>
      </c>
      <c r="Z4990">
        <v>1</v>
      </c>
    </row>
    <row r="4991" spans="1:26" x14ac:dyDescent="0.25">
      <c r="A4991">
        <v>107122866</v>
      </c>
      <c r="B4991" t="s">
        <v>86</v>
      </c>
      <c r="C4991" t="s">
        <v>65</v>
      </c>
      <c r="D4991">
        <v>10000026</v>
      </c>
      <c r="E4991">
        <v>10000026</v>
      </c>
      <c r="F4991">
        <v>26.759</v>
      </c>
      <c r="G4991">
        <v>30000280</v>
      </c>
      <c r="H4991">
        <v>1.5</v>
      </c>
      <c r="I4991">
        <v>2022</v>
      </c>
      <c r="J4991" t="s">
        <v>170</v>
      </c>
      <c r="K4991" t="s">
        <v>55</v>
      </c>
      <c r="L4991" s="127">
        <v>0.72013888888888899</v>
      </c>
      <c r="M4991" t="s">
        <v>28</v>
      </c>
      <c r="N4991" t="s">
        <v>49</v>
      </c>
      <c r="O4991" t="s">
        <v>30</v>
      </c>
      <c r="P4991" t="s">
        <v>31</v>
      </c>
      <c r="Q4991" t="s">
        <v>41</v>
      </c>
      <c r="R4991" t="s">
        <v>33</v>
      </c>
      <c r="S4991" t="s">
        <v>42</v>
      </c>
      <c r="T4991" t="s">
        <v>35</v>
      </c>
      <c r="U4991" s="1" t="s">
        <v>43</v>
      </c>
      <c r="V4991">
        <v>3</v>
      </c>
      <c r="W4991">
        <v>0</v>
      </c>
      <c r="X4991">
        <v>0</v>
      </c>
      <c r="Y4991">
        <v>0</v>
      </c>
      <c r="Z4991">
        <v>1</v>
      </c>
    </row>
    <row r="4992" spans="1:26" x14ac:dyDescent="0.25">
      <c r="A4992">
        <v>107122888</v>
      </c>
      <c r="B4992" t="s">
        <v>81</v>
      </c>
      <c r="C4992" t="s">
        <v>65</v>
      </c>
      <c r="D4992">
        <v>10000485</v>
      </c>
      <c r="E4992">
        <v>10800485</v>
      </c>
      <c r="F4992">
        <v>34.305999999999997</v>
      </c>
      <c r="G4992">
        <v>50028612</v>
      </c>
      <c r="H4992">
        <v>0.1</v>
      </c>
      <c r="I4992">
        <v>2022</v>
      </c>
      <c r="J4992" t="s">
        <v>170</v>
      </c>
      <c r="K4992" t="s">
        <v>39</v>
      </c>
      <c r="L4992" s="127">
        <v>0.35972222222222222</v>
      </c>
      <c r="M4992" t="s">
        <v>28</v>
      </c>
      <c r="N4992" t="s">
        <v>49</v>
      </c>
      <c r="O4992" t="s">
        <v>30</v>
      </c>
      <c r="P4992" t="s">
        <v>31</v>
      </c>
      <c r="Q4992" t="s">
        <v>41</v>
      </c>
      <c r="R4992" t="s">
        <v>33</v>
      </c>
      <c r="S4992" t="s">
        <v>42</v>
      </c>
      <c r="T4992" t="s">
        <v>35</v>
      </c>
      <c r="U4992" s="1" t="s">
        <v>43</v>
      </c>
      <c r="V4992">
        <v>2</v>
      </c>
      <c r="W4992">
        <v>0</v>
      </c>
      <c r="X4992">
        <v>0</v>
      </c>
      <c r="Y4992">
        <v>0</v>
      </c>
      <c r="Z4992">
        <v>1</v>
      </c>
    </row>
    <row r="4993" spans="1:26" x14ac:dyDescent="0.25">
      <c r="A4993">
        <v>107122961</v>
      </c>
      <c r="B4993" t="s">
        <v>109</v>
      </c>
      <c r="C4993" t="s">
        <v>65</v>
      </c>
      <c r="D4993">
        <v>10000095</v>
      </c>
      <c r="E4993">
        <v>10000095</v>
      </c>
      <c r="F4993">
        <v>29.4</v>
      </c>
      <c r="G4993">
        <v>200290</v>
      </c>
      <c r="H4993">
        <v>0.4</v>
      </c>
      <c r="I4993">
        <v>2022</v>
      </c>
      <c r="J4993" t="s">
        <v>170</v>
      </c>
      <c r="K4993" t="s">
        <v>27</v>
      </c>
      <c r="L4993" s="127">
        <v>0.89861111111111114</v>
      </c>
      <c r="M4993" t="s">
        <v>28</v>
      </c>
      <c r="N4993" t="s">
        <v>49</v>
      </c>
      <c r="O4993" t="s">
        <v>30</v>
      </c>
      <c r="P4993" t="s">
        <v>54</v>
      </c>
      <c r="Q4993" t="s">
        <v>41</v>
      </c>
      <c r="R4993" t="s">
        <v>33</v>
      </c>
      <c r="S4993" t="s">
        <v>42</v>
      </c>
      <c r="T4993" t="s">
        <v>57</v>
      </c>
      <c r="U4993" s="1" t="s">
        <v>36</v>
      </c>
      <c r="V4993">
        <v>1</v>
      </c>
      <c r="W4993">
        <v>0</v>
      </c>
      <c r="X4993">
        <v>0</v>
      </c>
      <c r="Y4993">
        <v>0</v>
      </c>
      <c r="Z4993">
        <v>0</v>
      </c>
    </row>
    <row r="4994" spans="1:26" x14ac:dyDescent="0.25">
      <c r="A4994">
        <v>107123096</v>
      </c>
      <c r="B4994" t="s">
        <v>86</v>
      </c>
      <c r="C4994" t="s">
        <v>65</v>
      </c>
      <c r="D4994">
        <v>10000040</v>
      </c>
      <c r="E4994">
        <v>10000040</v>
      </c>
      <c r="F4994">
        <v>13.765000000000001</v>
      </c>
      <c r="G4994">
        <v>20000025</v>
      </c>
      <c r="H4994">
        <v>0.1</v>
      </c>
      <c r="I4994">
        <v>2022</v>
      </c>
      <c r="J4994" t="s">
        <v>167</v>
      </c>
      <c r="K4994" t="s">
        <v>48</v>
      </c>
      <c r="L4994" s="127">
        <v>0.27430555555555552</v>
      </c>
      <c r="M4994" t="s">
        <v>40</v>
      </c>
      <c r="N4994" t="s">
        <v>49</v>
      </c>
      <c r="O4994" t="s">
        <v>30</v>
      </c>
      <c r="P4994" t="s">
        <v>54</v>
      </c>
      <c r="Q4994" t="s">
        <v>41</v>
      </c>
      <c r="R4994" t="s">
        <v>33</v>
      </c>
      <c r="S4994" t="s">
        <v>42</v>
      </c>
      <c r="T4994" t="s">
        <v>57</v>
      </c>
      <c r="U4994" s="1" t="s">
        <v>36</v>
      </c>
      <c r="V4994">
        <v>2</v>
      </c>
      <c r="W4994">
        <v>0</v>
      </c>
      <c r="X4994">
        <v>0</v>
      </c>
      <c r="Y4994">
        <v>0</v>
      </c>
      <c r="Z4994">
        <v>0</v>
      </c>
    </row>
    <row r="4995" spans="1:26" x14ac:dyDescent="0.25">
      <c r="A4995">
        <v>107123142</v>
      </c>
      <c r="B4995" t="s">
        <v>81</v>
      </c>
      <c r="C4995" t="s">
        <v>45</v>
      </c>
      <c r="D4995">
        <v>50031062</v>
      </c>
      <c r="E4995">
        <v>30000049</v>
      </c>
      <c r="F4995">
        <v>7.1790000000000003</v>
      </c>
      <c r="G4995">
        <v>50027141</v>
      </c>
      <c r="H4995">
        <v>1.9E-2</v>
      </c>
      <c r="I4995">
        <v>2022</v>
      </c>
      <c r="J4995" t="s">
        <v>170</v>
      </c>
      <c r="K4995" t="s">
        <v>39</v>
      </c>
      <c r="L4995" s="127">
        <v>0.90277777777777779</v>
      </c>
      <c r="M4995" t="s">
        <v>51</v>
      </c>
      <c r="N4995" t="s">
        <v>29</v>
      </c>
      <c r="O4995" t="s">
        <v>30</v>
      </c>
      <c r="P4995" t="s">
        <v>31</v>
      </c>
      <c r="Q4995" t="s">
        <v>41</v>
      </c>
      <c r="R4995" t="s">
        <v>99</v>
      </c>
      <c r="S4995" t="s">
        <v>42</v>
      </c>
      <c r="T4995" t="s">
        <v>47</v>
      </c>
      <c r="U4995" s="1" t="s">
        <v>64</v>
      </c>
      <c r="V4995">
        <v>2</v>
      </c>
      <c r="W4995">
        <v>0</v>
      </c>
      <c r="X4995">
        <v>0</v>
      </c>
      <c r="Y4995">
        <v>1</v>
      </c>
      <c r="Z4995">
        <v>0</v>
      </c>
    </row>
    <row r="4996" spans="1:26" x14ac:dyDescent="0.25">
      <c r="A4996">
        <v>107123232</v>
      </c>
      <c r="B4996" t="s">
        <v>44</v>
      </c>
      <c r="C4996" t="s">
        <v>45</v>
      </c>
      <c r="D4996">
        <v>50014232</v>
      </c>
      <c r="E4996">
        <v>30000098</v>
      </c>
      <c r="F4996">
        <v>1.9219999999999999</v>
      </c>
      <c r="G4996">
        <v>50013109</v>
      </c>
      <c r="H4996">
        <v>9.5000000000000001E-2</v>
      </c>
      <c r="I4996">
        <v>2022</v>
      </c>
      <c r="J4996" t="s">
        <v>170</v>
      </c>
      <c r="K4996" t="s">
        <v>39</v>
      </c>
      <c r="L4996" s="127">
        <v>0.61249999999999993</v>
      </c>
      <c r="M4996" t="s">
        <v>28</v>
      </c>
      <c r="N4996" t="s">
        <v>29</v>
      </c>
      <c r="O4996" t="s">
        <v>30</v>
      </c>
      <c r="P4996" t="s">
        <v>68</v>
      </c>
      <c r="Q4996" t="s">
        <v>41</v>
      </c>
      <c r="R4996" t="s">
        <v>33</v>
      </c>
      <c r="S4996" t="s">
        <v>42</v>
      </c>
      <c r="T4996" t="s">
        <v>35</v>
      </c>
      <c r="U4996" s="1" t="s">
        <v>36</v>
      </c>
      <c r="V4996">
        <v>3</v>
      </c>
      <c r="W4996">
        <v>0</v>
      </c>
      <c r="X4996">
        <v>0</v>
      </c>
      <c r="Y4996">
        <v>0</v>
      </c>
      <c r="Z4996">
        <v>0</v>
      </c>
    </row>
    <row r="4997" spans="1:26" x14ac:dyDescent="0.25">
      <c r="A4997">
        <v>107123317</v>
      </c>
      <c r="B4997" t="s">
        <v>81</v>
      </c>
      <c r="C4997" t="s">
        <v>45</v>
      </c>
      <c r="D4997">
        <v>50030911</v>
      </c>
      <c r="E4997">
        <v>50030911</v>
      </c>
      <c r="F4997">
        <v>999.99900000000002</v>
      </c>
      <c r="G4997">
        <v>50008977</v>
      </c>
      <c r="H4997">
        <v>0</v>
      </c>
      <c r="I4997">
        <v>2022</v>
      </c>
      <c r="J4997" t="s">
        <v>170</v>
      </c>
      <c r="K4997" t="s">
        <v>53</v>
      </c>
      <c r="L4997" s="127">
        <v>0.60833333333333328</v>
      </c>
      <c r="M4997" t="s">
        <v>28</v>
      </c>
      <c r="N4997" t="s">
        <v>49</v>
      </c>
      <c r="O4997" t="s">
        <v>30</v>
      </c>
      <c r="P4997" t="s">
        <v>31</v>
      </c>
      <c r="Q4997" t="s">
        <v>41</v>
      </c>
      <c r="R4997" t="s">
        <v>33</v>
      </c>
      <c r="S4997" t="s">
        <v>42</v>
      </c>
      <c r="T4997" t="s">
        <v>35</v>
      </c>
      <c r="U4997" s="1" t="s">
        <v>36</v>
      </c>
      <c r="V4997">
        <v>3</v>
      </c>
      <c r="W4997">
        <v>0</v>
      </c>
      <c r="X4997">
        <v>0</v>
      </c>
      <c r="Y4997">
        <v>0</v>
      </c>
      <c r="Z4997">
        <v>0</v>
      </c>
    </row>
    <row r="4998" spans="1:26" x14ac:dyDescent="0.25">
      <c r="A4998">
        <v>107123341</v>
      </c>
      <c r="B4998" t="s">
        <v>97</v>
      </c>
      <c r="C4998" t="s">
        <v>65</v>
      </c>
      <c r="D4998">
        <v>19000040</v>
      </c>
      <c r="E4998">
        <v>10000040</v>
      </c>
      <c r="F4998">
        <v>7.3689999999999998</v>
      </c>
      <c r="G4998">
        <v>10000073</v>
      </c>
      <c r="H4998">
        <v>0</v>
      </c>
      <c r="I4998">
        <v>2022</v>
      </c>
      <c r="J4998" t="s">
        <v>170</v>
      </c>
      <c r="K4998" t="s">
        <v>53</v>
      </c>
      <c r="L4998" s="127">
        <v>0.88124999999999998</v>
      </c>
      <c r="M4998" t="s">
        <v>28</v>
      </c>
      <c r="N4998" t="s">
        <v>49</v>
      </c>
      <c r="O4998" t="s">
        <v>30</v>
      </c>
      <c r="P4998" t="s">
        <v>54</v>
      </c>
      <c r="Q4998" t="s">
        <v>32</v>
      </c>
      <c r="R4998" t="s">
        <v>33</v>
      </c>
      <c r="S4998" t="s">
        <v>42</v>
      </c>
      <c r="T4998" t="s">
        <v>47</v>
      </c>
      <c r="U4998" s="1" t="s">
        <v>36</v>
      </c>
      <c r="V4998">
        <v>3</v>
      </c>
      <c r="W4998">
        <v>0</v>
      </c>
      <c r="X4998">
        <v>0</v>
      </c>
      <c r="Y4998">
        <v>0</v>
      </c>
      <c r="Z4998">
        <v>0</v>
      </c>
    </row>
    <row r="4999" spans="1:26" x14ac:dyDescent="0.25">
      <c r="A4999">
        <v>107123356</v>
      </c>
      <c r="B4999" t="s">
        <v>81</v>
      </c>
      <c r="C4999" t="s">
        <v>45</v>
      </c>
      <c r="D4999">
        <v>50011683</v>
      </c>
      <c r="E4999">
        <v>50011683</v>
      </c>
      <c r="F4999">
        <v>999.99900000000002</v>
      </c>
      <c r="G4999">
        <v>50026450</v>
      </c>
      <c r="H4999">
        <v>0</v>
      </c>
      <c r="I4999">
        <v>2022</v>
      </c>
      <c r="J4999" t="s">
        <v>170</v>
      </c>
      <c r="K4999" t="s">
        <v>53</v>
      </c>
      <c r="L4999" s="127">
        <v>0.64444444444444449</v>
      </c>
      <c r="M4999" t="s">
        <v>28</v>
      </c>
      <c r="N4999" t="s">
        <v>49</v>
      </c>
      <c r="O4999" t="s">
        <v>30</v>
      </c>
      <c r="P4999" t="s">
        <v>68</v>
      </c>
      <c r="Q4999" t="s">
        <v>41</v>
      </c>
      <c r="R4999" t="s">
        <v>33</v>
      </c>
      <c r="S4999" t="s">
        <v>42</v>
      </c>
      <c r="T4999" t="s">
        <v>35</v>
      </c>
      <c r="U4999" s="1" t="s">
        <v>36</v>
      </c>
      <c r="V4999">
        <v>5</v>
      </c>
      <c r="W4999">
        <v>0</v>
      </c>
      <c r="X4999">
        <v>0</v>
      </c>
      <c r="Y4999">
        <v>0</v>
      </c>
      <c r="Z4999">
        <v>0</v>
      </c>
    </row>
    <row r="5000" spans="1:26" x14ac:dyDescent="0.25">
      <c r="A5000">
        <v>107123398</v>
      </c>
      <c r="B5000" t="s">
        <v>81</v>
      </c>
      <c r="C5000" t="s">
        <v>45</v>
      </c>
      <c r="D5000">
        <v>50027763</v>
      </c>
      <c r="E5000">
        <v>50027763</v>
      </c>
      <c r="F5000">
        <v>6.73</v>
      </c>
      <c r="G5000">
        <v>50024887</v>
      </c>
      <c r="H5000">
        <v>0</v>
      </c>
      <c r="I5000">
        <v>2022</v>
      </c>
      <c r="J5000" t="s">
        <v>170</v>
      </c>
      <c r="K5000" t="s">
        <v>53</v>
      </c>
      <c r="L5000" s="127">
        <v>0.94791666666666663</v>
      </c>
      <c r="M5000" t="s">
        <v>77</v>
      </c>
      <c r="N5000" t="s">
        <v>49</v>
      </c>
      <c r="O5000" t="s">
        <v>30</v>
      </c>
      <c r="P5000" t="s">
        <v>54</v>
      </c>
      <c r="Q5000" t="s">
        <v>41</v>
      </c>
      <c r="R5000" t="s">
        <v>33</v>
      </c>
      <c r="S5000" t="s">
        <v>42</v>
      </c>
      <c r="T5000" t="s">
        <v>47</v>
      </c>
      <c r="U5000" s="1" t="s">
        <v>36</v>
      </c>
      <c r="V5000">
        <v>3</v>
      </c>
      <c r="W5000">
        <v>0</v>
      </c>
      <c r="X5000">
        <v>0</v>
      </c>
      <c r="Y5000">
        <v>0</v>
      </c>
      <c r="Z5000">
        <v>0</v>
      </c>
    </row>
    <row r="5001" spans="1:26" x14ac:dyDescent="0.25">
      <c r="A5001">
        <v>107123606</v>
      </c>
      <c r="B5001" t="s">
        <v>81</v>
      </c>
      <c r="C5001" t="s">
        <v>45</v>
      </c>
      <c r="D5001">
        <v>50011776</v>
      </c>
      <c r="E5001">
        <v>40002136</v>
      </c>
      <c r="F5001">
        <v>1.0640000000000001</v>
      </c>
      <c r="G5001">
        <v>50025584</v>
      </c>
      <c r="H5001">
        <v>0.1</v>
      </c>
      <c r="I5001">
        <v>2022</v>
      </c>
      <c r="J5001" t="s">
        <v>170</v>
      </c>
      <c r="K5001" t="s">
        <v>53</v>
      </c>
      <c r="L5001" s="127">
        <v>0.72986111111111107</v>
      </c>
      <c r="M5001" t="s">
        <v>28</v>
      </c>
      <c r="N5001" t="s">
        <v>49</v>
      </c>
      <c r="O5001" t="s">
        <v>30</v>
      </c>
      <c r="P5001" t="s">
        <v>54</v>
      </c>
      <c r="Q5001" t="s">
        <v>41</v>
      </c>
      <c r="R5001" t="s">
        <v>99</v>
      </c>
      <c r="S5001" t="s">
        <v>42</v>
      </c>
      <c r="T5001" t="s">
        <v>35</v>
      </c>
      <c r="U5001" s="1" t="s">
        <v>43</v>
      </c>
      <c r="V5001">
        <v>2</v>
      </c>
      <c r="W5001">
        <v>0</v>
      </c>
      <c r="X5001">
        <v>0</v>
      </c>
      <c r="Y5001">
        <v>0</v>
      </c>
      <c r="Z5001">
        <v>1</v>
      </c>
    </row>
    <row r="5002" spans="1:26" x14ac:dyDescent="0.25">
      <c r="A5002">
        <v>107123643</v>
      </c>
      <c r="B5002" t="s">
        <v>25</v>
      </c>
      <c r="C5002" t="s">
        <v>65</v>
      </c>
      <c r="D5002">
        <v>10000040</v>
      </c>
      <c r="E5002">
        <v>10000040</v>
      </c>
      <c r="F5002">
        <v>21.611999999999998</v>
      </c>
      <c r="G5002">
        <v>40005220</v>
      </c>
      <c r="H5002">
        <v>0.7</v>
      </c>
      <c r="I5002">
        <v>2022</v>
      </c>
      <c r="J5002" t="s">
        <v>170</v>
      </c>
      <c r="K5002" t="s">
        <v>39</v>
      </c>
      <c r="L5002" s="127">
        <v>0.67638888888888893</v>
      </c>
      <c r="M5002" t="s">
        <v>28</v>
      </c>
      <c r="N5002" t="s">
        <v>29</v>
      </c>
      <c r="O5002" t="s">
        <v>30</v>
      </c>
      <c r="P5002" t="s">
        <v>31</v>
      </c>
      <c r="Q5002" t="s">
        <v>41</v>
      </c>
      <c r="R5002" t="s">
        <v>33</v>
      </c>
      <c r="S5002" t="s">
        <v>42</v>
      </c>
      <c r="T5002" t="s">
        <v>35</v>
      </c>
      <c r="U5002" s="1" t="s">
        <v>36</v>
      </c>
      <c r="V5002">
        <v>6</v>
      </c>
      <c r="W5002">
        <v>0</v>
      </c>
      <c r="X5002">
        <v>0</v>
      </c>
      <c r="Y5002">
        <v>0</v>
      </c>
      <c r="Z5002">
        <v>0</v>
      </c>
    </row>
    <row r="5003" spans="1:26" x14ac:dyDescent="0.25">
      <c r="A5003">
        <v>107123667</v>
      </c>
      <c r="B5003" t="s">
        <v>127</v>
      </c>
      <c r="C5003" t="s">
        <v>38</v>
      </c>
      <c r="D5003">
        <v>20000401</v>
      </c>
      <c r="E5003">
        <v>20000401</v>
      </c>
      <c r="F5003">
        <v>3.9780000000000002</v>
      </c>
      <c r="G5003">
        <v>40001803</v>
      </c>
      <c r="H5003">
        <v>7.0000000000000001E-3</v>
      </c>
      <c r="I5003">
        <v>2022</v>
      </c>
      <c r="J5003" t="s">
        <v>170</v>
      </c>
      <c r="K5003" t="s">
        <v>53</v>
      </c>
      <c r="L5003" s="127">
        <v>0.28888888888888892</v>
      </c>
      <c r="M5003" t="s">
        <v>28</v>
      </c>
      <c r="N5003" t="s">
        <v>29</v>
      </c>
      <c r="O5003" t="s">
        <v>30</v>
      </c>
      <c r="P5003" t="s">
        <v>31</v>
      </c>
      <c r="Q5003" t="s">
        <v>41</v>
      </c>
      <c r="R5003" t="s">
        <v>33</v>
      </c>
      <c r="S5003" t="s">
        <v>42</v>
      </c>
      <c r="T5003" t="s">
        <v>57</v>
      </c>
      <c r="U5003" s="1" t="s">
        <v>43</v>
      </c>
      <c r="V5003">
        <v>2</v>
      </c>
      <c r="W5003">
        <v>0</v>
      </c>
      <c r="X5003">
        <v>0</v>
      </c>
      <c r="Y5003">
        <v>0</v>
      </c>
      <c r="Z5003">
        <v>1</v>
      </c>
    </row>
    <row r="5004" spans="1:26" x14ac:dyDescent="0.25">
      <c r="A5004">
        <v>107123756</v>
      </c>
      <c r="B5004" t="s">
        <v>25</v>
      </c>
      <c r="C5004" t="s">
        <v>65</v>
      </c>
      <c r="D5004">
        <v>10000040</v>
      </c>
      <c r="E5004">
        <v>10000040</v>
      </c>
      <c r="F5004">
        <v>25.468</v>
      </c>
      <c r="G5004">
        <v>203080</v>
      </c>
      <c r="H5004">
        <v>0.05</v>
      </c>
      <c r="I5004">
        <v>2022</v>
      </c>
      <c r="J5004" t="s">
        <v>170</v>
      </c>
      <c r="K5004" t="s">
        <v>39</v>
      </c>
      <c r="L5004" s="127">
        <v>0.41041666666666665</v>
      </c>
      <c r="M5004" t="s">
        <v>28</v>
      </c>
      <c r="N5004" t="s">
        <v>49</v>
      </c>
      <c r="O5004" t="s">
        <v>30</v>
      </c>
      <c r="P5004" t="s">
        <v>54</v>
      </c>
      <c r="Q5004" t="s">
        <v>41</v>
      </c>
      <c r="R5004" t="s">
        <v>33</v>
      </c>
      <c r="S5004" t="s">
        <v>42</v>
      </c>
      <c r="T5004" t="s">
        <v>35</v>
      </c>
      <c r="U5004" s="1" t="s">
        <v>36</v>
      </c>
      <c r="V5004">
        <v>2</v>
      </c>
      <c r="W5004">
        <v>0</v>
      </c>
      <c r="X5004">
        <v>0</v>
      </c>
      <c r="Y5004">
        <v>0</v>
      </c>
      <c r="Z5004">
        <v>0</v>
      </c>
    </row>
    <row r="5005" spans="1:26" x14ac:dyDescent="0.25">
      <c r="A5005">
        <v>107123757</v>
      </c>
      <c r="B5005" t="s">
        <v>112</v>
      </c>
      <c r="C5005" t="s">
        <v>65</v>
      </c>
      <c r="D5005">
        <v>10000095</v>
      </c>
      <c r="E5005">
        <v>10000095</v>
      </c>
      <c r="F5005">
        <v>2.8889999999999998</v>
      </c>
      <c r="G5005">
        <v>40001793</v>
      </c>
      <c r="H5005">
        <v>0.5</v>
      </c>
      <c r="I5005">
        <v>2022</v>
      </c>
      <c r="J5005" t="s">
        <v>170</v>
      </c>
      <c r="K5005" t="s">
        <v>60</v>
      </c>
      <c r="L5005" s="127">
        <v>0.66111111111111109</v>
      </c>
      <c r="M5005" t="s">
        <v>28</v>
      </c>
      <c r="N5005" t="s">
        <v>49</v>
      </c>
      <c r="O5005" t="s">
        <v>30</v>
      </c>
      <c r="P5005" t="s">
        <v>54</v>
      </c>
      <c r="Q5005" t="s">
        <v>41</v>
      </c>
      <c r="R5005" t="s">
        <v>33</v>
      </c>
      <c r="S5005" t="s">
        <v>42</v>
      </c>
      <c r="T5005" t="s">
        <v>35</v>
      </c>
      <c r="U5005" s="1" t="s">
        <v>36</v>
      </c>
      <c r="V5005">
        <v>2</v>
      </c>
      <c r="W5005">
        <v>0</v>
      </c>
      <c r="X5005">
        <v>0</v>
      </c>
      <c r="Y5005">
        <v>0</v>
      </c>
      <c r="Z5005">
        <v>0</v>
      </c>
    </row>
    <row r="5006" spans="1:26" x14ac:dyDescent="0.25">
      <c r="A5006">
        <v>107123758</v>
      </c>
      <c r="B5006" t="s">
        <v>87</v>
      </c>
      <c r="C5006" t="s">
        <v>65</v>
      </c>
      <c r="D5006">
        <v>10000040</v>
      </c>
      <c r="E5006">
        <v>10000040</v>
      </c>
      <c r="F5006">
        <v>12.539</v>
      </c>
      <c r="G5006">
        <v>40001723</v>
      </c>
      <c r="H5006">
        <v>0.3</v>
      </c>
      <c r="I5006">
        <v>2022</v>
      </c>
      <c r="J5006" t="s">
        <v>170</v>
      </c>
      <c r="K5006" t="s">
        <v>60</v>
      </c>
      <c r="L5006" s="127">
        <v>0.84930555555555554</v>
      </c>
      <c r="M5006" t="s">
        <v>28</v>
      </c>
      <c r="N5006" t="s">
        <v>49</v>
      </c>
      <c r="O5006" t="s">
        <v>30</v>
      </c>
      <c r="P5006" t="s">
        <v>68</v>
      </c>
      <c r="Q5006" t="s">
        <v>41</v>
      </c>
      <c r="R5006" t="s">
        <v>33</v>
      </c>
      <c r="S5006" t="s">
        <v>42</v>
      </c>
      <c r="T5006" t="s">
        <v>57</v>
      </c>
      <c r="U5006" s="1" t="s">
        <v>36</v>
      </c>
      <c r="V5006">
        <v>2</v>
      </c>
      <c r="W5006">
        <v>0</v>
      </c>
      <c r="X5006">
        <v>0</v>
      </c>
      <c r="Y5006">
        <v>0</v>
      </c>
      <c r="Z5006">
        <v>0</v>
      </c>
    </row>
    <row r="5007" spans="1:26" x14ac:dyDescent="0.25">
      <c r="A5007">
        <v>107123808</v>
      </c>
      <c r="B5007" t="s">
        <v>91</v>
      </c>
      <c r="C5007" t="s">
        <v>122</v>
      </c>
      <c r="D5007">
        <v>40001442</v>
      </c>
      <c r="E5007">
        <v>40001442</v>
      </c>
      <c r="F5007">
        <v>5.04</v>
      </c>
      <c r="G5007">
        <v>50005535</v>
      </c>
      <c r="H5007">
        <v>0.2</v>
      </c>
      <c r="I5007">
        <v>2022</v>
      </c>
      <c r="J5007" t="s">
        <v>170</v>
      </c>
      <c r="K5007" t="s">
        <v>27</v>
      </c>
      <c r="L5007" s="127">
        <v>0.56388888888888888</v>
      </c>
      <c r="M5007" t="s">
        <v>28</v>
      </c>
      <c r="N5007" t="s">
        <v>49</v>
      </c>
      <c r="O5007" t="s">
        <v>30</v>
      </c>
      <c r="P5007" t="s">
        <v>68</v>
      </c>
      <c r="Q5007" t="s">
        <v>41</v>
      </c>
      <c r="R5007" t="s">
        <v>33</v>
      </c>
      <c r="S5007" t="s">
        <v>42</v>
      </c>
      <c r="T5007" t="s">
        <v>35</v>
      </c>
      <c r="U5007" s="1" t="s">
        <v>36</v>
      </c>
      <c r="V5007">
        <v>2</v>
      </c>
      <c r="W5007">
        <v>0</v>
      </c>
      <c r="X5007">
        <v>0</v>
      </c>
      <c r="Y5007">
        <v>0</v>
      </c>
      <c r="Z5007">
        <v>0</v>
      </c>
    </row>
    <row r="5008" spans="1:26" x14ac:dyDescent="0.25">
      <c r="A5008">
        <v>107123891</v>
      </c>
      <c r="B5008" t="s">
        <v>96</v>
      </c>
      <c r="C5008" t="s">
        <v>65</v>
      </c>
      <c r="D5008">
        <v>10000040</v>
      </c>
      <c r="E5008">
        <v>10000040</v>
      </c>
      <c r="F5008">
        <v>17.510000000000002</v>
      </c>
      <c r="G5008">
        <v>201980</v>
      </c>
      <c r="H5008">
        <v>1</v>
      </c>
      <c r="I5008">
        <v>2022</v>
      </c>
      <c r="J5008" t="s">
        <v>170</v>
      </c>
      <c r="K5008" t="s">
        <v>60</v>
      </c>
      <c r="L5008" s="127">
        <v>0.56944444444444442</v>
      </c>
      <c r="M5008" t="s">
        <v>28</v>
      </c>
      <c r="N5008" t="s">
        <v>49</v>
      </c>
      <c r="O5008" t="s">
        <v>30</v>
      </c>
      <c r="P5008" t="s">
        <v>54</v>
      </c>
      <c r="Q5008" t="s">
        <v>41</v>
      </c>
      <c r="R5008" t="s">
        <v>33</v>
      </c>
      <c r="S5008" t="s">
        <v>42</v>
      </c>
      <c r="T5008" t="s">
        <v>35</v>
      </c>
      <c r="U5008" s="1" t="s">
        <v>36</v>
      </c>
      <c r="V5008">
        <v>10</v>
      </c>
      <c r="W5008">
        <v>0</v>
      </c>
      <c r="X5008">
        <v>0</v>
      </c>
      <c r="Y5008">
        <v>0</v>
      </c>
      <c r="Z5008">
        <v>0</v>
      </c>
    </row>
    <row r="5009" spans="1:26" x14ac:dyDescent="0.25">
      <c r="A5009">
        <v>107123898</v>
      </c>
      <c r="B5009" t="s">
        <v>25</v>
      </c>
      <c r="C5009" t="s">
        <v>65</v>
      </c>
      <c r="D5009">
        <v>10000040</v>
      </c>
      <c r="E5009">
        <v>10000040</v>
      </c>
      <c r="F5009">
        <v>18.606999999999999</v>
      </c>
      <c r="G5009">
        <v>40002542</v>
      </c>
      <c r="H5009">
        <v>0.5</v>
      </c>
      <c r="I5009">
        <v>2022</v>
      </c>
      <c r="J5009" t="s">
        <v>170</v>
      </c>
      <c r="K5009" t="s">
        <v>39</v>
      </c>
      <c r="L5009" s="127">
        <v>0.58402777777777781</v>
      </c>
      <c r="M5009" t="s">
        <v>28</v>
      </c>
      <c r="N5009" t="s">
        <v>49</v>
      </c>
      <c r="O5009" t="s">
        <v>30</v>
      </c>
      <c r="P5009" t="s">
        <v>54</v>
      </c>
      <c r="Q5009" t="s">
        <v>41</v>
      </c>
      <c r="R5009" t="s">
        <v>33</v>
      </c>
      <c r="S5009" t="s">
        <v>42</v>
      </c>
      <c r="T5009" t="s">
        <v>35</v>
      </c>
      <c r="U5009" s="1" t="s">
        <v>36</v>
      </c>
      <c r="V5009">
        <v>3</v>
      </c>
      <c r="W5009">
        <v>0</v>
      </c>
      <c r="X5009">
        <v>0</v>
      </c>
      <c r="Y5009">
        <v>0</v>
      </c>
      <c r="Z5009">
        <v>0</v>
      </c>
    </row>
    <row r="5010" spans="1:26" x14ac:dyDescent="0.25">
      <c r="A5010">
        <v>107123915</v>
      </c>
      <c r="B5010" t="s">
        <v>114</v>
      </c>
      <c r="C5010" t="s">
        <v>65</v>
      </c>
      <c r="D5010">
        <v>10000040</v>
      </c>
      <c r="E5010">
        <v>10000040</v>
      </c>
      <c r="F5010">
        <v>2.2050000000000001</v>
      </c>
      <c r="G5010">
        <v>203120</v>
      </c>
      <c r="H5010">
        <v>0.05</v>
      </c>
      <c r="I5010">
        <v>2022</v>
      </c>
      <c r="J5010" t="s">
        <v>170</v>
      </c>
      <c r="K5010" t="s">
        <v>60</v>
      </c>
      <c r="L5010" s="127">
        <v>0.25763888888888892</v>
      </c>
      <c r="M5010" t="s">
        <v>28</v>
      </c>
      <c r="N5010" t="s">
        <v>29</v>
      </c>
      <c r="O5010" t="s">
        <v>30</v>
      </c>
      <c r="P5010" t="s">
        <v>54</v>
      </c>
      <c r="Q5010" t="s">
        <v>41</v>
      </c>
      <c r="R5010" t="s">
        <v>33</v>
      </c>
      <c r="S5010" t="s">
        <v>42</v>
      </c>
      <c r="T5010" t="s">
        <v>57</v>
      </c>
      <c r="U5010" s="1" t="s">
        <v>36</v>
      </c>
      <c r="V5010">
        <v>1</v>
      </c>
      <c r="W5010">
        <v>0</v>
      </c>
      <c r="X5010">
        <v>0</v>
      </c>
      <c r="Y5010">
        <v>0</v>
      </c>
      <c r="Z5010">
        <v>0</v>
      </c>
    </row>
    <row r="5011" spans="1:26" x14ac:dyDescent="0.25">
      <c r="A5011">
        <v>107123951</v>
      </c>
      <c r="B5011" t="s">
        <v>114</v>
      </c>
      <c r="C5011" t="s">
        <v>65</v>
      </c>
      <c r="D5011">
        <v>10000040</v>
      </c>
      <c r="E5011">
        <v>10000040</v>
      </c>
      <c r="F5011">
        <v>2.5449999999999999</v>
      </c>
      <c r="G5011">
        <v>30000042</v>
      </c>
      <c r="H5011">
        <v>1</v>
      </c>
      <c r="I5011">
        <v>2022</v>
      </c>
      <c r="J5011" t="s">
        <v>170</v>
      </c>
      <c r="K5011" t="s">
        <v>55</v>
      </c>
      <c r="L5011" s="127">
        <v>0.8833333333333333</v>
      </c>
      <c r="M5011" t="s">
        <v>28</v>
      </c>
      <c r="N5011" t="s">
        <v>49</v>
      </c>
      <c r="O5011" t="s">
        <v>30</v>
      </c>
      <c r="P5011" t="s">
        <v>31</v>
      </c>
      <c r="Q5011" t="s">
        <v>41</v>
      </c>
      <c r="R5011" t="s">
        <v>33</v>
      </c>
      <c r="S5011" t="s">
        <v>42</v>
      </c>
      <c r="T5011" t="s">
        <v>57</v>
      </c>
      <c r="U5011" s="1" t="s">
        <v>36</v>
      </c>
      <c r="V5011">
        <v>2</v>
      </c>
      <c r="W5011">
        <v>0</v>
      </c>
      <c r="X5011">
        <v>0</v>
      </c>
      <c r="Y5011">
        <v>0</v>
      </c>
      <c r="Z5011">
        <v>0</v>
      </c>
    </row>
    <row r="5012" spans="1:26" x14ac:dyDescent="0.25">
      <c r="A5012">
        <v>107123962</v>
      </c>
      <c r="B5012" t="s">
        <v>114</v>
      </c>
      <c r="C5012" t="s">
        <v>38</v>
      </c>
      <c r="D5012">
        <v>20000070</v>
      </c>
      <c r="E5012">
        <v>20000070</v>
      </c>
      <c r="F5012">
        <v>13.648</v>
      </c>
      <c r="G5012">
        <v>40001913</v>
      </c>
      <c r="H5012">
        <v>0.4</v>
      </c>
      <c r="I5012">
        <v>2022</v>
      </c>
      <c r="J5012" t="s">
        <v>170</v>
      </c>
      <c r="K5012" t="s">
        <v>60</v>
      </c>
      <c r="L5012" s="127">
        <v>0.11666666666666665</v>
      </c>
      <c r="M5012" t="s">
        <v>28</v>
      </c>
      <c r="N5012" t="s">
        <v>29</v>
      </c>
      <c r="O5012" t="s">
        <v>30</v>
      </c>
      <c r="P5012" t="s">
        <v>31</v>
      </c>
      <c r="Q5012" t="s">
        <v>41</v>
      </c>
      <c r="R5012" t="s">
        <v>33</v>
      </c>
      <c r="S5012" t="s">
        <v>42</v>
      </c>
      <c r="T5012" t="s">
        <v>57</v>
      </c>
      <c r="U5012" s="1" t="s">
        <v>36</v>
      </c>
      <c r="V5012">
        <v>2</v>
      </c>
      <c r="W5012">
        <v>0</v>
      </c>
      <c r="X5012">
        <v>0</v>
      </c>
      <c r="Y5012">
        <v>0</v>
      </c>
      <c r="Z5012">
        <v>0</v>
      </c>
    </row>
    <row r="5013" spans="1:26" x14ac:dyDescent="0.25">
      <c r="A5013">
        <v>107124002</v>
      </c>
      <c r="B5013" t="s">
        <v>86</v>
      </c>
      <c r="C5013" t="s">
        <v>65</v>
      </c>
      <c r="D5013">
        <v>10000026</v>
      </c>
      <c r="E5013">
        <v>10000026</v>
      </c>
      <c r="F5013">
        <v>25.038</v>
      </c>
      <c r="G5013">
        <v>30000146</v>
      </c>
      <c r="H5013">
        <v>0.1</v>
      </c>
      <c r="I5013">
        <v>2022</v>
      </c>
      <c r="J5013" t="s">
        <v>170</v>
      </c>
      <c r="K5013" t="s">
        <v>53</v>
      </c>
      <c r="L5013" s="127">
        <v>0.3347222222222222</v>
      </c>
      <c r="M5013" t="s">
        <v>28</v>
      </c>
      <c r="N5013" t="s">
        <v>49</v>
      </c>
      <c r="O5013" t="s">
        <v>30</v>
      </c>
      <c r="P5013" t="s">
        <v>31</v>
      </c>
      <c r="Q5013" t="s">
        <v>41</v>
      </c>
      <c r="R5013" t="s">
        <v>33</v>
      </c>
      <c r="S5013" t="s">
        <v>42</v>
      </c>
      <c r="T5013" t="s">
        <v>35</v>
      </c>
      <c r="U5013" s="1" t="s">
        <v>43</v>
      </c>
      <c r="V5013">
        <v>1</v>
      </c>
      <c r="W5013">
        <v>0</v>
      </c>
      <c r="X5013">
        <v>0</v>
      </c>
      <c r="Y5013">
        <v>0</v>
      </c>
      <c r="Z5013">
        <v>1</v>
      </c>
    </row>
    <row r="5014" spans="1:26" x14ac:dyDescent="0.25">
      <c r="A5014">
        <v>107124019</v>
      </c>
      <c r="B5014" t="s">
        <v>81</v>
      </c>
      <c r="C5014" t="s">
        <v>65</v>
      </c>
      <c r="D5014">
        <v>10000485</v>
      </c>
      <c r="E5014">
        <v>10800485</v>
      </c>
      <c r="F5014">
        <v>30.774000000000001</v>
      </c>
      <c r="G5014">
        <v>20000521</v>
      </c>
      <c r="H5014">
        <v>6.6000000000000003E-2</v>
      </c>
      <c r="I5014">
        <v>2022</v>
      </c>
      <c r="J5014" t="s">
        <v>170</v>
      </c>
      <c r="K5014" t="s">
        <v>39</v>
      </c>
      <c r="L5014" s="127">
        <v>0.32013888888888892</v>
      </c>
      <c r="M5014" t="s">
        <v>28</v>
      </c>
      <c r="N5014" t="s">
        <v>49</v>
      </c>
      <c r="O5014" t="s">
        <v>30</v>
      </c>
      <c r="P5014" t="s">
        <v>31</v>
      </c>
      <c r="Q5014" t="s">
        <v>41</v>
      </c>
      <c r="R5014" t="s">
        <v>33</v>
      </c>
      <c r="S5014" t="s">
        <v>42</v>
      </c>
      <c r="T5014" t="s">
        <v>35</v>
      </c>
      <c r="U5014" s="1" t="s">
        <v>36</v>
      </c>
      <c r="V5014">
        <v>2</v>
      </c>
      <c r="W5014">
        <v>0</v>
      </c>
      <c r="X5014">
        <v>0</v>
      </c>
      <c r="Y5014">
        <v>0</v>
      </c>
      <c r="Z5014">
        <v>0</v>
      </c>
    </row>
    <row r="5015" spans="1:26" x14ac:dyDescent="0.25">
      <c r="A5015">
        <v>107124025</v>
      </c>
      <c r="B5015" t="s">
        <v>25</v>
      </c>
      <c r="C5015" t="s">
        <v>38</v>
      </c>
      <c r="D5015">
        <v>20000070</v>
      </c>
      <c r="E5015">
        <v>29000070</v>
      </c>
      <c r="F5015">
        <v>2.7909999999999999</v>
      </c>
      <c r="G5015">
        <v>40002558</v>
      </c>
      <c r="H5015">
        <v>0.5</v>
      </c>
      <c r="I5015">
        <v>2022</v>
      </c>
      <c r="J5015" t="s">
        <v>170</v>
      </c>
      <c r="K5015" t="s">
        <v>39</v>
      </c>
      <c r="L5015" s="127">
        <v>0.47916666666666669</v>
      </c>
      <c r="M5015" t="s">
        <v>40</v>
      </c>
      <c r="N5015" t="s">
        <v>49</v>
      </c>
      <c r="O5015" t="s">
        <v>30</v>
      </c>
      <c r="P5015" t="s">
        <v>54</v>
      </c>
      <c r="Q5015" t="s">
        <v>41</v>
      </c>
      <c r="R5015" t="s">
        <v>61</v>
      </c>
      <c r="S5015" t="s">
        <v>42</v>
      </c>
      <c r="T5015" t="s">
        <v>35</v>
      </c>
      <c r="U5015" s="1" t="s">
        <v>36</v>
      </c>
      <c r="V5015">
        <v>2</v>
      </c>
      <c r="W5015">
        <v>0</v>
      </c>
      <c r="X5015">
        <v>0</v>
      </c>
      <c r="Y5015">
        <v>0</v>
      </c>
      <c r="Z5015">
        <v>0</v>
      </c>
    </row>
    <row r="5016" spans="1:26" x14ac:dyDescent="0.25">
      <c r="A5016">
        <v>107124047</v>
      </c>
      <c r="B5016" t="s">
        <v>25</v>
      </c>
      <c r="C5016" t="s">
        <v>65</v>
      </c>
      <c r="D5016">
        <v>10000040</v>
      </c>
      <c r="E5016">
        <v>10000040</v>
      </c>
      <c r="F5016">
        <v>19.902999999999999</v>
      </c>
      <c r="G5016">
        <v>203030</v>
      </c>
      <c r="H5016">
        <v>0.5</v>
      </c>
      <c r="I5016">
        <v>2022</v>
      </c>
      <c r="J5016" t="s">
        <v>170</v>
      </c>
      <c r="K5016" t="s">
        <v>55</v>
      </c>
      <c r="L5016" s="127">
        <v>0.56805555555555554</v>
      </c>
      <c r="M5016" t="s">
        <v>28</v>
      </c>
      <c r="N5016" t="s">
        <v>49</v>
      </c>
      <c r="O5016" t="s">
        <v>30</v>
      </c>
      <c r="P5016" t="s">
        <v>54</v>
      </c>
      <c r="Q5016" t="s">
        <v>41</v>
      </c>
      <c r="R5016" t="s">
        <v>33</v>
      </c>
      <c r="S5016" t="s">
        <v>42</v>
      </c>
      <c r="T5016" t="s">
        <v>35</v>
      </c>
      <c r="U5016" s="1" t="s">
        <v>43</v>
      </c>
      <c r="V5016">
        <v>5</v>
      </c>
      <c r="W5016">
        <v>0</v>
      </c>
      <c r="X5016">
        <v>0</v>
      </c>
      <c r="Y5016">
        <v>0</v>
      </c>
      <c r="Z5016">
        <v>2</v>
      </c>
    </row>
    <row r="5017" spans="1:26" x14ac:dyDescent="0.25">
      <c r="A5017">
        <v>107124149</v>
      </c>
      <c r="B5017" t="s">
        <v>106</v>
      </c>
      <c r="C5017" t="s">
        <v>65</v>
      </c>
      <c r="D5017">
        <v>10000095</v>
      </c>
      <c r="E5017">
        <v>10000095</v>
      </c>
      <c r="F5017">
        <v>28.568000000000001</v>
      </c>
      <c r="G5017">
        <v>30000082</v>
      </c>
      <c r="H5017">
        <v>2</v>
      </c>
      <c r="I5017">
        <v>2022</v>
      </c>
      <c r="J5017" t="s">
        <v>170</v>
      </c>
      <c r="K5017" t="s">
        <v>60</v>
      </c>
      <c r="L5017" s="127">
        <v>0.875</v>
      </c>
      <c r="M5017" t="s">
        <v>28</v>
      </c>
      <c r="N5017" t="s">
        <v>49</v>
      </c>
      <c r="O5017" t="s">
        <v>30</v>
      </c>
      <c r="P5017" t="s">
        <v>31</v>
      </c>
      <c r="Q5017" t="s">
        <v>41</v>
      </c>
      <c r="R5017" t="s">
        <v>33</v>
      </c>
      <c r="S5017" t="s">
        <v>42</v>
      </c>
      <c r="T5017" t="s">
        <v>57</v>
      </c>
      <c r="U5017" s="1" t="s">
        <v>43</v>
      </c>
      <c r="V5017">
        <v>1</v>
      </c>
      <c r="W5017">
        <v>0</v>
      </c>
      <c r="X5017">
        <v>0</v>
      </c>
      <c r="Y5017">
        <v>0</v>
      </c>
      <c r="Z5017">
        <v>1</v>
      </c>
    </row>
    <row r="5018" spans="1:26" x14ac:dyDescent="0.25">
      <c r="A5018">
        <v>107124176</v>
      </c>
      <c r="B5018" t="s">
        <v>81</v>
      </c>
      <c r="C5018" t="s">
        <v>65</v>
      </c>
      <c r="D5018">
        <v>10000485</v>
      </c>
      <c r="E5018">
        <v>10800485</v>
      </c>
      <c r="F5018">
        <v>23.667999999999999</v>
      </c>
      <c r="G5018">
        <v>200540</v>
      </c>
      <c r="H5018">
        <v>0.1</v>
      </c>
      <c r="I5018">
        <v>2022</v>
      </c>
      <c r="J5018" t="s">
        <v>170</v>
      </c>
      <c r="K5018" t="s">
        <v>53</v>
      </c>
      <c r="L5018" s="127">
        <v>0.29791666666666666</v>
      </c>
      <c r="M5018" t="s">
        <v>28</v>
      </c>
      <c r="N5018" t="s">
        <v>49</v>
      </c>
      <c r="O5018" t="s">
        <v>30</v>
      </c>
      <c r="P5018" t="s">
        <v>31</v>
      </c>
      <c r="Q5018" t="s">
        <v>62</v>
      </c>
      <c r="R5018" t="s">
        <v>33</v>
      </c>
      <c r="S5018" t="s">
        <v>34</v>
      </c>
      <c r="T5018" t="s">
        <v>35</v>
      </c>
      <c r="U5018" s="1" t="s">
        <v>36</v>
      </c>
      <c r="V5018">
        <v>2</v>
      </c>
      <c r="W5018">
        <v>0</v>
      </c>
      <c r="X5018">
        <v>0</v>
      </c>
      <c r="Y5018">
        <v>0</v>
      </c>
      <c r="Z5018">
        <v>0</v>
      </c>
    </row>
    <row r="5019" spans="1:26" x14ac:dyDescent="0.25">
      <c r="A5019">
        <v>107124318</v>
      </c>
      <c r="B5019" t="s">
        <v>248</v>
      </c>
      <c r="C5019" t="s">
        <v>38</v>
      </c>
      <c r="D5019">
        <v>20000064</v>
      </c>
      <c r="E5019">
        <v>20000019</v>
      </c>
      <c r="F5019">
        <v>8.9649999999999999</v>
      </c>
      <c r="G5019">
        <v>50014106</v>
      </c>
      <c r="H5019">
        <v>0</v>
      </c>
      <c r="I5019">
        <v>2022</v>
      </c>
      <c r="J5019" t="s">
        <v>170</v>
      </c>
      <c r="K5019" t="s">
        <v>53</v>
      </c>
      <c r="L5019" s="127">
        <v>0.61319444444444449</v>
      </c>
      <c r="M5019" t="s">
        <v>28</v>
      </c>
      <c r="N5019" t="s">
        <v>49</v>
      </c>
      <c r="O5019" t="s">
        <v>30</v>
      </c>
      <c r="P5019" t="s">
        <v>68</v>
      </c>
      <c r="Q5019" t="s">
        <v>41</v>
      </c>
      <c r="R5019" t="s">
        <v>33</v>
      </c>
      <c r="S5019" t="s">
        <v>42</v>
      </c>
      <c r="T5019" t="s">
        <v>35</v>
      </c>
      <c r="U5019" s="1" t="s">
        <v>43</v>
      </c>
      <c r="V5019">
        <v>3</v>
      </c>
      <c r="W5019">
        <v>0</v>
      </c>
      <c r="X5019">
        <v>0</v>
      </c>
      <c r="Y5019">
        <v>0</v>
      </c>
      <c r="Z5019">
        <v>1</v>
      </c>
    </row>
    <row r="5020" spans="1:26" x14ac:dyDescent="0.25">
      <c r="A5020">
        <v>107124395</v>
      </c>
      <c r="B5020" t="s">
        <v>81</v>
      </c>
      <c r="C5020" t="s">
        <v>45</v>
      </c>
      <c r="F5020">
        <v>999.99900000000002</v>
      </c>
      <c r="G5020">
        <v>50009770</v>
      </c>
      <c r="H5020">
        <v>0.1</v>
      </c>
      <c r="I5020">
        <v>2022</v>
      </c>
      <c r="J5020" t="s">
        <v>170</v>
      </c>
      <c r="K5020" t="s">
        <v>39</v>
      </c>
      <c r="L5020" s="127">
        <v>0.43402777777777773</v>
      </c>
      <c r="M5020" t="s">
        <v>28</v>
      </c>
      <c r="N5020" t="s">
        <v>49</v>
      </c>
      <c r="P5020" t="s">
        <v>31</v>
      </c>
      <c r="Q5020" t="s">
        <v>41</v>
      </c>
      <c r="R5020" t="s">
        <v>33</v>
      </c>
      <c r="S5020" t="s">
        <v>42</v>
      </c>
      <c r="T5020" t="s">
        <v>35</v>
      </c>
      <c r="U5020" s="1" t="s">
        <v>36</v>
      </c>
      <c r="V5020">
        <v>1</v>
      </c>
      <c r="W5020">
        <v>0</v>
      </c>
      <c r="X5020">
        <v>0</v>
      </c>
      <c r="Y5020">
        <v>0</v>
      </c>
      <c r="Z5020">
        <v>0</v>
      </c>
    </row>
    <row r="5021" spans="1:26" x14ac:dyDescent="0.25">
      <c r="A5021">
        <v>107124479</v>
      </c>
      <c r="B5021" t="s">
        <v>246</v>
      </c>
      <c r="C5021" t="s">
        <v>45</v>
      </c>
      <c r="D5021">
        <v>50001115</v>
      </c>
      <c r="E5021">
        <v>20000064</v>
      </c>
      <c r="F5021">
        <v>23.923999999999999</v>
      </c>
      <c r="G5021">
        <v>50036348</v>
      </c>
      <c r="H5021">
        <v>0</v>
      </c>
      <c r="I5021">
        <v>2022</v>
      </c>
      <c r="J5021" t="s">
        <v>170</v>
      </c>
      <c r="K5021" t="s">
        <v>39</v>
      </c>
      <c r="L5021" s="127">
        <v>0.62361111111111112</v>
      </c>
      <c r="M5021" t="s">
        <v>28</v>
      </c>
      <c r="N5021" t="s">
        <v>49</v>
      </c>
      <c r="O5021" t="s">
        <v>30</v>
      </c>
      <c r="P5021" t="s">
        <v>54</v>
      </c>
      <c r="Q5021" t="s">
        <v>41</v>
      </c>
      <c r="R5021" t="s">
        <v>33</v>
      </c>
      <c r="S5021" t="s">
        <v>42</v>
      </c>
      <c r="T5021" t="s">
        <v>35</v>
      </c>
      <c r="U5021" s="1" t="s">
        <v>36</v>
      </c>
      <c r="V5021">
        <v>2</v>
      </c>
      <c r="W5021">
        <v>0</v>
      </c>
      <c r="X5021">
        <v>0</v>
      </c>
      <c r="Y5021">
        <v>0</v>
      </c>
      <c r="Z5021">
        <v>0</v>
      </c>
    </row>
    <row r="5022" spans="1:26" x14ac:dyDescent="0.25">
      <c r="A5022">
        <v>107124516</v>
      </c>
      <c r="B5022" t="s">
        <v>127</v>
      </c>
      <c r="C5022" t="s">
        <v>45</v>
      </c>
      <c r="D5022">
        <v>50018682</v>
      </c>
      <c r="E5022">
        <v>40001100</v>
      </c>
      <c r="F5022">
        <v>7.0940000000000003</v>
      </c>
      <c r="G5022">
        <v>50021035</v>
      </c>
      <c r="H5022">
        <v>1.9E-2</v>
      </c>
      <c r="I5022">
        <v>2022</v>
      </c>
      <c r="J5022" t="s">
        <v>170</v>
      </c>
      <c r="K5022" t="s">
        <v>53</v>
      </c>
      <c r="L5022" s="127">
        <v>0.57222222222222219</v>
      </c>
      <c r="M5022" t="s">
        <v>28</v>
      </c>
      <c r="N5022" t="s">
        <v>29</v>
      </c>
      <c r="O5022" t="s">
        <v>30</v>
      </c>
      <c r="P5022" t="s">
        <v>68</v>
      </c>
      <c r="Q5022" t="s">
        <v>32</v>
      </c>
      <c r="R5022" t="s">
        <v>33</v>
      </c>
      <c r="S5022" t="s">
        <v>42</v>
      </c>
      <c r="T5022" t="s">
        <v>35</v>
      </c>
      <c r="U5022" s="1" t="s">
        <v>36</v>
      </c>
      <c r="V5022">
        <v>4</v>
      </c>
      <c r="W5022">
        <v>0</v>
      </c>
      <c r="X5022">
        <v>0</v>
      </c>
      <c r="Y5022">
        <v>0</v>
      </c>
      <c r="Z5022">
        <v>0</v>
      </c>
    </row>
    <row r="5023" spans="1:26" x14ac:dyDescent="0.25">
      <c r="A5023">
        <v>107124864</v>
      </c>
      <c r="B5023" t="s">
        <v>25</v>
      </c>
      <c r="C5023" t="s">
        <v>38</v>
      </c>
      <c r="D5023">
        <v>20000001</v>
      </c>
      <c r="E5023">
        <v>20000001</v>
      </c>
      <c r="F5023">
        <v>12.936</v>
      </c>
      <c r="G5023">
        <v>40001300</v>
      </c>
      <c r="H5023">
        <v>0.4</v>
      </c>
      <c r="I5023">
        <v>2022</v>
      </c>
      <c r="J5023" t="s">
        <v>167</v>
      </c>
      <c r="K5023" t="s">
        <v>53</v>
      </c>
      <c r="L5023" s="127">
        <v>0.75</v>
      </c>
      <c r="M5023" t="s">
        <v>28</v>
      </c>
      <c r="N5023" t="s">
        <v>29</v>
      </c>
      <c r="O5023" t="s">
        <v>30</v>
      </c>
      <c r="P5023" t="s">
        <v>54</v>
      </c>
      <c r="Q5023" t="s">
        <v>41</v>
      </c>
      <c r="R5023" t="s">
        <v>84</v>
      </c>
      <c r="S5023" t="s">
        <v>42</v>
      </c>
      <c r="T5023" t="s">
        <v>35</v>
      </c>
      <c r="U5023" s="1" t="s">
        <v>36</v>
      </c>
      <c r="V5023">
        <v>2</v>
      </c>
      <c r="W5023">
        <v>0</v>
      </c>
      <c r="X5023">
        <v>0</v>
      </c>
      <c r="Y5023">
        <v>0</v>
      </c>
      <c r="Z5023">
        <v>0</v>
      </c>
    </row>
    <row r="5024" spans="1:26" x14ac:dyDescent="0.25">
      <c r="A5024">
        <v>107125079</v>
      </c>
      <c r="B5024" t="s">
        <v>96</v>
      </c>
      <c r="C5024" t="s">
        <v>45</v>
      </c>
      <c r="D5024">
        <v>50017579</v>
      </c>
      <c r="E5024">
        <v>40001103</v>
      </c>
      <c r="F5024">
        <v>2.95</v>
      </c>
      <c r="G5024">
        <v>50023622</v>
      </c>
      <c r="H5024">
        <v>3.7999999999999999E-2</v>
      </c>
      <c r="I5024">
        <v>2022</v>
      </c>
      <c r="J5024" t="s">
        <v>170</v>
      </c>
      <c r="K5024" t="s">
        <v>48</v>
      </c>
      <c r="L5024" s="127">
        <v>0.51250000000000007</v>
      </c>
      <c r="M5024" t="s">
        <v>77</v>
      </c>
      <c r="N5024" t="s">
        <v>49</v>
      </c>
      <c r="O5024" t="s">
        <v>30</v>
      </c>
      <c r="P5024" t="s">
        <v>54</v>
      </c>
      <c r="Q5024" t="s">
        <v>41</v>
      </c>
      <c r="R5024" t="s">
        <v>33</v>
      </c>
      <c r="S5024" t="s">
        <v>42</v>
      </c>
      <c r="T5024" t="s">
        <v>35</v>
      </c>
      <c r="U5024" s="1" t="s">
        <v>36</v>
      </c>
      <c r="V5024">
        <v>5</v>
      </c>
      <c r="W5024">
        <v>0</v>
      </c>
      <c r="X5024">
        <v>0</v>
      </c>
      <c r="Y5024">
        <v>0</v>
      </c>
      <c r="Z5024">
        <v>0</v>
      </c>
    </row>
    <row r="5025" spans="1:26" x14ac:dyDescent="0.25">
      <c r="A5025">
        <v>107125127</v>
      </c>
      <c r="B5025" t="s">
        <v>112</v>
      </c>
      <c r="C5025" t="s">
        <v>65</v>
      </c>
      <c r="D5025">
        <v>10000095</v>
      </c>
      <c r="E5025">
        <v>10000095</v>
      </c>
      <c r="F5025">
        <v>0.84699999999999998</v>
      </c>
      <c r="G5025">
        <v>40001002</v>
      </c>
      <c r="H5025">
        <v>0.9</v>
      </c>
      <c r="I5025">
        <v>2022</v>
      </c>
      <c r="J5025" t="s">
        <v>170</v>
      </c>
      <c r="K5025" t="s">
        <v>60</v>
      </c>
      <c r="L5025" s="127">
        <v>0.67291666666666661</v>
      </c>
      <c r="M5025" t="s">
        <v>28</v>
      </c>
      <c r="N5025" t="s">
        <v>49</v>
      </c>
      <c r="O5025" t="s">
        <v>30</v>
      </c>
      <c r="P5025" t="s">
        <v>54</v>
      </c>
      <c r="Q5025" t="s">
        <v>41</v>
      </c>
      <c r="R5025" t="s">
        <v>33</v>
      </c>
      <c r="S5025" t="s">
        <v>42</v>
      </c>
      <c r="T5025" t="s">
        <v>35</v>
      </c>
      <c r="U5025" s="1" t="s">
        <v>64</v>
      </c>
      <c r="V5025">
        <v>3</v>
      </c>
      <c r="W5025">
        <v>0</v>
      </c>
      <c r="X5025">
        <v>0</v>
      </c>
      <c r="Y5025">
        <v>1</v>
      </c>
      <c r="Z5025">
        <v>0</v>
      </c>
    </row>
    <row r="5026" spans="1:26" x14ac:dyDescent="0.25">
      <c r="A5026">
        <v>107125129</v>
      </c>
      <c r="B5026" t="s">
        <v>81</v>
      </c>
      <c r="C5026" t="s">
        <v>65</v>
      </c>
      <c r="D5026">
        <v>10000485</v>
      </c>
      <c r="E5026">
        <v>10800485</v>
      </c>
      <c r="F5026">
        <v>30.349</v>
      </c>
      <c r="G5026">
        <v>200610</v>
      </c>
      <c r="H5026">
        <v>0</v>
      </c>
      <c r="I5026">
        <v>2022</v>
      </c>
      <c r="J5026" t="s">
        <v>170</v>
      </c>
      <c r="K5026" t="s">
        <v>48</v>
      </c>
      <c r="L5026" s="127">
        <v>0.42638888888888887</v>
      </c>
      <c r="M5026" t="s">
        <v>28</v>
      </c>
      <c r="N5026" t="s">
        <v>49</v>
      </c>
      <c r="O5026" t="s">
        <v>30</v>
      </c>
      <c r="P5026" t="s">
        <v>31</v>
      </c>
      <c r="Q5026" t="s">
        <v>41</v>
      </c>
      <c r="R5026" t="s">
        <v>33</v>
      </c>
      <c r="S5026" t="s">
        <v>42</v>
      </c>
      <c r="T5026" t="s">
        <v>35</v>
      </c>
      <c r="U5026" s="1" t="s">
        <v>36</v>
      </c>
      <c r="V5026">
        <v>2</v>
      </c>
      <c r="W5026">
        <v>0</v>
      </c>
      <c r="X5026">
        <v>0</v>
      </c>
      <c r="Y5026">
        <v>0</v>
      </c>
      <c r="Z5026">
        <v>0</v>
      </c>
    </row>
    <row r="5027" spans="1:26" x14ac:dyDescent="0.25">
      <c r="A5027">
        <v>107125147</v>
      </c>
      <c r="B5027" t="s">
        <v>104</v>
      </c>
      <c r="C5027" t="s">
        <v>65</v>
      </c>
      <c r="D5027">
        <v>10000026</v>
      </c>
      <c r="E5027">
        <v>10000026</v>
      </c>
      <c r="F5027">
        <v>7.5190000000000001</v>
      </c>
      <c r="G5027">
        <v>200470</v>
      </c>
      <c r="H5027">
        <v>1</v>
      </c>
      <c r="I5027">
        <v>2022</v>
      </c>
      <c r="J5027" t="s">
        <v>170</v>
      </c>
      <c r="K5027" t="s">
        <v>48</v>
      </c>
      <c r="L5027" s="127">
        <v>0.15416666666666667</v>
      </c>
      <c r="M5027" t="s">
        <v>28</v>
      </c>
      <c r="N5027" t="s">
        <v>49</v>
      </c>
      <c r="O5027" t="s">
        <v>30</v>
      </c>
      <c r="P5027" t="s">
        <v>31</v>
      </c>
      <c r="Q5027" t="s">
        <v>41</v>
      </c>
      <c r="R5027" t="s">
        <v>33</v>
      </c>
      <c r="S5027" t="s">
        <v>42</v>
      </c>
      <c r="T5027" t="s">
        <v>57</v>
      </c>
      <c r="U5027" s="1" t="s">
        <v>36</v>
      </c>
      <c r="V5027">
        <v>1</v>
      </c>
      <c r="W5027">
        <v>0</v>
      </c>
      <c r="X5027">
        <v>0</v>
      </c>
      <c r="Y5027">
        <v>0</v>
      </c>
      <c r="Z5027">
        <v>0</v>
      </c>
    </row>
    <row r="5028" spans="1:26" x14ac:dyDescent="0.25">
      <c r="A5028">
        <v>107125180</v>
      </c>
      <c r="B5028" t="s">
        <v>104</v>
      </c>
      <c r="C5028" t="s">
        <v>65</v>
      </c>
      <c r="D5028">
        <v>10000026</v>
      </c>
      <c r="E5028">
        <v>10000026</v>
      </c>
      <c r="F5028">
        <v>4.3179999999999996</v>
      </c>
      <c r="G5028">
        <v>200450</v>
      </c>
      <c r="H5028">
        <v>0.2</v>
      </c>
      <c r="I5028">
        <v>2022</v>
      </c>
      <c r="J5028" t="s">
        <v>170</v>
      </c>
      <c r="K5028" t="s">
        <v>39</v>
      </c>
      <c r="L5028" s="127">
        <v>0.75694444444444453</v>
      </c>
      <c r="M5028" t="s">
        <v>28</v>
      </c>
      <c r="N5028" t="s">
        <v>49</v>
      </c>
      <c r="O5028" t="s">
        <v>30</v>
      </c>
      <c r="P5028" t="s">
        <v>54</v>
      </c>
      <c r="Q5028" t="s">
        <v>41</v>
      </c>
      <c r="R5028" t="s">
        <v>33</v>
      </c>
      <c r="S5028" t="s">
        <v>42</v>
      </c>
      <c r="T5028" t="s">
        <v>35</v>
      </c>
      <c r="U5028" s="1" t="s">
        <v>36</v>
      </c>
      <c r="V5028">
        <v>2</v>
      </c>
      <c r="W5028">
        <v>0</v>
      </c>
      <c r="X5028">
        <v>0</v>
      </c>
      <c r="Y5028">
        <v>0</v>
      </c>
      <c r="Z5028">
        <v>0</v>
      </c>
    </row>
    <row r="5029" spans="1:26" x14ac:dyDescent="0.25">
      <c r="A5029">
        <v>107125194</v>
      </c>
      <c r="B5029" t="s">
        <v>114</v>
      </c>
      <c r="C5029" t="s">
        <v>65</v>
      </c>
      <c r="D5029">
        <v>10000095</v>
      </c>
      <c r="E5029">
        <v>10000095</v>
      </c>
      <c r="F5029">
        <v>0.96</v>
      </c>
      <c r="G5029">
        <v>30000050</v>
      </c>
      <c r="H5029">
        <v>0.6</v>
      </c>
      <c r="I5029">
        <v>2022</v>
      </c>
      <c r="J5029" t="s">
        <v>170</v>
      </c>
      <c r="K5029" t="s">
        <v>39</v>
      </c>
      <c r="L5029" s="127">
        <v>0.31111111111111112</v>
      </c>
      <c r="M5029" t="s">
        <v>28</v>
      </c>
      <c r="N5029" t="s">
        <v>49</v>
      </c>
      <c r="O5029" t="s">
        <v>30</v>
      </c>
      <c r="P5029" t="s">
        <v>31</v>
      </c>
      <c r="Q5029" t="s">
        <v>32</v>
      </c>
      <c r="R5029" t="s">
        <v>33</v>
      </c>
      <c r="S5029" t="s">
        <v>42</v>
      </c>
      <c r="T5029" t="s">
        <v>74</v>
      </c>
      <c r="U5029" s="1" t="s">
        <v>36</v>
      </c>
      <c r="V5029">
        <v>3</v>
      </c>
      <c r="W5029">
        <v>0</v>
      </c>
      <c r="X5029">
        <v>0</v>
      </c>
      <c r="Y5029">
        <v>0</v>
      </c>
      <c r="Z5029">
        <v>0</v>
      </c>
    </row>
    <row r="5030" spans="1:26" x14ac:dyDescent="0.25">
      <c r="A5030">
        <v>107125260</v>
      </c>
      <c r="B5030" t="s">
        <v>25</v>
      </c>
      <c r="C5030" t="s">
        <v>65</v>
      </c>
      <c r="D5030">
        <v>10000040</v>
      </c>
      <c r="E5030">
        <v>10000040</v>
      </c>
      <c r="F5030">
        <v>18.728000000000002</v>
      </c>
      <c r="G5030">
        <v>10000440</v>
      </c>
      <c r="H5030">
        <v>0.25</v>
      </c>
      <c r="I5030">
        <v>2022</v>
      </c>
      <c r="J5030" t="s">
        <v>170</v>
      </c>
      <c r="K5030" t="s">
        <v>55</v>
      </c>
      <c r="L5030" s="127">
        <v>0.67291666666666661</v>
      </c>
      <c r="M5030" t="s">
        <v>28</v>
      </c>
      <c r="N5030" t="s">
        <v>49</v>
      </c>
      <c r="O5030" t="s">
        <v>30</v>
      </c>
      <c r="P5030" t="s">
        <v>31</v>
      </c>
      <c r="Q5030" t="s">
        <v>41</v>
      </c>
      <c r="R5030" t="s">
        <v>33</v>
      </c>
      <c r="S5030" t="s">
        <v>42</v>
      </c>
      <c r="T5030" t="s">
        <v>57</v>
      </c>
      <c r="U5030" s="1" t="s">
        <v>36</v>
      </c>
      <c r="V5030">
        <v>2</v>
      </c>
      <c r="W5030">
        <v>0</v>
      </c>
      <c r="X5030">
        <v>0</v>
      </c>
      <c r="Y5030">
        <v>0</v>
      </c>
      <c r="Z5030">
        <v>0</v>
      </c>
    </row>
    <row r="5031" spans="1:26" x14ac:dyDescent="0.25">
      <c r="A5031">
        <v>107125407</v>
      </c>
      <c r="B5031" t="s">
        <v>112</v>
      </c>
      <c r="C5031" t="s">
        <v>65</v>
      </c>
      <c r="D5031">
        <v>10000095</v>
      </c>
      <c r="E5031">
        <v>10000095</v>
      </c>
      <c r="F5031">
        <v>1.2470000000000001</v>
      </c>
      <c r="G5031">
        <v>40001002</v>
      </c>
      <c r="H5031">
        <v>0.5</v>
      </c>
      <c r="I5031">
        <v>2022</v>
      </c>
      <c r="J5031" t="s">
        <v>170</v>
      </c>
      <c r="K5031" t="s">
        <v>53</v>
      </c>
      <c r="L5031" s="127">
        <v>0.47083333333333338</v>
      </c>
      <c r="M5031" t="s">
        <v>28</v>
      </c>
      <c r="N5031" t="s">
        <v>49</v>
      </c>
      <c r="O5031" t="s">
        <v>30</v>
      </c>
      <c r="P5031" t="s">
        <v>54</v>
      </c>
      <c r="Q5031" t="s">
        <v>32</v>
      </c>
      <c r="R5031" t="s">
        <v>33</v>
      </c>
      <c r="S5031" t="s">
        <v>42</v>
      </c>
      <c r="T5031" t="s">
        <v>35</v>
      </c>
      <c r="U5031" s="1" t="s">
        <v>64</v>
      </c>
      <c r="V5031">
        <v>2</v>
      </c>
      <c r="W5031">
        <v>0</v>
      </c>
      <c r="X5031">
        <v>0</v>
      </c>
      <c r="Y5031">
        <v>1</v>
      </c>
      <c r="Z5031">
        <v>0</v>
      </c>
    </row>
    <row r="5032" spans="1:26" x14ac:dyDescent="0.25">
      <c r="A5032">
        <v>107125452</v>
      </c>
      <c r="B5032" t="s">
        <v>81</v>
      </c>
      <c r="C5032" t="s">
        <v>65</v>
      </c>
      <c r="D5032">
        <v>10000485</v>
      </c>
      <c r="E5032">
        <v>10800485</v>
      </c>
      <c r="F5032">
        <v>31.349</v>
      </c>
      <c r="G5032">
        <v>200620</v>
      </c>
      <c r="H5032">
        <v>0</v>
      </c>
      <c r="I5032">
        <v>2022</v>
      </c>
      <c r="J5032" t="s">
        <v>170</v>
      </c>
      <c r="K5032" t="s">
        <v>48</v>
      </c>
      <c r="L5032" s="127">
        <v>0.37916666666666665</v>
      </c>
      <c r="M5032" t="s">
        <v>28</v>
      </c>
      <c r="N5032" t="s">
        <v>49</v>
      </c>
      <c r="O5032" t="s">
        <v>30</v>
      </c>
      <c r="P5032" t="s">
        <v>31</v>
      </c>
      <c r="Q5032" t="s">
        <v>41</v>
      </c>
      <c r="R5032" t="s">
        <v>33</v>
      </c>
      <c r="S5032" t="s">
        <v>42</v>
      </c>
      <c r="T5032" t="s">
        <v>35</v>
      </c>
      <c r="U5032" s="1" t="s">
        <v>43</v>
      </c>
      <c r="V5032">
        <v>3</v>
      </c>
      <c r="W5032">
        <v>0</v>
      </c>
      <c r="X5032">
        <v>0</v>
      </c>
      <c r="Y5032">
        <v>0</v>
      </c>
      <c r="Z5032">
        <v>1</v>
      </c>
    </row>
    <row r="5033" spans="1:26" x14ac:dyDescent="0.25">
      <c r="A5033">
        <v>107125461</v>
      </c>
      <c r="B5033" t="s">
        <v>104</v>
      </c>
      <c r="C5033" t="s">
        <v>65</v>
      </c>
      <c r="D5033">
        <v>10000026</v>
      </c>
      <c r="E5033">
        <v>10000026</v>
      </c>
      <c r="F5033">
        <v>15.423999999999999</v>
      </c>
      <c r="G5033">
        <v>20000025</v>
      </c>
      <c r="H5033">
        <v>1.76</v>
      </c>
      <c r="I5033">
        <v>2022</v>
      </c>
      <c r="J5033" t="s">
        <v>170</v>
      </c>
      <c r="K5033" t="s">
        <v>55</v>
      </c>
      <c r="L5033" s="127">
        <v>0.53819444444444442</v>
      </c>
      <c r="M5033" t="s">
        <v>28</v>
      </c>
      <c r="N5033" t="s">
        <v>49</v>
      </c>
      <c r="O5033" t="s">
        <v>30</v>
      </c>
      <c r="P5033" t="s">
        <v>54</v>
      </c>
      <c r="Q5033" t="s">
        <v>41</v>
      </c>
      <c r="R5033" t="s">
        <v>33</v>
      </c>
      <c r="S5033" t="s">
        <v>42</v>
      </c>
      <c r="T5033" t="s">
        <v>35</v>
      </c>
      <c r="U5033" s="1" t="s">
        <v>36</v>
      </c>
      <c r="V5033">
        <v>5</v>
      </c>
      <c r="W5033">
        <v>0</v>
      </c>
      <c r="X5033">
        <v>0</v>
      </c>
      <c r="Y5033">
        <v>0</v>
      </c>
      <c r="Z5033">
        <v>0</v>
      </c>
    </row>
    <row r="5034" spans="1:26" x14ac:dyDescent="0.25">
      <c r="A5034">
        <v>107125507</v>
      </c>
      <c r="B5034" t="s">
        <v>250</v>
      </c>
      <c r="C5034" t="s">
        <v>38</v>
      </c>
      <c r="D5034">
        <v>20000221</v>
      </c>
      <c r="E5034">
        <v>20000221</v>
      </c>
      <c r="F5034">
        <v>7.79</v>
      </c>
      <c r="G5034">
        <v>40001505</v>
      </c>
      <c r="H5034">
        <v>0.1</v>
      </c>
      <c r="I5034">
        <v>2022</v>
      </c>
      <c r="J5034" t="s">
        <v>170</v>
      </c>
      <c r="K5034" t="s">
        <v>48</v>
      </c>
      <c r="L5034" s="127">
        <v>0.35625000000000001</v>
      </c>
      <c r="M5034" t="s">
        <v>77</v>
      </c>
      <c r="N5034" t="s">
        <v>49</v>
      </c>
      <c r="O5034" t="s">
        <v>30</v>
      </c>
      <c r="P5034" t="s">
        <v>54</v>
      </c>
      <c r="Q5034" t="s">
        <v>41</v>
      </c>
      <c r="R5034" t="s">
        <v>33</v>
      </c>
      <c r="S5034" t="s">
        <v>42</v>
      </c>
      <c r="T5034" t="s">
        <v>35</v>
      </c>
      <c r="U5034" s="1" t="s">
        <v>36</v>
      </c>
      <c r="V5034">
        <v>1</v>
      </c>
      <c r="W5034">
        <v>0</v>
      </c>
      <c r="X5034">
        <v>0</v>
      </c>
      <c r="Y5034">
        <v>0</v>
      </c>
      <c r="Z5034">
        <v>0</v>
      </c>
    </row>
    <row r="5035" spans="1:26" x14ac:dyDescent="0.25">
      <c r="A5035">
        <v>107125514</v>
      </c>
      <c r="B5035" t="s">
        <v>25</v>
      </c>
      <c r="C5035" t="s">
        <v>65</v>
      </c>
      <c r="D5035">
        <v>10000040</v>
      </c>
      <c r="E5035">
        <v>10000040</v>
      </c>
      <c r="F5035">
        <v>21.321999999999999</v>
      </c>
      <c r="G5035">
        <v>40005220</v>
      </c>
      <c r="H5035">
        <v>0.41</v>
      </c>
      <c r="I5035">
        <v>2022</v>
      </c>
      <c r="J5035" t="s">
        <v>170</v>
      </c>
      <c r="K5035" t="s">
        <v>53</v>
      </c>
      <c r="L5035" s="127">
        <v>0.56319444444444444</v>
      </c>
      <c r="M5035" t="s">
        <v>28</v>
      </c>
      <c r="N5035" t="s">
        <v>49</v>
      </c>
      <c r="O5035" t="s">
        <v>30</v>
      </c>
      <c r="P5035" t="s">
        <v>31</v>
      </c>
      <c r="Q5035" t="s">
        <v>32</v>
      </c>
      <c r="R5035" t="s">
        <v>33</v>
      </c>
      <c r="S5035" t="s">
        <v>42</v>
      </c>
      <c r="T5035" t="s">
        <v>35</v>
      </c>
      <c r="U5035" s="1" t="s">
        <v>43</v>
      </c>
      <c r="V5035">
        <v>2</v>
      </c>
      <c r="W5035">
        <v>0</v>
      </c>
      <c r="X5035">
        <v>0</v>
      </c>
      <c r="Y5035">
        <v>0</v>
      </c>
      <c r="Z5035">
        <v>1</v>
      </c>
    </row>
    <row r="5036" spans="1:26" x14ac:dyDescent="0.25">
      <c r="A5036">
        <v>107125520</v>
      </c>
      <c r="B5036" t="s">
        <v>104</v>
      </c>
      <c r="C5036" t="s">
        <v>65</v>
      </c>
      <c r="D5036">
        <v>10000026</v>
      </c>
      <c r="E5036">
        <v>10000026</v>
      </c>
      <c r="F5036">
        <v>999.99900000000002</v>
      </c>
      <c r="G5036">
        <v>20000025</v>
      </c>
      <c r="H5036">
        <v>1.23</v>
      </c>
      <c r="I5036">
        <v>2022</v>
      </c>
      <c r="J5036" t="s">
        <v>170</v>
      </c>
      <c r="K5036" t="s">
        <v>55</v>
      </c>
      <c r="L5036" s="127">
        <v>0.71458333333333324</v>
      </c>
      <c r="M5036" t="s">
        <v>28</v>
      </c>
      <c r="N5036" t="s">
        <v>49</v>
      </c>
      <c r="O5036" t="s">
        <v>30</v>
      </c>
      <c r="P5036" t="s">
        <v>31</v>
      </c>
      <c r="Q5036" t="s">
        <v>41</v>
      </c>
      <c r="R5036" t="s">
        <v>33</v>
      </c>
      <c r="S5036" t="s">
        <v>42</v>
      </c>
      <c r="T5036" t="s">
        <v>35</v>
      </c>
      <c r="U5036" s="1" t="s">
        <v>36</v>
      </c>
      <c r="V5036">
        <v>9</v>
      </c>
      <c r="W5036">
        <v>0</v>
      </c>
      <c r="X5036">
        <v>0</v>
      </c>
      <c r="Y5036">
        <v>0</v>
      </c>
      <c r="Z5036">
        <v>0</v>
      </c>
    </row>
    <row r="5037" spans="1:26" x14ac:dyDescent="0.25">
      <c r="A5037">
        <v>107125538</v>
      </c>
      <c r="B5037" t="s">
        <v>236</v>
      </c>
      <c r="C5037" t="s">
        <v>122</v>
      </c>
      <c r="D5037">
        <v>40001227</v>
      </c>
      <c r="E5037">
        <v>40001227</v>
      </c>
      <c r="F5037">
        <v>3.4809999999999999</v>
      </c>
      <c r="G5037">
        <v>40001217</v>
      </c>
      <c r="H5037">
        <v>0.35</v>
      </c>
      <c r="I5037">
        <v>2022</v>
      </c>
      <c r="J5037" t="s">
        <v>170</v>
      </c>
      <c r="K5037" t="s">
        <v>53</v>
      </c>
      <c r="L5037" s="127">
        <v>0.70833333333333337</v>
      </c>
      <c r="M5037" t="s">
        <v>40</v>
      </c>
      <c r="N5037" t="s">
        <v>29</v>
      </c>
      <c r="O5037" t="s">
        <v>30</v>
      </c>
      <c r="P5037" t="s">
        <v>54</v>
      </c>
      <c r="Q5037" t="s">
        <v>41</v>
      </c>
      <c r="R5037" t="s">
        <v>33</v>
      </c>
      <c r="S5037" t="s">
        <v>42</v>
      </c>
      <c r="T5037" t="s">
        <v>35</v>
      </c>
      <c r="U5037" s="1" t="s">
        <v>85</v>
      </c>
      <c r="V5037">
        <v>1</v>
      </c>
      <c r="W5037">
        <v>0</v>
      </c>
      <c r="X5037">
        <v>1</v>
      </c>
      <c r="Y5037">
        <v>0</v>
      </c>
      <c r="Z5037">
        <v>0</v>
      </c>
    </row>
    <row r="5038" spans="1:26" x14ac:dyDescent="0.25">
      <c r="A5038">
        <v>107125549</v>
      </c>
      <c r="B5038" t="s">
        <v>81</v>
      </c>
      <c r="C5038" t="s">
        <v>65</v>
      </c>
      <c r="D5038">
        <v>10000077</v>
      </c>
      <c r="E5038">
        <v>10000077</v>
      </c>
      <c r="F5038">
        <v>10.294</v>
      </c>
      <c r="G5038">
        <v>50006151</v>
      </c>
      <c r="H5038">
        <v>3</v>
      </c>
      <c r="I5038">
        <v>2022</v>
      </c>
      <c r="J5038" t="s">
        <v>170</v>
      </c>
      <c r="K5038" t="s">
        <v>39</v>
      </c>
      <c r="L5038" s="127">
        <v>4.1666666666666666E-3</v>
      </c>
      <c r="M5038" t="s">
        <v>28</v>
      </c>
      <c r="N5038" t="s">
        <v>49</v>
      </c>
      <c r="O5038" t="s">
        <v>30</v>
      </c>
      <c r="P5038" t="s">
        <v>68</v>
      </c>
      <c r="Q5038" t="s">
        <v>41</v>
      </c>
      <c r="R5038" t="s">
        <v>33</v>
      </c>
      <c r="S5038" t="s">
        <v>42</v>
      </c>
      <c r="T5038" t="s">
        <v>35</v>
      </c>
      <c r="U5038" s="1" t="s">
        <v>36</v>
      </c>
      <c r="V5038">
        <v>1</v>
      </c>
      <c r="W5038">
        <v>0</v>
      </c>
      <c r="X5038">
        <v>0</v>
      </c>
      <c r="Y5038">
        <v>0</v>
      </c>
      <c r="Z5038">
        <v>0</v>
      </c>
    </row>
    <row r="5039" spans="1:26" x14ac:dyDescent="0.25">
      <c r="A5039">
        <v>107125572</v>
      </c>
      <c r="B5039" t="s">
        <v>236</v>
      </c>
      <c r="C5039" t="s">
        <v>122</v>
      </c>
      <c r="D5039">
        <v>40001227</v>
      </c>
      <c r="E5039">
        <v>40001227</v>
      </c>
      <c r="F5039">
        <v>3.581</v>
      </c>
      <c r="G5039">
        <v>40001517</v>
      </c>
      <c r="H5039">
        <v>1.9E-2</v>
      </c>
      <c r="I5039">
        <v>2022</v>
      </c>
      <c r="J5039" t="s">
        <v>170</v>
      </c>
      <c r="K5039" t="s">
        <v>53</v>
      </c>
      <c r="L5039" s="127">
        <v>0.56111111111111112</v>
      </c>
      <c r="M5039" t="s">
        <v>40</v>
      </c>
      <c r="N5039" t="s">
        <v>29</v>
      </c>
      <c r="O5039" t="s">
        <v>30</v>
      </c>
      <c r="P5039" t="s">
        <v>31</v>
      </c>
      <c r="Q5039" t="s">
        <v>41</v>
      </c>
      <c r="R5039" t="s">
        <v>61</v>
      </c>
      <c r="S5039" t="s">
        <v>42</v>
      </c>
      <c r="T5039" t="s">
        <v>35</v>
      </c>
      <c r="U5039" s="1" t="s">
        <v>36</v>
      </c>
      <c r="V5039">
        <v>1</v>
      </c>
      <c r="W5039">
        <v>0</v>
      </c>
      <c r="X5039">
        <v>0</v>
      </c>
      <c r="Y5039">
        <v>0</v>
      </c>
      <c r="Z5039">
        <v>0</v>
      </c>
    </row>
    <row r="5040" spans="1:26" x14ac:dyDescent="0.25">
      <c r="A5040">
        <v>107125591</v>
      </c>
      <c r="B5040" t="s">
        <v>104</v>
      </c>
      <c r="C5040" t="s">
        <v>122</v>
      </c>
      <c r="D5040">
        <v>40001511</v>
      </c>
      <c r="E5040">
        <v>40001511</v>
      </c>
      <c r="F5040">
        <v>0.12</v>
      </c>
      <c r="G5040">
        <v>20000025</v>
      </c>
      <c r="H5040">
        <v>0.9</v>
      </c>
      <c r="I5040">
        <v>2022</v>
      </c>
      <c r="J5040" t="s">
        <v>170</v>
      </c>
      <c r="K5040" t="s">
        <v>48</v>
      </c>
      <c r="L5040" s="127">
        <v>0.9145833333333333</v>
      </c>
      <c r="M5040" t="s">
        <v>28</v>
      </c>
      <c r="N5040" t="s">
        <v>49</v>
      </c>
      <c r="O5040" t="s">
        <v>30</v>
      </c>
      <c r="P5040" t="s">
        <v>31</v>
      </c>
      <c r="Q5040" t="s">
        <v>41</v>
      </c>
      <c r="R5040" t="s">
        <v>33</v>
      </c>
      <c r="S5040" t="s">
        <v>42</v>
      </c>
      <c r="T5040" t="s">
        <v>57</v>
      </c>
      <c r="U5040" s="1" t="s">
        <v>36</v>
      </c>
      <c r="V5040">
        <v>2</v>
      </c>
      <c r="W5040">
        <v>0</v>
      </c>
      <c r="X5040">
        <v>0</v>
      </c>
      <c r="Y5040">
        <v>0</v>
      </c>
      <c r="Z5040">
        <v>0</v>
      </c>
    </row>
    <row r="5041" spans="1:26" x14ac:dyDescent="0.25">
      <c r="A5041">
        <v>107125616</v>
      </c>
      <c r="B5041" t="s">
        <v>114</v>
      </c>
      <c r="C5041" t="s">
        <v>67</v>
      </c>
      <c r="D5041">
        <v>30000070</v>
      </c>
      <c r="E5041">
        <v>30000070</v>
      </c>
      <c r="F5041">
        <v>999.99900000000002</v>
      </c>
      <c r="G5041">
        <v>50029816</v>
      </c>
      <c r="H5041">
        <v>0.25</v>
      </c>
      <c r="I5041">
        <v>2022</v>
      </c>
      <c r="J5041" t="s">
        <v>170</v>
      </c>
      <c r="K5041" t="s">
        <v>55</v>
      </c>
      <c r="L5041" s="127">
        <v>0.29444444444444445</v>
      </c>
      <c r="M5041" t="s">
        <v>28</v>
      </c>
      <c r="N5041" t="s">
        <v>49</v>
      </c>
      <c r="O5041" t="s">
        <v>30</v>
      </c>
      <c r="P5041" t="s">
        <v>68</v>
      </c>
      <c r="Q5041" t="s">
        <v>41</v>
      </c>
      <c r="R5041" t="s">
        <v>33</v>
      </c>
      <c r="S5041" t="s">
        <v>42</v>
      </c>
      <c r="T5041" t="s">
        <v>74</v>
      </c>
      <c r="U5041" s="1" t="s">
        <v>36</v>
      </c>
      <c r="V5041">
        <v>2</v>
      </c>
      <c r="W5041">
        <v>0</v>
      </c>
      <c r="X5041">
        <v>0</v>
      </c>
      <c r="Y5041">
        <v>0</v>
      </c>
      <c r="Z5041">
        <v>0</v>
      </c>
    </row>
    <row r="5042" spans="1:26" x14ac:dyDescent="0.25">
      <c r="A5042">
        <v>107125702</v>
      </c>
      <c r="B5042" t="s">
        <v>98</v>
      </c>
      <c r="C5042" t="s">
        <v>45</v>
      </c>
      <c r="D5042">
        <v>50013210</v>
      </c>
      <c r="E5042">
        <v>50013210</v>
      </c>
      <c r="F5042">
        <v>999.99900000000002</v>
      </c>
      <c r="G5042">
        <v>30000018</v>
      </c>
      <c r="H5042">
        <v>0</v>
      </c>
      <c r="I5042">
        <v>2022</v>
      </c>
      <c r="J5042" t="s">
        <v>170</v>
      </c>
      <c r="K5042" t="s">
        <v>55</v>
      </c>
      <c r="L5042" s="127">
        <v>0.56736111111111109</v>
      </c>
      <c r="M5042" t="s">
        <v>28</v>
      </c>
      <c r="N5042" t="s">
        <v>49</v>
      </c>
      <c r="O5042" t="s">
        <v>30</v>
      </c>
      <c r="P5042" t="s">
        <v>31</v>
      </c>
      <c r="Q5042" t="s">
        <v>41</v>
      </c>
      <c r="R5042" t="s">
        <v>33</v>
      </c>
      <c r="S5042" t="s">
        <v>42</v>
      </c>
      <c r="T5042" t="s">
        <v>35</v>
      </c>
      <c r="U5042" s="1" t="s">
        <v>36</v>
      </c>
      <c r="V5042">
        <v>5</v>
      </c>
      <c r="W5042">
        <v>0</v>
      </c>
      <c r="X5042">
        <v>0</v>
      </c>
      <c r="Y5042">
        <v>0</v>
      </c>
      <c r="Z5042">
        <v>0</v>
      </c>
    </row>
    <row r="5043" spans="1:26" x14ac:dyDescent="0.25">
      <c r="A5043">
        <v>107125706</v>
      </c>
      <c r="B5043" t="s">
        <v>138</v>
      </c>
      <c r="C5043" t="s">
        <v>45</v>
      </c>
      <c r="D5043">
        <v>50017381</v>
      </c>
      <c r="E5043">
        <v>40001149</v>
      </c>
      <c r="F5043">
        <v>2.5960000000000001</v>
      </c>
      <c r="G5043">
        <v>50014082</v>
      </c>
      <c r="H5043">
        <v>2.8000000000000001E-2</v>
      </c>
      <c r="I5043">
        <v>2022</v>
      </c>
      <c r="J5043" t="s">
        <v>170</v>
      </c>
      <c r="K5043" t="s">
        <v>48</v>
      </c>
      <c r="L5043" s="127">
        <v>0.76388888888888884</v>
      </c>
      <c r="M5043" t="s">
        <v>51</v>
      </c>
      <c r="N5043" t="s">
        <v>49</v>
      </c>
      <c r="O5043" t="s">
        <v>30</v>
      </c>
      <c r="P5043" t="s">
        <v>54</v>
      </c>
      <c r="Q5043" t="s">
        <v>41</v>
      </c>
      <c r="R5043" t="s">
        <v>33</v>
      </c>
      <c r="S5043" t="s">
        <v>42</v>
      </c>
      <c r="T5043" t="s">
        <v>52</v>
      </c>
      <c r="U5043" s="1" t="s">
        <v>36</v>
      </c>
      <c r="V5043">
        <v>3</v>
      </c>
      <c r="W5043">
        <v>0</v>
      </c>
      <c r="X5043">
        <v>0</v>
      </c>
      <c r="Y5043">
        <v>0</v>
      </c>
      <c r="Z5043">
        <v>0</v>
      </c>
    </row>
    <row r="5044" spans="1:26" x14ac:dyDescent="0.25">
      <c r="A5044">
        <v>107125770</v>
      </c>
      <c r="B5044" t="s">
        <v>81</v>
      </c>
      <c r="C5044" t="s">
        <v>45</v>
      </c>
      <c r="D5044">
        <v>50031062</v>
      </c>
      <c r="E5044">
        <v>30000049</v>
      </c>
      <c r="F5044">
        <v>7.16</v>
      </c>
      <c r="G5044">
        <v>50027141</v>
      </c>
      <c r="H5044">
        <v>0</v>
      </c>
      <c r="I5044">
        <v>2022</v>
      </c>
      <c r="J5044" t="s">
        <v>170</v>
      </c>
      <c r="K5044" t="s">
        <v>55</v>
      </c>
      <c r="L5044" s="127">
        <v>0.3034722222222222</v>
      </c>
      <c r="M5044" t="s">
        <v>77</v>
      </c>
      <c r="N5044" t="s">
        <v>49</v>
      </c>
      <c r="O5044" t="s">
        <v>30</v>
      </c>
      <c r="P5044" t="s">
        <v>31</v>
      </c>
      <c r="Q5044" t="s">
        <v>41</v>
      </c>
      <c r="R5044" t="s">
        <v>61</v>
      </c>
      <c r="S5044" t="s">
        <v>42</v>
      </c>
      <c r="T5044" t="s">
        <v>35</v>
      </c>
      <c r="U5044" s="1" t="s">
        <v>36</v>
      </c>
      <c r="V5044">
        <v>2</v>
      </c>
      <c r="W5044">
        <v>0</v>
      </c>
      <c r="X5044">
        <v>0</v>
      </c>
      <c r="Y5044">
        <v>0</v>
      </c>
      <c r="Z5044">
        <v>0</v>
      </c>
    </row>
    <row r="5045" spans="1:26" x14ac:dyDescent="0.25">
      <c r="A5045">
        <v>107125798</v>
      </c>
      <c r="B5045" t="s">
        <v>86</v>
      </c>
      <c r="C5045" t="s">
        <v>38</v>
      </c>
      <c r="D5045">
        <v>20000025</v>
      </c>
      <c r="E5045">
        <v>20000025</v>
      </c>
      <c r="F5045">
        <v>999.99900000000002</v>
      </c>
      <c r="H5045">
        <v>0</v>
      </c>
      <c r="I5045">
        <v>2022</v>
      </c>
      <c r="J5045" t="s">
        <v>170</v>
      </c>
      <c r="K5045" t="s">
        <v>48</v>
      </c>
      <c r="L5045" s="127">
        <v>0.44444444444444442</v>
      </c>
      <c r="M5045" t="s">
        <v>51</v>
      </c>
      <c r="N5045" t="s">
        <v>49</v>
      </c>
      <c r="O5045" t="s">
        <v>30</v>
      </c>
      <c r="P5045" t="s">
        <v>68</v>
      </c>
      <c r="Q5045" t="s">
        <v>41</v>
      </c>
      <c r="R5045" t="s">
        <v>33</v>
      </c>
      <c r="S5045" t="s">
        <v>42</v>
      </c>
      <c r="T5045" t="s">
        <v>35</v>
      </c>
      <c r="U5045" s="1" t="s">
        <v>36</v>
      </c>
      <c r="V5045">
        <v>2</v>
      </c>
      <c r="W5045">
        <v>0</v>
      </c>
      <c r="X5045">
        <v>0</v>
      </c>
      <c r="Y5045">
        <v>0</v>
      </c>
      <c r="Z5045">
        <v>0</v>
      </c>
    </row>
    <row r="5046" spans="1:26" x14ac:dyDescent="0.25">
      <c r="A5046">
        <v>107125898</v>
      </c>
      <c r="B5046" t="s">
        <v>44</v>
      </c>
      <c r="C5046" t="s">
        <v>45</v>
      </c>
      <c r="D5046">
        <v>50000545</v>
      </c>
      <c r="E5046">
        <v>30000055</v>
      </c>
      <c r="F5046">
        <v>8.2430000000000003</v>
      </c>
      <c r="G5046">
        <v>50011441</v>
      </c>
      <c r="H5046">
        <v>0</v>
      </c>
      <c r="I5046">
        <v>2022</v>
      </c>
      <c r="J5046" t="s">
        <v>170</v>
      </c>
      <c r="K5046" t="s">
        <v>55</v>
      </c>
      <c r="L5046" s="127">
        <v>0.64652777777777781</v>
      </c>
      <c r="M5046" t="s">
        <v>28</v>
      </c>
      <c r="N5046" t="s">
        <v>29</v>
      </c>
      <c r="O5046" t="s">
        <v>30</v>
      </c>
      <c r="P5046" t="s">
        <v>54</v>
      </c>
      <c r="Q5046" t="s">
        <v>32</v>
      </c>
      <c r="R5046" t="s">
        <v>61</v>
      </c>
      <c r="S5046" t="s">
        <v>42</v>
      </c>
      <c r="T5046" t="s">
        <v>35</v>
      </c>
      <c r="U5046" s="1" t="s">
        <v>36</v>
      </c>
      <c r="V5046">
        <v>3</v>
      </c>
      <c r="W5046">
        <v>0</v>
      </c>
      <c r="X5046">
        <v>0</v>
      </c>
      <c r="Y5046">
        <v>0</v>
      </c>
      <c r="Z5046">
        <v>0</v>
      </c>
    </row>
    <row r="5047" spans="1:26" x14ac:dyDescent="0.25">
      <c r="A5047">
        <v>107126060</v>
      </c>
      <c r="B5047" t="s">
        <v>114</v>
      </c>
      <c r="C5047" t="s">
        <v>67</v>
      </c>
      <c r="D5047">
        <v>30000042</v>
      </c>
      <c r="E5047">
        <v>30000042</v>
      </c>
      <c r="F5047">
        <v>15.695</v>
      </c>
      <c r="G5047">
        <v>40001704</v>
      </c>
      <c r="H5047">
        <v>0.1</v>
      </c>
      <c r="I5047">
        <v>2022</v>
      </c>
      <c r="J5047" t="s">
        <v>170</v>
      </c>
      <c r="K5047" t="s">
        <v>48</v>
      </c>
      <c r="L5047" s="127">
        <v>0.35486111111111113</v>
      </c>
      <c r="M5047" t="s">
        <v>28</v>
      </c>
      <c r="N5047" t="s">
        <v>49</v>
      </c>
      <c r="O5047" t="s">
        <v>30</v>
      </c>
      <c r="P5047" t="s">
        <v>31</v>
      </c>
      <c r="Q5047" t="s">
        <v>41</v>
      </c>
      <c r="R5047" t="s">
        <v>33</v>
      </c>
      <c r="S5047" t="s">
        <v>42</v>
      </c>
      <c r="T5047" t="s">
        <v>35</v>
      </c>
      <c r="U5047" s="1" t="s">
        <v>36</v>
      </c>
      <c r="V5047">
        <v>3</v>
      </c>
      <c r="W5047">
        <v>0</v>
      </c>
      <c r="X5047">
        <v>0</v>
      </c>
      <c r="Y5047">
        <v>0</v>
      </c>
      <c r="Z5047">
        <v>0</v>
      </c>
    </row>
    <row r="5048" spans="1:26" x14ac:dyDescent="0.25">
      <c r="A5048">
        <v>107126073</v>
      </c>
      <c r="B5048" t="s">
        <v>86</v>
      </c>
      <c r="C5048" t="s">
        <v>65</v>
      </c>
      <c r="D5048">
        <v>10000026</v>
      </c>
      <c r="E5048">
        <v>10000026</v>
      </c>
      <c r="F5048">
        <v>22.262</v>
      </c>
      <c r="G5048">
        <v>200340</v>
      </c>
      <c r="H5048">
        <v>0.5</v>
      </c>
      <c r="I5048">
        <v>2022</v>
      </c>
      <c r="J5048" t="s">
        <v>170</v>
      </c>
      <c r="K5048" t="s">
        <v>53</v>
      </c>
      <c r="L5048" s="127">
        <v>0.69097222222222221</v>
      </c>
      <c r="M5048" t="s">
        <v>28</v>
      </c>
      <c r="N5048" t="s">
        <v>49</v>
      </c>
      <c r="O5048" t="s">
        <v>30</v>
      </c>
      <c r="P5048" t="s">
        <v>54</v>
      </c>
      <c r="Q5048" t="s">
        <v>41</v>
      </c>
      <c r="R5048" t="s">
        <v>33</v>
      </c>
      <c r="S5048" t="s">
        <v>42</v>
      </c>
      <c r="T5048" t="s">
        <v>35</v>
      </c>
      <c r="U5048" s="1" t="s">
        <v>43</v>
      </c>
      <c r="V5048">
        <v>2</v>
      </c>
      <c r="W5048">
        <v>0</v>
      </c>
      <c r="X5048">
        <v>0</v>
      </c>
      <c r="Y5048">
        <v>0</v>
      </c>
      <c r="Z5048">
        <v>1</v>
      </c>
    </row>
    <row r="5049" spans="1:26" x14ac:dyDescent="0.25">
      <c r="A5049">
        <v>107126079</v>
      </c>
      <c r="B5049" t="s">
        <v>81</v>
      </c>
      <c r="C5049" t="s">
        <v>65</v>
      </c>
      <c r="D5049">
        <v>10000485</v>
      </c>
      <c r="E5049">
        <v>10800485</v>
      </c>
      <c r="F5049">
        <v>33.506</v>
      </c>
      <c r="G5049">
        <v>50028612</v>
      </c>
      <c r="H5049">
        <v>0.9</v>
      </c>
      <c r="I5049">
        <v>2022</v>
      </c>
      <c r="J5049" t="s">
        <v>170</v>
      </c>
      <c r="K5049" t="s">
        <v>55</v>
      </c>
      <c r="L5049" s="127">
        <v>8.6805555555555566E-2</v>
      </c>
      <c r="M5049" t="s">
        <v>28</v>
      </c>
      <c r="N5049" t="s">
        <v>49</v>
      </c>
      <c r="O5049" t="s">
        <v>30</v>
      </c>
      <c r="P5049" t="s">
        <v>31</v>
      </c>
      <c r="Q5049" t="s">
        <v>41</v>
      </c>
      <c r="R5049" t="s">
        <v>76</v>
      </c>
      <c r="S5049" t="s">
        <v>42</v>
      </c>
      <c r="T5049" t="s">
        <v>57</v>
      </c>
      <c r="U5049" s="1" t="s">
        <v>116</v>
      </c>
      <c r="V5049">
        <v>0</v>
      </c>
      <c r="W5049">
        <v>0</v>
      </c>
      <c r="X5049">
        <v>0</v>
      </c>
      <c r="Y5049">
        <v>0</v>
      </c>
      <c r="Z5049">
        <v>0</v>
      </c>
    </row>
    <row r="5050" spans="1:26" x14ac:dyDescent="0.25">
      <c r="A5050">
        <v>107126101</v>
      </c>
      <c r="B5050" t="s">
        <v>104</v>
      </c>
      <c r="C5050" t="s">
        <v>65</v>
      </c>
      <c r="D5050">
        <v>10000026</v>
      </c>
      <c r="E5050">
        <v>10000026</v>
      </c>
      <c r="F5050">
        <v>8.5169999999999995</v>
      </c>
      <c r="G5050">
        <v>20000064</v>
      </c>
      <c r="H5050">
        <v>0.5</v>
      </c>
      <c r="I5050">
        <v>2022</v>
      </c>
      <c r="J5050" t="s">
        <v>170</v>
      </c>
      <c r="K5050" t="s">
        <v>48</v>
      </c>
      <c r="L5050" s="127">
        <v>0.89513888888888893</v>
      </c>
      <c r="M5050" t="s">
        <v>28</v>
      </c>
      <c r="N5050" t="s">
        <v>49</v>
      </c>
      <c r="O5050" t="s">
        <v>30</v>
      </c>
      <c r="P5050" t="s">
        <v>31</v>
      </c>
      <c r="Q5050" t="s">
        <v>41</v>
      </c>
      <c r="R5050" t="s">
        <v>33</v>
      </c>
      <c r="S5050" t="s">
        <v>42</v>
      </c>
      <c r="T5050" t="s">
        <v>57</v>
      </c>
      <c r="U5050" s="1" t="s">
        <v>36</v>
      </c>
      <c r="V5050">
        <v>2</v>
      </c>
      <c r="W5050">
        <v>0</v>
      </c>
      <c r="X5050">
        <v>0</v>
      </c>
      <c r="Y5050">
        <v>0</v>
      </c>
      <c r="Z5050">
        <v>0</v>
      </c>
    </row>
    <row r="5051" spans="1:26" x14ac:dyDescent="0.25">
      <c r="A5051">
        <v>107126132</v>
      </c>
      <c r="B5051" t="s">
        <v>114</v>
      </c>
      <c r="C5051" t="s">
        <v>38</v>
      </c>
      <c r="D5051">
        <v>20000070</v>
      </c>
      <c r="E5051">
        <v>20000070</v>
      </c>
      <c r="F5051">
        <v>9.8079999999999998</v>
      </c>
      <c r="G5051">
        <v>40002565</v>
      </c>
      <c r="H5051">
        <v>0.2</v>
      </c>
      <c r="I5051">
        <v>2022</v>
      </c>
      <c r="J5051" t="s">
        <v>170</v>
      </c>
      <c r="K5051" t="s">
        <v>60</v>
      </c>
      <c r="L5051" s="127">
        <v>0.7729166666666667</v>
      </c>
      <c r="M5051" t="s">
        <v>28</v>
      </c>
      <c r="N5051" t="s">
        <v>29</v>
      </c>
      <c r="O5051" t="s">
        <v>30</v>
      </c>
      <c r="P5051" t="s">
        <v>31</v>
      </c>
      <c r="Q5051" t="s">
        <v>41</v>
      </c>
      <c r="R5051" t="s">
        <v>33</v>
      </c>
      <c r="S5051" t="s">
        <v>42</v>
      </c>
      <c r="T5051" t="s">
        <v>57</v>
      </c>
      <c r="U5051" s="1" t="s">
        <v>36</v>
      </c>
      <c r="V5051">
        <v>2</v>
      </c>
      <c r="W5051">
        <v>0</v>
      </c>
      <c r="X5051">
        <v>0</v>
      </c>
      <c r="Y5051">
        <v>0</v>
      </c>
      <c r="Z5051">
        <v>0</v>
      </c>
    </row>
    <row r="5052" spans="1:26" x14ac:dyDescent="0.25">
      <c r="A5052">
        <v>107126136</v>
      </c>
      <c r="B5052" t="s">
        <v>106</v>
      </c>
      <c r="C5052" t="s">
        <v>65</v>
      </c>
      <c r="D5052">
        <v>10000095</v>
      </c>
      <c r="E5052">
        <v>10000095</v>
      </c>
      <c r="F5052">
        <v>0.309</v>
      </c>
      <c r="G5052">
        <v>200390</v>
      </c>
      <c r="H5052">
        <v>0.1</v>
      </c>
      <c r="I5052">
        <v>2022</v>
      </c>
      <c r="J5052" t="s">
        <v>170</v>
      </c>
      <c r="K5052" t="s">
        <v>55</v>
      </c>
      <c r="L5052" s="127">
        <v>0.27013888888888887</v>
      </c>
      <c r="M5052" t="s">
        <v>28</v>
      </c>
      <c r="N5052" t="s">
        <v>29</v>
      </c>
      <c r="O5052" t="s">
        <v>30</v>
      </c>
      <c r="P5052" t="s">
        <v>31</v>
      </c>
      <c r="Q5052" t="s">
        <v>41</v>
      </c>
      <c r="R5052" t="s">
        <v>33</v>
      </c>
      <c r="S5052" t="s">
        <v>42</v>
      </c>
      <c r="T5052" t="s">
        <v>57</v>
      </c>
      <c r="U5052" s="1" t="s">
        <v>36</v>
      </c>
      <c r="V5052">
        <v>2</v>
      </c>
      <c r="W5052">
        <v>0</v>
      </c>
      <c r="X5052">
        <v>0</v>
      </c>
      <c r="Y5052">
        <v>0</v>
      </c>
      <c r="Z5052">
        <v>0</v>
      </c>
    </row>
    <row r="5053" spans="1:26" x14ac:dyDescent="0.25">
      <c r="A5053">
        <v>107126143</v>
      </c>
      <c r="B5053" t="s">
        <v>101</v>
      </c>
      <c r="C5053" t="s">
        <v>67</v>
      </c>
      <c r="D5053">
        <v>30000024</v>
      </c>
      <c r="E5053">
        <v>30000024</v>
      </c>
      <c r="F5053">
        <v>20.324999999999999</v>
      </c>
      <c r="G5053">
        <v>40001731</v>
      </c>
      <c r="H5053">
        <v>0.1</v>
      </c>
      <c r="I5053">
        <v>2022</v>
      </c>
      <c r="J5053" t="s">
        <v>170</v>
      </c>
      <c r="K5053" t="s">
        <v>39</v>
      </c>
      <c r="L5053" s="127">
        <v>0.27361111111111108</v>
      </c>
      <c r="M5053" t="s">
        <v>28</v>
      </c>
      <c r="N5053" t="s">
        <v>29</v>
      </c>
      <c r="O5053" t="s">
        <v>30</v>
      </c>
      <c r="P5053" t="s">
        <v>31</v>
      </c>
      <c r="Q5053" t="s">
        <v>41</v>
      </c>
      <c r="R5053" t="s">
        <v>33</v>
      </c>
      <c r="S5053" t="s">
        <v>42</v>
      </c>
      <c r="T5053" t="s">
        <v>57</v>
      </c>
      <c r="U5053" s="1" t="s">
        <v>36</v>
      </c>
      <c r="V5053">
        <v>1</v>
      </c>
      <c r="W5053">
        <v>0</v>
      </c>
      <c r="X5053">
        <v>0</v>
      </c>
      <c r="Y5053">
        <v>0</v>
      </c>
      <c r="Z5053">
        <v>0</v>
      </c>
    </row>
    <row r="5054" spans="1:26" x14ac:dyDescent="0.25">
      <c r="A5054">
        <v>107126161</v>
      </c>
      <c r="B5054" t="s">
        <v>86</v>
      </c>
      <c r="C5054" t="s">
        <v>122</v>
      </c>
      <c r="D5054">
        <v>40001238</v>
      </c>
      <c r="E5054">
        <v>40001238</v>
      </c>
      <c r="F5054">
        <v>0.24099999999999999</v>
      </c>
      <c r="G5054">
        <v>40001224</v>
      </c>
      <c r="H5054">
        <v>3.1E-2</v>
      </c>
      <c r="I5054">
        <v>2022</v>
      </c>
      <c r="J5054" t="s">
        <v>170</v>
      </c>
      <c r="K5054" t="s">
        <v>48</v>
      </c>
      <c r="L5054" s="127">
        <v>0.50208333333333333</v>
      </c>
      <c r="M5054" t="s">
        <v>28</v>
      </c>
      <c r="N5054" t="s">
        <v>49</v>
      </c>
      <c r="O5054" t="s">
        <v>30</v>
      </c>
      <c r="P5054" t="s">
        <v>68</v>
      </c>
      <c r="Q5054" t="s">
        <v>41</v>
      </c>
      <c r="R5054" t="s">
        <v>33</v>
      </c>
      <c r="S5054" t="s">
        <v>42</v>
      </c>
      <c r="T5054" t="s">
        <v>35</v>
      </c>
      <c r="U5054" s="1" t="s">
        <v>36</v>
      </c>
      <c r="V5054">
        <v>1</v>
      </c>
      <c r="W5054">
        <v>0</v>
      </c>
      <c r="X5054">
        <v>0</v>
      </c>
      <c r="Y5054">
        <v>0</v>
      </c>
      <c r="Z5054">
        <v>0</v>
      </c>
    </row>
    <row r="5055" spans="1:26" x14ac:dyDescent="0.25">
      <c r="A5055">
        <v>107126282</v>
      </c>
      <c r="B5055" t="s">
        <v>104</v>
      </c>
      <c r="C5055" t="s">
        <v>38</v>
      </c>
      <c r="D5055">
        <v>20000025</v>
      </c>
      <c r="E5055">
        <v>20000025</v>
      </c>
      <c r="F5055">
        <v>999.99900000000002</v>
      </c>
      <c r="G5055">
        <v>10000026</v>
      </c>
      <c r="H5055">
        <v>0</v>
      </c>
      <c r="I5055">
        <v>2022</v>
      </c>
      <c r="J5055" t="s">
        <v>170</v>
      </c>
      <c r="K5055" t="s">
        <v>48</v>
      </c>
      <c r="L5055" s="127">
        <v>0.89722222222222225</v>
      </c>
      <c r="M5055" t="s">
        <v>28</v>
      </c>
      <c r="N5055" t="s">
        <v>49</v>
      </c>
      <c r="O5055" t="s">
        <v>30</v>
      </c>
      <c r="P5055" t="s">
        <v>31</v>
      </c>
      <c r="Q5055" t="s">
        <v>41</v>
      </c>
      <c r="R5055" t="s">
        <v>71</v>
      </c>
      <c r="S5055" t="s">
        <v>42</v>
      </c>
      <c r="T5055" t="s">
        <v>57</v>
      </c>
      <c r="U5055" s="1" t="s">
        <v>36</v>
      </c>
      <c r="V5055">
        <v>2</v>
      </c>
      <c r="W5055">
        <v>0</v>
      </c>
      <c r="X5055">
        <v>0</v>
      </c>
      <c r="Y5055">
        <v>0</v>
      </c>
      <c r="Z5055">
        <v>0</v>
      </c>
    </row>
    <row r="5056" spans="1:26" x14ac:dyDescent="0.25">
      <c r="A5056">
        <v>107126285</v>
      </c>
      <c r="B5056" t="s">
        <v>117</v>
      </c>
      <c r="C5056" t="s">
        <v>65</v>
      </c>
      <c r="D5056">
        <v>10000077</v>
      </c>
      <c r="E5056">
        <v>10000077</v>
      </c>
      <c r="F5056">
        <v>19.646999999999998</v>
      </c>
      <c r="G5056">
        <v>40002321</v>
      </c>
      <c r="H5056">
        <v>0</v>
      </c>
      <c r="I5056">
        <v>2022</v>
      </c>
      <c r="J5056" t="s">
        <v>170</v>
      </c>
      <c r="K5056" t="s">
        <v>48</v>
      </c>
      <c r="L5056" s="127">
        <v>0.4597222222222222</v>
      </c>
      <c r="M5056" t="s">
        <v>28</v>
      </c>
      <c r="N5056" t="s">
        <v>49</v>
      </c>
      <c r="O5056" t="s">
        <v>30</v>
      </c>
      <c r="P5056" t="s">
        <v>31</v>
      </c>
      <c r="Q5056" t="s">
        <v>41</v>
      </c>
      <c r="R5056" t="s">
        <v>84</v>
      </c>
      <c r="S5056" t="s">
        <v>42</v>
      </c>
      <c r="T5056" t="s">
        <v>35</v>
      </c>
      <c r="U5056" s="1" t="s">
        <v>43</v>
      </c>
      <c r="V5056">
        <v>4</v>
      </c>
      <c r="W5056">
        <v>0</v>
      </c>
      <c r="X5056">
        <v>0</v>
      </c>
      <c r="Y5056">
        <v>0</v>
      </c>
      <c r="Z5056">
        <v>1</v>
      </c>
    </row>
    <row r="5057" spans="1:26" x14ac:dyDescent="0.25">
      <c r="A5057">
        <v>107126301</v>
      </c>
      <c r="B5057" t="s">
        <v>149</v>
      </c>
      <c r="C5057" t="s">
        <v>38</v>
      </c>
      <c r="D5057">
        <v>20000701</v>
      </c>
      <c r="E5057">
        <v>20000701</v>
      </c>
      <c r="F5057">
        <v>22.855</v>
      </c>
      <c r="G5057">
        <v>40001709</v>
      </c>
      <c r="H5057">
        <v>0.1</v>
      </c>
      <c r="I5057">
        <v>2022</v>
      </c>
      <c r="J5057" t="s">
        <v>170</v>
      </c>
      <c r="K5057" t="s">
        <v>53</v>
      </c>
      <c r="L5057" s="127">
        <v>0.67569444444444438</v>
      </c>
      <c r="M5057" t="s">
        <v>28</v>
      </c>
      <c r="N5057" t="s">
        <v>49</v>
      </c>
      <c r="O5057" t="s">
        <v>30</v>
      </c>
      <c r="P5057" t="s">
        <v>54</v>
      </c>
      <c r="Q5057" t="s">
        <v>41</v>
      </c>
      <c r="R5057" t="s">
        <v>33</v>
      </c>
      <c r="S5057" t="s">
        <v>34</v>
      </c>
      <c r="T5057" t="s">
        <v>35</v>
      </c>
      <c r="U5057" s="1" t="s">
        <v>43</v>
      </c>
      <c r="V5057">
        <v>0</v>
      </c>
      <c r="W5057">
        <v>0</v>
      </c>
      <c r="X5057">
        <v>0</v>
      </c>
      <c r="Y5057">
        <v>0</v>
      </c>
      <c r="Z5057">
        <v>1</v>
      </c>
    </row>
    <row r="5058" spans="1:26" x14ac:dyDescent="0.25">
      <c r="A5058">
        <v>107126326</v>
      </c>
      <c r="B5058" t="s">
        <v>86</v>
      </c>
      <c r="C5058" t="s">
        <v>65</v>
      </c>
      <c r="D5058">
        <v>10000026</v>
      </c>
      <c r="E5058">
        <v>10000026</v>
      </c>
      <c r="F5058">
        <v>26.766999999999999</v>
      </c>
      <c r="G5058">
        <v>200385</v>
      </c>
      <c r="H5058">
        <v>0.5</v>
      </c>
      <c r="I5058">
        <v>2022</v>
      </c>
      <c r="J5058" t="s">
        <v>170</v>
      </c>
      <c r="K5058" t="s">
        <v>48</v>
      </c>
      <c r="L5058" s="127">
        <v>0.95208333333333339</v>
      </c>
      <c r="M5058" t="s">
        <v>28</v>
      </c>
      <c r="N5058" t="s">
        <v>49</v>
      </c>
      <c r="O5058" t="s">
        <v>30</v>
      </c>
      <c r="P5058" t="s">
        <v>31</v>
      </c>
      <c r="Q5058" t="s">
        <v>41</v>
      </c>
      <c r="R5058" t="s">
        <v>33</v>
      </c>
      <c r="S5058" t="s">
        <v>42</v>
      </c>
      <c r="T5058" t="s">
        <v>57</v>
      </c>
      <c r="U5058" s="1" t="s">
        <v>36</v>
      </c>
      <c r="V5058">
        <v>2</v>
      </c>
      <c r="W5058">
        <v>0</v>
      </c>
      <c r="X5058">
        <v>0</v>
      </c>
      <c r="Y5058">
        <v>0</v>
      </c>
      <c r="Z5058">
        <v>0</v>
      </c>
    </row>
    <row r="5059" spans="1:26" x14ac:dyDescent="0.25">
      <c r="A5059">
        <v>107126331</v>
      </c>
      <c r="B5059" t="s">
        <v>81</v>
      </c>
      <c r="C5059" t="s">
        <v>65</v>
      </c>
      <c r="D5059">
        <v>10000485</v>
      </c>
      <c r="E5059">
        <v>10800485</v>
      </c>
      <c r="F5059">
        <v>27.884</v>
      </c>
      <c r="G5059">
        <v>30000016</v>
      </c>
      <c r="H5059">
        <v>1.5</v>
      </c>
      <c r="I5059">
        <v>2022</v>
      </c>
      <c r="J5059" t="s">
        <v>170</v>
      </c>
      <c r="K5059" t="s">
        <v>55</v>
      </c>
      <c r="L5059" s="127">
        <v>0.92361111111111116</v>
      </c>
      <c r="M5059" t="s">
        <v>28</v>
      </c>
      <c r="N5059" t="s">
        <v>49</v>
      </c>
      <c r="O5059" t="s">
        <v>30</v>
      </c>
      <c r="P5059" t="s">
        <v>31</v>
      </c>
      <c r="Q5059" t="s">
        <v>41</v>
      </c>
      <c r="R5059" t="s">
        <v>75</v>
      </c>
      <c r="S5059" t="s">
        <v>42</v>
      </c>
      <c r="T5059" t="s">
        <v>57</v>
      </c>
      <c r="U5059" s="1" t="s">
        <v>36</v>
      </c>
      <c r="V5059">
        <v>1</v>
      </c>
      <c r="W5059">
        <v>0</v>
      </c>
      <c r="X5059">
        <v>0</v>
      </c>
      <c r="Y5059">
        <v>0</v>
      </c>
      <c r="Z5059">
        <v>0</v>
      </c>
    </row>
    <row r="5060" spans="1:26" x14ac:dyDescent="0.25">
      <c r="A5060">
        <v>107126334</v>
      </c>
      <c r="B5060" t="s">
        <v>114</v>
      </c>
      <c r="C5060" t="s">
        <v>65</v>
      </c>
      <c r="D5060">
        <v>10000040</v>
      </c>
      <c r="E5060">
        <v>10000040</v>
      </c>
      <c r="F5060">
        <v>2.1549999999999998</v>
      </c>
      <c r="G5060">
        <v>203120</v>
      </c>
      <c r="H5060">
        <v>0</v>
      </c>
      <c r="I5060">
        <v>2022</v>
      </c>
      <c r="J5060" t="s">
        <v>170</v>
      </c>
      <c r="K5060" t="s">
        <v>53</v>
      </c>
      <c r="L5060" s="127">
        <v>0.91180555555555554</v>
      </c>
      <c r="M5060" t="s">
        <v>28</v>
      </c>
      <c r="N5060" t="s">
        <v>49</v>
      </c>
      <c r="O5060" t="s">
        <v>30</v>
      </c>
      <c r="P5060" t="s">
        <v>31</v>
      </c>
      <c r="Q5060" t="s">
        <v>41</v>
      </c>
      <c r="R5060" t="s">
        <v>56</v>
      </c>
      <c r="S5060" t="s">
        <v>42</v>
      </c>
      <c r="T5060" t="s">
        <v>57</v>
      </c>
      <c r="U5060" s="1" t="s">
        <v>36</v>
      </c>
      <c r="V5060">
        <v>1</v>
      </c>
      <c r="W5060">
        <v>0</v>
      </c>
      <c r="X5060">
        <v>0</v>
      </c>
      <c r="Y5060">
        <v>0</v>
      </c>
      <c r="Z5060">
        <v>0</v>
      </c>
    </row>
    <row r="5061" spans="1:26" x14ac:dyDescent="0.25">
      <c r="A5061">
        <v>107126370</v>
      </c>
      <c r="B5061" t="s">
        <v>86</v>
      </c>
      <c r="C5061" t="s">
        <v>65</v>
      </c>
      <c r="D5061">
        <v>10000026</v>
      </c>
      <c r="E5061">
        <v>10000026</v>
      </c>
      <c r="F5061">
        <v>24.855</v>
      </c>
      <c r="G5061">
        <v>200370</v>
      </c>
      <c r="H5061">
        <v>0.1</v>
      </c>
      <c r="I5061">
        <v>2022</v>
      </c>
      <c r="J5061" t="s">
        <v>170</v>
      </c>
      <c r="K5061" t="s">
        <v>55</v>
      </c>
      <c r="L5061" s="127">
        <v>0.56180555555555556</v>
      </c>
      <c r="M5061" t="s">
        <v>28</v>
      </c>
      <c r="N5061" t="s">
        <v>49</v>
      </c>
      <c r="O5061" t="s">
        <v>30</v>
      </c>
      <c r="P5061" t="s">
        <v>31</v>
      </c>
      <c r="Q5061" t="s">
        <v>41</v>
      </c>
      <c r="R5061" t="s">
        <v>33</v>
      </c>
      <c r="S5061" t="s">
        <v>42</v>
      </c>
      <c r="T5061" t="s">
        <v>35</v>
      </c>
      <c r="U5061" s="1" t="s">
        <v>36</v>
      </c>
      <c r="V5061">
        <v>3</v>
      </c>
      <c r="W5061">
        <v>0</v>
      </c>
      <c r="X5061">
        <v>0</v>
      </c>
      <c r="Y5061">
        <v>0</v>
      </c>
      <c r="Z5061">
        <v>0</v>
      </c>
    </row>
    <row r="5062" spans="1:26" x14ac:dyDescent="0.25">
      <c r="A5062">
        <v>107126386</v>
      </c>
      <c r="B5062" t="s">
        <v>104</v>
      </c>
      <c r="C5062" t="s">
        <v>65</v>
      </c>
      <c r="D5062">
        <v>10000026</v>
      </c>
      <c r="E5062">
        <v>10000026</v>
      </c>
      <c r="F5062">
        <v>15.932</v>
      </c>
      <c r="G5062">
        <v>200560</v>
      </c>
      <c r="H5062">
        <v>0.4</v>
      </c>
      <c r="I5062">
        <v>2022</v>
      </c>
      <c r="J5062" t="s">
        <v>170</v>
      </c>
      <c r="K5062" t="s">
        <v>53</v>
      </c>
      <c r="L5062" s="127">
        <v>0.80347222222222225</v>
      </c>
      <c r="M5062" t="s">
        <v>28</v>
      </c>
      <c r="N5062" t="s">
        <v>49</v>
      </c>
      <c r="O5062" t="s">
        <v>30</v>
      </c>
      <c r="P5062" t="s">
        <v>31</v>
      </c>
      <c r="Q5062" t="s">
        <v>41</v>
      </c>
      <c r="R5062" t="s">
        <v>33</v>
      </c>
      <c r="S5062" t="s">
        <v>42</v>
      </c>
      <c r="T5062" t="s">
        <v>57</v>
      </c>
      <c r="U5062" s="1" t="s">
        <v>36</v>
      </c>
      <c r="V5062">
        <v>2</v>
      </c>
      <c r="W5062">
        <v>0</v>
      </c>
      <c r="X5062">
        <v>0</v>
      </c>
      <c r="Y5062">
        <v>0</v>
      </c>
      <c r="Z5062">
        <v>0</v>
      </c>
    </row>
    <row r="5063" spans="1:26" x14ac:dyDescent="0.25">
      <c r="A5063">
        <v>107126494</v>
      </c>
      <c r="B5063" t="s">
        <v>44</v>
      </c>
      <c r="C5063" t="s">
        <v>45</v>
      </c>
      <c r="D5063">
        <v>50018682</v>
      </c>
      <c r="E5063">
        <v>50018682</v>
      </c>
      <c r="F5063">
        <v>4.4329999999999998</v>
      </c>
      <c r="G5063">
        <v>50012792</v>
      </c>
      <c r="H5063">
        <v>0</v>
      </c>
      <c r="I5063">
        <v>2022</v>
      </c>
      <c r="J5063" t="s">
        <v>170</v>
      </c>
      <c r="K5063" t="s">
        <v>58</v>
      </c>
      <c r="L5063" s="127">
        <v>0.71319444444444446</v>
      </c>
      <c r="M5063" t="s">
        <v>92</v>
      </c>
      <c r="Q5063" t="s">
        <v>41</v>
      </c>
      <c r="R5063" t="s">
        <v>61</v>
      </c>
      <c r="S5063" t="s">
        <v>42</v>
      </c>
      <c r="T5063" t="s">
        <v>35</v>
      </c>
      <c r="U5063" s="1" t="s">
        <v>36</v>
      </c>
      <c r="V5063">
        <v>2</v>
      </c>
      <c r="W5063">
        <v>0</v>
      </c>
      <c r="X5063">
        <v>0</v>
      </c>
      <c r="Y5063">
        <v>0</v>
      </c>
      <c r="Z5063">
        <v>0</v>
      </c>
    </row>
    <row r="5064" spans="1:26" x14ac:dyDescent="0.25">
      <c r="A5064">
        <v>107126670</v>
      </c>
      <c r="B5064" t="s">
        <v>25</v>
      </c>
      <c r="C5064" t="s">
        <v>65</v>
      </c>
      <c r="D5064">
        <v>10000040</v>
      </c>
      <c r="E5064">
        <v>10000040</v>
      </c>
      <c r="F5064">
        <v>23.838000000000001</v>
      </c>
      <c r="G5064">
        <v>29000070</v>
      </c>
      <c r="H5064">
        <v>0.85</v>
      </c>
      <c r="I5064">
        <v>2022</v>
      </c>
      <c r="J5064" t="s">
        <v>170</v>
      </c>
      <c r="K5064" t="s">
        <v>58</v>
      </c>
      <c r="L5064" s="127">
        <v>0.92986111111111114</v>
      </c>
      <c r="M5064" t="s">
        <v>28</v>
      </c>
      <c r="N5064" t="s">
        <v>29</v>
      </c>
      <c r="O5064" t="s">
        <v>30</v>
      </c>
      <c r="P5064" t="s">
        <v>31</v>
      </c>
      <c r="Q5064" t="s">
        <v>41</v>
      </c>
      <c r="R5064" t="s">
        <v>33</v>
      </c>
      <c r="S5064" t="s">
        <v>42</v>
      </c>
      <c r="T5064" t="s">
        <v>57</v>
      </c>
      <c r="U5064" s="1" t="s">
        <v>36</v>
      </c>
      <c r="V5064">
        <v>3</v>
      </c>
      <c r="W5064">
        <v>0</v>
      </c>
      <c r="X5064">
        <v>0</v>
      </c>
      <c r="Y5064">
        <v>0</v>
      </c>
      <c r="Z5064">
        <v>0</v>
      </c>
    </row>
    <row r="5065" spans="1:26" x14ac:dyDescent="0.25">
      <c r="A5065">
        <v>107126712</v>
      </c>
      <c r="B5065" t="s">
        <v>86</v>
      </c>
      <c r="C5065" t="s">
        <v>65</v>
      </c>
      <c r="D5065">
        <v>10000026</v>
      </c>
      <c r="E5065">
        <v>10000026</v>
      </c>
      <c r="F5065">
        <v>24.855</v>
      </c>
      <c r="G5065">
        <v>200370</v>
      </c>
      <c r="H5065">
        <v>0.1</v>
      </c>
      <c r="I5065">
        <v>2022</v>
      </c>
      <c r="J5065" t="s">
        <v>170</v>
      </c>
      <c r="K5065" t="s">
        <v>55</v>
      </c>
      <c r="L5065" s="127">
        <v>0.68680555555555556</v>
      </c>
      <c r="M5065" t="s">
        <v>28</v>
      </c>
      <c r="N5065" t="s">
        <v>49</v>
      </c>
      <c r="O5065" t="s">
        <v>30</v>
      </c>
      <c r="P5065" t="s">
        <v>31</v>
      </c>
      <c r="Q5065" t="s">
        <v>41</v>
      </c>
      <c r="R5065" t="s">
        <v>33</v>
      </c>
      <c r="S5065" t="s">
        <v>42</v>
      </c>
      <c r="T5065" t="s">
        <v>35</v>
      </c>
      <c r="U5065" s="1" t="s">
        <v>43</v>
      </c>
      <c r="V5065">
        <v>3</v>
      </c>
      <c r="W5065">
        <v>0</v>
      </c>
      <c r="X5065">
        <v>0</v>
      </c>
      <c r="Y5065">
        <v>0</v>
      </c>
      <c r="Z5065">
        <v>1</v>
      </c>
    </row>
    <row r="5066" spans="1:26" x14ac:dyDescent="0.25">
      <c r="A5066">
        <v>107126746</v>
      </c>
      <c r="B5066" t="s">
        <v>125</v>
      </c>
      <c r="C5066" t="s">
        <v>65</v>
      </c>
      <c r="D5066">
        <v>10000073</v>
      </c>
      <c r="E5066">
        <v>10000073</v>
      </c>
      <c r="F5066">
        <v>10.884</v>
      </c>
      <c r="G5066">
        <v>30000073</v>
      </c>
      <c r="H5066">
        <v>0.3</v>
      </c>
      <c r="I5066">
        <v>2022</v>
      </c>
      <c r="J5066" t="s">
        <v>170</v>
      </c>
      <c r="K5066" t="s">
        <v>48</v>
      </c>
      <c r="L5066" s="127">
        <v>0.60347222222222219</v>
      </c>
      <c r="M5066" t="s">
        <v>28</v>
      </c>
      <c r="N5066" t="s">
        <v>29</v>
      </c>
      <c r="O5066" t="s">
        <v>30</v>
      </c>
      <c r="P5066" t="s">
        <v>54</v>
      </c>
      <c r="Q5066" t="s">
        <v>41</v>
      </c>
      <c r="R5066" t="s">
        <v>33</v>
      </c>
      <c r="S5066" t="s">
        <v>42</v>
      </c>
      <c r="T5066" t="s">
        <v>35</v>
      </c>
      <c r="U5066" s="1" t="s">
        <v>36</v>
      </c>
      <c r="V5066">
        <v>1</v>
      </c>
      <c r="W5066">
        <v>0</v>
      </c>
      <c r="X5066">
        <v>0</v>
      </c>
      <c r="Y5066">
        <v>0</v>
      </c>
      <c r="Z5066">
        <v>0</v>
      </c>
    </row>
    <row r="5067" spans="1:26" x14ac:dyDescent="0.25">
      <c r="A5067">
        <v>107126755</v>
      </c>
      <c r="B5067" t="s">
        <v>86</v>
      </c>
      <c r="C5067" t="s">
        <v>65</v>
      </c>
      <c r="D5067">
        <v>10000026</v>
      </c>
      <c r="E5067">
        <v>10000026</v>
      </c>
      <c r="F5067">
        <v>22.262</v>
      </c>
      <c r="G5067">
        <v>200340</v>
      </c>
      <c r="H5067">
        <v>0.5</v>
      </c>
      <c r="I5067">
        <v>2022</v>
      </c>
      <c r="J5067" t="s">
        <v>170</v>
      </c>
      <c r="K5067" t="s">
        <v>53</v>
      </c>
      <c r="L5067" s="127">
        <v>0.63611111111111118</v>
      </c>
      <c r="M5067" t="s">
        <v>28</v>
      </c>
      <c r="N5067" t="s">
        <v>49</v>
      </c>
      <c r="O5067" t="s">
        <v>30</v>
      </c>
      <c r="P5067" t="s">
        <v>54</v>
      </c>
      <c r="Q5067" t="s">
        <v>41</v>
      </c>
      <c r="R5067" t="s">
        <v>33</v>
      </c>
      <c r="S5067" t="s">
        <v>42</v>
      </c>
      <c r="T5067" t="s">
        <v>35</v>
      </c>
      <c r="U5067" s="1" t="s">
        <v>43</v>
      </c>
      <c r="V5067">
        <v>3</v>
      </c>
      <c r="W5067">
        <v>0</v>
      </c>
      <c r="X5067">
        <v>0</v>
      </c>
      <c r="Y5067">
        <v>0</v>
      </c>
      <c r="Z5067">
        <v>1</v>
      </c>
    </row>
    <row r="5068" spans="1:26" x14ac:dyDescent="0.25">
      <c r="A5068">
        <v>107127027</v>
      </c>
      <c r="B5068" t="s">
        <v>137</v>
      </c>
      <c r="C5068" t="s">
        <v>38</v>
      </c>
      <c r="D5068">
        <v>22000441</v>
      </c>
      <c r="E5068">
        <v>22000441</v>
      </c>
      <c r="F5068">
        <v>999.99900000000002</v>
      </c>
      <c r="G5068">
        <v>22000441</v>
      </c>
      <c r="H5068">
        <v>0</v>
      </c>
      <c r="I5068">
        <v>2022</v>
      </c>
      <c r="J5068" t="s">
        <v>170</v>
      </c>
      <c r="K5068" t="s">
        <v>55</v>
      </c>
      <c r="L5068" s="127">
        <v>0.45902777777777781</v>
      </c>
      <c r="M5068" t="s">
        <v>28</v>
      </c>
      <c r="N5068" t="s">
        <v>29</v>
      </c>
      <c r="O5068" t="s">
        <v>30</v>
      </c>
      <c r="P5068" t="s">
        <v>68</v>
      </c>
      <c r="Q5068" t="s">
        <v>41</v>
      </c>
      <c r="R5068" t="s">
        <v>33</v>
      </c>
      <c r="S5068" t="s">
        <v>42</v>
      </c>
      <c r="T5068" t="s">
        <v>35</v>
      </c>
      <c r="U5068" s="1" t="s">
        <v>36</v>
      </c>
      <c r="V5068">
        <v>2</v>
      </c>
      <c r="W5068">
        <v>0</v>
      </c>
      <c r="X5068">
        <v>0</v>
      </c>
      <c r="Y5068">
        <v>0</v>
      </c>
      <c r="Z5068">
        <v>0</v>
      </c>
    </row>
    <row r="5069" spans="1:26" x14ac:dyDescent="0.25">
      <c r="A5069">
        <v>107127120</v>
      </c>
      <c r="B5069" t="s">
        <v>81</v>
      </c>
      <c r="C5069" t="s">
        <v>45</v>
      </c>
      <c r="D5069">
        <v>50014855</v>
      </c>
      <c r="E5069">
        <v>50014855</v>
      </c>
      <c r="F5069">
        <v>7.0410000000000004</v>
      </c>
      <c r="G5069">
        <v>50032104</v>
      </c>
      <c r="H5069">
        <v>0</v>
      </c>
      <c r="I5069">
        <v>2022</v>
      </c>
      <c r="J5069" t="s">
        <v>170</v>
      </c>
      <c r="K5069" t="s">
        <v>60</v>
      </c>
      <c r="L5069" s="127">
        <v>0.60763888888888895</v>
      </c>
      <c r="M5069" t="s">
        <v>28</v>
      </c>
      <c r="N5069" t="s">
        <v>49</v>
      </c>
      <c r="O5069" t="s">
        <v>30</v>
      </c>
      <c r="P5069" t="s">
        <v>68</v>
      </c>
      <c r="Q5069" t="s">
        <v>32</v>
      </c>
      <c r="R5069" t="s">
        <v>33</v>
      </c>
      <c r="S5069" t="s">
        <v>42</v>
      </c>
      <c r="T5069" t="s">
        <v>35</v>
      </c>
      <c r="U5069" s="1" t="s">
        <v>36</v>
      </c>
      <c r="V5069">
        <v>3</v>
      </c>
      <c r="W5069">
        <v>0</v>
      </c>
      <c r="X5069">
        <v>0</v>
      </c>
      <c r="Y5069">
        <v>0</v>
      </c>
      <c r="Z5069">
        <v>0</v>
      </c>
    </row>
    <row r="5070" spans="1:26" x14ac:dyDescent="0.25">
      <c r="A5070">
        <v>107127217</v>
      </c>
      <c r="B5070" t="s">
        <v>96</v>
      </c>
      <c r="C5070" t="s">
        <v>38</v>
      </c>
      <c r="D5070">
        <v>20000421</v>
      </c>
      <c r="E5070">
        <v>20000421</v>
      </c>
      <c r="F5070">
        <v>999.99900000000002</v>
      </c>
      <c r="G5070">
        <v>50018682</v>
      </c>
      <c r="H5070">
        <v>0.19</v>
      </c>
      <c r="I5070">
        <v>2022</v>
      </c>
      <c r="J5070" t="s">
        <v>170</v>
      </c>
      <c r="K5070" t="s">
        <v>58</v>
      </c>
      <c r="L5070" s="127">
        <v>2.5694444444444447E-2</v>
      </c>
      <c r="M5070" t="s">
        <v>28</v>
      </c>
      <c r="N5070" t="s">
        <v>49</v>
      </c>
      <c r="O5070" t="s">
        <v>30</v>
      </c>
      <c r="P5070" t="s">
        <v>68</v>
      </c>
      <c r="Q5070" t="s">
        <v>41</v>
      </c>
      <c r="R5070" t="s">
        <v>33</v>
      </c>
      <c r="S5070" t="s">
        <v>42</v>
      </c>
      <c r="T5070" t="s">
        <v>57</v>
      </c>
      <c r="U5070" s="1" t="s">
        <v>36</v>
      </c>
      <c r="V5070">
        <v>6</v>
      </c>
      <c r="W5070">
        <v>0</v>
      </c>
      <c r="X5070">
        <v>0</v>
      </c>
      <c r="Y5070">
        <v>0</v>
      </c>
      <c r="Z5070">
        <v>0</v>
      </c>
    </row>
    <row r="5071" spans="1:26" x14ac:dyDescent="0.25">
      <c r="A5071">
        <v>107127230</v>
      </c>
      <c r="B5071" t="s">
        <v>96</v>
      </c>
      <c r="C5071" t="s">
        <v>45</v>
      </c>
      <c r="D5071">
        <v>50027472</v>
      </c>
      <c r="E5071">
        <v>40003925</v>
      </c>
      <c r="F5071">
        <v>0.59</v>
      </c>
      <c r="G5071">
        <v>50003816</v>
      </c>
      <c r="H5071">
        <v>0</v>
      </c>
      <c r="I5071">
        <v>2022</v>
      </c>
      <c r="J5071" t="s">
        <v>170</v>
      </c>
      <c r="K5071" t="s">
        <v>48</v>
      </c>
      <c r="L5071" s="127">
        <v>0.69513888888888886</v>
      </c>
      <c r="M5071" t="s">
        <v>28</v>
      </c>
      <c r="N5071" t="s">
        <v>29</v>
      </c>
      <c r="O5071" t="s">
        <v>30</v>
      </c>
      <c r="P5071" t="s">
        <v>31</v>
      </c>
      <c r="Q5071" t="s">
        <v>41</v>
      </c>
      <c r="R5071" t="s">
        <v>61</v>
      </c>
      <c r="S5071" t="s">
        <v>42</v>
      </c>
      <c r="T5071" t="s">
        <v>35</v>
      </c>
      <c r="U5071" s="1" t="s">
        <v>36</v>
      </c>
      <c r="V5071">
        <v>2</v>
      </c>
      <c r="W5071">
        <v>0</v>
      </c>
      <c r="X5071">
        <v>0</v>
      </c>
      <c r="Y5071">
        <v>0</v>
      </c>
      <c r="Z5071">
        <v>0</v>
      </c>
    </row>
    <row r="5072" spans="1:26" x14ac:dyDescent="0.25">
      <c r="A5072">
        <v>107127291</v>
      </c>
      <c r="B5072" t="s">
        <v>96</v>
      </c>
      <c r="C5072" t="s">
        <v>45</v>
      </c>
      <c r="D5072">
        <v>50030308</v>
      </c>
      <c r="E5072">
        <v>50030308</v>
      </c>
      <c r="F5072">
        <v>0.28000000000000003</v>
      </c>
      <c r="G5072">
        <v>50005890</v>
      </c>
      <c r="H5072">
        <v>0</v>
      </c>
      <c r="I5072">
        <v>2022</v>
      </c>
      <c r="J5072" t="s">
        <v>170</v>
      </c>
      <c r="K5072" t="s">
        <v>48</v>
      </c>
      <c r="L5072" s="127">
        <v>0.33958333333333335</v>
      </c>
      <c r="M5072" t="s">
        <v>28</v>
      </c>
      <c r="N5072" t="s">
        <v>49</v>
      </c>
      <c r="O5072" t="s">
        <v>30</v>
      </c>
      <c r="P5072" t="s">
        <v>68</v>
      </c>
      <c r="Q5072" t="s">
        <v>41</v>
      </c>
      <c r="R5072" t="s">
        <v>61</v>
      </c>
      <c r="S5072" t="s">
        <v>42</v>
      </c>
      <c r="T5072" t="s">
        <v>35</v>
      </c>
      <c r="U5072" s="1" t="s">
        <v>36</v>
      </c>
      <c r="V5072">
        <v>2</v>
      </c>
      <c r="W5072">
        <v>0</v>
      </c>
      <c r="X5072">
        <v>0</v>
      </c>
      <c r="Y5072">
        <v>0</v>
      </c>
      <c r="Z5072">
        <v>0</v>
      </c>
    </row>
    <row r="5073" spans="1:26" x14ac:dyDescent="0.25">
      <c r="A5073">
        <v>107127498</v>
      </c>
      <c r="B5073" t="s">
        <v>155</v>
      </c>
      <c r="C5073" t="s">
        <v>38</v>
      </c>
      <c r="D5073">
        <v>20000064</v>
      </c>
      <c r="E5073">
        <v>20000064</v>
      </c>
      <c r="F5073">
        <v>24.254999999999999</v>
      </c>
      <c r="G5073">
        <v>29000064</v>
      </c>
      <c r="H5073">
        <v>9.5000000000000001E-2</v>
      </c>
      <c r="I5073">
        <v>2022</v>
      </c>
      <c r="J5073" t="s">
        <v>170</v>
      </c>
      <c r="K5073" t="s">
        <v>60</v>
      </c>
      <c r="L5073" s="127">
        <v>0.95000000000000007</v>
      </c>
      <c r="M5073" t="s">
        <v>28</v>
      </c>
      <c r="N5073" t="s">
        <v>49</v>
      </c>
      <c r="O5073" t="s">
        <v>30</v>
      </c>
      <c r="P5073" t="s">
        <v>54</v>
      </c>
      <c r="Q5073" t="s">
        <v>41</v>
      </c>
      <c r="R5073" t="s">
        <v>33</v>
      </c>
      <c r="S5073" t="s">
        <v>42</v>
      </c>
      <c r="T5073" t="s">
        <v>47</v>
      </c>
      <c r="U5073" s="1" t="s">
        <v>36</v>
      </c>
      <c r="V5073">
        <v>2</v>
      </c>
      <c r="W5073">
        <v>0</v>
      </c>
      <c r="X5073">
        <v>0</v>
      </c>
      <c r="Y5073">
        <v>0</v>
      </c>
      <c r="Z5073">
        <v>0</v>
      </c>
    </row>
    <row r="5074" spans="1:26" x14ac:dyDescent="0.25">
      <c r="A5074">
        <v>107127847</v>
      </c>
      <c r="B5074" t="s">
        <v>104</v>
      </c>
      <c r="C5074" t="s">
        <v>65</v>
      </c>
      <c r="D5074">
        <v>10000026</v>
      </c>
      <c r="E5074">
        <v>10000026</v>
      </c>
      <c r="F5074">
        <v>999.99900000000002</v>
      </c>
      <c r="G5074">
        <v>200390</v>
      </c>
      <c r="H5074">
        <v>1.4</v>
      </c>
      <c r="I5074">
        <v>2022</v>
      </c>
      <c r="J5074" t="s">
        <v>170</v>
      </c>
      <c r="K5074" t="s">
        <v>60</v>
      </c>
      <c r="L5074" s="127">
        <v>0.43541666666666662</v>
      </c>
      <c r="M5074" t="s">
        <v>28</v>
      </c>
      <c r="N5074" t="s">
        <v>49</v>
      </c>
      <c r="O5074" t="s">
        <v>30</v>
      </c>
      <c r="P5074" t="s">
        <v>54</v>
      </c>
      <c r="Q5074" t="s">
        <v>32</v>
      </c>
      <c r="R5074" t="s">
        <v>56</v>
      </c>
      <c r="S5074" t="s">
        <v>42</v>
      </c>
      <c r="T5074" t="s">
        <v>35</v>
      </c>
      <c r="U5074" s="1" t="s">
        <v>43</v>
      </c>
      <c r="V5074">
        <v>3</v>
      </c>
      <c r="W5074">
        <v>0</v>
      </c>
      <c r="X5074">
        <v>0</v>
      </c>
      <c r="Y5074">
        <v>0</v>
      </c>
      <c r="Z5074">
        <v>2</v>
      </c>
    </row>
    <row r="5075" spans="1:26" x14ac:dyDescent="0.25">
      <c r="A5075">
        <v>107127947</v>
      </c>
      <c r="B5075" t="s">
        <v>106</v>
      </c>
      <c r="C5075" t="s">
        <v>65</v>
      </c>
      <c r="D5075">
        <v>10000095</v>
      </c>
      <c r="E5075">
        <v>10000095</v>
      </c>
      <c r="F5075">
        <v>26.268000000000001</v>
      </c>
      <c r="G5075">
        <v>30000082</v>
      </c>
      <c r="H5075">
        <v>0.3</v>
      </c>
      <c r="I5075">
        <v>2022</v>
      </c>
      <c r="J5075" t="s">
        <v>170</v>
      </c>
      <c r="K5075" t="s">
        <v>55</v>
      </c>
      <c r="L5075" s="127">
        <v>0.91805555555555562</v>
      </c>
      <c r="M5075" t="s">
        <v>28</v>
      </c>
      <c r="N5075" t="s">
        <v>29</v>
      </c>
      <c r="O5075" t="s">
        <v>30</v>
      </c>
      <c r="P5075" t="s">
        <v>54</v>
      </c>
      <c r="Q5075" t="s">
        <v>32</v>
      </c>
      <c r="R5075" t="s">
        <v>33</v>
      </c>
      <c r="S5075" t="s">
        <v>34</v>
      </c>
      <c r="T5075" t="s">
        <v>57</v>
      </c>
      <c r="U5075" s="1" t="s">
        <v>36</v>
      </c>
      <c r="V5075">
        <v>2</v>
      </c>
      <c r="W5075">
        <v>0</v>
      </c>
      <c r="X5075">
        <v>0</v>
      </c>
      <c r="Y5075">
        <v>0</v>
      </c>
      <c r="Z5075">
        <v>0</v>
      </c>
    </row>
    <row r="5076" spans="1:26" x14ac:dyDescent="0.25">
      <c r="A5076">
        <v>107127960</v>
      </c>
      <c r="B5076" t="s">
        <v>136</v>
      </c>
      <c r="C5076" t="s">
        <v>38</v>
      </c>
      <c r="D5076">
        <v>20000070</v>
      </c>
      <c r="E5076">
        <v>20000070</v>
      </c>
      <c r="F5076">
        <v>20.606999999999999</v>
      </c>
      <c r="G5076">
        <v>40001121</v>
      </c>
      <c r="H5076">
        <v>0.2</v>
      </c>
      <c r="I5076">
        <v>2022</v>
      </c>
      <c r="J5076" t="s">
        <v>170</v>
      </c>
      <c r="K5076" t="s">
        <v>60</v>
      </c>
      <c r="L5076" s="127">
        <v>0.56319444444444444</v>
      </c>
      <c r="M5076" t="s">
        <v>28</v>
      </c>
      <c r="N5076" t="s">
        <v>49</v>
      </c>
      <c r="O5076" t="s">
        <v>30</v>
      </c>
      <c r="P5076" t="s">
        <v>31</v>
      </c>
      <c r="Q5076" t="s">
        <v>32</v>
      </c>
      <c r="R5076" t="s">
        <v>33</v>
      </c>
      <c r="S5076" t="s">
        <v>42</v>
      </c>
      <c r="T5076" t="s">
        <v>35</v>
      </c>
      <c r="U5076" s="1" t="s">
        <v>36</v>
      </c>
      <c r="V5076">
        <v>3</v>
      </c>
      <c r="W5076">
        <v>0</v>
      </c>
      <c r="X5076">
        <v>0</v>
      </c>
      <c r="Y5076">
        <v>0</v>
      </c>
      <c r="Z5076">
        <v>0</v>
      </c>
    </row>
    <row r="5077" spans="1:26" x14ac:dyDescent="0.25">
      <c r="A5077">
        <v>107127964</v>
      </c>
      <c r="B5077" t="s">
        <v>117</v>
      </c>
      <c r="C5077" t="s">
        <v>65</v>
      </c>
      <c r="D5077">
        <v>10000040</v>
      </c>
      <c r="E5077">
        <v>10000040</v>
      </c>
      <c r="F5077">
        <v>14.4</v>
      </c>
      <c r="G5077">
        <v>40002158</v>
      </c>
      <c r="H5077">
        <v>0.2</v>
      </c>
      <c r="I5077">
        <v>2022</v>
      </c>
      <c r="J5077" t="s">
        <v>170</v>
      </c>
      <c r="K5077" t="s">
        <v>55</v>
      </c>
      <c r="L5077" s="127">
        <v>0.34236111111111112</v>
      </c>
      <c r="M5077" t="s">
        <v>28</v>
      </c>
      <c r="N5077" t="s">
        <v>49</v>
      </c>
      <c r="O5077" t="s">
        <v>30</v>
      </c>
      <c r="P5077" t="s">
        <v>31</v>
      </c>
      <c r="Q5077" t="s">
        <v>41</v>
      </c>
      <c r="R5077" t="s">
        <v>33</v>
      </c>
      <c r="S5077" t="s">
        <v>42</v>
      </c>
      <c r="T5077" t="s">
        <v>35</v>
      </c>
      <c r="U5077" s="1" t="s">
        <v>43</v>
      </c>
      <c r="V5077">
        <v>2</v>
      </c>
      <c r="W5077">
        <v>0</v>
      </c>
      <c r="X5077">
        <v>0</v>
      </c>
      <c r="Y5077">
        <v>0</v>
      </c>
      <c r="Z5077">
        <v>1</v>
      </c>
    </row>
    <row r="5078" spans="1:26" x14ac:dyDescent="0.25">
      <c r="A5078">
        <v>107128033</v>
      </c>
      <c r="B5078" t="s">
        <v>25</v>
      </c>
      <c r="C5078" t="s">
        <v>65</v>
      </c>
      <c r="D5078">
        <v>10000040</v>
      </c>
      <c r="E5078">
        <v>10000040</v>
      </c>
      <c r="F5078">
        <v>22.988</v>
      </c>
      <c r="G5078">
        <v>20000070</v>
      </c>
      <c r="H5078">
        <v>0</v>
      </c>
      <c r="I5078">
        <v>2022</v>
      </c>
      <c r="J5078" t="s">
        <v>170</v>
      </c>
      <c r="K5078" t="s">
        <v>60</v>
      </c>
      <c r="L5078" s="127">
        <v>0.76944444444444438</v>
      </c>
      <c r="M5078" t="s">
        <v>28</v>
      </c>
      <c r="N5078" t="s">
        <v>49</v>
      </c>
      <c r="O5078" t="s">
        <v>30</v>
      </c>
      <c r="P5078" t="s">
        <v>54</v>
      </c>
      <c r="Q5078" t="s">
        <v>32</v>
      </c>
      <c r="R5078" t="s">
        <v>33</v>
      </c>
      <c r="S5078" t="s">
        <v>42</v>
      </c>
      <c r="T5078" t="s">
        <v>35</v>
      </c>
      <c r="U5078" s="1" t="s">
        <v>43</v>
      </c>
      <c r="V5078">
        <v>9</v>
      </c>
      <c r="W5078">
        <v>0</v>
      </c>
      <c r="X5078">
        <v>0</v>
      </c>
      <c r="Y5078">
        <v>0</v>
      </c>
      <c r="Z5078">
        <v>5</v>
      </c>
    </row>
    <row r="5079" spans="1:26" x14ac:dyDescent="0.25">
      <c r="A5079">
        <v>107128047</v>
      </c>
      <c r="B5079" t="s">
        <v>25</v>
      </c>
      <c r="C5079" t="s">
        <v>65</v>
      </c>
      <c r="D5079">
        <v>10000040</v>
      </c>
      <c r="E5079">
        <v>10000040</v>
      </c>
      <c r="F5079">
        <v>25.638999999999999</v>
      </c>
      <c r="G5079">
        <v>20000070</v>
      </c>
      <c r="H5079">
        <v>1.5</v>
      </c>
      <c r="I5079">
        <v>2022</v>
      </c>
      <c r="J5079" t="s">
        <v>170</v>
      </c>
      <c r="K5079" t="s">
        <v>60</v>
      </c>
      <c r="L5079" s="127">
        <v>0.54861111111111105</v>
      </c>
      <c r="M5079" t="s">
        <v>28</v>
      </c>
      <c r="N5079" t="s">
        <v>29</v>
      </c>
      <c r="O5079" t="s">
        <v>30</v>
      </c>
      <c r="P5079" t="s">
        <v>54</v>
      </c>
      <c r="Q5079" t="s">
        <v>41</v>
      </c>
      <c r="R5079" t="s">
        <v>33</v>
      </c>
      <c r="S5079" t="s">
        <v>42</v>
      </c>
      <c r="T5079" t="s">
        <v>35</v>
      </c>
      <c r="U5079" s="1" t="s">
        <v>43</v>
      </c>
      <c r="V5079">
        <v>3</v>
      </c>
      <c r="W5079">
        <v>0</v>
      </c>
      <c r="X5079">
        <v>0</v>
      </c>
      <c r="Y5079">
        <v>0</v>
      </c>
      <c r="Z5079">
        <v>1</v>
      </c>
    </row>
    <row r="5080" spans="1:26" x14ac:dyDescent="0.25">
      <c r="A5080">
        <v>107128134</v>
      </c>
      <c r="B5080" t="s">
        <v>25</v>
      </c>
      <c r="C5080" t="s">
        <v>65</v>
      </c>
      <c r="D5080">
        <v>10000040</v>
      </c>
      <c r="E5080">
        <v>10000040</v>
      </c>
      <c r="F5080">
        <v>23.838000000000001</v>
      </c>
      <c r="G5080">
        <v>29000070</v>
      </c>
      <c r="H5080">
        <v>0.85</v>
      </c>
      <c r="I5080">
        <v>2022</v>
      </c>
      <c r="J5080" t="s">
        <v>170</v>
      </c>
      <c r="K5080" t="s">
        <v>55</v>
      </c>
      <c r="L5080" s="127">
        <v>0.62638888888888888</v>
      </c>
      <c r="M5080" t="s">
        <v>28</v>
      </c>
      <c r="N5080" t="s">
        <v>49</v>
      </c>
      <c r="O5080" t="s">
        <v>30</v>
      </c>
      <c r="P5080" t="s">
        <v>31</v>
      </c>
      <c r="Q5080" t="s">
        <v>32</v>
      </c>
      <c r="R5080" t="s">
        <v>33</v>
      </c>
      <c r="S5080" t="s">
        <v>42</v>
      </c>
      <c r="T5080" t="s">
        <v>35</v>
      </c>
      <c r="U5080" s="1" t="s">
        <v>43</v>
      </c>
      <c r="V5080">
        <v>2</v>
      </c>
      <c r="W5080">
        <v>0</v>
      </c>
      <c r="X5080">
        <v>0</v>
      </c>
      <c r="Y5080">
        <v>0</v>
      </c>
      <c r="Z5080">
        <v>1</v>
      </c>
    </row>
    <row r="5081" spans="1:26" x14ac:dyDescent="0.25">
      <c r="A5081">
        <v>107128185</v>
      </c>
      <c r="B5081" t="s">
        <v>106</v>
      </c>
      <c r="C5081" t="s">
        <v>65</v>
      </c>
      <c r="D5081">
        <v>10000095</v>
      </c>
      <c r="E5081">
        <v>10000095</v>
      </c>
      <c r="F5081">
        <v>27.963999999999999</v>
      </c>
      <c r="G5081">
        <v>40001811</v>
      </c>
      <c r="H5081">
        <v>2.5</v>
      </c>
      <c r="I5081">
        <v>2022</v>
      </c>
      <c r="J5081" t="s">
        <v>170</v>
      </c>
      <c r="K5081" t="s">
        <v>55</v>
      </c>
      <c r="L5081" s="127">
        <v>0.57777777777777783</v>
      </c>
      <c r="M5081" t="s">
        <v>28</v>
      </c>
      <c r="N5081" t="s">
        <v>49</v>
      </c>
      <c r="O5081" t="s">
        <v>30</v>
      </c>
      <c r="P5081" t="s">
        <v>54</v>
      </c>
      <c r="Q5081" t="s">
        <v>41</v>
      </c>
      <c r="R5081" t="s">
        <v>33</v>
      </c>
      <c r="S5081" t="s">
        <v>42</v>
      </c>
      <c r="T5081" t="s">
        <v>35</v>
      </c>
      <c r="U5081" s="1" t="s">
        <v>43</v>
      </c>
      <c r="V5081">
        <v>2</v>
      </c>
      <c r="W5081">
        <v>0</v>
      </c>
      <c r="X5081">
        <v>0</v>
      </c>
      <c r="Y5081">
        <v>0</v>
      </c>
      <c r="Z5081">
        <v>1</v>
      </c>
    </row>
    <row r="5082" spans="1:26" x14ac:dyDescent="0.25">
      <c r="A5082">
        <v>107128374</v>
      </c>
      <c r="B5082" t="s">
        <v>25</v>
      </c>
      <c r="C5082" t="s">
        <v>122</v>
      </c>
      <c r="D5082">
        <v>40001728</v>
      </c>
      <c r="E5082">
        <v>40001728</v>
      </c>
      <c r="F5082">
        <v>2.9180000000000001</v>
      </c>
      <c r="G5082">
        <v>10000440</v>
      </c>
      <c r="H5082">
        <v>5.7000000000000002E-2</v>
      </c>
      <c r="I5082">
        <v>2022</v>
      </c>
      <c r="J5082" t="s">
        <v>170</v>
      </c>
      <c r="K5082" t="s">
        <v>55</v>
      </c>
      <c r="L5082" s="127">
        <v>0.38194444444444442</v>
      </c>
      <c r="M5082" t="s">
        <v>28</v>
      </c>
      <c r="N5082" t="s">
        <v>49</v>
      </c>
      <c r="O5082" t="s">
        <v>30</v>
      </c>
      <c r="P5082" t="s">
        <v>31</v>
      </c>
      <c r="Q5082" t="s">
        <v>41</v>
      </c>
      <c r="R5082" t="s">
        <v>33</v>
      </c>
      <c r="S5082" t="s">
        <v>42</v>
      </c>
      <c r="T5082" t="s">
        <v>35</v>
      </c>
      <c r="U5082" s="1" t="s">
        <v>36</v>
      </c>
      <c r="V5082">
        <v>3</v>
      </c>
      <c r="W5082">
        <v>0</v>
      </c>
      <c r="X5082">
        <v>0</v>
      </c>
      <c r="Y5082">
        <v>0</v>
      </c>
      <c r="Z5082">
        <v>0</v>
      </c>
    </row>
    <row r="5083" spans="1:26" x14ac:dyDescent="0.25">
      <c r="A5083">
        <v>107128639</v>
      </c>
      <c r="B5083" t="s">
        <v>86</v>
      </c>
      <c r="C5083" t="s">
        <v>65</v>
      </c>
      <c r="D5083">
        <v>10000026</v>
      </c>
      <c r="E5083">
        <v>10000026</v>
      </c>
      <c r="F5083">
        <v>22.855</v>
      </c>
      <c r="G5083">
        <v>200360</v>
      </c>
      <c r="H5083">
        <v>0.9</v>
      </c>
      <c r="I5083">
        <v>2022</v>
      </c>
      <c r="J5083" t="s">
        <v>170</v>
      </c>
      <c r="K5083" t="s">
        <v>55</v>
      </c>
      <c r="L5083" s="127">
        <v>0.68055555555555547</v>
      </c>
      <c r="M5083" t="s">
        <v>28</v>
      </c>
      <c r="N5083" t="s">
        <v>49</v>
      </c>
      <c r="O5083" t="s">
        <v>30</v>
      </c>
      <c r="P5083" t="s">
        <v>31</v>
      </c>
      <c r="Q5083" t="s">
        <v>41</v>
      </c>
      <c r="R5083" t="s">
        <v>33</v>
      </c>
      <c r="S5083" t="s">
        <v>42</v>
      </c>
      <c r="T5083" t="s">
        <v>35</v>
      </c>
      <c r="U5083" s="1" t="s">
        <v>36</v>
      </c>
      <c r="V5083">
        <v>2</v>
      </c>
      <c r="W5083">
        <v>0</v>
      </c>
      <c r="X5083">
        <v>0</v>
      </c>
      <c r="Y5083">
        <v>0</v>
      </c>
      <c r="Z5083">
        <v>0</v>
      </c>
    </row>
    <row r="5084" spans="1:26" x14ac:dyDescent="0.25">
      <c r="A5084">
        <v>107128767</v>
      </c>
      <c r="B5084" t="s">
        <v>137</v>
      </c>
      <c r="C5084" t="s">
        <v>45</v>
      </c>
      <c r="D5084">
        <v>50011696</v>
      </c>
      <c r="E5084">
        <v>20000023</v>
      </c>
      <c r="F5084">
        <v>11.42</v>
      </c>
      <c r="G5084">
        <v>50032896</v>
      </c>
      <c r="H5084">
        <v>0</v>
      </c>
      <c r="I5084">
        <v>2022</v>
      </c>
      <c r="J5084" t="s">
        <v>170</v>
      </c>
      <c r="K5084" t="s">
        <v>48</v>
      </c>
      <c r="L5084" s="127">
        <v>0.57847222222222217</v>
      </c>
      <c r="M5084" t="s">
        <v>28</v>
      </c>
      <c r="N5084" t="s">
        <v>29</v>
      </c>
      <c r="O5084" t="s">
        <v>30</v>
      </c>
      <c r="P5084" t="s">
        <v>31</v>
      </c>
      <c r="Q5084" t="s">
        <v>41</v>
      </c>
      <c r="R5084" t="s">
        <v>33</v>
      </c>
      <c r="S5084" t="s">
        <v>42</v>
      </c>
      <c r="T5084" t="s">
        <v>35</v>
      </c>
      <c r="U5084" s="1" t="s">
        <v>36</v>
      </c>
      <c r="V5084">
        <v>1</v>
      </c>
      <c r="W5084">
        <v>0</v>
      </c>
      <c r="X5084">
        <v>0</v>
      </c>
      <c r="Y5084">
        <v>0</v>
      </c>
      <c r="Z5084">
        <v>0</v>
      </c>
    </row>
    <row r="5085" spans="1:26" x14ac:dyDescent="0.25">
      <c r="A5085">
        <v>107128900</v>
      </c>
      <c r="B5085" t="s">
        <v>96</v>
      </c>
      <c r="C5085" t="s">
        <v>38</v>
      </c>
      <c r="D5085">
        <v>20000421</v>
      </c>
      <c r="E5085">
        <v>20000421</v>
      </c>
      <c r="F5085">
        <v>15.035</v>
      </c>
      <c r="G5085">
        <v>50029398</v>
      </c>
      <c r="H5085">
        <v>1</v>
      </c>
      <c r="I5085">
        <v>2022</v>
      </c>
      <c r="J5085" t="s">
        <v>170</v>
      </c>
      <c r="K5085" t="s">
        <v>58</v>
      </c>
      <c r="L5085" s="127">
        <v>0.39861111111111108</v>
      </c>
      <c r="M5085" t="s">
        <v>40</v>
      </c>
      <c r="N5085" t="s">
        <v>49</v>
      </c>
      <c r="O5085" t="s">
        <v>30</v>
      </c>
      <c r="P5085" t="s">
        <v>68</v>
      </c>
      <c r="Q5085" t="s">
        <v>41</v>
      </c>
      <c r="R5085" t="s">
        <v>33</v>
      </c>
      <c r="S5085" t="s">
        <v>42</v>
      </c>
      <c r="T5085" t="s">
        <v>35</v>
      </c>
      <c r="U5085" s="1" t="s">
        <v>36</v>
      </c>
      <c r="V5085">
        <v>1</v>
      </c>
      <c r="W5085">
        <v>0</v>
      </c>
      <c r="X5085">
        <v>0</v>
      </c>
      <c r="Y5085">
        <v>0</v>
      </c>
      <c r="Z5085">
        <v>0</v>
      </c>
    </row>
    <row r="5086" spans="1:26" x14ac:dyDescent="0.25">
      <c r="A5086">
        <v>107129049</v>
      </c>
      <c r="B5086" t="s">
        <v>101</v>
      </c>
      <c r="C5086" t="s">
        <v>45</v>
      </c>
      <c r="D5086">
        <v>50018682</v>
      </c>
      <c r="E5086">
        <v>50018682</v>
      </c>
      <c r="F5086">
        <v>999.99900000000002</v>
      </c>
      <c r="G5086">
        <v>50018682</v>
      </c>
      <c r="H5086">
        <v>0</v>
      </c>
      <c r="I5086">
        <v>2022</v>
      </c>
      <c r="J5086" t="s">
        <v>170</v>
      </c>
      <c r="K5086" t="s">
        <v>48</v>
      </c>
      <c r="L5086" s="127">
        <v>0.31527777777777777</v>
      </c>
      <c r="M5086" t="s">
        <v>28</v>
      </c>
      <c r="N5086" t="s">
        <v>29</v>
      </c>
      <c r="O5086" t="s">
        <v>30</v>
      </c>
      <c r="P5086" t="s">
        <v>31</v>
      </c>
      <c r="Q5086" t="s">
        <v>41</v>
      </c>
      <c r="R5086" t="s">
        <v>50</v>
      </c>
      <c r="S5086" t="s">
        <v>42</v>
      </c>
      <c r="T5086" t="s">
        <v>35</v>
      </c>
      <c r="U5086" s="1" t="s">
        <v>36</v>
      </c>
      <c r="V5086">
        <v>2</v>
      </c>
      <c r="W5086">
        <v>0</v>
      </c>
      <c r="X5086">
        <v>0</v>
      </c>
      <c r="Y5086">
        <v>0</v>
      </c>
      <c r="Z5086">
        <v>0</v>
      </c>
    </row>
    <row r="5087" spans="1:26" x14ac:dyDescent="0.25">
      <c r="A5087">
        <v>107129273</v>
      </c>
      <c r="B5087" t="s">
        <v>25</v>
      </c>
      <c r="C5087" t="s">
        <v>65</v>
      </c>
      <c r="D5087">
        <v>10000440</v>
      </c>
      <c r="E5087">
        <v>10000440</v>
      </c>
      <c r="F5087">
        <v>4.5609999999999999</v>
      </c>
      <c r="G5087">
        <v>50016800</v>
      </c>
      <c r="H5087">
        <v>9.5000000000000001E-2</v>
      </c>
      <c r="I5087">
        <v>2022</v>
      </c>
      <c r="J5087" t="s">
        <v>170</v>
      </c>
      <c r="K5087" t="s">
        <v>27</v>
      </c>
      <c r="L5087" s="127">
        <v>0.92847222222222225</v>
      </c>
      <c r="M5087" t="s">
        <v>28</v>
      </c>
      <c r="N5087" t="s">
        <v>49</v>
      </c>
      <c r="O5087" t="s">
        <v>30</v>
      </c>
      <c r="P5087" t="s">
        <v>31</v>
      </c>
      <c r="Q5087" t="s">
        <v>62</v>
      </c>
      <c r="R5087" t="s">
        <v>33</v>
      </c>
      <c r="S5087" t="s">
        <v>34</v>
      </c>
      <c r="T5087" t="s">
        <v>57</v>
      </c>
      <c r="U5087" s="1" t="s">
        <v>36</v>
      </c>
      <c r="V5087">
        <v>1</v>
      </c>
      <c r="W5087">
        <v>0</v>
      </c>
      <c r="X5087">
        <v>0</v>
      </c>
      <c r="Y5087">
        <v>0</v>
      </c>
      <c r="Z5087">
        <v>0</v>
      </c>
    </row>
    <row r="5088" spans="1:26" x14ac:dyDescent="0.25">
      <c r="A5088">
        <v>107129290</v>
      </c>
      <c r="B5088" t="s">
        <v>25</v>
      </c>
      <c r="C5088" t="s">
        <v>65</v>
      </c>
      <c r="D5088">
        <v>10000440</v>
      </c>
      <c r="E5088">
        <v>10000440</v>
      </c>
      <c r="F5088">
        <v>4.3689999999999998</v>
      </c>
      <c r="G5088">
        <v>50016800</v>
      </c>
      <c r="H5088">
        <v>0.28699999999999998</v>
      </c>
      <c r="I5088">
        <v>2022</v>
      </c>
      <c r="J5088" t="s">
        <v>172</v>
      </c>
      <c r="K5088" t="s">
        <v>39</v>
      </c>
      <c r="L5088" s="127">
        <v>0.27083333333333331</v>
      </c>
      <c r="M5088" t="s">
        <v>28</v>
      </c>
      <c r="N5088" t="s">
        <v>49</v>
      </c>
      <c r="O5088" t="s">
        <v>30</v>
      </c>
      <c r="P5088" t="s">
        <v>68</v>
      </c>
      <c r="Q5088" t="s">
        <v>32</v>
      </c>
      <c r="R5088" t="s">
        <v>33</v>
      </c>
      <c r="S5088" t="s">
        <v>34</v>
      </c>
      <c r="T5088" t="s">
        <v>57</v>
      </c>
      <c r="U5088" s="1" t="s">
        <v>36</v>
      </c>
      <c r="V5088">
        <v>2</v>
      </c>
      <c r="W5088">
        <v>0</v>
      </c>
      <c r="X5088">
        <v>0</v>
      </c>
      <c r="Y5088">
        <v>0</v>
      </c>
      <c r="Z5088">
        <v>0</v>
      </c>
    </row>
    <row r="5089" spans="1:26" x14ac:dyDescent="0.25">
      <c r="A5089">
        <v>107129291</v>
      </c>
      <c r="B5089" t="s">
        <v>25</v>
      </c>
      <c r="C5089" t="s">
        <v>65</v>
      </c>
      <c r="D5089">
        <v>10000440</v>
      </c>
      <c r="E5089">
        <v>10000440</v>
      </c>
      <c r="F5089">
        <v>999.99900000000002</v>
      </c>
      <c r="G5089">
        <v>50015732</v>
      </c>
      <c r="H5089">
        <v>5.7000000000000002E-2</v>
      </c>
      <c r="I5089">
        <v>2022</v>
      </c>
      <c r="J5089" t="s">
        <v>172</v>
      </c>
      <c r="K5089" t="s">
        <v>39</v>
      </c>
      <c r="L5089" s="127">
        <v>0.33958333333333335</v>
      </c>
      <c r="M5089" t="s">
        <v>28</v>
      </c>
      <c r="N5089" t="s">
        <v>49</v>
      </c>
      <c r="O5089" t="s">
        <v>30</v>
      </c>
      <c r="P5089" t="s">
        <v>31</v>
      </c>
      <c r="Q5089" t="s">
        <v>32</v>
      </c>
      <c r="S5089" t="s">
        <v>34</v>
      </c>
      <c r="T5089" t="s">
        <v>35</v>
      </c>
      <c r="U5089" s="1" t="s">
        <v>36</v>
      </c>
      <c r="V5089">
        <v>2</v>
      </c>
      <c r="W5089">
        <v>0</v>
      </c>
      <c r="X5089">
        <v>0</v>
      </c>
      <c r="Y5089">
        <v>0</v>
      </c>
      <c r="Z5089">
        <v>0</v>
      </c>
    </row>
    <row r="5090" spans="1:26" x14ac:dyDescent="0.25">
      <c r="A5090">
        <v>107129333</v>
      </c>
      <c r="B5090" t="s">
        <v>101</v>
      </c>
      <c r="C5090" t="s">
        <v>45</v>
      </c>
      <c r="D5090">
        <v>50018682</v>
      </c>
      <c r="E5090">
        <v>30000024</v>
      </c>
      <c r="F5090">
        <v>19.363</v>
      </c>
      <c r="G5090">
        <v>50000687</v>
      </c>
      <c r="H5090">
        <v>1E-3</v>
      </c>
      <c r="I5090">
        <v>2022</v>
      </c>
      <c r="J5090" t="s">
        <v>170</v>
      </c>
      <c r="K5090" t="s">
        <v>48</v>
      </c>
      <c r="L5090" s="127">
        <v>0.96319444444444446</v>
      </c>
      <c r="M5090" t="s">
        <v>28</v>
      </c>
      <c r="N5090" t="s">
        <v>49</v>
      </c>
      <c r="O5090" t="s">
        <v>30</v>
      </c>
      <c r="P5090" t="s">
        <v>31</v>
      </c>
      <c r="Q5090" t="s">
        <v>41</v>
      </c>
      <c r="R5090" t="s">
        <v>33</v>
      </c>
      <c r="S5090" t="s">
        <v>42</v>
      </c>
      <c r="T5090" t="s">
        <v>47</v>
      </c>
      <c r="U5090" s="1" t="s">
        <v>36</v>
      </c>
      <c r="V5090">
        <v>2</v>
      </c>
      <c r="W5090">
        <v>0</v>
      </c>
      <c r="X5090">
        <v>0</v>
      </c>
      <c r="Y5090">
        <v>0</v>
      </c>
      <c r="Z5090">
        <v>0</v>
      </c>
    </row>
    <row r="5091" spans="1:26" x14ac:dyDescent="0.25">
      <c r="A5091">
        <v>107129339</v>
      </c>
      <c r="B5091" t="s">
        <v>107</v>
      </c>
      <c r="C5091" t="s">
        <v>45</v>
      </c>
      <c r="D5091">
        <v>50033004</v>
      </c>
      <c r="E5091">
        <v>50033004</v>
      </c>
      <c r="F5091">
        <v>999.99900000000002</v>
      </c>
      <c r="H5091">
        <v>0</v>
      </c>
      <c r="I5091">
        <v>2022</v>
      </c>
      <c r="J5091" t="s">
        <v>170</v>
      </c>
      <c r="K5091" t="s">
        <v>55</v>
      </c>
      <c r="L5091" s="127">
        <v>0.65972222222222221</v>
      </c>
      <c r="M5091" t="s">
        <v>77</v>
      </c>
      <c r="N5091" t="s">
        <v>49</v>
      </c>
      <c r="O5091" t="s">
        <v>30</v>
      </c>
      <c r="P5091" t="s">
        <v>68</v>
      </c>
      <c r="Q5091" t="s">
        <v>41</v>
      </c>
      <c r="R5091" t="s">
        <v>59</v>
      </c>
      <c r="S5091" t="s">
        <v>42</v>
      </c>
      <c r="T5091" t="s">
        <v>35</v>
      </c>
      <c r="U5091" s="1" t="s">
        <v>43</v>
      </c>
      <c r="V5091">
        <v>3</v>
      </c>
      <c r="W5091">
        <v>0</v>
      </c>
      <c r="X5091">
        <v>0</v>
      </c>
      <c r="Y5091">
        <v>0</v>
      </c>
      <c r="Z5091">
        <v>2</v>
      </c>
    </row>
    <row r="5092" spans="1:26" x14ac:dyDescent="0.25">
      <c r="A5092">
        <v>107129351</v>
      </c>
      <c r="B5092" t="s">
        <v>101</v>
      </c>
      <c r="C5092" t="s">
        <v>45</v>
      </c>
      <c r="D5092">
        <v>50018682</v>
      </c>
      <c r="E5092">
        <v>50018682</v>
      </c>
      <c r="F5092">
        <v>999.99900000000002</v>
      </c>
      <c r="H5092">
        <v>0</v>
      </c>
      <c r="I5092">
        <v>2022</v>
      </c>
      <c r="J5092" t="s">
        <v>170</v>
      </c>
      <c r="K5092" t="s">
        <v>27</v>
      </c>
      <c r="L5092" s="127">
        <v>0.62291666666666667</v>
      </c>
      <c r="M5092" t="s">
        <v>28</v>
      </c>
      <c r="N5092" t="s">
        <v>29</v>
      </c>
      <c r="O5092" t="s">
        <v>30</v>
      </c>
      <c r="P5092" t="s">
        <v>31</v>
      </c>
      <c r="Q5092" t="s">
        <v>41</v>
      </c>
      <c r="R5092" t="s">
        <v>33</v>
      </c>
      <c r="S5092" t="s">
        <v>42</v>
      </c>
      <c r="T5092" t="s">
        <v>35</v>
      </c>
      <c r="U5092" s="1" t="s">
        <v>36</v>
      </c>
      <c r="V5092">
        <v>4</v>
      </c>
      <c r="W5092">
        <v>0</v>
      </c>
      <c r="X5092">
        <v>0</v>
      </c>
      <c r="Y5092">
        <v>0</v>
      </c>
      <c r="Z5092">
        <v>0</v>
      </c>
    </row>
    <row r="5093" spans="1:26" x14ac:dyDescent="0.25">
      <c r="A5093">
        <v>107129375</v>
      </c>
      <c r="B5093" t="s">
        <v>114</v>
      </c>
      <c r="C5093" t="s">
        <v>67</v>
      </c>
      <c r="D5093">
        <v>30000042</v>
      </c>
      <c r="E5093">
        <v>30000042</v>
      </c>
      <c r="F5093">
        <v>12.180999999999999</v>
      </c>
      <c r="G5093">
        <v>40001902</v>
      </c>
      <c r="H5093">
        <v>0.1</v>
      </c>
      <c r="I5093">
        <v>2022</v>
      </c>
      <c r="J5093" t="s">
        <v>170</v>
      </c>
      <c r="K5093" t="s">
        <v>55</v>
      </c>
      <c r="L5093" s="127">
        <v>0.51527777777777783</v>
      </c>
      <c r="M5093" t="s">
        <v>40</v>
      </c>
      <c r="N5093" t="s">
        <v>49</v>
      </c>
      <c r="O5093" t="s">
        <v>30</v>
      </c>
      <c r="P5093" t="s">
        <v>31</v>
      </c>
      <c r="Q5093" t="s">
        <v>41</v>
      </c>
      <c r="R5093" t="s">
        <v>33</v>
      </c>
      <c r="S5093" t="s">
        <v>42</v>
      </c>
      <c r="T5093" t="s">
        <v>35</v>
      </c>
      <c r="U5093" s="1" t="s">
        <v>36</v>
      </c>
      <c r="V5093">
        <v>2</v>
      </c>
      <c r="W5093">
        <v>0</v>
      </c>
      <c r="X5093">
        <v>0</v>
      </c>
      <c r="Y5093">
        <v>0</v>
      </c>
      <c r="Z5093">
        <v>0</v>
      </c>
    </row>
    <row r="5094" spans="1:26" x14ac:dyDescent="0.25">
      <c r="A5094">
        <v>107129389</v>
      </c>
      <c r="B5094" t="s">
        <v>104</v>
      </c>
      <c r="C5094" t="s">
        <v>65</v>
      </c>
      <c r="D5094">
        <v>10000026</v>
      </c>
      <c r="E5094">
        <v>10000026</v>
      </c>
      <c r="F5094">
        <v>4.6180000000000003</v>
      </c>
      <c r="G5094">
        <v>200450</v>
      </c>
      <c r="H5094">
        <v>0.1</v>
      </c>
      <c r="I5094">
        <v>2022</v>
      </c>
      <c r="J5094" t="s">
        <v>170</v>
      </c>
      <c r="K5094" t="s">
        <v>27</v>
      </c>
      <c r="L5094" s="127">
        <v>0.38055555555555554</v>
      </c>
      <c r="M5094" t="s">
        <v>28</v>
      </c>
      <c r="N5094" t="s">
        <v>49</v>
      </c>
      <c r="O5094" t="s">
        <v>30</v>
      </c>
      <c r="P5094" t="s">
        <v>31</v>
      </c>
      <c r="Q5094" t="s">
        <v>62</v>
      </c>
      <c r="R5094" t="s">
        <v>33</v>
      </c>
      <c r="S5094" t="s">
        <v>34</v>
      </c>
      <c r="T5094" t="s">
        <v>35</v>
      </c>
      <c r="U5094" s="1" t="s">
        <v>43</v>
      </c>
      <c r="V5094">
        <v>3</v>
      </c>
      <c r="W5094">
        <v>0</v>
      </c>
      <c r="X5094">
        <v>0</v>
      </c>
      <c r="Y5094">
        <v>0</v>
      </c>
      <c r="Z5094">
        <v>2</v>
      </c>
    </row>
    <row r="5095" spans="1:26" x14ac:dyDescent="0.25">
      <c r="A5095">
        <v>107129390</v>
      </c>
      <c r="B5095" t="s">
        <v>114</v>
      </c>
      <c r="C5095" t="s">
        <v>67</v>
      </c>
      <c r="D5095">
        <v>30000042</v>
      </c>
      <c r="E5095">
        <v>30000042</v>
      </c>
      <c r="F5095">
        <v>12.381</v>
      </c>
      <c r="G5095">
        <v>40001902</v>
      </c>
      <c r="H5095">
        <v>0.3</v>
      </c>
      <c r="I5095">
        <v>2022</v>
      </c>
      <c r="J5095" t="s">
        <v>170</v>
      </c>
      <c r="K5095" t="s">
        <v>55</v>
      </c>
      <c r="L5095" s="127">
        <v>0.34722222222222227</v>
      </c>
      <c r="M5095" t="s">
        <v>28</v>
      </c>
      <c r="N5095" t="s">
        <v>49</v>
      </c>
      <c r="O5095" t="s">
        <v>30</v>
      </c>
      <c r="P5095" t="s">
        <v>31</v>
      </c>
      <c r="Q5095" t="s">
        <v>41</v>
      </c>
      <c r="R5095" t="s">
        <v>50</v>
      </c>
      <c r="S5095" t="s">
        <v>42</v>
      </c>
      <c r="T5095" t="s">
        <v>35</v>
      </c>
      <c r="U5095" s="1" t="s">
        <v>36</v>
      </c>
      <c r="V5095">
        <v>4</v>
      </c>
      <c r="W5095">
        <v>0</v>
      </c>
      <c r="X5095">
        <v>0</v>
      </c>
      <c r="Y5095">
        <v>0</v>
      </c>
      <c r="Z5095">
        <v>0</v>
      </c>
    </row>
    <row r="5096" spans="1:26" x14ac:dyDescent="0.25">
      <c r="A5096">
        <v>107129415</v>
      </c>
      <c r="B5096" t="s">
        <v>25</v>
      </c>
      <c r="C5096" t="s">
        <v>122</v>
      </c>
      <c r="D5096">
        <v>40002542</v>
      </c>
      <c r="E5096">
        <v>40002542</v>
      </c>
      <c r="F5096">
        <v>4.016</v>
      </c>
      <c r="G5096">
        <v>50041431</v>
      </c>
      <c r="H5096">
        <v>1.6E-2</v>
      </c>
      <c r="I5096">
        <v>2022</v>
      </c>
      <c r="J5096" t="s">
        <v>167</v>
      </c>
      <c r="K5096" t="s">
        <v>55</v>
      </c>
      <c r="L5096" s="127">
        <v>6.7361111111111108E-2</v>
      </c>
      <c r="M5096" t="s">
        <v>28</v>
      </c>
      <c r="N5096" t="s">
        <v>29</v>
      </c>
      <c r="O5096" t="s">
        <v>30</v>
      </c>
      <c r="P5096" t="s">
        <v>54</v>
      </c>
      <c r="Q5096" t="s">
        <v>41</v>
      </c>
      <c r="R5096" t="s">
        <v>33</v>
      </c>
      <c r="S5096" t="s">
        <v>42</v>
      </c>
      <c r="T5096" t="s">
        <v>57</v>
      </c>
      <c r="U5096" s="1" t="s">
        <v>105</v>
      </c>
      <c r="V5096">
        <v>1</v>
      </c>
      <c r="W5096">
        <v>1</v>
      </c>
      <c r="X5096">
        <v>0</v>
      </c>
      <c r="Y5096">
        <v>0</v>
      </c>
      <c r="Z5096">
        <v>0</v>
      </c>
    </row>
    <row r="5097" spans="1:26" x14ac:dyDescent="0.25">
      <c r="A5097">
        <v>107129434</v>
      </c>
      <c r="B5097" t="s">
        <v>86</v>
      </c>
      <c r="C5097" t="s">
        <v>65</v>
      </c>
      <c r="D5097">
        <v>10000026</v>
      </c>
      <c r="E5097">
        <v>10000026</v>
      </c>
      <c r="F5097">
        <v>25.238</v>
      </c>
      <c r="G5097">
        <v>30000146</v>
      </c>
      <c r="H5097">
        <v>0.1</v>
      </c>
      <c r="I5097">
        <v>2022</v>
      </c>
      <c r="J5097" t="s">
        <v>170</v>
      </c>
      <c r="K5097" t="s">
        <v>60</v>
      </c>
      <c r="L5097" s="127">
        <v>0.70347222222222217</v>
      </c>
      <c r="M5097" t="s">
        <v>28</v>
      </c>
      <c r="N5097" t="s">
        <v>29</v>
      </c>
      <c r="O5097" t="s">
        <v>30</v>
      </c>
      <c r="P5097" t="s">
        <v>31</v>
      </c>
      <c r="Q5097" t="s">
        <v>32</v>
      </c>
      <c r="R5097" t="s">
        <v>56</v>
      </c>
      <c r="S5097" t="s">
        <v>42</v>
      </c>
      <c r="T5097" t="s">
        <v>35</v>
      </c>
      <c r="U5097" s="1" t="s">
        <v>36</v>
      </c>
      <c r="V5097">
        <v>5</v>
      </c>
      <c r="W5097">
        <v>0</v>
      </c>
      <c r="X5097">
        <v>0</v>
      </c>
      <c r="Y5097">
        <v>0</v>
      </c>
      <c r="Z5097">
        <v>0</v>
      </c>
    </row>
    <row r="5098" spans="1:26" x14ac:dyDescent="0.25">
      <c r="A5098">
        <v>107129450</v>
      </c>
      <c r="B5098" t="s">
        <v>136</v>
      </c>
      <c r="C5098" t="s">
        <v>122</v>
      </c>
      <c r="D5098">
        <v>40001470</v>
      </c>
      <c r="E5098">
        <v>40001470</v>
      </c>
      <c r="F5098">
        <v>0.46</v>
      </c>
      <c r="G5098">
        <v>40001400</v>
      </c>
      <c r="H5098">
        <v>1</v>
      </c>
      <c r="I5098">
        <v>2022</v>
      </c>
      <c r="J5098" t="s">
        <v>170</v>
      </c>
      <c r="K5098" t="s">
        <v>58</v>
      </c>
      <c r="L5098" s="127">
        <v>0.8520833333333333</v>
      </c>
      <c r="M5098" t="s">
        <v>28</v>
      </c>
      <c r="N5098" t="s">
        <v>29</v>
      </c>
      <c r="O5098" t="s">
        <v>30</v>
      </c>
      <c r="P5098" t="s">
        <v>54</v>
      </c>
      <c r="Q5098" t="s">
        <v>41</v>
      </c>
      <c r="R5098" t="s">
        <v>75</v>
      </c>
      <c r="S5098" t="s">
        <v>42</v>
      </c>
      <c r="T5098" t="s">
        <v>57</v>
      </c>
      <c r="U5098" s="1" t="s">
        <v>36</v>
      </c>
      <c r="V5098">
        <v>2</v>
      </c>
      <c r="W5098">
        <v>0</v>
      </c>
      <c r="X5098">
        <v>0</v>
      </c>
      <c r="Y5098">
        <v>0</v>
      </c>
      <c r="Z5098">
        <v>0</v>
      </c>
    </row>
    <row r="5099" spans="1:26" x14ac:dyDescent="0.25">
      <c r="A5099">
        <v>107129464</v>
      </c>
      <c r="B5099" t="s">
        <v>86</v>
      </c>
      <c r="C5099" t="s">
        <v>65</v>
      </c>
      <c r="D5099">
        <v>10000026</v>
      </c>
      <c r="E5099">
        <v>10000026</v>
      </c>
      <c r="F5099">
        <v>26.916</v>
      </c>
      <c r="G5099">
        <v>200390</v>
      </c>
      <c r="H5099">
        <v>0.15</v>
      </c>
      <c r="I5099">
        <v>2022</v>
      </c>
      <c r="J5099" t="s">
        <v>170</v>
      </c>
      <c r="K5099" t="s">
        <v>27</v>
      </c>
      <c r="L5099" s="127">
        <v>0.4284722222222222</v>
      </c>
      <c r="M5099" t="s">
        <v>28</v>
      </c>
      <c r="N5099" t="s">
        <v>49</v>
      </c>
      <c r="O5099" t="s">
        <v>30</v>
      </c>
      <c r="P5099" t="s">
        <v>31</v>
      </c>
      <c r="Q5099" t="s">
        <v>32</v>
      </c>
      <c r="R5099" t="s">
        <v>33</v>
      </c>
      <c r="S5099" t="s">
        <v>34</v>
      </c>
      <c r="T5099" t="s">
        <v>35</v>
      </c>
      <c r="U5099" s="1" t="s">
        <v>64</v>
      </c>
      <c r="V5099">
        <v>2</v>
      </c>
      <c r="W5099">
        <v>0</v>
      </c>
      <c r="X5099">
        <v>0</v>
      </c>
      <c r="Y5099">
        <v>1</v>
      </c>
      <c r="Z5099">
        <v>0</v>
      </c>
    </row>
    <row r="5100" spans="1:26" x14ac:dyDescent="0.25">
      <c r="A5100">
        <v>107129580</v>
      </c>
      <c r="B5100" t="s">
        <v>86</v>
      </c>
      <c r="C5100" t="s">
        <v>65</v>
      </c>
      <c r="D5100">
        <v>10000026</v>
      </c>
      <c r="E5100">
        <v>10000026</v>
      </c>
      <c r="F5100">
        <v>26.366</v>
      </c>
      <c r="G5100">
        <v>200390</v>
      </c>
      <c r="H5100">
        <v>0.4</v>
      </c>
      <c r="I5100">
        <v>2022</v>
      </c>
      <c r="J5100" t="s">
        <v>170</v>
      </c>
      <c r="K5100" t="s">
        <v>27</v>
      </c>
      <c r="L5100" s="127">
        <v>0.36805555555555558</v>
      </c>
      <c r="M5100" t="s">
        <v>28</v>
      </c>
      <c r="N5100" t="s">
        <v>49</v>
      </c>
      <c r="O5100" t="s">
        <v>30</v>
      </c>
      <c r="P5100" t="s">
        <v>31</v>
      </c>
      <c r="Q5100" t="s">
        <v>62</v>
      </c>
      <c r="R5100" t="s">
        <v>33</v>
      </c>
      <c r="S5100" t="s">
        <v>34</v>
      </c>
      <c r="T5100" t="s">
        <v>35</v>
      </c>
      <c r="U5100" s="1" t="s">
        <v>43</v>
      </c>
      <c r="V5100">
        <v>1</v>
      </c>
      <c r="W5100">
        <v>0</v>
      </c>
      <c r="X5100">
        <v>0</v>
      </c>
      <c r="Y5100">
        <v>0</v>
      </c>
      <c r="Z5100">
        <v>1</v>
      </c>
    </row>
    <row r="5101" spans="1:26" x14ac:dyDescent="0.25">
      <c r="A5101">
        <v>107129626</v>
      </c>
      <c r="B5101" t="s">
        <v>142</v>
      </c>
      <c r="C5101" t="s">
        <v>122</v>
      </c>
      <c r="D5101">
        <v>40001308</v>
      </c>
      <c r="E5101">
        <v>40001308</v>
      </c>
      <c r="F5101">
        <v>8.3089999999999993</v>
      </c>
      <c r="G5101">
        <v>40001322</v>
      </c>
      <c r="H5101">
        <v>0.3</v>
      </c>
      <c r="I5101">
        <v>2022</v>
      </c>
      <c r="J5101" t="s">
        <v>170</v>
      </c>
      <c r="K5101" t="s">
        <v>53</v>
      </c>
      <c r="L5101" s="127">
        <v>0.47013888888888888</v>
      </c>
      <c r="M5101" t="s">
        <v>77</v>
      </c>
      <c r="N5101" t="s">
        <v>49</v>
      </c>
      <c r="O5101" t="s">
        <v>30</v>
      </c>
      <c r="P5101" t="s">
        <v>54</v>
      </c>
      <c r="Q5101" t="s">
        <v>41</v>
      </c>
      <c r="R5101" t="s">
        <v>33</v>
      </c>
      <c r="S5101" t="s">
        <v>42</v>
      </c>
      <c r="T5101" t="s">
        <v>35</v>
      </c>
      <c r="U5101" s="1" t="s">
        <v>36</v>
      </c>
      <c r="V5101">
        <v>1</v>
      </c>
      <c r="W5101">
        <v>0</v>
      </c>
      <c r="X5101">
        <v>0</v>
      </c>
      <c r="Y5101">
        <v>0</v>
      </c>
      <c r="Z5101">
        <v>0</v>
      </c>
    </row>
    <row r="5102" spans="1:26" x14ac:dyDescent="0.25">
      <c r="A5102">
        <v>107129695</v>
      </c>
      <c r="B5102" t="s">
        <v>104</v>
      </c>
      <c r="C5102" t="s">
        <v>65</v>
      </c>
      <c r="D5102">
        <v>10000026</v>
      </c>
      <c r="E5102">
        <v>10000026</v>
      </c>
      <c r="F5102">
        <v>4.5250000000000004</v>
      </c>
      <c r="G5102">
        <v>200440</v>
      </c>
      <c r="H5102">
        <v>1</v>
      </c>
      <c r="I5102">
        <v>2022</v>
      </c>
      <c r="J5102" t="s">
        <v>170</v>
      </c>
      <c r="K5102" t="s">
        <v>27</v>
      </c>
      <c r="L5102" s="127">
        <v>0.38263888888888892</v>
      </c>
      <c r="M5102" t="s">
        <v>28</v>
      </c>
      <c r="N5102" t="s">
        <v>49</v>
      </c>
      <c r="O5102" t="s">
        <v>30</v>
      </c>
      <c r="P5102" t="s">
        <v>31</v>
      </c>
      <c r="Q5102" t="s">
        <v>62</v>
      </c>
      <c r="R5102" t="s">
        <v>33</v>
      </c>
      <c r="S5102" t="s">
        <v>139</v>
      </c>
      <c r="T5102" t="s">
        <v>35</v>
      </c>
      <c r="U5102" s="1" t="s">
        <v>36</v>
      </c>
      <c r="V5102">
        <v>2</v>
      </c>
      <c r="W5102">
        <v>0</v>
      </c>
      <c r="X5102">
        <v>0</v>
      </c>
      <c r="Y5102">
        <v>0</v>
      </c>
      <c r="Z5102">
        <v>0</v>
      </c>
    </row>
    <row r="5103" spans="1:26" x14ac:dyDescent="0.25">
      <c r="A5103">
        <v>107129763</v>
      </c>
      <c r="B5103" t="s">
        <v>107</v>
      </c>
      <c r="C5103" t="s">
        <v>45</v>
      </c>
      <c r="D5103">
        <v>50033004</v>
      </c>
      <c r="E5103">
        <v>20000029</v>
      </c>
      <c r="F5103">
        <v>15.188000000000001</v>
      </c>
      <c r="G5103">
        <v>50043092</v>
      </c>
      <c r="H5103">
        <v>0</v>
      </c>
      <c r="I5103">
        <v>2022</v>
      </c>
      <c r="J5103" t="s">
        <v>170</v>
      </c>
      <c r="K5103" t="s">
        <v>55</v>
      </c>
      <c r="L5103" s="127">
        <v>0.5854166666666667</v>
      </c>
      <c r="M5103" t="s">
        <v>28</v>
      </c>
      <c r="N5103" t="s">
        <v>49</v>
      </c>
      <c r="O5103" t="s">
        <v>30</v>
      </c>
      <c r="P5103" t="s">
        <v>68</v>
      </c>
      <c r="Q5103" t="s">
        <v>41</v>
      </c>
      <c r="R5103" t="s">
        <v>33</v>
      </c>
      <c r="S5103" t="s">
        <v>42</v>
      </c>
      <c r="T5103" t="s">
        <v>35</v>
      </c>
      <c r="U5103" s="1" t="s">
        <v>36</v>
      </c>
      <c r="V5103">
        <v>2</v>
      </c>
      <c r="W5103">
        <v>0</v>
      </c>
      <c r="X5103">
        <v>0</v>
      </c>
      <c r="Y5103">
        <v>0</v>
      </c>
      <c r="Z5103">
        <v>0</v>
      </c>
    </row>
    <row r="5104" spans="1:26" x14ac:dyDescent="0.25">
      <c r="A5104">
        <v>107129877</v>
      </c>
      <c r="B5104" t="s">
        <v>81</v>
      </c>
      <c r="C5104" t="s">
        <v>45</v>
      </c>
      <c r="D5104">
        <v>50025071</v>
      </c>
      <c r="E5104">
        <v>50025071</v>
      </c>
      <c r="F5104">
        <v>2.99</v>
      </c>
      <c r="G5104">
        <v>50013356</v>
      </c>
      <c r="H5104">
        <v>0</v>
      </c>
      <c r="I5104">
        <v>2022</v>
      </c>
      <c r="J5104" t="s">
        <v>170</v>
      </c>
      <c r="K5104" t="s">
        <v>27</v>
      </c>
      <c r="L5104" s="127">
        <v>0.59583333333333333</v>
      </c>
      <c r="M5104" t="s">
        <v>51</v>
      </c>
      <c r="N5104" t="s">
        <v>49</v>
      </c>
      <c r="O5104" t="s">
        <v>30</v>
      </c>
      <c r="P5104" t="s">
        <v>31</v>
      </c>
      <c r="Q5104" t="s">
        <v>32</v>
      </c>
      <c r="R5104" t="s">
        <v>33</v>
      </c>
      <c r="S5104" t="s">
        <v>34</v>
      </c>
      <c r="T5104" t="s">
        <v>35</v>
      </c>
      <c r="U5104" s="1" t="s">
        <v>36</v>
      </c>
      <c r="V5104">
        <v>2</v>
      </c>
      <c r="W5104">
        <v>0</v>
      </c>
      <c r="X5104">
        <v>0</v>
      </c>
      <c r="Y5104">
        <v>0</v>
      </c>
      <c r="Z5104">
        <v>0</v>
      </c>
    </row>
    <row r="5105" spans="1:26" x14ac:dyDescent="0.25">
      <c r="A5105">
        <v>107130057</v>
      </c>
      <c r="B5105" t="s">
        <v>81</v>
      </c>
      <c r="C5105" t="s">
        <v>67</v>
      </c>
      <c r="D5105">
        <v>30000049</v>
      </c>
      <c r="E5105">
        <v>30000049</v>
      </c>
      <c r="F5105">
        <v>999.99900000000002</v>
      </c>
      <c r="H5105">
        <v>7.5999999999999998E-2</v>
      </c>
      <c r="I5105">
        <v>2022</v>
      </c>
      <c r="J5105" t="s">
        <v>172</v>
      </c>
      <c r="K5105" t="s">
        <v>39</v>
      </c>
      <c r="L5105" s="127">
        <v>0.72013888888888899</v>
      </c>
      <c r="M5105" t="s">
        <v>28</v>
      </c>
      <c r="N5105" t="s">
        <v>29</v>
      </c>
      <c r="O5105" t="s">
        <v>30</v>
      </c>
      <c r="P5105" t="s">
        <v>31</v>
      </c>
      <c r="Q5105" t="s">
        <v>41</v>
      </c>
      <c r="R5105" t="s">
        <v>33</v>
      </c>
      <c r="S5105" t="s">
        <v>42</v>
      </c>
      <c r="T5105" t="s">
        <v>35</v>
      </c>
      <c r="U5105" s="1" t="s">
        <v>36</v>
      </c>
      <c r="V5105">
        <v>3</v>
      </c>
      <c r="W5105">
        <v>0</v>
      </c>
      <c r="X5105">
        <v>0</v>
      </c>
      <c r="Y5105">
        <v>0</v>
      </c>
      <c r="Z5105">
        <v>0</v>
      </c>
    </row>
    <row r="5106" spans="1:26" x14ac:dyDescent="0.25">
      <c r="A5106">
        <v>107130200</v>
      </c>
      <c r="B5106" t="s">
        <v>81</v>
      </c>
      <c r="C5106" t="s">
        <v>45</v>
      </c>
      <c r="D5106">
        <v>50021730</v>
      </c>
      <c r="E5106">
        <v>40002042</v>
      </c>
      <c r="F5106">
        <v>0.61099999999999999</v>
      </c>
      <c r="G5106">
        <v>50039684</v>
      </c>
      <c r="H5106">
        <v>0.189</v>
      </c>
      <c r="I5106">
        <v>2022</v>
      </c>
      <c r="J5106" t="s">
        <v>172</v>
      </c>
      <c r="K5106" t="s">
        <v>39</v>
      </c>
      <c r="L5106" s="127">
        <v>0.16458333333333333</v>
      </c>
      <c r="M5106" t="s">
        <v>28</v>
      </c>
      <c r="N5106" t="s">
        <v>29</v>
      </c>
      <c r="O5106" t="s">
        <v>30</v>
      </c>
      <c r="P5106" t="s">
        <v>54</v>
      </c>
      <c r="Q5106" t="s">
        <v>32</v>
      </c>
      <c r="R5106" t="s">
        <v>33</v>
      </c>
      <c r="S5106" t="s">
        <v>34</v>
      </c>
      <c r="T5106" t="s">
        <v>47</v>
      </c>
      <c r="U5106" s="1" t="s">
        <v>116</v>
      </c>
      <c r="V5106">
        <v>1</v>
      </c>
      <c r="W5106">
        <v>0</v>
      </c>
      <c r="X5106">
        <v>0</v>
      </c>
      <c r="Y5106">
        <v>0</v>
      </c>
      <c r="Z5106">
        <v>0</v>
      </c>
    </row>
    <row r="5107" spans="1:26" x14ac:dyDescent="0.25">
      <c r="A5107">
        <v>107130404</v>
      </c>
      <c r="B5107" t="s">
        <v>138</v>
      </c>
      <c r="C5107" t="s">
        <v>38</v>
      </c>
      <c r="D5107">
        <v>21000264</v>
      </c>
      <c r="E5107">
        <v>21000264</v>
      </c>
      <c r="F5107">
        <v>17.309000000000001</v>
      </c>
      <c r="G5107">
        <v>50025496</v>
      </c>
      <c r="H5107">
        <v>0.16</v>
      </c>
      <c r="I5107">
        <v>2022</v>
      </c>
      <c r="J5107" t="s">
        <v>170</v>
      </c>
      <c r="K5107" t="s">
        <v>27</v>
      </c>
      <c r="L5107" s="127">
        <v>0.49861111111111112</v>
      </c>
      <c r="M5107" t="s">
        <v>28</v>
      </c>
      <c r="N5107" t="s">
        <v>49</v>
      </c>
      <c r="O5107" t="s">
        <v>30</v>
      </c>
      <c r="P5107" t="s">
        <v>68</v>
      </c>
      <c r="Q5107" t="s">
        <v>41</v>
      </c>
      <c r="R5107" t="s">
        <v>33</v>
      </c>
      <c r="S5107" t="s">
        <v>42</v>
      </c>
      <c r="T5107" t="s">
        <v>35</v>
      </c>
      <c r="U5107" s="1" t="s">
        <v>36</v>
      </c>
      <c r="V5107">
        <v>3</v>
      </c>
      <c r="W5107">
        <v>0</v>
      </c>
      <c r="X5107">
        <v>0</v>
      </c>
      <c r="Y5107">
        <v>0</v>
      </c>
      <c r="Z5107">
        <v>0</v>
      </c>
    </row>
    <row r="5108" spans="1:26" x14ac:dyDescent="0.25">
      <c r="A5108">
        <v>107130526</v>
      </c>
      <c r="B5108" t="s">
        <v>25</v>
      </c>
      <c r="C5108" t="s">
        <v>45</v>
      </c>
      <c r="D5108">
        <v>50030186</v>
      </c>
      <c r="E5108">
        <v>40001010</v>
      </c>
      <c r="F5108">
        <v>16.29</v>
      </c>
      <c r="G5108">
        <v>50018418</v>
      </c>
      <c r="H5108">
        <v>0</v>
      </c>
      <c r="I5108">
        <v>2022</v>
      </c>
      <c r="J5108" t="s">
        <v>170</v>
      </c>
      <c r="K5108" t="s">
        <v>53</v>
      </c>
      <c r="L5108" s="127">
        <v>0.40208333333333335</v>
      </c>
      <c r="M5108" t="s">
        <v>51</v>
      </c>
      <c r="N5108" t="s">
        <v>49</v>
      </c>
      <c r="O5108" t="s">
        <v>30</v>
      </c>
      <c r="P5108" t="s">
        <v>54</v>
      </c>
      <c r="Q5108" t="s">
        <v>41</v>
      </c>
      <c r="R5108" t="s">
        <v>61</v>
      </c>
      <c r="S5108" t="s">
        <v>42</v>
      </c>
      <c r="T5108" t="s">
        <v>35</v>
      </c>
      <c r="U5108" s="1" t="s">
        <v>36</v>
      </c>
      <c r="V5108">
        <v>2</v>
      </c>
      <c r="W5108">
        <v>0</v>
      </c>
      <c r="X5108">
        <v>0</v>
      </c>
      <c r="Y5108">
        <v>0</v>
      </c>
      <c r="Z5108">
        <v>0</v>
      </c>
    </row>
    <row r="5109" spans="1:26" x14ac:dyDescent="0.25">
      <c r="A5109">
        <v>107130655</v>
      </c>
      <c r="B5109" t="s">
        <v>86</v>
      </c>
      <c r="C5109" t="s">
        <v>65</v>
      </c>
      <c r="D5109">
        <v>10000026</v>
      </c>
      <c r="E5109">
        <v>10000026</v>
      </c>
      <c r="F5109">
        <v>26.366</v>
      </c>
      <c r="G5109">
        <v>200390</v>
      </c>
      <c r="H5109">
        <v>0.4</v>
      </c>
      <c r="I5109">
        <v>2022</v>
      </c>
      <c r="J5109" t="s">
        <v>170</v>
      </c>
      <c r="K5109" t="s">
        <v>27</v>
      </c>
      <c r="L5109" s="127">
        <v>0.36874999999999997</v>
      </c>
      <c r="M5109" t="s">
        <v>28</v>
      </c>
      <c r="N5109" t="s">
        <v>49</v>
      </c>
      <c r="O5109" t="s">
        <v>30</v>
      </c>
      <c r="P5109" t="s">
        <v>31</v>
      </c>
      <c r="Q5109" t="s">
        <v>62</v>
      </c>
      <c r="R5109" t="s">
        <v>33</v>
      </c>
      <c r="S5109" t="s">
        <v>34</v>
      </c>
      <c r="T5109" t="s">
        <v>35</v>
      </c>
      <c r="U5109" s="1" t="s">
        <v>43</v>
      </c>
      <c r="V5109">
        <v>3</v>
      </c>
      <c r="W5109">
        <v>0</v>
      </c>
      <c r="X5109">
        <v>0</v>
      </c>
      <c r="Y5109">
        <v>0</v>
      </c>
      <c r="Z5109">
        <v>1</v>
      </c>
    </row>
    <row r="5110" spans="1:26" x14ac:dyDescent="0.25">
      <c r="A5110">
        <v>107130709</v>
      </c>
      <c r="B5110" t="s">
        <v>25</v>
      </c>
      <c r="C5110" t="s">
        <v>65</v>
      </c>
      <c r="D5110">
        <v>10000040</v>
      </c>
      <c r="E5110">
        <v>10000040</v>
      </c>
      <c r="F5110">
        <v>24.088000000000001</v>
      </c>
      <c r="G5110">
        <v>20000070</v>
      </c>
      <c r="H5110">
        <v>1.1000000000000001</v>
      </c>
      <c r="I5110">
        <v>2022</v>
      </c>
      <c r="J5110" t="s">
        <v>172</v>
      </c>
      <c r="K5110" t="s">
        <v>39</v>
      </c>
      <c r="L5110" s="127">
        <v>0.22361111111111109</v>
      </c>
      <c r="M5110" t="s">
        <v>28</v>
      </c>
      <c r="N5110" t="s">
        <v>29</v>
      </c>
      <c r="O5110" t="s">
        <v>30</v>
      </c>
      <c r="P5110" t="s">
        <v>31</v>
      </c>
      <c r="Q5110" t="s">
        <v>62</v>
      </c>
      <c r="R5110" t="s">
        <v>33</v>
      </c>
      <c r="S5110" t="s">
        <v>34</v>
      </c>
      <c r="T5110" t="s">
        <v>57</v>
      </c>
      <c r="U5110" s="1" t="s">
        <v>36</v>
      </c>
      <c r="V5110">
        <v>2</v>
      </c>
      <c r="W5110">
        <v>0</v>
      </c>
      <c r="X5110">
        <v>0</v>
      </c>
      <c r="Y5110">
        <v>0</v>
      </c>
      <c r="Z5110">
        <v>0</v>
      </c>
    </row>
    <row r="5111" spans="1:26" x14ac:dyDescent="0.25">
      <c r="A5111">
        <v>107130718</v>
      </c>
      <c r="B5111" t="s">
        <v>25</v>
      </c>
      <c r="C5111" t="s">
        <v>65</v>
      </c>
      <c r="D5111">
        <v>10000040</v>
      </c>
      <c r="E5111">
        <v>10000040</v>
      </c>
      <c r="F5111">
        <v>21.611999999999998</v>
      </c>
      <c r="G5111">
        <v>40005220</v>
      </c>
      <c r="H5111">
        <v>0.7</v>
      </c>
      <c r="I5111">
        <v>2022</v>
      </c>
      <c r="J5111" t="s">
        <v>172</v>
      </c>
      <c r="K5111" t="s">
        <v>39</v>
      </c>
      <c r="L5111" s="127">
        <v>0.37847222222222227</v>
      </c>
      <c r="M5111" t="s">
        <v>28</v>
      </c>
      <c r="N5111" t="s">
        <v>29</v>
      </c>
      <c r="O5111" t="s">
        <v>30</v>
      </c>
      <c r="P5111" t="s">
        <v>31</v>
      </c>
      <c r="Q5111" t="s">
        <v>32</v>
      </c>
      <c r="R5111" t="s">
        <v>33</v>
      </c>
      <c r="S5111" t="s">
        <v>34</v>
      </c>
      <c r="T5111" t="s">
        <v>35</v>
      </c>
      <c r="U5111" s="1" t="s">
        <v>36</v>
      </c>
      <c r="V5111">
        <v>3</v>
      </c>
      <c r="W5111">
        <v>0</v>
      </c>
      <c r="X5111">
        <v>0</v>
      </c>
      <c r="Y5111">
        <v>0</v>
      </c>
      <c r="Z5111">
        <v>0</v>
      </c>
    </row>
    <row r="5112" spans="1:26" x14ac:dyDescent="0.25">
      <c r="A5112">
        <v>107130730</v>
      </c>
      <c r="B5112" t="s">
        <v>104</v>
      </c>
      <c r="C5112" t="s">
        <v>38</v>
      </c>
      <c r="D5112">
        <v>20000025</v>
      </c>
      <c r="E5112">
        <v>20000025</v>
      </c>
      <c r="F5112">
        <v>999.99900000000002</v>
      </c>
      <c r="G5112">
        <v>10000026</v>
      </c>
      <c r="H5112">
        <v>1.9E-2</v>
      </c>
      <c r="I5112">
        <v>2022</v>
      </c>
      <c r="J5112" t="s">
        <v>170</v>
      </c>
      <c r="K5112" t="s">
        <v>27</v>
      </c>
      <c r="L5112" s="127">
        <v>0.41875000000000001</v>
      </c>
      <c r="M5112" t="s">
        <v>28</v>
      </c>
      <c r="N5112" t="s">
        <v>29</v>
      </c>
      <c r="O5112" t="s">
        <v>30</v>
      </c>
      <c r="P5112" t="s">
        <v>31</v>
      </c>
      <c r="Q5112" t="s">
        <v>62</v>
      </c>
      <c r="R5112" t="s">
        <v>33</v>
      </c>
      <c r="S5112" t="s">
        <v>34</v>
      </c>
      <c r="T5112" t="s">
        <v>35</v>
      </c>
      <c r="U5112" s="1" t="s">
        <v>36</v>
      </c>
      <c r="V5112">
        <v>3</v>
      </c>
      <c r="W5112">
        <v>0</v>
      </c>
      <c r="X5112">
        <v>0</v>
      </c>
      <c r="Y5112">
        <v>0</v>
      </c>
      <c r="Z5112">
        <v>0</v>
      </c>
    </row>
    <row r="5113" spans="1:26" x14ac:dyDescent="0.25">
      <c r="A5113">
        <v>107130779</v>
      </c>
      <c r="B5113" t="s">
        <v>117</v>
      </c>
      <c r="C5113" t="s">
        <v>65</v>
      </c>
      <c r="D5113">
        <v>10000077</v>
      </c>
      <c r="E5113">
        <v>10000077</v>
      </c>
      <c r="F5113">
        <v>20.369</v>
      </c>
      <c r="G5113">
        <v>10000040</v>
      </c>
      <c r="H5113">
        <v>0.56000000000000005</v>
      </c>
      <c r="I5113">
        <v>2022</v>
      </c>
      <c r="J5113" t="s">
        <v>170</v>
      </c>
      <c r="K5113" t="s">
        <v>27</v>
      </c>
      <c r="L5113" s="127">
        <v>0.87013888888888891</v>
      </c>
      <c r="M5113" t="s">
        <v>28</v>
      </c>
      <c r="N5113" t="s">
        <v>49</v>
      </c>
      <c r="O5113" t="s">
        <v>30</v>
      </c>
      <c r="P5113" t="s">
        <v>31</v>
      </c>
      <c r="Q5113" t="s">
        <v>41</v>
      </c>
      <c r="R5113" t="s">
        <v>33</v>
      </c>
      <c r="S5113" t="s">
        <v>42</v>
      </c>
      <c r="T5113" t="s">
        <v>47</v>
      </c>
      <c r="U5113" s="1" t="s">
        <v>36</v>
      </c>
      <c r="V5113">
        <v>2</v>
      </c>
      <c r="W5113">
        <v>0</v>
      </c>
      <c r="X5113">
        <v>0</v>
      </c>
      <c r="Y5113">
        <v>0</v>
      </c>
      <c r="Z5113">
        <v>0</v>
      </c>
    </row>
    <row r="5114" spans="1:26" x14ac:dyDescent="0.25">
      <c r="A5114">
        <v>107130816</v>
      </c>
      <c r="B5114" t="s">
        <v>25</v>
      </c>
      <c r="C5114" t="s">
        <v>65</v>
      </c>
      <c r="D5114">
        <v>10000040</v>
      </c>
      <c r="E5114">
        <v>10000040</v>
      </c>
      <c r="F5114">
        <v>23.088000000000001</v>
      </c>
      <c r="G5114">
        <v>20000070</v>
      </c>
      <c r="H5114">
        <v>0.1</v>
      </c>
      <c r="I5114">
        <v>2022</v>
      </c>
      <c r="J5114" t="s">
        <v>172</v>
      </c>
      <c r="K5114" t="s">
        <v>39</v>
      </c>
      <c r="L5114" s="127">
        <v>1.8749999999999999E-2</v>
      </c>
      <c r="M5114" t="s">
        <v>28</v>
      </c>
      <c r="N5114" t="s">
        <v>49</v>
      </c>
      <c r="O5114" t="s">
        <v>30</v>
      </c>
      <c r="P5114" t="s">
        <v>68</v>
      </c>
      <c r="Q5114" t="s">
        <v>62</v>
      </c>
      <c r="R5114" t="s">
        <v>33</v>
      </c>
      <c r="S5114" t="s">
        <v>34</v>
      </c>
      <c r="T5114" t="s">
        <v>57</v>
      </c>
      <c r="U5114" s="1" t="s">
        <v>36</v>
      </c>
      <c r="V5114">
        <v>2</v>
      </c>
      <c r="W5114">
        <v>0</v>
      </c>
      <c r="X5114">
        <v>0</v>
      </c>
      <c r="Y5114">
        <v>0</v>
      </c>
      <c r="Z5114">
        <v>0</v>
      </c>
    </row>
    <row r="5115" spans="1:26" x14ac:dyDescent="0.25">
      <c r="A5115">
        <v>107130834</v>
      </c>
      <c r="B5115" t="s">
        <v>25</v>
      </c>
      <c r="C5115" t="s">
        <v>65</v>
      </c>
      <c r="D5115">
        <v>10000040</v>
      </c>
      <c r="E5115">
        <v>10000040</v>
      </c>
      <c r="F5115">
        <v>19.077999999999999</v>
      </c>
      <c r="G5115">
        <v>10000440</v>
      </c>
      <c r="H5115">
        <v>0.6</v>
      </c>
      <c r="I5115">
        <v>2022</v>
      </c>
      <c r="J5115" t="s">
        <v>170</v>
      </c>
      <c r="K5115" t="s">
        <v>27</v>
      </c>
      <c r="L5115" s="127">
        <v>0.67638888888888893</v>
      </c>
      <c r="M5115" t="s">
        <v>28</v>
      </c>
      <c r="N5115" t="s">
        <v>49</v>
      </c>
      <c r="O5115" t="s">
        <v>30</v>
      </c>
      <c r="P5115" t="s">
        <v>54</v>
      </c>
      <c r="Q5115" t="s">
        <v>41</v>
      </c>
      <c r="R5115" t="s">
        <v>33</v>
      </c>
      <c r="S5115" t="s">
        <v>42</v>
      </c>
      <c r="T5115" t="s">
        <v>35</v>
      </c>
      <c r="U5115" s="1" t="s">
        <v>43</v>
      </c>
      <c r="V5115">
        <v>3</v>
      </c>
      <c r="W5115">
        <v>0</v>
      </c>
      <c r="X5115">
        <v>0</v>
      </c>
      <c r="Y5115">
        <v>0</v>
      </c>
      <c r="Z5115">
        <v>1</v>
      </c>
    </row>
    <row r="5116" spans="1:26" x14ac:dyDescent="0.25">
      <c r="A5116">
        <v>107130850</v>
      </c>
      <c r="B5116" t="s">
        <v>25</v>
      </c>
      <c r="C5116" t="s">
        <v>65</v>
      </c>
      <c r="D5116">
        <v>10000040</v>
      </c>
      <c r="E5116">
        <v>10000040</v>
      </c>
      <c r="F5116">
        <v>24.928000000000001</v>
      </c>
      <c r="G5116">
        <v>40002700</v>
      </c>
      <c r="H5116">
        <v>0.2</v>
      </c>
      <c r="I5116">
        <v>2022</v>
      </c>
      <c r="J5116" t="s">
        <v>170</v>
      </c>
      <c r="K5116" t="s">
        <v>55</v>
      </c>
      <c r="L5116" s="127">
        <v>0.78611111111111109</v>
      </c>
      <c r="M5116" t="s">
        <v>28</v>
      </c>
      <c r="N5116" t="s">
        <v>49</v>
      </c>
      <c r="O5116" t="s">
        <v>30</v>
      </c>
      <c r="P5116" t="s">
        <v>31</v>
      </c>
      <c r="Q5116" t="s">
        <v>41</v>
      </c>
      <c r="R5116" t="s">
        <v>33</v>
      </c>
      <c r="S5116" t="s">
        <v>42</v>
      </c>
      <c r="T5116" t="s">
        <v>57</v>
      </c>
      <c r="U5116" s="1" t="s">
        <v>36</v>
      </c>
      <c r="V5116">
        <v>2</v>
      </c>
      <c r="W5116">
        <v>0</v>
      </c>
      <c r="X5116">
        <v>0</v>
      </c>
      <c r="Y5116">
        <v>0</v>
      </c>
      <c r="Z5116">
        <v>0</v>
      </c>
    </row>
    <row r="5117" spans="1:26" x14ac:dyDescent="0.25">
      <c r="A5117">
        <v>107130938</v>
      </c>
      <c r="B5117" t="s">
        <v>86</v>
      </c>
      <c r="C5117" t="s">
        <v>65</v>
      </c>
      <c r="D5117">
        <v>10000026</v>
      </c>
      <c r="E5117">
        <v>10000026</v>
      </c>
      <c r="F5117">
        <v>27.859000000000002</v>
      </c>
      <c r="G5117">
        <v>30000280</v>
      </c>
      <c r="H5117">
        <v>0.4</v>
      </c>
      <c r="I5117">
        <v>2022</v>
      </c>
      <c r="J5117" t="s">
        <v>172</v>
      </c>
      <c r="K5117" t="s">
        <v>39</v>
      </c>
      <c r="L5117" s="127">
        <v>0.31944444444444448</v>
      </c>
      <c r="M5117" t="s">
        <v>28</v>
      </c>
      <c r="N5117" t="s">
        <v>49</v>
      </c>
      <c r="O5117" t="s">
        <v>30</v>
      </c>
      <c r="P5117" t="s">
        <v>31</v>
      </c>
      <c r="Q5117" t="s">
        <v>41</v>
      </c>
      <c r="R5117" t="s">
        <v>33</v>
      </c>
      <c r="S5117" t="s">
        <v>42</v>
      </c>
      <c r="T5117" t="s">
        <v>35</v>
      </c>
      <c r="U5117" s="1" t="s">
        <v>36</v>
      </c>
      <c r="V5117">
        <v>3</v>
      </c>
      <c r="W5117">
        <v>0</v>
      </c>
      <c r="X5117">
        <v>0</v>
      </c>
      <c r="Y5117">
        <v>0</v>
      </c>
      <c r="Z5117">
        <v>0</v>
      </c>
    </row>
    <row r="5118" spans="1:26" x14ac:dyDescent="0.25">
      <c r="A5118">
        <v>107130939</v>
      </c>
      <c r="B5118" t="s">
        <v>25</v>
      </c>
      <c r="C5118" t="s">
        <v>65</v>
      </c>
      <c r="D5118">
        <v>10000040</v>
      </c>
      <c r="E5118">
        <v>10000040</v>
      </c>
      <c r="F5118">
        <v>24.088000000000001</v>
      </c>
      <c r="G5118">
        <v>20000070</v>
      </c>
      <c r="H5118">
        <v>1.1000000000000001</v>
      </c>
      <c r="I5118">
        <v>2022</v>
      </c>
      <c r="J5118" t="s">
        <v>172</v>
      </c>
      <c r="K5118" t="s">
        <v>39</v>
      </c>
      <c r="L5118" s="127">
        <v>0.1986111111111111</v>
      </c>
      <c r="M5118" t="s">
        <v>28</v>
      </c>
      <c r="N5118" t="s">
        <v>29</v>
      </c>
      <c r="O5118" t="s">
        <v>30</v>
      </c>
      <c r="P5118" t="s">
        <v>31</v>
      </c>
      <c r="Q5118" t="s">
        <v>62</v>
      </c>
      <c r="R5118" t="s">
        <v>33</v>
      </c>
      <c r="S5118" t="s">
        <v>34</v>
      </c>
      <c r="T5118" t="s">
        <v>57</v>
      </c>
      <c r="U5118" s="1" t="s">
        <v>36</v>
      </c>
      <c r="V5118">
        <v>1</v>
      </c>
      <c r="W5118">
        <v>0</v>
      </c>
      <c r="X5118">
        <v>0</v>
      </c>
      <c r="Y5118">
        <v>0</v>
      </c>
      <c r="Z5118">
        <v>0</v>
      </c>
    </row>
    <row r="5119" spans="1:26" x14ac:dyDescent="0.25">
      <c r="A5119">
        <v>107130977</v>
      </c>
      <c r="B5119" t="s">
        <v>86</v>
      </c>
      <c r="C5119" t="s">
        <v>65</v>
      </c>
      <c r="D5119">
        <v>10000026</v>
      </c>
      <c r="E5119">
        <v>10000026</v>
      </c>
      <c r="F5119">
        <v>27.565999999999999</v>
      </c>
      <c r="G5119">
        <v>200400</v>
      </c>
      <c r="H5119">
        <v>0.2</v>
      </c>
      <c r="I5119">
        <v>2022</v>
      </c>
      <c r="J5119" t="s">
        <v>172</v>
      </c>
      <c r="K5119" t="s">
        <v>39</v>
      </c>
      <c r="L5119" s="127">
        <v>0.31736111111111115</v>
      </c>
      <c r="M5119" t="s">
        <v>28</v>
      </c>
      <c r="N5119" t="s">
        <v>49</v>
      </c>
      <c r="O5119" t="s">
        <v>30</v>
      </c>
      <c r="P5119" t="s">
        <v>31</v>
      </c>
      <c r="Q5119" t="s">
        <v>121</v>
      </c>
      <c r="R5119" t="s">
        <v>33</v>
      </c>
      <c r="S5119" t="s">
        <v>42</v>
      </c>
      <c r="T5119" t="s">
        <v>35</v>
      </c>
      <c r="U5119" s="1" t="s">
        <v>36</v>
      </c>
      <c r="V5119">
        <v>2</v>
      </c>
      <c r="W5119">
        <v>0</v>
      </c>
      <c r="X5119">
        <v>0</v>
      </c>
      <c r="Y5119">
        <v>0</v>
      </c>
      <c r="Z5119">
        <v>0</v>
      </c>
    </row>
    <row r="5120" spans="1:26" x14ac:dyDescent="0.25">
      <c r="A5120">
        <v>107130986</v>
      </c>
      <c r="B5120" t="s">
        <v>86</v>
      </c>
      <c r="C5120" t="s">
        <v>65</v>
      </c>
      <c r="D5120">
        <v>10000026</v>
      </c>
      <c r="E5120">
        <v>10000026</v>
      </c>
      <c r="F5120">
        <v>23.51</v>
      </c>
      <c r="G5120">
        <v>30000191</v>
      </c>
      <c r="H5120">
        <v>3</v>
      </c>
      <c r="I5120">
        <v>2022</v>
      </c>
      <c r="J5120" t="s">
        <v>172</v>
      </c>
      <c r="K5120" t="s">
        <v>39</v>
      </c>
      <c r="L5120" s="127">
        <v>0.61527777777777781</v>
      </c>
      <c r="M5120" t="s">
        <v>28</v>
      </c>
      <c r="N5120" t="s">
        <v>49</v>
      </c>
      <c r="O5120" t="s">
        <v>30</v>
      </c>
      <c r="P5120" t="s">
        <v>31</v>
      </c>
      <c r="Q5120" t="s">
        <v>41</v>
      </c>
      <c r="R5120" t="s">
        <v>33</v>
      </c>
      <c r="S5120" t="s">
        <v>42</v>
      </c>
      <c r="T5120" t="s">
        <v>35</v>
      </c>
      <c r="U5120" s="1" t="s">
        <v>36</v>
      </c>
      <c r="V5120">
        <v>1</v>
      </c>
      <c r="W5120">
        <v>0</v>
      </c>
      <c r="X5120">
        <v>0</v>
      </c>
      <c r="Y5120">
        <v>0</v>
      </c>
      <c r="Z5120">
        <v>0</v>
      </c>
    </row>
    <row r="5121" spans="1:26" x14ac:dyDescent="0.25">
      <c r="A5121">
        <v>107131009</v>
      </c>
      <c r="B5121" t="s">
        <v>86</v>
      </c>
      <c r="C5121" t="s">
        <v>65</v>
      </c>
      <c r="D5121">
        <v>10000026</v>
      </c>
      <c r="E5121">
        <v>10000026</v>
      </c>
      <c r="F5121">
        <v>26.866</v>
      </c>
      <c r="G5121">
        <v>200390</v>
      </c>
      <c r="H5121">
        <v>0.1</v>
      </c>
      <c r="I5121">
        <v>2022</v>
      </c>
      <c r="J5121" t="s">
        <v>172</v>
      </c>
      <c r="K5121" t="s">
        <v>39</v>
      </c>
      <c r="L5121" s="127">
        <v>0.31805555555555554</v>
      </c>
      <c r="M5121" t="s">
        <v>28</v>
      </c>
      <c r="N5121" t="s">
        <v>49</v>
      </c>
      <c r="O5121" t="s">
        <v>30</v>
      </c>
      <c r="P5121" t="s">
        <v>31</v>
      </c>
      <c r="Q5121" t="s">
        <v>41</v>
      </c>
      <c r="R5121" t="s">
        <v>33</v>
      </c>
      <c r="S5121" t="s">
        <v>42</v>
      </c>
      <c r="T5121" t="s">
        <v>35</v>
      </c>
      <c r="U5121" s="1" t="s">
        <v>36</v>
      </c>
      <c r="V5121">
        <v>3</v>
      </c>
      <c r="W5121">
        <v>0</v>
      </c>
      <c r="X5121">
        <v>0</v>
      </c>
      <c r="Y5121">
        <v>0</v>
      </c>
      <c r="Z5121">
        <v>0</v>
      </c>
    </row>
    <row r="5122" spans="1:26" x14ac:dyDescent="0.25">
      <c r="A5122">
        <v>107131029</v>
      </c>
      <c r="B5122" t="s">
        <v>25</v>
      </c>
      <c r="C5122" t="s">
        <v>65</v>
      </c>
      <c r="D5122">
        <v>10000040</v>
      </c>
      <c r="E5122">
        <v>10000040</v>
      </c>
      <c r="F5122">
        <v>999.99900000000002</v>
      </c>
      <c r="G5122">
        <v>202832</v>
      </c>
      <c r="H5122">
        <v>0.1</v>
      </c>
      <c r="I5122">
        <v>2022</v>
      </c>
      <c r="J5122" t="s">
        <v>170</v>
      </c>
      <c r="K5122" t="s">
        <v>27</v>
      </c>
      <c r="L5122" s="127">
        <v>0.4826388888888889</v>
      </c>
      <c r="M5122" t="s">
        <v>28</v>
      </c>
      <c r="N5122" t="s">
        <v>49</v>
      </c>
      <c r="O5122" t="s">
        <v>30</v>
      </c>
      <c r="P5122" t="s">
        <v>54</v>
      </c>
      <c r="Q5122" t="s">
        <v>32</v>
      </c>
      <c r="R5122" t="s">
        <v>33</v>
      </c>
      <c r="S5122" t="s">
        <v>42</v>
      </c>
      <c r="T5122" t="s">
        <v>35</v>
      </c>
      <c r="U5122" s="1" t="s">
        <v>36</v>
      </c>
      <c r="V5122">
        <v>3</v>
      </c>
      <c r="W5122">
        <v>0</v>
      </c>
      <c r="X5122">
        <v>0</v>
      </c>
      <c r="Y5122">
        <v>0</v>
      </c>
      <c r="Z5122">
        <v>0</v>
      </c>
    </row>
    <row r="5123" spans="1:26" x14ac:dyDescent="0.25">
      <c r="A5123">
        <v>107131102</v>
      </c>
      <c r="B5123" t="s">
        <v>117</v>
      </c>
      <c r="C5123" t="s">
        <v>65</v>
      </c>
      <c r="D5123">
        <v>10000040</v>
      </c>
      <c r="E5123">
        <v>10000040</v>
      </c>
      <c r="F5123">
        <v>14.464</v>
      </c>
      <c r="G5123">
        <v>201540</v>
      </c>
      <c r="H5123">
        <v>5.7000000000000002E-2</v>
      </c>
      <c r="I5123">
        <v>2022</v>
      </c>
      <c r="J5123" t="s">
        <v>170</v>
      </c>
      <c r="K5123" t="s">
        <v>55</v>
      </c>
      <c r="L5123" s="127">
        <v>0.85625000000000007</v>
      </c>
      <c r="M5123" t="s">
        <v>28</v>
      </c>
      <c r="N5123" t="s">
        <v>49</v>
      </c>
      <c r="O5123" t="s">
        <v>30</v>
      </c>
      <c r="P5123" t="s">
        <v>31</v>
      </c>
      <c r="Q5123" t="s">
        <v>41</v>
      </c>
      <c r="R5123" t="s">
        <v>33</v>
      </c>
      <c r="S5123" t="s">
        <v>42</v>
      </c>
      <c r="T5123" t="s">
        <v>57</v>
      </c>
      <c r="U5123" s="1" t="s">
        <v>43</v>
      </c>
      <c r="V5123">
        <v>2</v>
      </c>
      <c r="W5123">
        <v>0</v>
      </c>
      <c r="X5123">
        <v>0</v>
      </c>
      <c r="Y5123">
        <v>0</v>
      </c>
      <c r="Z5123">
        <v>1</v>
      </c>
    </row>
    <row r="5124" spans="1:26" x14ac:dyDescent="0.25">
      <c r="A5124">
        <v>107131110</v>
      </c>
      <c r="B5124" t="s">
        <v>86</v>
      </c>
      <c r="C5124" t="s">
        <v>65</v>
      </c>
      <c r="D5124">
        <v>10000026</v>
      </c>
      <c r="E5124">
        <v>10000026</v>
      </c>
      <c r="F5124">
        <v>27.759</v>
      </c>
      <c r="G5124">
        <v>30000280</v>
      </c>
      <c r="H5124">
        <v>0.5</v>
      </c>
      <c r="I5124">
        <v>2022</v>
      </c>
      <c r="J5124" t="s">
        <v>172</v>
      </c>
      <c r="K5124" t="s">
        <v>39</v>
      </c>
      <c r="L5124" s="127">
        <v>0.31875000000000003</v>
      </c>
      <c r="M5124" t="s">
        <v>28</v>
      </c>
      <c r="N5124" t="s">
        <v>49</v>
      </c>
      <c r="O5124" t="s">
        <v>30</v>
      </c>
      <c r="P5124" t="s">
        <v>31</v>
      </c>
      <c r="Q5124" t="s">
        <v>41</v>
      </c>
      <c r="R5124" t="s">
        <v>33</v>
      </c>
      <c r="S5124" t="s">
        <v>42</v>
      </c>
      <c r="T5124" t="s">
        <v>35</v>
      </c>
      <c r="U5124" s="1" t="s">
        <v>36</v>
      </c>
      <c r="V5124">
        <v>2</v>
      </c>
      <c r="W5124">
        <v>0</v>
      </c>
      <c r="X5124">
        <v>0</v>
      </c>
      <c r="Y5124">
        <v>0</v>
      </c>
      <c r="Z5124">
        <v>0</v>
      </c>
    </row>
    <row r="5125" spans="1:26" x14ac:dyDescent="0.25">
      <c r="A5125">
        <v>107131193</v>
      </c>
      <c r="B5125" t="s">
        <v>44</v>
      </c>
      <c r="C5125" t="s">
        <v>45</v>
      </c>
      <c r="D5125">
        <v>50000545</v>
      </c>
      <c r="E5125">
        <v>30000055</v>
      </c>
      <c r="F5125">
        <v>8.1259999999999994</v>
      </c>
      <c r="G5125">
        <v>30000147</v>
      </c>
      <c r="H5125">
        <v>0</v>
      </c>
      <c r="I5125">
        <v>2022</v>
      </c>
      <c r="J5125" t="s">
        <v>172</v>
      </c>
      <c r="K5125" t="s">
        <v>39</v>
      </c>
      <c r="L5125" s="127">
        <v>0.54027777777777775</v>
      </c>
      <c r="M5125" t="s">
        <v>28</v>
      </c>
      <c r="N5125" t="s">
        <v>49</v>
      </c>
      <c r="O5125" t="s">
        <v>30</v>
      </c>
      <c r="P5125" t="s">
        <v>68</v>
      </c>
      <c r="Q5125" t="s">
        <v>41</v>
      </c>
      <c r="R5125" t="s">
        <v>61</v>
      </c>
      <c r="S5125" t="s">
        <v>42</v>
      </c>
      <c r="T5125" t="s">
        <v>35</v>
      </c>
      <c r="U5125" s="1" t="s">
        <v>36</v>
      </c>
      <c r="V5125">
        <v>3</v>
      </c>
      <c r="W5125">
        <v>0</v>
      </c>
      <c r="X5125">
        <v>0</v>
      </c>
      <c r="Y5125">
        <v>0</v>
      </c>
      <c r="Z5125">
        <v>0</v>
      </c>
    </row>
    <row r="5126" spans="1:26" x14ac:dyDescent="0.25">
      <c r="A5126">
        <v>107131239</v>
      </c>
      <c r="B5126" t="s">
        <v>81</v>
      </c>
      <c r="C5126" t="s">
        <v>45</v>
      </c>
      <c r="D5126">
        <v>50011776</v>
      </c>
      <c r="E5126">
        <v>40002136</v>
      </c>
      <c r="F5126">
        <v>1.1259999999999999</v>
      </c>
      <c r="G5126">
        <v>50025584</v>
      </c>
      <c r="H5126">
        <v>3.7999999999999999E-2</v>
      </c>
      <c r="I5126">
        <v>2022</v>
      </c>
      <c r="J5126" t="s">
        <v>170</v>
      </c>
      <c r="K5126" t="s">
        <v>55</v>
      </c>
      <c r="L5126" s="127">
        <v>0.42291666666666666</v>
      </c>
      <c r="M5126" t="s">
        <v>28</v>
      </c>
      <c r="N5126" t="s">
        <v>49</v>
      </c>
      <c r="O5126" t="s">
        <v>30</v>
      </c>
      <c r="P5126" t="s">
        <v>68</v>
      </c>
      <c r="Q5126" t="s">
        <v>41</v>
      </c>
      <c r="R5126" t="s">
        <v>50</v>
      </c>
      <c r="S5126" t="s">
        <v>42</v>
      </c>
      <c r="T5126" t="s">
        <v>35</v>
      </c>
      <c r="U5126" s="1" t="s">
        <v>43</v>
      </c>
      <c r="V5126">
        <v>2</v>
      </c>
      <c r="W5126">
        <v>0</v>
      </c>
      <c r="X5126">
        <v>0</v>
      </c>
      <c r="Y5126">
        <v>0</v>
      </c>
      <c r="Z5126">
        <v>1</v>
      </c>
    </row>
    <row r="5127" spans="1:26" x14ac:dyDescent="0.25">
      <c r="A5127">
        <v>107131268</v>
      </c>
      <c r="B5127" t="s">
        <v>97</v>
      </c>
      <c r="C5127" t="s">
        <v>45</v>
      </c>
      <c r="D5127">
        <v>50018945</v>
      </c>
      <c r="E5127">
        <v>40001008</v>
      </c>
      <c r="F5127">
        <v>4.1029999999999998</v>
      </c>
      <c r="G5127">
        <v>50012715</v>
      </c>
      <c r="H5127">
        <v>6.4000000000000001E-2</v>
      </c>
      <c r="I5127">
        <v>2022</v>
      </c>
      <c r="J5127" t="s">
        <v>170</v>
      </c>
      <c r="K5127" t="s">
        <v>27</v>
      </c>
      <c r="L5127" s="127">
        <v>0.32916666666666666</v>
      </c>
      <c r="M5127" t="s">
        <v>28</v>
      </c>
      <c r="N5127" t="s">
        <v>29</v>
      </c>
      <c r="P5127" t="s">
        <v>31</v>
      </c>
      <c r="Q5127" t="s">
        <v>41</v>
      </c>
      <c r="R5127" t="s">
        <v>33</v>
      </c>
      <c r="S5127" t="s">
        <v>42</v>
      </c>
      <c r="T5127" t="s">
        <v>35</v>
      </c>
      <c r="U5127" s="1" t="s">
        <v>85</v>
      </c>
      <c r="V5127">
        <v>2</v>
      </c>
      <c r="W5127">
        <v>0</v>
      </c>
      <c r="X5127">
        <v>1</v>
      </c>
      <c r="Y5127">
        <v>0</v>
      </c>
      <c r="Z5127">
        <v>0</v>
      </c>
    </row>
    <row r="5128" spans="1:26" x14ac:dyDescent="0.25">
      <c r="A5128">
        <v>107131345</v>
      </c>
      <c r="B5128" t="s">
        <v>81</v>
      </c>
      <c r="C5128" t="s">
        <v>65</v>
      </c>
      <c r="D5128">
        <v>10000485</v>
      </c>
      <c r="E5128">
        <v>10800485</v>
      </c>
      <c r="F5128">
        <v>32.631999999999998</v>
      </c>
      <c r="G5128">
        <v>50024238</v>
      </c>
      <c r="H5128">
        <v>0.75</v>
      </c>
      <c r="I5128">
        <v>2022</v>
      </c>
      <c r="J5128" t="s">
        <v>172</v>
      </c>
      <c r="K5128" t="s">
        <v>53</v>
      </c>
      <c r="L5128" s="127">
        <v>0.3125</v>
      </c>
      <c r="M5128" t="s">
        <v>28</v>
      </c>
      <c r="N5128" t="s">
        <v>29</v>
      </c>
      <c r="O5128" t="s">
        <v>30</v>
      </c>
      <c r="P5128" t="s">
        <v>54</v>
      </c>
      <c r="Q5128" t="s">
        <v>41</v>
      </c>
      <c r="R5128" t="s">
        <v>33</v>
      </c>
      <c r="S5128" t="s">
        <v>42</v>
      </c>
      <c r="T5128" t="s">
        <v>35</v>
      </c>
      <c r="U5128" s="1" t="s">
        <v>43</v>
      </c>
      <c r="V5128">
        <v>2</v>
      </c>
      <c r="W5128">
        <v>0</v>
      </c>
      <c r="X5128">
        <v>0</v>
      </c>
      <c r="Y5128">
        <v>0</v>
      </c>
      <c r="Z5128">
        <v>2</v>
      </c>
    </row>
    <row r="5129" spans="1:26" x14ac:dyDescent="0.25">
      <c r="A5129">
        <v>107131381</v>
      </c>
      <c r="B5129" t="s">
        <v>97</v>
      </c>
      <c r="C5129" t="s">
        <v>45</v>
      </c>
      <c r="D5129">
        <v>50012488</v>
      </c>
      <c r="E5129">
        <v>40001486</v>
      </c>
      <c r="F5129">
        <v>2.6739999999999999</v>
      </c>
      <c r="G5129">
        <v>50009817</v>
      </c>
      <c r="H5129">
        <v>5.7000000000000002E-2</v>
      </c>
      <c r="I5129">
        <v>2022</v>
      </c>
      <c r="J5129" t="s">
        <v>172</v>
      </c>
      <c r="K5129" t="s">
        <v>53</v>
      </c>
      <c r="L5129" s="127">
        <v>0.64513888888888882</v>
      </c>
      <c r="M5129" t="s">
        <v>28</v>
      </c>
      <c r="N5129" t="s">
        <v>29</v>
      </c>
      <c r="O5129" t="s">
        <v>30</v>
      </c>
      <c r="P5129" t="s">
        <v>31</v>
      </c>
      <c r="Q5129" t="s">
        <v>41</v>
      </c>
      <c r="R5129" t="s">
        <v>33</v>
      </c>
      <c r="S5129" t="s">
        <v>42</v>
      </c>
      <c r="T5129" t="s">
        <v>35</v>
      </c>
      <c r="U5129" s="1" t="s">
        <v>36</v>
      </c>
      <c r="V5129">
        <v>4</v>
      </c>
      <c r="W5129">
        <v>0</v>
      </c>
      <c r="X5129">
        <v>0</v>
      </c>
      <c r="Y5129">
        <v>0</v>
      </c>
      <c r="Z5129">
        <v>0</v>
      </c>
    </row>
    <row r="5130" spans="1:26" x14ac:dyDescent="0.25">
      <c r="A5130">
        <v>107131444</v>
      </c>
      <c r="B5130" t="s">
        <v>81</v>
      </c>
      <c r="C5130" t="s">
        <v>45</v>
      </c>
      <c r="F5130">
        <v>999.99900000000002</v>
      </c>
      <c r="G5130">
        <v>50007942</v>
      </c>
      <c r="H5130">
        <v>1.9E-2</v>
      </c>
      <c r="I5130">
        <v>2022</v>
      </c>
      <c r="J5130" t="s">
        <v>172</v>
      </c>
      <c r="K5130" t="s">
        <v>53</v>
      </c>
      <c r="L5130" s="127">
        <v>0.31527777777777777</v>
      </c>
      <c r="M5130" t="s">
        <v>28</v>
      </c>
      <c r="N5130" t="s">
        <v>49</v>
      </c>
      <c r="P5130" t="s">
        <v>31</v>
      </c>
      <c r="Q5130" t="s">
        <v>32</v>
      </c>
      <c r="R5130" t="s">
        <v>33</v>
      </c>
      <c r="S5130" t="s">
        <v>42</v>
      </c>
      <c r="T5130" t="s">
        <v>35</v>
      </c>
      <c r="U5130" s="1" t="s">
        <v>36</v>
      </c>
      <c r="V5130">
        <v>2</v>
      </c>
      <c r="W5130">
        <v>0</v>
      </c>
      <c r="X5130">
        <v>0</v>
      </c>
      <c r="Y5130">
        <v>0</v>
      </c>
      <c r="Z5130">
        <v>0</v>
      </c>
    </row>
    <row r="5131" spans="1:26" x14ac:dyDescent="0.25">
      <c r="A5131">
        <v>107131742</v>
      </c>
      <c r="B5131" t="s">
        <v>25</v>
      </c>
      <c r="C5131" t="s">
        <v>45</v>
      </c>
      <c r="D5131">
        <v>50031853</v>
      </c>
      <c r="E5131">
        <v>40001728</v>
      </c>
      <c r="F5131">
        <v>3.6110000000000002</v>
      </c>
      <c r="G5131">
        <v>50002997</v>
      </c>
      <c r="H5131">
        <v>1.9E-2</v>
      </c>
      <c r="I5131">
        <v>2022</v>
      </c>
      <c r="J5131" t="s">
        <v>172</v>
      </c>
      <c r="K5131" t="s">
        <v>53</v>
      </c>
      <c r="L5131" s="127">
        <v>0.65347222222222223</v>
      </c>
      <c r="M5131" t="s">
        <v>28</v>
      </c>
      <c r="N5131" t="s">
        <v>29</v>
      </c>
      <c r="O5131" t="s">
        <v>30</v>
      </c>
      <c r="P5131" t="s">
        <v>68</v>
      </c>
      <c r="Q5131" t="s">
        <v>41</v>
      </c>
      <c r="R5131" t="s">
        <v>33</v>
      </c>
      <c r="S5131" t="s">
        <v>42</v>
      </c>
      <c r="T5131" t="s">
        <v>35</v>
      </c>
      <c r="U5131" s="1" t="s">
        <v>36</v>
      </c>
      <c r="V5131">
        <v>2</v>
      </c>
      <c r="W5131">
        <v>0</v>
      </c>
      <c r="X5131">
        <v>0</v>
      </c>
      <c r="Y5131">
        <v>0</v>
      </c>
      <c r="Z5131">
        <v>0</v>
      </c>
    </row>
    <row r="5132" spans="1:26" x14ac:dyDescent="0.25">
      <c r="A5132">
        <v>107131817</v>
      </c>
      <c r="B5132" t="s">
        <v>96</v>
      </c>
      <c r="C5132" t="s">
        <v>38</v>
      </c>
      <c r="D5132">
        <v>20000052</v>
      </c>
      <c r="E5132">
        <v>20000052</v>
      </c>
      <c r="F5132">
        <v>19.864999999999998</v>
      </c>
      <c r="G5132">
        <v>201220</v>
      </c>
      <c r="H5132">
        <v>0.5</v>
      </c>
      <c r="I5132">
        <v>2022</v>
      </c>
      <c r="J5132" t="s">
        <v>170</v>
      </c>
      <c r="K5132" t="s">
        <v>53</v>
      </c>
      <c r="L5132" s="127">
        <v>0.72013888888888899</v>
      </c>
      <c r="M5132" t="s">
        <v>40</v>
      </c>
      <c r="N5132" t="s">
        <v>49</v>
      </c>
      <c r="O5132" t="s">
        <v>30</v>
      </c>
      <c r="P5132" t="s">
        <v>68</v>
      </c>
      <c r="Q5132" t="s">
        <v>41</v>
      </c>
      <c r="R5132" t="s">
        <v>33</v>
      </c>
      <c r="S5132" t="s">
        <v>42</v>
      </c>
      <c r="T5132" t="s">
        <v>35</v>
      </c>
      <c r="U5132" s="1" t="s">
        <v>64</v>
      </c>
      <c r="V5132">
        <v>6</v>
      </c>
      <c r="W5132">
        <v>0</v>
      </c>
      <c r="X5132">
        <v>0</v>
      </c>
      <c r="Y5132">
        <v>2</v>
      </c>
      <c r="Z5132">
        <v>2</v>
      </c>
    </row>
    <row r="5133" spans="1:26" x14ac:dyDescent="0.25">
      <c r="A5133">
        <v>107131838</v>
      </c>
      <c r="B5133" t="s">
        <v>25</v>
      </c>
      <c r="C5133" t="s">
        <v>122</v>
      </c>
      <c r="D5133">
        <v>40001728</v>
      </c>
      <c r="E5133">
        <v>40001728</v>
      </c>
      <c r="F5133">
        <v>3.51</v>
      </c>
      <c r="G5133">
        <v>40001664</v>
      </c>
      <c r="H5133">
        <v>0.1</v>
      </c>
      <c r="I5133">
        <v>2022</v>
      </c>
      <c r="J5133" t="s">
        <v>170</v>
      </c>
      <c r="K5133" t="s">
        <v>55</v>
      </c>
      <c r="L5133" s="127">
        <v>0.93055555555555547</v>
      </c>
      <c r="M5133" t="s">
        <v>28</v>
      </c>
      <c r="N5133" t="s">
        <v>29</v>
      </c>
      <c r="O5133" t="s">
        <v>30</v>
      </c>
      <c r="P5133" t="s">
        <v>31</v>
      </c>
      <c r="Q5133" t="s">
        <v>41</v>
      </c>
      <c r="R5133" t="s">
        <v>66</v>
      </c>
      <c r="S5133" t="s">
        <v>42</v>
      </c>
      <c r="T5133" t="s">
        <v>57</v>
      </c>
      <c r="U5133" s="1" t="s">
        <v>36</v>
      </c>
      <c r="V5133">
        <v>4</v>
      </c>
      <c r="W5133">
        <v>0</v>
      </c>
      <c r="X5133">
        <v>0</v>
      </c>
      <c r="Y5133">
        <v>0</v>
      </c>
      <c r="Z5133">
        <v>0</v>
      </c>
    </row>
    <row r="5134" spans="1:26" x14ac:dyDescent="0.25">
      <c r="A5134">
        <v>107131860</v>
      </c>
      <c r="B5134" t="s">
        <v>25</v>
      </c>
      <c r="C5134" t="s">
        <v>65</v>
      </c>
      <c r="D5134">
        <v>10000040</v>
      </c>
      <c r="E5134">
        <v>10000040</v>
      </c>
      <c r="F5134">
        <v>20.905999999999999</v>
      </c>
      <c r="G5134">
        <v>40005220</v>
      </c>
      <c r="H5134">
        <v>6.0000000000000001E-3</v>
      </c>
      <c r="I5134">
        <v>2022</v>
      </c>
      <c r="J5134" t="s">
        <v>170</v>
      </c>
      <c r="K5134" t="s">
        <v>60</v>
      </c>
      <c r="L5134" s="127">
        <v>0.80555555555555547</v>
      </c>
      <c r="M5134" t="s">
        <v>28</v>
      </c>
      <c r="N5134" t="s">
        <v>29</v>
      </c>
      <c r="O5134" t="s">
        <v>30</v>
      </c>
      <c r="P5134" t="s">
        <v>31</v>
      </c>
      <c r="Q5134" t="s">
        <v>41</v>
      </c>
      <c r="R5134" t="s">
        <v>71</v>
      </c>
      <c r="S5134" t="s">
        <v>42</v>
      </c>
      <c r="T5134" t="s">
        <v>57</v>
      </c>
      <c r="U5134" s="1" t="s">
        <v>36</v>
      </c>
      <c r="V5134">
        <v>2</v>
      </c>
      <c r="W5134">
        <v>0</v>
      </c>
      <c r="X5134">
        <v>0</v>
      </c>
      <c r="Y5134">
        <v>0</v>
      </c>
      <c r="Z5134">
        <v>0</v>
      </c>
    </row>
    <row r="5135" spans="1:26" x14ac:dyDescent="0.25">
      <c r="A5135">
        <v>107131880</v>
      </c>
      <c r="B5135" t="s">
        <v>106</v>
      </c>
      <c r="C5135" t="s">
        <v>65</v>
      </c>
      <c r="D5135">
        <v>10000095</v>
      </c>
      <c r="E5135">
        <v>10000095</v>
      </c>
      <c r="F5135">
        <v>27.495999999999999</v>
      </c>
      <c r="G5135">
        <v>40001806</v>
      </c>
      <c r="H5135">
        <v>0.2</v>
      </c>
      <c r="I5135">
        <v>2022</v>
      </c>
      <c r="J5135" t="s">
        <v>172</v>
      </c>
      <c r="K5135" t="s">
        <v>53</v>
      </c>
      <c r="L5135" s="127">
        <v>0.7416666666666667</v>
      </c>
      <c r="M5135" t="s">
        <v>28</v>
      </c>
      <c r="N5135" t="s">
        <v>49</v>
      </c>
      <c r="O5135" t="s">
        <v>30</v>
      </c>
      <c r="P5135" t="s">
        <v>54</v>
      </c>
      <c r="Q5135" t="s">
        <v>41</v>
      </c>
      <c r="R5135" t="s">
        <v>33</v>
      </c>
      <c r="S5135" t="s">
        <v>42</v>
      </c>
      <c r="T5135" t="s">
        <v>35</v>
      </c>
      <c r="U5135" s="1" t="s">
        <v>36</v>
      </c>
      <c r="V5135">
        <v>2</v>
      </c>
      <c r="W5135">
        <v>0</v>
      </c>
      <c r="X5135">
        <v>0</v>
      </c>
      <c r="Y5135">
        <v>0</v>
      </c>
      <c r="Z5135">
        <v>0</v>
      </c>
    </row>
    <row r="5136" spans="1:26" x14ac:dyDescent="0.25">
      <c r="A5136">
        <v>107131921</v>
      </c>
      <c r="B5136" t="s">
        <v>86</v>
      </c>
      <c r="C5136" t="s">
        <v>65</v>
      </c>
      <c r="D5136">
        <v>10000026</v>
      </c>
      <c r="E5136">
        <v>10000026</v>
      </c>
      <c r="F5136">
        <v>20.762</v>
      </c>
      <c r="G5136">
        <v>200340</v>
      </c>
      <c r="H5136">
        <v>1</v>
      </c>
      <c r="I5136">
        <v>2022</v>
      </c>
      <c r="J5136" t="s">
        <v>170</v>
      </c>
      <c r="K5136" t="s">
        <v>60</v>
      </c>
      <c r="L5136" s="127">
        <v>0.8520833333333333</v>
      </c>
      <c r="M5136" t="s">
        <v>28</v>
      </c>
      <c r="N5136" t="s">
        <v>49</v>
      </c>
      <c r="O5136" t="s">
        <v>30</v>
      </c>
      <c r="P5136" t="s">
        <v>54</v>
      </c>
      <c r="Q5136" t="s">
        <v>41</v>
      </c>
      <c r="R5136" t="s">
        <v>33</v>
      </c>
      <c r="S5136" t="s">
        <v>42</v>
      </c>
      <c r="T5136" t="s">
        <v>47</v>
      </c>
      <c r="U5136" s="1" t="s">
        <v>36</v>
      </c>
      <c r="V5136">
        <v>3</v>
      </c>
      <c r="W5136">
        <v>0</v>
      </c>
      <c r="X5136">
        <v>0</v>
      </c>
      <c r="Y5136">
        <v>0</v>
      </c>
      <c r="Z5136">
        <v>0</v>
      </c>
    </row>
    <row r="5137" spans="1:26" x14ac:dyDescent="0.25">
      <c r="A5137">
        <v>107131930</v>
      </c>
      <c r="B5137" t="s">
        <v>112</v>
      </c>
      <c r="C5137" t="s">
        <v>65</v>
      </c>
      <c r="D5137">
        <v>10000095</v>
      </c>
      <c r="E5137">
        <v>10000095</v>
      </c>
      <c r="F5137">
        <v>1.4470000000000001</v>
      </c>
      <c r="G5137">
        <v>40001002</v>
      </c>
      <c r="H5137">
        <v>0.3</v>
      </c>
      <c r="I5137">
        <v>2022</v>
      </c>
      <c r="J5137" t="s">
        <v>170</v>
      </c>
      <c r="K5137" t="s">
        <v>39</v>
      </c>
      <c r="L5137" s="127">
        <v>0.85486111111111107</v>
      </c>
      <c r="M5137" t="s">
        <v>28</v>
      </c>
      <c r="N5137" t="s">
        <v>49</v>
      </c>
      <c r="O5137" t="s">
        <v>30</v>
      </c>
      <c r="P5137" t="s">
        <v>31</v>
      </c>
      <c r="Q5137" t="s">
        <v>41</v>
      </c>
      <c r="R5137" t="s">
        <v>33</v>
      </c>
      <c r="S5137" t="s">
        <v>42</v>
      </c>
      <c r="T5137" t="s">
        <v>47</v>
      </c>
      <c r="U5137" s="1" t="s">
        <v>43</v>
      </c>
      <c r="V5137">
        <v>3</v>
      </c>
      <c r="W5137">
        <v>0</v>
      </c>
      <c r="X5137">
        <v>0</v>
      </c>
      <c r="Y5137">
        <v>0</v>
      </c>
      <c r="Z5137">
        <v>1</v>
      </c>
    </row>
    <row r="5138" spans="1:26" x14ac:dyDescent="0.25">
      <c r="A5138">
        <v>107132094</v>
      </c>
      <c r="B5138" t="s">
        <v>108</v>
      </c>
      <c r="C5138" t="s">
        <v>65</v>
      </c>
      <c r="D5138">
        <v>10000140</v>
      </c>
      <c r="E5138">
        <v>10000140</v>
      </c>
      <c r="F5138">
        <v>999.99900000000002</v>
      </c>
      <c r="G5138">
        <v>200235</v>
      </c>
      <c r="H5138">
        <v>0.5</v>
      </c>
      <c r="I5138">
        <v>2022</v>
      </c>
      <c r="J5138" t="s">
        <v>170</v>
      </c>
      <c r="K5138" t="s">
        <v>48</v>
      </c>
      <c r="L5138" s="127">
        <v>0.29166666666666669</v>
      </c>
      <c r="M5138" t="s">
        <v>28</v>
      </c>
      <c r="N5138" t="s">
        <v>29</v>
      </c>
      <c r="O5138" t="s">
        <v>30</v>
      </c>
      <c r="P5138" t="s">
        <v>31</v>
      </c>
      <c r="Q5138" t="s">
        <v>41</v>
      </c>
      <c r="R5138" t="s">
        <v>33</v>
      </c>
      <c r="S5138" t="s">
        <v>42</v>
      </c>
      <c r="T5138" t="s">
        <v>57</v>
      </c>
      <c r="U5138" s="1" t="s">
        <v>36</v>
      </c>
      <c r="V5138">
        <v>2</v>
      </c>
      <c r="W5138">
        <v>0</v>
      </c>
      <c r="X5138">
        <v>0</v>
      </c>
      <c r="Y5138">
        <v>0</v>
      </c>
      <c r="Z5138">
        <v>0</v>
      </c>
    </row>
    <row r="5139" spans="1:26" x14ac:dyDescent="0.25">
      <c r="A5139">
        <v>107132187</v>
      </c>
      <c r="B5139" t="s">
        <v>25</v>
      </c>
      <c r="C5139" t="s">
        <v>65</v>
      </c>
      <c r="D5139">
        <v>10000040</v>
      </c>
      <c r="E5139">
        <v>10000040</v>
      </c>
      <c r="F5139">
        <v>20.712</v>
      </c>
      <c r="G5139">
        <v>40005220</v>
      </c>
      <c r="H5139">
        <v>0.2</v>
      </c>
      <c r="I5139">
        <v>2022</v>
      </c>
      <c r="J5139" t="s">
        <v>172</v>
      </c>
      <c r="K5139" t="s">
        <v>39</v>
      </c>
      <c r="L5139" s="127">
        <v>0.91388888888888886</v>
      </c>
      <c r="M5139" t="s">
        <v>28</v>
      </c>
      <c r="N5139" t="s">
        <v>49</v>
      </c>
      <c r="O5139" t="s">
        <v>30</v>
      </c>
      <c r="P5139" t="s">
        <v>68</v>
      </c>
      <c r="Q5139" t="s">
        <v>41</v>
      </c>
      <c r="R5139" t="s">
        <v>33</v>
      </c>
      <c r="S5139" t="s">
        <v>42</v>
      </c>
      <c r="T5139" t="s">
        <v>57</v>
      </c>
      <c r="U5139" s="1" t="s">
        <v>36</v>
      </c>
      <c r="V5139">
        <v>1</v>
      </c>
      <c r="W5139">
        <v>0</v>
      </c>
      <c r="X5139">
        <v>0</v>
      </c>
      <c r="Y5139">
        <v>0</v>
      </c>
      <c r="Z5139">
        <v>0</v>
      </c>
    </row>
    <row r="5140" spans="1:26" x14ac:dyDescent="0.25">
      <c r="A5140">
        <v>107132214</v>
      </c>
      <c r="B5140" t="s">
        <v>137</v>
      </c>
      <c r="C5140" t="s">
        <v>45</v>
      </c>
      <c r="D5140">
        <v>50008300</v>
      </c>
      <c r="E5140">
        <v>50008300</v>
      </c>
      <c r="F5140">
        <v>999.99900000000002</v>
      </c>
      <c r="H5140">
        <v>0</v>
      </c>
      <c r="I5140">
        <v>2022</v>
      </c>
      <c r="J5140" t="s">
        <v>172</v>
      </c>
      <c r="K5140" t="s">
        <v>53</v>
      </c>
      <c r="L5140" s="127">
        <v>0.57777777777777783</v>
      </c>
      <c r="M5140" t="s">
        <v>77</v>
      </c>
      <c r="N5140" t="s">
        <v>49</v>
      </c>
      <c r="O5140" t="s">
        <v>30</v>
      </c>
      <c r="P5140" t="s">
        <v>68</v>
      </c>
      <c r="Q5140" t="s">
        <v>41</v>
      </c>
      <c r="R5140" t="s">
        <v>33</v>
      </c>
      <c r="S5140" t="s">
        <v>42</v>
      </c>
      <c r="T5140" t="s">
        <v>35</v>
      </c>
      <c r="U5140" s="1" t="s">
        <v>36</v>
      </c>
      <c r="V5140">
        <v>2</v>
      </c>
      <c r="W5140">
        <v>0</v>
      </c>
      <c r="X5140">
        <v>0</v>
      </c>
      <c r="Y5140">
        <v>0</v>
      </c>
      <c r="Z5140">
        <v>0</v>
      </c>
    </row>
    <row r="5141" spans="1:26" x14ac:dyDescent="0.25">
      <c r="A5141">
        <v>107132215</v>
      </c>
      <c r="B5141" t="s">
        <v>241</v>
      </c>
      <c r="C5141" t="s">
        <v>67</v>
      </c>
      <c r="D5141">
        <v>30000213</v>
      </c>
      <c r="E5141">
        <v>30000213</v>
      </c>
      <c r="F5141">
        <v>13.858000000000001</v>
      </c>
      <c r="G5141">
        <v>50000687</v>
      </c>
      <c r="H5141">
        <v>0.01</v>
      </c>
      <c r="I5141">
        <v>2022</v>
      </c>
      <c r="J5141" t="s">
        <v>172</v>
      </c>
      <c r="K5141" t="s">
        <v>53</v>
      </c>
      <c r="L5141" s="127">
        <v>0.58194444444444449</v>
      </c>
      <c r="M5141" t="s">
        <v>28</v>
      </c>
      <c r="N5141" t="s">
        <v>29</v>
      </c>
      <c r="P5141" t="s">
        <v>54</v>
      </c>
      <c r="Q5141" t="s">
        <v>32</v>
      </c>
      <c r="R5141" t="s">
        <v>33</v>
      </c>
      <c r="S5141" t="s">
        <v>42</v>
      </c>
      <c r="T5141" t="s">
        <v>35</v>
      </c>
      <c r="U5141" s="1" t="s">
        <v>36</v>
      </c>
      <c r="V5141">
        <v>3</v>
      </c>
      <c r="W5141">
        <v>0</v>
      </c>
      <c r="X5141">
        <v>0</v>
      </c>
      <c r="Y5141">
        <v>0</v>
      </c>
      <c r="Z5141">
        <v>0</v>
      </c>
    </row>
    <row r="5142" spans="1:26" x14ac:dyDescent="0.25">
      <c r="A5142">
        <v>107132254</v>
      </c>
      <c r="B5142" t="s">
        <v>96</v>
      </c>
      <c r="C5142" t="s">
        <v>45</v>
      </c>
      <c r="D5142">
        <v>50010540</v>
      </c>
      <c r="E5142">
        <v>50010540</v>
      </c>
      <c r="F5142">
        <v>1.78</v>
      </c>
      <c r="G5142">
        <v>50017606</v>
      </c>
      <c r="H5142">
        <v>0</v>
      </c>
      <c r="I5142">
        <v>2022</v>
      </c>
      <c r="J5142" t="s">
        <v>172</v>
      </c>
      <c r="K5142" t="s">
        <v>53</v>
      </c>
      <c r="L5142" s="127">
        <v>0.3527777777777778</v>
      </c>
      <c r="M5142" t="s">
        <v>40</v>
      </c>
      <c r="N5142" t="s">
        <v>29</v>
      </c>
      <c r="O5142" t="s">
        <v>30</v>
      </c>
      <c r="P5142" t="s">
        <v>54</v>
      </c>
      <c r="Q5142" t="s">
        <v>41</v>
      </c>
      <c r="R5142" t="s">
        <v>61</v>
      </c>
      <c r="S5142" t="s">
        <v>42</v>
      </c>
      <c r="T5142" t="s">
        <v>35</v>
      </c>
      <c r="U5142" s="1" t="s">
        <v>43</v>
      </c>
      <c r="V5142">
        <v>2</v>
      </c>
      <c r="W5142">
        <v>0</v>
      </c>
      <c r="X5142">
        <v>0</v>
      </c>
      <c r="Y5142">
        <v>0</v>
      </c>
      <c r="Z5142">
        <v>1</v>
      </c>
    </row>
    <row r="5143" spans="1:26" x14ac:dyDescent="0.25">
      <c r="A5143">
        <v>107132285</v>
      </c>
      <c r="B5143" t="s">
        <v>87</v>
      </c>
      <c r="C5143" t="s">
        <v>38</v>
      </c>
      <c r="D5143">
        <v>20000015</v>
      </c>
      <c r="E5143">
        <v>20000015</v>
      </c>
      <c r="F5143">
        <v>6.782</v>
      </c>
      <c r="G5143">
        <v>50009600</v>
      </c>
      <c r="H5143">
        <v>0.16</v>
      </c>
      <c r="I5143">
        <v>2022</v>
      </c>
      <c r="J5143" t="s">
        <v>170</v>
      </c>
      <c r="K5143" t="s">
        <v>48</v>
      </c>
      <c r="L5143" s="127">
        <v>0.89097222222222217</v>
      </c>
      <c r="M5143" t="s">
        <v>77</v>
      </c>
      <c r="N5143" t="s">
        <v>49</v>
      </c>
      <c r="O5143" t="s">
        <v>30</v>
      </c>
      <c r="P5143" t="s">
        <v>68</v>
      </c>
      <c r="Q5143" t="s">
        <v>41</v>
      </c>
      <c r="R5143" t="s">
        <v>33</v>
      </c>
      <c r="S5143" t="s">
        <v>42</v>
      </c>
      <c r="T5143" t="s">
        <v>47</v>
      </c>
      <c r="U5143" s="1" t="s">
        <v>36</v>
      </c>
      <c r="V5143">
        <v>2</v>
      </c>
      <c r="W5143">
        <v>0</v>
      </c>
      <c r="X5143">
        <v>0</v>
      </c>
      <c r="Y5143">
        <v>0</v>
      </c>
      <c r="Z5143">
        <v>0</v>
      </c>
    </row>
    <row r="5144" spans="1:26" x14ac:dyDescent="0.25">
      <c r="A5144">
        <v>107132302</v>
      </c>
      <c r="B5144" t="s">
        <v>25</v>
      </c>
      <c r="C5144" t="s">
        <v>45</v>
      </c>
      <c r="D5144">
        <v>50038829</v>
      </c>
      <c r="E5144">
        <v>40003014</v>
      </c>
      <c r="F5144">
        <v>0.85899999999999999</v>
      </c>
      <c r="G5144">
        <v>40003014</v>
      </c>
      <c r="H5144">
        <v>0</v>
      </c>
      <c r="I5144">
        <v>2022</v>
      </c>
      <c r="J5144" t="s">
        <v>170</v>
      </c>
      <c r="K5144" t="s">
        <v>27</v>
      </c>
      <c r="L5144" s="127">
        <v>0.62013888888888891</v>
      </c>
      <c r="M5144" t="s">
        <v>77</v>
      </c>
      <c r="N5144" t="s">
        <v>49</v>
      </c>
      <c r="O5144" t="s">
        <v>30</v>
      </c>
      <c r="P5144" t="s">
        <v>54</v>
      </c>
      <c r="Q5144" t="s">
        <v>41</v>
      </c>
      <c r="R5144" t="s">
        <v>61</v>
      </c>
      <c r="S5144" t="s">
        <v>42</v>
      </c>
      <c r="T5144" t="s">
        <v>35</v>
      </c>
      <c r="U5144" s="1" t="s">
        <v>36</v>
      </c>
      <c r="V5144">
        <v>1</v>
      </c>
      <c r="W5144">
        <v>0</v>
      </c>
      <c r="X5144">
        <v>0</v>
      </c>
      <c r="Y5144">
        <v>0</v>
      </c>
      <c r="Z5144">
        <v>0</v>
      </c>
    </row>
    <row r="5145" spans="1:26" x14ac:dyDescent="0.25">
      <c r="A5145">
        <v>107132310</v>
      </c>
      <c r="B5145" t="s">
        <v>96</v>
      </c>
      <c r="C5145" t="s">
        <v>45</v>
      </c>
      <c r="F5145">
        <v>999.99900000000002</v>
      </c>
      <c r="H5145">
        <v>3.1E-2</v>
      </c>
      <c r="I5145">
        <v>2022</v>
      </c>
      <c r="J5145" t="s">
        <v>172</v>
      </c>
      <c r="K5145" t="s">
        <v>53</v>
      </c>
      <c r="L5145" s="127">
        <v>0.45902777777777781</v>
      </c>
      <c r="M5145" t="s">
        <v>28</v>
      </c>
      <c r="N5145" t="s">
        <v>49</v>
      </c>
      <c r="O5145" t="s">
        <v>30</v>
      </c>
      <c r="P5145" t="s">
        <v>31</v>
      </c>
      <c r="Q5145" t="s">
        <v>41</v>
      </c>
      <c r="R5145" t="s">
        <v>33</v>
      </c>
      <c r="S5145" t="s">
        <v>42</v>
      </c>
      <c r="T5145" t="s">
        <v>35</v>
      </c>
      <c r="U5145" s="1" t="s">
        <v>36</v>
      </c>
      <c r="V5145">
        <v>1</v>
      </c>
      <c r="W5145">
        <v>0</v>
      </c>
      <c r="X5145">
        <v>0</v>
      </c>
      <c r="Y5145">
        <v>0</v>
      </c>
      <c r="Z5145">
        <v>0</v>
      </c>
    </row>
    <row r="5146" spans="1:26" x14ac:dyDescent="0.25">
      <c r="A5146">
        <v>107132312</v>
      </c>
      <c r="B5146" t="s">
        <v>142</v>
      </c>
      <c r="C5146" t="s">
        <v>67</v>
      </c>
      <c r="D5146">
        <v>30000053</v>
      </c>
      <c r="E5146">
        <v>30000053</v>
      </c>
      <c r="F5146">
        <v>1.8140000000000001</v>
      </c>
      <c r="G5146">
        <v>50013670</v>
      </c>
      <c r="H5146">
        <v>0.123</v>
      </c>
      <c r="I5146">
        <v>2022</v>
      </c>
      <c r="J5146" t="s">
        <v>170</v>
      </c>
      <c r="K5146" t="s">
        <v>39</v>
      </c>
      <c r="L5146" s="127">
        <v>0.4993055555555555</v>
      </c>
      <c r="M5146" t="s">
        <v>77</v>
      </c>
      <c r="N5146" t="s">
        <v>49</v>
      </c>
      <c r="O5146" t="s">
        <v>30</v>
      </c>
      <c r="P5146" t="s">
        <v>31</v>
      </c>
      <c r="Q5146" t="s">
        <v>41</v>
      </c>
      <c r="R5146" t="s">
        <v>33</v>
      </c>
      <c r="S5146" t="s">
        <v>42</v>
      </c>
      <c r="T5146" t="s">
        <v>35</v>
      </c>
      <c r="U5146" s="1" t="s">
        <v>36</v>
      </c>
      <c r="V5146">
        <v>3</v>
      </c>
      <c r="W5146">
        <v>0</v>
      </c>
      <c r="X5146">
        <v>0</v>
      </c>
      <c r="Y5146">
        <v>0</v>
      </c>
      <c r="Z5146">
        <v>0</v>
      </c>
    </row>
    <row r="5147" spans="1:26" x14ac:dyDescent="0.25">
      <c r="A5147">
        <v>107132385</v>
      </c>
      <c r="B5147" t="s">
        <v>114</v>
      </c>
      <c r="C5147" t="s">
        <v>67</v>
      </c>
      <c r="D5147">
        <v>30000070</v>
      </c>
      <c r="E5147">
        <v>30000070</v>
      </c>
      <c r="F5147">
        <v>999.99900000000002</v>
      </c>
      <c r="G5147">
        <v>50033208</v>
      </c>
      <c r="H5147">
        <v>1.9E-2</v>
      </c>
      <c r="I5147">
        <v>2022</v>
      </c>
      <c r="J5147" t="s">
        <v>170</v>
      </c>
      <c r="K5147" t="s">
        <v>60</v>
      </c>
      <c r="L5147" s="127">
        <v>0.51736111111111105</v>
      </c>
      <c r="M5147" t="s">
        <v>28</v>
      </c>
      <c r="N5147" t="s">
        <v>29</v>
      </c>
      <c r="O5147" t="s">
        <v>30</v>
      </c>
      <c r="P5147" t="s">
        <v>54</v>
      </c>
      <c r="Q5147" t="s">
        <v>41</v>
      </c>
      <c r="R5147" t="s">
        <v>33</v>
      </c>
      <c r="S5147" t="s">
        <v>42</v>
      </c>
      <c r="T5147" t="s">
        <v>35</v>
      </c>
      <c r="U5147" s="1" t="s">
        <v>36</v>
      </c>
      <c r="V5147">
        <v>3</v>
      </c>
      <c r="W5147">
        <v>0</v>
      </c>
      <c r="X5147">
        <v>0</v>
      </c>
      <c r="Y5147">
        <v>0</v>
      </c>
      <c r="Z5147">
        <v>0</v>
      </c>
    </row>
    <row r="5148" spans="1:26" x14ac:dyDescent="0.25">
      <c r="A5148">
        <v>107132386</v>
      </c>
      <c r="B5148" t="s">
        <v>114</v>
      </c>
      <c r="C5148" t="s">
        <v>38</v>
      </c>
      <c r="D5148">
        <v>20000070</v>
      </c>
      <c r="E5148">
        <v>20000070</v>
      </c>
      <c r="F5148">
        <v>11.108000000000001</v>
      </c>
      <c r="G5148">
        <v>50029436</v>
      </c>
      <c r="H5148">
        <v>0</v>
      </c>
      <c r="I5148">
        <v>2022</v>
      </c>
      <c r="J5148" t="s">
        <v>170</v>
      </c>
      <c r="K5148" t="s">
        <v>55</v>
      </c>
      <c r="L5148" s="127">
        <v>0.78472222222222221</v>
      </c>
      <c r="M5148" t="s">
        <v>28</v>
      </c>
      <c r="N5148" t="s">
        <v>49</v>
      </c>
      <c r="O5148" t="s">
        <v>30</v>
      </c>
      <c r="P5148" t="s">
        <v>31</v>
      </c>
      <c r="Q5148" t="s">
        <v>82</v>
      </c>
      <c r="R5148" t="s">
        <v>61</v>
      </c>
      <c r="S5148" t="s">
        <v>34</v>
      </c>
      <c r="T5148" t="s">
        <v>57</v>
      </c>
      <c r="U5148" s="1" t="s">
        <v>43</v>
      </c>
      <c r="V5148">
        <v>6</v>
      </c>
      <c r="W5148">
        <v>0</v>
      </c>
      <c r="X5148">
        <v>0</v>
      </c>
      <c r="Y5148">
        <v>0</v>
      </c>
      <c r="Z5148">
        <v>6</v>
      </c>
    </row>
    <row r="5149" spans="1:26" x14ac:dyDescent="0.25">
      <c r="A5149">
        <v>107132500</v>
      </c>
      <c r="B5149" t="s">
        <v>44</v>
      </c>
      <c r="C5149" t="s">
        <v>45</v>
      </c>
      <c r="D5149">
        <v>50006394</v>
      </c>
      <c r="E5149">
        <v>50006394</v>
      </c>
      <c r="F5149">
        <v>2.3370000000000002</v>
      </c>
      <c r="G5149">
        <v>50011931</v>
      </c>
      <c r="H5149">
        <v>4.7E-2</v>
      </c>
      <c r="I5149">
        <v>2022</v>
      </c>
      <c r="J5149" t="s">
        <v>172</v>
      </c>
      <c r="K5149" t="s">
        <v>48</v>
      </c>
      <c r="L5149" s="127">
        <v>0.55763888888888891</v>
      </c>
      <c r="M5149" t="s">
        <v>28</v>
      </c>
      <c r="N5149" t="s">
        <v>49</v>
      </c>
      <c r="O5149" t="s">
        <v>30</v>
      </c>
      <c r="P5149" t="s">
        <v>68</v>
      </c>
      <c r="Q5149" t="s">
        <v>41</v>
      </c>
      <c r="R5149" t="s">
        <v>33</v>
      </c>
      <c r="S5149" t="s">
        <v>42</v>
      </c>
      <c r="T5149" t="s">
        <v>35</v>
      </c>
      <c r="U5149" s="1" t="s">
        <v>36</v>
      </c>
      <c r="V5149">
        <v>1</v>
      </c>
      <c r="W5149">
        <v>0</v>
      </c>
      <c r="X5149">
        <v>0</v>
      </c>
      <c r="Y5149">
        <v>0</v>
      </c>
      <c r="Z5149">
        <v>0</v>
      </c>
    </row>
    <row r="5150" spans="1:26" x14ac:dyDescent="0.25">
      <c r="A5150">
        <v>107132563</v>
      </c>
      <c r="B5150" t="s">
        <v>112</v>
      </c>
      <c r="C5150" t="s">
        <v>67</v>
      </c>
      <c r="D5150">
        <v>30000210</v>
      </c>
      <c r="E5150">
        <v>30000210</v>
      </c>
      <c r="F5150">
        <v>23.259</v>
      </c>
      <c r="G5150">
        <v>50039302</v>
      </c>
      <c r="H5150">
        <v>0</v>
      </c>
      <c r="I5150">
        <v>2022</v>
      </c>
      <c r="J5150" t="s">
        <v>172</v>
      </c>
      <c r="K5150" t="s">
        <v>48</v>
      </c>
      <c r="L5150" s="127">
        <v>0.59513888888888888</v>
      </c>
      <c r="M5150" t="s">
        <v>28</v>
      </c>
      <c r="N5150" t="s">
        <v>49</v>
      </c>
      <c r="O5150" t="s">
        <v>30</v>
      </c>
      <c r="P5150" t="s">
        <v>68</v>
      </c>
      <c r="Q5150" t="s">
        <v>41</v>
      </c>
      <c r="R5150" t="s">
        <v>33</v>
      </c>
      <c r="S5150" t="s">
        <v>42</v>
      </c>
      <c r="T5150" t="s">
        <v>35</v>
      </c>
      <c r="U5150" s="1" t="s">
        <v>36</v>
      </c>
      <c r="V5150">
        <v>2</v>
      </c>
      <c r="W5150">
        <v>0</v>
      </c>
      <c r="X5150">
        <v>0</v>
      </c>
      <c r="Y5150">
        <v>0</v>
      </c>
      <c r="Z5150">
        <v>0</v>
      </c>
    </row>
    <row r="5151" spans="1:26" x14ac:dyDescent="0.25">
      <c r="A5151">
        <v>107132612</v>
      </c>
      <c r="B5151" t="s">
        <v>114</v>
      </c>
      <c r="C5151" t="s">
        <v>67</v>
      </c>
      <c r="D5151">
        <v>30000070</v>
      </c>
      <c r="E5151">
        <v>30000070</v>
      </c>
      <c r="F5151">
        <v>999.99900000000002</v>
      </c>
      <c r="G5151">
        <v>50033208</v>
      </c>
      <c r="H5151">
        <v>0.25</v>
      </c>
      <c r="I5151">
        <v>2022</v>
      </c>
      <c r="J5151" t="s">
        <v>172</v>
      </c>
      <c r="K5151" t="s">
        <v>48</v>
      </c>
      <c r="L5151" s="127">
        <v>0.31111111111111112</v>
      </c>
      <c r="M5151" t="s">
        <v>28</v>
      </c>
      <c r="N5151" t="s">
        <v>49</v>
      </c>
      <c r="O5151" t="s">
        <v>30</v>
      </c>
      <c r="P5151" t="s">
        <v>54</v>
      </c>
      <c r="Q5151" t="s">
        <v>41</v>
      </c>
      <c r="R5151" t="s">
        <v>33</v>
      </c>
      <c r="S5151" t="s">
        <v>42</v>
      </c>
      <c r="T5151" t="s">
        <v>35</v>
      </c>
      <c r="U5151" s="1" t="s">
        <v>36</v>
      </c>
      <c r="V5151">
        <v>1</v>
      </c>
      <c r="W5151">
        <v>0</v>
      </c>
      <c r="X5151">
        <v>0</v>
      </c>
      <c r="Y5151">
        <v>0</v>
      </c>
      <c r="Z5151">
        <v>0</v>
      </c>
    </row>
    <row r="5152" spans="1:26" x14ac:dyDescent="0.25">
      <c r="A5152">
        <v>107132662</v>
      </c>
      <c r="B5152" t="s">
        <v>81</v>
      </c>
      <c r="C5152" t="s">
        <v>45</v>
      </c>
      <c r="D5152">
        <v>50022757</v>
      </c>
      <c r="E5152">
        <v>30000115</v>
      </c>
      <c r="F5152">
        <v>0.5</v>
      </c>
      <c r="G5152">
        <v>50029112</v>
      </c>
      <c r="H5152">
        <v>0.5</v>
      </c>
      <c r="I5152">
        <v>2022</v>
      </c>
      <c r="J5152" t="s">
        <v>172</v>
      </c>
      <c r="K5152" t="s">
        <v>48</v>
      </c>
      <c r="L5152" s="127">
        <v>0.62152777777777779</v>
      </c>
      <c r="M5152" t="s">
        <v>28</v>
      </c>
      <c r="N5152" t="s">
        <v>49</v>
      </c>
      <c r="O5152" t="s">
        <v>30</v>
      </c>
      <c r="P5152" t="s">
        <v>54</v>
      </c>
      <c r="Q5152" t="s">
        <v>41</v>
      </c>
      <c r="R5152" t="s">
        <v>33</v>
      </c>
      <c r="S5152" t="s">
        <v>42</v>
      </c>
      <c r="T5152" t="s">
        <v>35</v>
      </c>
      <c r="U5152" s="1" t="s">
        <v>36</v>
      </c>
      <c r="V5152">
        <v>2</v>
      </c>
      <c r="W5152">
        <v>0</v>
      </c>
      <c r="X5152">
        <v>0</v>
      </c>
      <c r="Y5152">
        <v>0</v>
      </c>
      <c r="Z5152">
        <v>0</v>
      </c>
    </row>
    <row r="5153" spans="1:26" x14ac:dyDescent="0.25">
      <c r="A5153">
        <v>107132717</v>
      </c>
      <c r="B5153" t="s">
        <v>81</v>
      </c>
      <c r="C5153" t="s">
        <v>45</v>
      </c>
      <c r="D5153">
        <v>50020528</v>
      </c>
      <c r="E5153">
        <v>40003815</v>
      </c>
      <c r="F5153">
        <v>1.72</v>
      </c>
      <c r="G5153">
        <v>50026635</v>
      </c>
      <c r="H5153">
        <v>0</v>
      </c>
      <c r="I5153">
        <v>2022</v>
      </c>
      <c r="J5153" t="s">
        <v>172</v>
      </c>
      <c r="K5153" t="s">
        <v>48</v>
      </c>
      <c r="L5153" s="127">
        <v>0.87222222222222223</v>
      </c>
      <c r="M5153" t="s">
        <v>28</v>
      </c>
      <c r="N5153" t="s">
        <v>29</v>
      </c>
      <c r="O5153" t="s">
        <v>30</v>
      </c>
      <c r="P5153" t="s">
        <v>68</v>
      </c>
      <c r="Q5153" t="s">
        <v>41</v>
      </c>
      <c r="R5153" t="s">
        <v>33</v>
      </c>
      <c r="S5153" t="s">
        <v>42</v>
      </c>
      <c r="T5153" t="s">
        <v>47</v>
      </c>
      <c r="U5153" s="1" t="s">
        <v>36</v>
      </c>
      <c r="V5153">
        <v>2</v>
      </c>
      <c r="W5153">
        <v>0</v>
      </c>
      <c r="X5153">
        <v>0</v>
      </c>
      <c r="Y5153">
        <v>0</v>
      </c>
      <c r="Z5153">
        <v>0</v>
      </c>
    </row>
    <row r="5154" spans="1:26" x14ac:dyDescent="0.25">
      <c r="A5154">
        <v>107132772</v>
      </c>
      <c r="B5154" t="s">
        <v>81</v>
      </c>
      <c r="C5154" t="s">
        <v>45</v>
      </c>
      <c r="D5154">
        <v>50031342</v>
      </c>
      <c r="E5154">
        <v>30000049</v>
      </c>
      <c r="F5154">
        <v>23.384</v>
      </c>
      <c r="G5154">
        <v>50031062</v>
      </c>
      <c r="H5154">
        <v>7.5999999999999998E-2</v>
      </c>
      <c r="I5154">
        <v>2022</v>
      </c>
      <c r="J5154" t="s">
        <v>172</v>
      </c>
      <c r="K5154" t="s">
        <v>53</v>
      </c>
      <c r="L5154" s="127">
        <v>0.5625</v>
      </c>
      <c r="M5154" t="s">
        <v>28</v>
      </c>
      <c r="N5154" t="s">
        <v>49</v>
      </c>
      <c r="O5154" t="s">
        <v>30</v>
      </c>
      <c r="P5154" t="s">
        <v>31</v>
      </c>
      <c r="Q5154" t="s">
        <v>32</v>
      </c>
      <c r="R5154" t="s">
        <v>33</v>
      </c>
      <c r="S5154" t="s">
        <v>42</v>
      </c>
      <c r="T5154" t="s">
        <v>35</v>
      </c>
      <c r="U5154" s="1" t="s">
        <v>36</v>
      </c>
      <c r="V5154">
        <v>2</v>
      </c>
      <c r="W5154">
        <v>0</v>
      </c>
      <c r="X5154">
        <v>0</v>
      </c>
      <c r="Y5154">
        <v>0</v>
      </c>
      <c r="Z5154">
        <v>0</v>
      </c>
    </row>
    <row r="5155" spans="1:26" x14ac:dyDescent="0.25">
      <c r="A5155">
        <v>107132782</v>
      </c>
      <c r="B5155" t="s">
        <v>117</v>
      </c>
      <c r="C5155" t="s">
        <v>45</v>
      </c>
      <c r="D5155">
        <v>50003816</v>
      </c>
      <c r="E5155">
        <v>40002321</v>
      </c>
      <c r="F5155">
        <v>1.546</v>
      </c>
      <c r="G5155">
        <v>50019999</v>
      </c>
      <c r="H5155">
        <v>0</v>
      </c>
      <c r="I5155">
        <v>2022</v>
      </c>
      <c r="J5155" t="s">
        <v>170</v>
      </c>
      <c r="K5155" t="s">
        <v>55</v>
      </c>
      <c r="L5155" s="127">
        <v>0.54166666666666663</v>
      </c>
      <c r="M5155" t="s">
        <v>28</v>
      </c>
      <c r="N5155" t="s">
        <v>49</v>
      </c>
      <c r="O5155" t="s">
        <v>30</v>
      </c>
      <c r="P5155" t="s">
        <v>54</v>
      </c>
      <c r="Q5155" t="s">
        <v>41</v>
      </c>
      <c r="R5155" t="s">
        <v>33</v>
      </c>
      <c r="S5155" t="s">
        <v>42</v>
      </c>
      <c r="T5155" t="s">
        <v>35</v>
      </c>
      <c r="U5155" s="1" t="s">
        <v>36</v>
      </c>
      <c r="V5155">
        <v>6</v>
      </c>
      <c r="W5155">
        <v>0</v>
      </c>
      <c r="X5155">
        <v>0</v>
      </c>
      <c r="Y5155">
        <v>0</v>
      </c>
      <c r="Z5155">
        <v>0</v>
      </c>
    </row>
    <row r="5156" spans="1:26" x14ac:dyDescent="0.25">
      <c r="A5156">
        <v>107133039</v>
      </c>
      <c r="B5156" t="s">
        <v>106</v>
      </c>
      <c r="C5156" t="s">
        <v>65</v>
      </c>
      <c r="D5156">
        <v>10000095</v>
      </c>
      <c r="E5156">
        <v>10000095</v>
      </c>
      <c r="F5156">
        <v>25.268000000000001</v>
      </c>
      <c r="G5156">
        <v>30000082</v>
      </c>
      <c r="H5156">
        <v>1.3</v>
      </c>
      <c r="I5156">
        <v>2022</v>
      </c>
      <c r="J5156" t="s">
        <v>172</v>
      </c>
      <c r="K5156" t="s">
        <v>53</v>
      </c>
      <c r="L5156" s="127">
        <v>0.25625000000000003</v>
      </c>
      <c r="M5156" t="s">
        <v>28</v>
      </c>
      <c r="N5156" t="s">
        <v>29</v>
      </c>
      <c r="O5156" t="s">
        <v>30</v>
      </c>
      <c r="P5156" t="s">
        <v>31</v>
      </c>
      <c r="Q5156" t="s">
        <v>41</v>
      </c>
      <c r="R5156" t="s">
        <v>33</v>
      </c>
      <c r="S5156" t="s">
        <v>42</v>
      </c>
      <c r="T5156" t="s">
        <v>57</v>
      </c>
      <c r="U5156" s="1" t="s">
        <v>36</v>
      </c>
      <c r="V5156">
        <v>1</v>
      </c>
      <c r="W5156">
        <v>0</v>
      </c>
      <c r="X5156">
        <v>0</v>
      </c>
      <c r="Y5156">
        <v>0</v>
      </c>
      <c r="Z5156">
        <v>0</v>
      </c>
    </row>
    <row r="5157" spans="1:26" x14ac:dyDescent="0.25">
      <c r="A5157">
        <v>107133111</v>
      </c>
      <c r="B5157" t="s">
        <v>25</v>
      </c>
      <c r="C5157" t="s">
        <v>65</v>
      </c>
      <c r="D5157">
        <v>10000040</v>
      </c>
      <c r="E5157">
        <v>10000040</v>
      </c>
      <c r="F5157">
        <v>23.988</v>
      </c>
      <c r="G5157">
        <v>20000070</v>
      </c>
      <c r="H5157">
        <v>1</v>
      </c>
      <c r="I5157">
        <v>2022</v>
      </c>
      <c r="J5157" t="s">
        <v>172</v>
      </c>
      <c r="K5157" t="s">
        <v>53</v>
      </c>
      <c r="L5157" s="127">
        <v>0.4513888888888889</v>
      </c>
      <c r="M5157" t="s">
        <v>28</v>
      </c>
      <c r="N5157" t="s">
        <v>49</v>
      </c>
      <c r="O5157" t="s">
        <v>30</v>
      </c>
      <c r="P5157" t="s">
        <v>31</v>
      </c>
      <c r="Q5157" t="s">
        <v>41</v>
      </c>
      <c r="R5157" t="s">
        <v>33</v>
      </c>
      <c r="S5157" t="s">
        <v>42</v>
      </c>
      <c r="T5157" t="s">
        <v>35</v>
      </c>
      <c r="U5157" s="1" t="s">
        <v>36</v>
      </c>
      <c r="V5157">
        <v>5</v>
      </c>
      <c r="W5157">
        <v>0</v>
      </c>
      <c r="X5157">
        <v>0</v>
      </c>
      <c r="Y5157">
        <v>0</v>
      </c>
      <c r="Z5157">
        <v>0</v>
      </c>
    </row>
    <row r="5158" spans="1:26" x14ac:dyDescent="0.25">
      <c r="A5158">
        <v>107133125</v>
      </c>
      <c r="B5158" t="s">
        <v>106</v>
      </c>
      <c r="C5158" t="s">
        <v>65</v>
      </c>
      <c r="D5158">
        <v>10000095</v>
      </c>
      <c r="E5158">
        <v>10000095</v>
      </c>
      <c r="F5158">
        <v>24.268000000000001</v>
      </c>
      <c r="G5158">
        <v>30000082</v>
      </c>
      <c r="H5158">
        <v>2.2999999999999998</v>
      </c>
      <c r="I5158">
        <v>2022</v>
      </c>
      <c r="J5158" t="s">
        <v>170</v>
      </c>
      <c r="K5158" t="s">
        <v>58</v>
      </c>
      <c r="L5158" s="127">
        <v>0.52083333333333337</v>
      </c>
      <c r="M5158" t="s">
        <v>28</v>
      </c>
      <c r="N5158" t="s">
        <v>49</v>
      </c>
      <c r="O5158" t="s">
        <v>30</v>
      </c>
      <c r="P5158" t="s">
        <v>31</v>
      </c>
      <c r="Q5158" t="s">
        <v>32</v>
      </c>
      <c r="R5158" t="s">
        <v>33</v>
      </c>
      <c r="S5158" t="s">
        <v>42</v>
      </c>
      <c r="T5158" t="s">
        <v>35</v>
      </c>
      <c r="U5158" s="1" t="s">
        <v>36</v>
      </c>
      <c r="V5158">
        <v>6</v>
      </c>
      <c r="W5158">
        <v>0</v>
      </c>
      <c r="X5158">
        <v>0</v>
      </c>
      <c r="Y5158">
        <v>0</v>
      </c>
      <c r="Z5158">
        <v>0</v>
      </c>
    </row>
    <row r="5159" spans="1:26" x14ac:dyDescent="0.25">
      <c r="A5159">
        <v>107133178</v>
      </c>
      <c r="B5159" t="s">
        <v>106</v>
      </c>
      <c r="C5159" t="s">
        <v>65</v>
      </c>
      <c r="D5159">
        <v>10000095</v>
      </c>
      <c r="E5159">
        <v>10000095</v>
      </c>
      <c r="F5159">
        <v>26.963999999999999</v>
      </c>
      <c r="G5159">
        <v>40001811</v>
      </c>
      <c r="H5159">
        <v>3.5</v>
      </c>
      <c r="I5159">
        <v>2022</v>
      </c>
      <c r="J5159" t="s">
        <v>170</v>
      </c>
      <c r="K5159" t="s">
        <v>27</v>
      </c>
      <c r="L5159" s="127">
        <v>0.82986111111111116</v>
      </c>
      <c r="M5159" t="s">
        <v>28</v>
      </c>
      <c r="N5159" t="s">
        <v>29</v>
      </c>
      <c r="O5159" t="s">
        <v>30</v>
      </c>
      <c r="P5159" t="s">
        <v>54</v>
      </c>
      <c r="Q5159" t="s">
        <v>41</v>
      </c>
      <c r="R5159" t="s">
        <v>33</v>
      </c>
      <c r="S5159" t="s">
        <v>42</v>
      </c>
      <c r="T5159" t="s">
        <v>57</v>
      </c>
      <c r="U5159" s="1" t="s">
        <v>64</v>
      </c>
      <c r="V5159">
        <v>5</v>
      </c>
      <c r="W5159">
        <v>0</v>
      </c>
      <c r="X5159">
        <v>0</v>
      </c>
      <c r="Y5159">
        <v>1</v>
      </c>
      <c r="Z5159">
        <v>3</v>
      </c>
    </row>
    <row r="5160" spans="1:26" x14ac:dyDescent="0.25">
      <c r="A5160">
        <v>107133196</v>
      </c>
      <c r="B5160" t="s">
        <v>104</v>
      </c>
      <c r="C5160" t="s">
        <v>65</v>
      </c>
      <c r="D5160">
        <v>10000026</v>
      </c>
      <c r="E5160">
        <v>10000026</v>
      </c>
      <c r="F5160">
        <v>15.531000000000001</v>
      </c>
      <c r="G5160">
        <v>200550</v>
      </c>
      <c r="H5160">
        <v>1</v>
      </c>
      <c r="I5160">
        <v>2022</v>
      </c>
      <c r="J5160" t="s">
        <v>172</v>
      </c>
      <c r="K5160" t="s">
        <v>48</v>
      </c>
      <c r="L5160" s="127">
        <v>0.41944444444444445</v>
      </c>
      <c r="M5160" t="s">
        <v>28</v>
      </c>
      <c r="N5160" t="s">
        <v>49</v>
      </c>
      <c r="O5160" t="s">
        <v>30</v>
      </c>
      <c r="P5160" t="s">
        <v>31</v>
      </c>
      <c r="Q5160" t="s">
        <v>41</v>
      </c>
      <c r="R5160" t="s">
        <v>33</v>
      </c>
      <c r="S5160" t="s">
        <v>42</v>
      </c>
      <c r="T5160" t="s">
        <v>35</v>
      </c>
      <c r="U5160" s="1" t="s">
        <v>36</v>
      </c>
      <c r="V5160">
        <v>2</v>
      </c>
      <c r="W5160">
        <v>0</v>
      </c>
      <c r="X5160">
        <v>0</v>
      </c>
      <c r="Y5160">
        <v>0</v>
      </c>
      <c r="Z5160">
        <v>0</v>
      </c>
    </row>
    <row r="5161" spans="1:26" x14ac:dyDescent="0.25">
      <c r="A5161">
        <v>107133205</v>
      </c>
      <c r="B5161" t="s">
        <v>81</v>
      </c>
      <c r="C5161" t="s">
        <v>65</v>
      </c>
      <c r="D5161">
        <v>10000485</v>
      </c>
      <c r="E5161">
        <v>10800485</v>
      </c>
      <c r="F5161">
        <v>21.763999999999999</v>
      </c>
      <c r="G5161">
        <v>50015564</v>
      </c>
      <c r="H5161">
        <v>4.7E-2</v>
      </c>
      <c r="I5161">
        <v>2022</v>
      </c>
      <c r="J5161" t="s">
        <v>170</v>
      </c>
      <c r="K5161" t="s">
        <v>48</v>
      </c>
      <c r="L5161" s="127">
        <v>0.35972222222222222</v>
      </c>
      <c r="M5161" t="s">
        <v>51</v>
      </c>
      <c r="N5161" t="s">
        <v>49</v>
      </c>
      <c r="O5161" t="s">
        <v>30</v>
      </c>
      <c r="P5161" t="s">
        <v>31</v>
      </c>
      <c r="Q5161" t="s">
        <v>41</v>
      </c>
      <c r="R5161" t="s">
        <v>33</v>
      </c>
      <c r="S5161" t="s">
        <v>42</v>
      </c>
      <c r="T5161" t="s">
        <v>35</v>
      </c>
      <c r="U5161" s="1" t="s">
        <v>36</v>
      </c>
      <c r="V5161">
        <v>3</v>
      </c>
      <c r="W5161">
        <v>0</v>
      </c>
      <c r="X5161">
        <v>0</v>
      </c>
      <c r="Y5161">
        <v>0</v>
      </c>
      <c r="Z5161">
        <v>0</v>
      </c>
    </row>
    <row r="5162" spans="1:26" x14ac:dyDescent="0.25">
      <c r="A5162">
        <v>107133259</v>
      </c>
      <c r="B5162" t="s">
        <v>112</v>
      </c>
      <c r="C5162" t="s">
        <v>65</v>
      </c>
      <c r="D5162">
        <v>10000095</v>
      </c>
      <c r="E5162">
        <v>10000095</v>
      </c>
      <c r="F5162">
        <v>0.47599999999999998</v>
      </c>
      <c r="G5162">
        <v>40001811</v>
      </c>
      <c r="H5162">
        <v>5.7000000000000002E-2</v>
      </c>
      <c r="I5162">
        <v>2022</v>
      </c>
      <c r="J5162" t="s">
        <v>170</v>
      </c>
      <c r="K5162" t="s">
        <v>55</v>
      </c>
      <c r="L5162" s="127">
        <v>0.57986111111111105</v>
      </c>
      <c r="M5162" t="s">
        <v>28</v>
      </c>
      <c r="N5162" t="s">
        <v>49</v>
      </c>
      <c r="O5162" t="s">
        <v>30</v>
      </c>
      <c r="P5162" t="s">
        <v>31</v>
      </c>
      <c r="Q5162" t="s">
        <v>41</v>
      </c>
      <c r="R5162" t="s">
        <v>33</v>
      </c>
      <c r="S5162" t="s">
        <v>42</v>
      </c>
      <c r="T5162" t="s">
        <v>35</v>
      </c>
      <c r="U5162" s="1" t="s">
        <v>36</v>
      </c>
      <c r="V5162">
        <v>4</v>
      </c>
      <c r="W5162">
        <v>0</v>
      </c>
      <c r="X5162">
        <v>0</v>
      </c>
      <c r="Y5162">
        <v>0</v>
      </c>
      <c r="Z5162">
        <v>0</v>
      </c>
    </row>
    <row r="5163" spans="1:26" x14ac:dyDescent="0.25">
      <c r="A5163">
        <v>107133314</v>
      </c>
      <c r="B5163" t="s">
        <v>117</v>
      </c>
      <c r="C5163" t="s">
        <v>65</v>
      </c>
      <c r="D5163">
        <v>10000077</v>
      </c>
      <c r="E5163">
        <v>10000077</v>
      </c>
      <c r="F5163">
        <v>19.847000000000001</v>
      </c>
      <c r="G5163">
        <v>40002321</v>
      </c>
      <c r="H5163">
        <v>0.2</v>
      </c>
      <c r="I5163">
        <v>2022</v>
      </c>
      <c r="J5163" t="s">
        <v>172</v>
      </c>
      <c r="K5163" t="s">
        <v>53</v>
      </c>
      <c r="L5163" s="127">
        <v>0.32430555555555557</v>
      </c>
      <c r="M5163" t="s">
        <v>28</v>
      </c>
      <c r="N5163" t="s">
        <v>49</v>
      </c>
      <c r="O5163" t="s">
        <v>30</v>
      </c>
      <c r="P5163" t="s">
        <v>31</v>
      </c>
      <c r="Q5163" t="s">
        <v>41</v>
      </c>
      <c r="R5163" t="s">
        <v>33</v>
      </c>
      <c r="S5163" t="s">
        <v>42</v>
      </c>
      <c r="T5163" t="s">
        <v>35</v>
      </c>
      <c r="U5163" s="1" t="s">
        <v>43</v>
      </c>
      <c r="V5163">
        <v>2</v>
      </c>
      <c r="W5163">
        <v>0</v>
      </c>
      <c r="X5163">
        <v>0</v>
      </c>
      <c r="Y5163">
        <v>0</v>
      </c>
      <c r="Z5163">
        <v>1</v>
      </c>
    </row>
    <row r="5164" spans="1:26" x14ac:dyDescent="0.25">
      <c r="A5164">
        <v>107133322</v>
      </c>
      <c r="B5164" t="s">
        <v>87</v>
      </c>
      <c r="C5164" t="s">
        <v>65</v>
      </c>
      <c r="D5164">
        <v>10000040</v>
      </c>
      <c r="E5164">
        <v>10000040</v>
      </c>
      <c r="F5164">
        <v>12.138999999999999</v>
      </c>
      <c r="G5164">
        <v>40001723</v>
      </c>
      <c r="H5164">
        <v>0.1</v>
      </c>
      <c r="I5164">
        <v>2022</v>
      </c>
      <c r="J5164" t="s">
        <v>170</v>
      </c>
      <c r="K5164" t="s">
        <v>53</v>
      </c>
      <c r="L5164" s="127">
        <v>0.8930555555555556</v>
      </c>
      <c r="M5164" t="s">
        <v>28</v>
      </c>
      <c r="N5164" t="s">
        <v>49</v>
      </c>
      <c r="O5164" t="s">
        <v>30</v>
      </c>
      <c r="P5164" t="s">
        <v>54</v>
      </c>
      <c r="Q5164" t="s">
        <v>41</v>
      </c>
      <c r="R5164" t="s">
        <v>33</v>
      </c>
      <c r="S5164" t="s">
        <v>42</v>
      </c>
      <c r="T5164" t="s">
        <v>57</v>
      </c>
      <c r="U5164" s="1" t="s">
        <v>36</v>
      </c>
      <c r="V5164">
        <v>2</v>
      </c>
      <c r="W5164">
        <v>0</v>
      </c>
      <c r="X5164">
        <v>0</v>
      </c>
      <c r="Y5164">
        <v>0</v>
      </c>
      <c r="Z5164">
        <v>0</v>
      </c>
    </row>
    <row r="5165" spans="1:26" x14ac:dyDescent="0.25">
      <c r="A5165">
        <v>107133333</v>
      </c>
      <c r="B5165" t="s">
        <v>86</v>
      </c>
      <c r="C5165" t="s">
        <v>65</v>
      </c>
      <c r="D5165">
        <v>10000026</v>
      </c>
      <c r="E5165">
        <v>10000026</v>
      </c>
      <c r="F5165">
        <v>22.462</v>
      </c>
      <c r="G5165">
        <v>200340</v>
      </c>
      <c r="H5165">
        <v>0.7</v>
      </c>
      <c r="I5165">
        <v>2022</v>
      </c>
      <c r="J5165" t="s">
        <v>172</v>
      </c>
      <c r="K5165" t="s">
        <v>48</v>
      </c>
      <c r="L5165" s="127">
        <v>0.32222222222222224</v>
      </c>
      <c r="M5165" t="s">
        <v>28</v>
      </c>
      <c r="N5165" t="s">
        <v>49</v>
      </c>
      <c r="O5165" t="s">
        <v>30</v>
      </c>
      <c r="P5165" t="s">
        <v>31</v>
      </c>
      <c r="Q5165" t="s">
        <v>41</v>
      </c>
      <c r="R5165" t="s">
        <v>33</v>
      </c>
      <c r="S5165" t="s">
        <v>42</v>
      </c>
      <c r="T5165" t="s">
        <v>35</v>
      </c>
      <c r="U5165" s="1" t="s">
        <v>36</v>
      </c>
      <c r="V5165">
        <v>2</v>
      </c>
      <c r="W5165">
        <v>0</v>
      </c>
      <c r="X5165">
        <v>0</v>
      </c>
      <c r="Y5165">
        <v>0</v>
      </c>
      <c r="Z5165">
        <v>0</v>
      </c>
    </row>
    <row r="5166" spans="1:26" x14ac:dyDescent="0.25">
      <c r="A5166">
        <v>107133414</v>
      </c>
      <c r="B5166" t="s">
        <v>25</v>
      </c>
      <c r="C5166" t="s">
        <v>65</v>
      </c>
      <c r="D5166">
        <v>10000040</v>
      </c>
      <c r="E5166">
        <v>10000040</v>
      </c>
      <c r="F5166">
        <v>20.978000000000002</v>
      </c>
      <c r="G5166">
        <v>10000440</v>
      </c>
      <c r="H5166">
        <v>2.5</v>
      </c>
      <c r="I5166">
        <v>2022</v>
      </c>
      <c r="J5166" t="s">
        <v>170</v>
      </c>
      <c r="K5166" t="s">
        <v>55</v>
      </c>
      <c r="L5166" s="127">
        <v>0.81319444444444444</v>
      </c>
      <c r="M5166" t="s">
        <v>28</v>
      </c>
      <c r="N5166" t="s">
        <v>49</v>
      </c>
      <c r="O5166" t="s">
        <v>30</v>
      </c>
      <c r="P5166" t="s">
        <v>31</v>
      </c>
      <c r="Q5166" t="s">
        <v>41</v>
      </c>
      <c r="R5166" t="s">
        <v>33</v>
      </c>
      <c r="S5166" t="s">
        <v>42</v>
      </c>
      <c r="T5166" t="s">
        <v>47</v>
      </c>
      <c r="U5166" s="1" t="s">
        <v>36</v>
      </c>
      <c r="V5166">
        <v>2</v>
      </c>
      <c r="W5166">
        <v>0</v>
      </c>
      <c r="X5166">
        <v>0</v>
      </c>
      <c r="Y5166">
        <v>0</v>
      </c>
      <c r="Z5166">
        <v>0</v>
      </c>
    </row>
    <row r="5167" spans="1:26" x14ac:dyDescent="0.25">
      <c r="A5167">
        <v>107133422</v>
      </c>
      <c r="B5167" t="s">
        <v>78</v>
      </c>
      <c r="C5167" t="s">
        <v>65</v>
      </c>
      <c r="D5167">
        <v>10000085</v>
      </c>
      <c r="E5167">
        <v>10000085</v>
      </c>
      <c r="F5167">
        <v>2.1589999999999998</v>
      </c>
      <c r="G5167">
        <v>201070</v>
      </c>
      <c r="H5167">
        <v>4.7E-2</v>
      </c>
      <c r="I5167">
        <v>2022</v>
      </c>
      <c r="J5167" t="s">
        <v>170</v>
      </c>
      <c r="K5167" t="s">
        <v>60</v>
      </c>
      <c r="L5167" s="127">
        <v>0.92499999999999993</v>
      </c>
      <c r="M5167" t="s">
        <v>28</v>
      </c>
      <c r="N5167" t="s">
        <v>29</v>
      </c>
      <c r="O5167" t="s">
        <v>30</v>
      </c>
      <c r="P5167" t="s">
        <v>54</v>
      </c>
      <c r="Q5167" t="s">
        <v>32</v>
      </c>
      <c r="R5167" t="s">
        <v>33</v>
      </c>
      <c r="S5167" t="s">
        <v>42</v>
      </c>
      <c r="T5167" t="s">
        <v>57</v>
      </c>
      <c r="U5167" s="1" t="s">
        <v>36</v>
      </c>
      <c r="V5167">
        <v>1</v>
      </c>
      <c r="W5167">
        <v>0</v>
      </c>
      <c r="X5167">
        <v>0</v>
      </c>
      <c r="Y5167">
        <v>0</v>
      </c>
      <c r="Z5167">
        <v>0</v>
      </c>
    </row>
    <row r="5168" spans="1:26" x14ac:dyDescent="0.25">
      <c r="A5168">
        <v>107133438</v>
      </c>
      <c r="B5168" t="s">
        <v>100</v>
      </c>
      <c r="C5168" t="s">
        <v>67</v>
      </c>
      <c r="D5168">
        <v>30000150</v>
      </c>
      <c r="E5168">
        <v>30000150</v>
      </c>
      <c r="F5168">
        <v>6.1630000000000003</v>
      </c>
      <c r="G5168">
        <v>40001848</v>
      </c>
      <c r="H5168">
        <v>0.3</v>
      </c>
      <c r="I5168">
        <v>2022</v>
      </c>
      <c r="J5168" t="s">
        <v>172</v>
      </c>
      <c r="K5168" t="s">
        <v>48</v>
      </c>
      <c r="L5168" s="127">
        <v>0.37986111111111115</v>
      </c>
      <c r="M5168" t="s">
        <v>77</v>
      </c>
      <c r="N5168" t="s">
        <v>49</v>
      </c>
      <c r="O5168" t="s">
        <v>30</v>
      </c>
      <c r="P5168" t="s">
        <v>31</v>
      </c>
      <c r="Q5168" t="s">
        <v>41</v>
      </c>
      <c r="R5168" t="s">
        <v>99</v>
      </c>
      <c r="S5168" t="s">
        <v>42</v>
      </c>
      <c r="T5168" t="s">
        <v>35</v>
      </c>
      <c r="U5168" s="1" t="s">
        <v>36</v>
      </c>
      <c r="V5168">
        <v>2</v>
      </c>
      <c r="W5168">
        <v>0</v>
      </c>
      <c r="X5168">
        <v>0</v>
      </c>
      <c r="Y5168">
        <v>0</v>
      </c>
      <c r="Z5168">
        <v>0</v>
      </c>
    </row>
    <row r="5169" spans="1:26" x14ac:dyDescent="0.25">
      <c r="A5169">
        <v>107133446</v>
      </c>
      <c r="B5169" t="s">
        <v>81</v>
      </c>
      <c r="C5169" t="s">
        <v>65</v>
      </c>
      <c r="D5169">
        <v>10000485</v>
      </c>
      <c r="E5169">
        <v>10800485</v>
      </c>
      <c r="F5169">
        <v>21.216999999999999</v>
      </c>
      <c r="G5169">
        <v>40001009</v>
      </c>
      <c r="H5169">
        <v>0.5</v>
      </c>
      <c r="I5169">
        <v>2022</v>
      </c>
      <c r="J5169" t="s">
        <v>172</v>
      </c>
      <c r="K5169" t="s">
        <v>48</v>
      </c>
      <c r="L5169" s="127">
        <v>0.3833333333333333</v>
      </c>
      <c r="M5169" t="s">
        <v>28</v>
      </c>
      <c r="N5169" t="s">
        <v>49</v>
      </c>
      <c r="O5169" t="s">
        <v>30</v>
      </c>
      <c r="P5169" t="s">
        <v>31</v>
      </c>
      <c r="Q5169" t="s">
        <v>41</v>
      </c>
      <c r="R5169" t="s">
        <v>33</v>
      </c>
      <c r="S5169" t="s">
        <v>42</v>
      </c>
      <c r="T5169" t="s">
        <v>35</v>
      </c>
      <c r="U5169" s="1" t="s">
        <v>43</v>
      </c>
      <c r="V5169">
        <v>3</v>
      </c>
      <c r="W5169">
        <v>0</v>
      </c>
      <c r="X5169">
        <v>0</v>
      </c>
      <c r="Y5169">
        <v>0</v>
      </c>
      <c r="Z5169">
        <v>1</v>
      </c>
    </row>
    <row r="5170" spans="1:26" x14ac:dyDescent="0.25">
      <c r="A5170">
        <v>107133451</v>
      </c>
      <c r="B5170" t="s">
        <v>86</v>
      </c>
      <c r="C5170" t="s">
        <v>65</v>
      </c>
      <c r="D5170">
        <v>10000026</v>
      </c>
      <c r="E5170">
        <v>10000026</v>
      </c>
      <c r="F5170">
        <v>22.462</v>
      </c>
      <c r="G5170">
        <v>200340</v>
      </c>
      <c r="H5170">
        <v>0.7</v>
      </c>
      <c r="I5170">
        <v>2022</v>
      </c>
      <c r="J5170" t="s">
        <v>172</v>
      </c>
      <c r="K5170" t="s">
        <v>48</v>
      </c>
      <c r="L5170" s="127">
        <v>0.32291666666666669</v>
      </c>
      <c r="M5170" t="s">
        <v>28</v>
      </c>
      <c r="N5170" t="s">
        <v>49</v>
      </c>
      <c r="O5170" t="s">
        <v>30</v>
      </c>
      <c r="P5170" t="s">
        <v>31</v>
      </c>
      <c r="Q5170" t="s">
        <v>41</v>
      </c>
      <c r="R5170" t="s">
        <v>33</v>
      </c>
      <c r="S5170" t="s">
        <v>42</v>
      </c>
      <c r="T5170" t="s">
        <v>35</v>
      </c>
      <c r="U5170" s="1" t="s">
        <v>36</v>
      </c>
      <c r="V5170">
        <v>4</v>
      </c>
      <c r="W5170">
        <v>0</v>
      </c>
      <c r="X5170">
        <v>0</v>
      </c>
      <c r="Y5170">
        <v>0</v>
      </c>
      <c r="Z5170">
        <v>0</v>
      </c>
    </row>
    <row r="5171" spans="1:26" x14ac:dyDescent="0.25">
      <c r="A5171">
        <v>107133479</v>
      </c>
      <c r="B5171" t="s">
        <v>106</v>
      </c>
      <c r="C5171" t="s">
        <v>65</v>
      </c>
      <c r="D5171">
        <v>10000095</v>
      </c>
      <c r="E5171">
        <v>10000095</v>
      </c>
      <c r="F5171">
        <v>22.114999999999998</v>
      </c>
      <c r="G5171">
        <v>40001815</v>
      </c>
      <c r="H5171">
        <v>0.4</v>
      </c>
      <c r="I5171">
        <v>2022</v>
      </c>
      <c r="J5171" t="s">
        <v>172</v>
      </c>
      <c r="K5171" t="s">
        <v>39</v>
      </c>
      <c r="L5171" s="127">
        <v>0.79027777777777775</v>
      </c>
      <c r="M5171" t="s">
        <v>28</v>
      </c>
      <c r="N5171" t="s">
        <v>29</v>
      </c>
      <c r="O5171" t="s">
        <v>30</v>
      </c>
      <c r="P5171" t="s">
        <v>54</v>
      </c>
      <c r="Q5171" t="s">
        <v>41</v>
      </c>
      <c r="R5171" t="s">
        <v>33</v>
      </c>
      <c r="S5171" t="s">
        <v>42</v>
      </c>
      <c r="T5171" t="s">
        <v>57</v>
      </c>
      <c r="U5171" s="1" t="s">
        <v>64</v>
      </c>
      <c r="V5171">
        <v>5</v>
      </c>
      <c r="W5171">
        <v>0</v>
      </c>
      <c r="X5171">
        <v>0</v>
      </c>
      <c r="Y5171">
        <v>1</v>
      </c>
      <c r="Z5171">
        <v>0</v>
      </c>
    </row>
    <row r="5172" spans="1:26" x14ac:dyDescent="0.25">
      <c r="A5172">
        <v>107133510</v>
      </c>
      <c r="B5172" t="s">
        <v>134</v>
      </c>
      <c r="C5172" t="s">
        <v>38</v>
      </c>
      <c r="D5172">
        <v>20000321</v>
      </c>
      <c r="E5172">
        <v>20000321</v>
      </c>
      <c r="F5172">
        <v>2.8000000000000001E-2</v>
      </c>
      <c r="G5172" t="s">
        <v>286</v>
      </c>
      <c r="H5172">
        <v>2.8000000000000001E-2</v>
      </c>
      <c r="I5172">
        <v>2022</v>
      </c>
      <c r="J5172" t="s">
        <v>172</v>
      </c>
      <c r="K5172" t="s">
        <v>39</v>
      </c>
      <c r="L5172" s="127">
        <v>0.86388888888888893</v>
      </c>
      <c r="M5172" t="s">
        <v>28</v>
      </c>
      <c r="N5172" t="s">
        <v>49</v>
      </c>
      <c r="O5172" t="s">
        <v>30</v>
      </c>
      <c r="P5172" t="s">
        <v>54</v>
      </c>
      <c r="Q5172" t="s">
        <v>41</v>
      </c>
      <c r="R5172" t="s">
        <v>75</v>
      </c>
      <c r="S5172" t="s">
        <v>42</v>
      </c>
      <c r="T5172" t="s">
        <v>57</v>
      </c>
      <c r="U5172" s="1" t="s">
        <v>36</v>
      </c>
      <c r="V5172">
        <v>1</v>
      </c>
      <c r="W5172">
        <v>0</v>
      </c>
      <c r="X5172">
        <v>0</v>
      </c>
      <c r="Y5172">
        <v>0</v>
      </c>
      <c r="Z5172">
        <v>0</v>
      </c>
    </row>
    <row r="5173" spans="1:26" x14ac:dyDescent="0.25">
      <c r="A5173">
        <v>107133516</v>
      </c>
      <c r="B5173" t="s">
        <v>112</v>
      </c>
      <c r="C5173" t="s">
        <v>65</v>
      </c>
      <c r="D5173">
        <v>10000095</v>
      </c>
      <c r="E5173">
        <v>10000095</v>
      </c>
      <c r="F5173">
        <v>5.6420000000000003</v>
      </c>
      <c r="G5173">
        <v>200750</v>
      </c>
      <c r="H5173">
        <v>0.01</v>
      </c>
      <c r="I5173">
        <v>2022</v>
      </c>
      <c r="J5173" t="s">
        <v>170</v>
      </c>
      <c r="K5173" t="s">
        <v>48</v>
      </c>
      <c r="L5173" s="127">
        <v>0.91388888888888886</v>
      </c>
      <c r="M5173" t="s">
        <v>28</v>
      </c>
      <c r="N5173" t="s">
        <v>49</v>
      </c>
      <c r="O5173" t="s">
        <v>30</v>
      </c>
      <c r="P5173" t="s">
        <v>68</v>
      </c>
      <c r="Q5173" t="s">
        <v>41</v>
      </c>
      <c r="R5173" t="s">
        <v>33</v>
      </c>
      <c r="S5173" t="s">
        <v>42</v>
      </c>
      <c r="T5173" t="s">
        <v>57</v>
      </c>
      <c r="U5173" s="1" t="s">
        <v>43</v>
      </c>
      <c r="V5173">
        <v>6</v>
      </c>
      <c r="W5173">
        <v>0</v>
      </c>
      <c r="X5173">
        <v>0</v>
      </c>
      <c r="Y5173">
        <v>0</v>
      </c>
      <c r="Z5173">
        <v>2</v>
      </c>
    </row>
    <row r="5174" spans="1:26" x14ac:dyDescent="0.25">
      <c r="A5174">
        <v>107133620</v>
      </c>
      <c r="B5174" t="s">
        <v>94</v>
      </c>
      <c r="C5174" t="s">
        <v>45</v>
      </c>
      <c r="D5174">
        <v>50014247</v>
      </c>
      <c r="E5174">
        <v>40002010</v>
      </c>
      <c r="F5174">
        <v>0.106</v>
      </c>
      <c r="G5174">
        <v>50010564</v>
      </c>
      <c r="H5174">
        <v>0</v>
      </c>
      <c r="I5174">
        <v>2022</v>
      </c>
      <c r="J5174" t="s">
        <v>172</v>
      </c>
      <c r="K5174" t="s">
        <v>48</v>
      </c>
      <c r="L5174" s="127">
        <v>0.64513888888888882</v>
      </c>
      <c r="M5174" t="s">
        <v>28</v>
      </c>
      <c r="N5174" t="s">
        <v>49</v>
      </c>
      <c r="O5174" t="s">
        <v>30</v>
      </c>
      <c r="P5174" t="s">
        <v>54</v>
      </c>
      <c r="Q5174" t="s">
        <v>41</v>
      </c>
      <c r="R5174" t="s">
        <v>61</v>
      </c>
      <c r="S5174" t="s">
        <v>42</v>
      </c>
      <c r="T5174" t="s">
        <v>35</v>
      </c>
      <c r="U5174" s="1" t="s">
        <v>43</v>
      </c>
      <c r="V5174">
        <v>2</v>
      </c>
      <c r="W5174">
        <v>0</v>
      </c>
      <c r="X5174">
        <v>0</v>
      </c>
      <c r="Y5174">
        <v>0</v>
      </c>
      <c r="Z5174">
        <v>1</v>
      </c>
    </row>
    <row r="5175" spans="1:26" x14ac:dyDescent="0.25">
      <c r="A5175">
        <v>107133627</v>
      </c>
      <c r="B5175" t="s">
        <v>150</v>
      </c>
      <c r="C5175" t="s">
        <v>38</v>
      </c>
      <c r="D5175">
        <v>20000158</v>
      </c>
      <c r="E5175">
        <v>20000158</v>
      </c>
      <c r="F5175">
        <v>5.335</v>
      </c>
      <c r="G5175">
        <v>50017656</v>
      </c>
      <c r="H5175">
        <v>2E-3</v>
      </c>
      <c r="I5175">
        <v>2022</v>
      </c>
      <c r="J5175" t="s">
        <v>172</v>
      </c>
      <c r="K5175" t="s">
        <v>48</v>
      </c>
      <c r="L5175" s="127">
        <v>0.66875000000000007</v>
      </c>
      <c r="M5175" t="s">
        <v>28</v>
      </c>
      <c r="N5175" t="s">
        <v>49</v>
      </c>
      <c r="O5175" t="s">
        <v>30</v>
      </c>
      <c r="P5175" t="s">
        <v>54</v>
      </c>
      <c r="Q5175" t="s">
        <v>41</v>
      </c>
      <c r="R5175" t="s">
        <v>61</v>
      </c>
      <c r="S5175" t="s">
        <v>42</v>
      </c>
      <c r="T5175" t="s">
        <v>35</v>
      </c>
      <c r="U5175" s="1" t="s">
        <v>36</v>
      </c>
      <c r="V5175">
        <v>6</v>
      </c>
      <c r="W5175">
        <v>0</v>
      </c>
      <c r="X5175">
        <v>0</v>
      </c>
      <c r="Y5175">
        <v>0</v>
      </c>
      <c r="Z5175">
        <v>0</v>
      </c>
    </row>
    <row r="5176" spans="1:26" x14ac:dyDescent="0.25">
      <c r="A5176">
        <v>107133639</v>
      </c>
      <c r="B5176" t="s">
        <v>86</v>
      </c>
      <c r="C5176" t="s">
        <v>65</v>
      </c>
      <c r="D5176">
        <v>10000026</v>
      </c>
      <c r="E5176">
        <v>10000026</v>
      </c>
      <c r="F5176">
        <v>19.05</v>
      </c>
      <c r="G5176">
        <v>10000040</v>
      </c>
      <c r="H5176">
        <v>0.1</v>
      </c>
      <c r="I5176">
        <v>2022</v>
      </c>
      <c r="J5176" t="s">
        <v>170</v>
      </c>
      <c r="K5176" t="s">
        <v>53</v>
      </c>
      <c r="L5176" s="127">
        <v>0.40277777777777773</v>
      </c>
      <c r="M5176" t="s">
        <v>28</v>
      </c>
      <c r="N5176" t="s">
        <v>49</v>
      </c>
      <c r="P5176" t="s">
        <v>68</v>
      </c>
      <c r="Q5176" t="s">
        <v>41</v>
      </c>
      <c r="R5176" t="s">
        <v>33</v>
      </c>
      <c r="S5176" t="s">
        <v>42</v>
      </c>
      <c r="T5176" t="s">
        <v>35</v>
      </c>
      <c r="U5176" s="1" t="s">
        <v>36</v>
      </c>
      <c r="V5176">
        <v>3</v>
      </c>
      <c r="W5176">
        <v>0</v>
      </c>
      <c r="X5176">
        <v>0</v>
      </c>
      <c r="Y5176">
        <v>0</v>
      </c>
      <c r="Z5176">
        <v>0</v>
      </c>
    </row>
    <row r="5177" spans="1:26" x14ac:dyDescent="0.25">
      <c r="A5177">
        <v>107133661</v>
      </c>
      <c r="B5177" t="s">
        <v>25</v>
      </c>
      <c r="C5177" t="s">
        <v>45</v>
      </c>
      <c r="D5177">
        <v>50001196</v>
      </c>
      <c r="E5177">
        <v>50001196</v>
      </c>
      <c r="F5177">
        <v>2.468</v>
      </c>
      <c r="G5177">
        <v>50021255</v>
      </c>
      <c r="H5177">
        <v>0.25</v>
      </c>
      <c r="I5177">
        <v>2022</v>
      </c>
      <c r="J5177" t="s">
        <v>172</v>
      </c>
      <c r="K5177" t="s">
        <v>55</v>
      </c>
      <c r="L5177" s="127">
        <v>0.49583333333333335</v>
      </c>
      <c r="M5177" t="s">
        <v>28</v>
      </c>
      <c r="N5177" t="s">
        <v>49</v>
      </c>
      <c r="O5177" t="s">
        <v>30</v>
      </c>
      <c r="P5177" t="s">
        <v>31</v>
      </c>
      <c r="Q5177" t="s">
        <v>41</v>
      </c>
      <c r="R5177" t="s">
        <v>33</v>
      </c>
      <c r="S5177" t="s">
        <v>42</v>
      </c>
      <c r="T5177" t="s">
        <v>35</v>
      </c>
      <c r="U5177" s="1" t="s">
        <v>43</v>
      </c>
      <c r="V5177">
        <v>5</v>
      </c>
      <c r="W5177">
        <v>0</v>
      </c>
      <c r="X5177">
        <v>0</v>
      </c>
      <c r="Y5177">
        <v>0</v>
      </c>
      <c r="Z5177">
        <v>1</v>
      </c>
    </row>
    <row r="5178" spans="1:26" x14ac:dyDescent="0.25">
      <c r="A5178">
        <v>107133731</v>
      </c>
      <c r="B5178" t="s">
        <v>25</v>
      </c>
      <c r="C5178" t="s">
        <v>45</v>
      </c>
      <c r="D5178">
        <v>50030186</v>
      </c>
      <c r="E5178">
        <v>40001010</v>
      </c>
      <c r="F5178">
        <v>16.395</v>
      </c>
      <c r="G5178">
        <v>50034766</v>
      </c>
      <c r="H5178">
        <v>0.15</v>
      </c>
      <c r="I5178">
        <v>2022</v>
      </c>
      <c r="J5178" t="s">
        <v>170</v>
      </c>
      <c r="K5178" t="s">
        <v>39</v>
      </c>
      <c r="L5178" s="127">
        <v>0.80208333333333337</v>
      </c>
      <c r="M5178" t="s">
        <v>28</v>
      </c>
      <c r="N5178" t="s">
        <v>49</v>
      </c>
      <c r="O5178" t="s">
        <v>30</v>
      </c>
      <c r="P5178" t="s">
        <v>54</v>
      </c>
      <c r="Q5178" t="s">
        <v>41</v>
      </c>
      <c r="R5178" t="s">
        <v>75</v>
      </c>
      <c r="S5178" t="s">
        <v>42</v>
      </c>
      <c r="T5178" t="s">
        <v>57</v>
      </c>
      <c r="U5178" s="1" t="s">
        <v>36</v>
      </c>
      <c r="V5178">
        <v>2</v>
      </c>
      <c r="W5178">
        <v>0</v>
      </c>
      <c r="X5178">
        <v>0</v>
      </c>
      <c r="Y5178">
        <v>0</v>
      </c>
      <c r="Z5178">
        <v>0</v>
      </c>
    </row>
    <row r="5179" spans="1:26" x14ac:dyDescent="0.25">
      <c r="A5179">
        <v>107133817</v>
      </c>
      <c r="B5179" t="s">
        <v>97</v>
      </c>
      <c r="C5179" t="s">
        <v>38</v>
      </c>
      <c r="D5179">
        <v>20000029</v>
      </c>
      <c r="E5179">
        <v>20000029</v>
      </c>
      <c r="F5179">
        <v>26.614999999999998</v>
      </c>
      <c r="G5179">
        <v>50038642</v>
      </c>
      <c r="H5179">
        <v>0</v>
      </c>
      <c r="I5179">
        <v>2022</v>
      </c>
      <c r="J5179" t="s">
        <v>172</v>
      </c>
      <c r="K5179" t="s">
        <v>55</v>
      </c>
      <c r="L5179" s="127">
        <v>0.61458333333333337</v>
      </c>
      <c r="M5179" t="s">
        <v>28</v>
      </c>
      <c r="N5179" t="s">
        <v>49</v>
      </c>
      <c r="O5179" t="s">
        <v>30</v>
      </c>
      <c r="P5179" t="s">
        <v>31</v>
      </c>
      <c r="Q5179" t="s">
        <v>41</v>
      </c>
      <c r="R5179" t="s">
        <v>76</v>
      </c>
      <c r="S5179" t="s">
        <v>42</v>
      </c>
      <c r="T5179" t="s">
        <v>35</v>
      </c>
      <c r="U5179" s="1" t="s">
        <v>36</v>
      </c>
      <c r="V5179">
        <v>1</v>
      </c>
      <c r="W5179">
        <v>0</v>
      </c>
      <c r="X5179">
        <v>0</v>
      </c>
      <c r="Y5179">
        <v>0</v>
      </c>
      <c r="Z5179">
        <v>0</v>
      </c>
    </row>
    <row r="5180" spans="1:26" x14ac:dyDescent="0.25">
      <c r="A5180">
        <v>107133829</v>
      </c>
      <c r="B5180" t="s">
        <v>114</v>
      </c>
      <c r="C5180" t="s">
        <v>67</v>
      </c>
      <c r="D5180">
        <v>30000070</v>
      </c>
      <c r="E5180">
        <v>30000070</v>
      </c>
      <c r="F5180">
        <v>999.99900000000002</v>
      </c>
      <c r="G5180">
        <v>50029816</v>
      </c>
      <c r="H5180">
        <v>1</v>
      </c>
      <c r="I5180">
        <v>2022</v>
      </c>
      <c r="J5180" t="s">
        <v>172</v>
      </c>
      <c r="K5180" t="s">
        <v>48</v>
      </c>
      <c r="L5180" s="127">
        <v>0.71458333333333324</v>
      </c>
      <c r="M5180" t="s">
        <v>28</v>
      </c>
      <c r="N5180" t="s">
        <v>49</v>
      </c>
      <c r="O5180" t="s">
        <v>30</v>
      </c>
      <c r="P5180" t="s">
        <v>54</v>
      </c>
      <c r="Q5180" t="s">
        <v>41</v>
      </c>
      <c r="S5180" t="s">
        <v>42</v>
      </c>
      <c r="T5180" t="s">
        <v>35</v>
      </c>
      <c r="U5180" s="1" t="s">
        <v>64</v>
      </c>
      <c r="V5180">
        <v>2</v>
      </c>
      <c r="W5180">
        <v>0</v>
      </c>
      <c r="X5180">
        <v>0</v>
      </c>
      <c r="Y5180">
        <v>1</v>
      </c>
      <c r="Z5180">
        <v>0</v>
      </c>
    </row>
    <row r="5181" spans="1:26" x14ac:dyDescent="0.25">
      <c r="A5181">
        <v>107133910</v>
      </c>
      <c r="B5181" t="s">
        <v>81</v>
      </c>
      <c r="C5181" t="s">
        <v>45</v>
      </c>
      <c r="D5181">
        <v>50018713</v>
      </c>
      <c r="E5181">
        <v>40002472</v>
      </c>
      <c r="F5181">
        <v>1.6120000000000001</v>
      </c>
      <c r="G5181">
        <v>50038133</v>
      </c>
      <c r="H5181">
        <v>0</v>
      </c>
      <c r="I5181">
        <v>2022</v>
      </c>
      <c r="J5181" t="s">
        <v>172</v>
      </c>
      <c r="K5181" t="s">
        <v>55</v>
      </c>
      <c r="L5181" s="127">
        <v>0.3666666666666667</v>
      </c>
      <c r="M5181" t="s">
        <v>28</v>
      </c>
      <c r="N5181" t="s">
        <v>49</v>
      </c>
      <c r="O5181" t="s">
        <v>30</v>
      </c>
      <c r="P5181" t="s">
        <v>31</v>
      </c>
      <c r="Q5181" t="s">
        <v>41</v>
      </c>
      <c r="R5181" t="s">
        <v>33</v>
      </c>
      <c r="S5181" t="s">
        <v>42</v>
      </c>
      <c r="T5181" t="s">
        <v>102</v>
      </c>
      <c r="U5181" s="1" t="s">
        <v>116</v>
      </c>
      <c r="V5181">
        <v>1</v>
      </c>
      <c r="W5181">
        <v>0</v>
      </c>
      <c r="X5181">
        <v>0</v>
      </c>
      <c r="Y5181">
        <v>0</v>
      </c>
      <c r="Z5181">
        <v>0</v>
      </c>
    </row>
    <row r="5182" spans="1:26" x14ac:dyDescent="0.25">
      <c r="A5182">
        <v>107134063</v>
      </c>
      <c r="B5182" t="s">
        <v>25</v>
      </c>
      <c r="C5182" t="s">
        <v>65</v>
      </c>
      <c r="D5182">
        <v>10000040</v>
      </c>
      <c r="E5182">
        <v>10000040</v>
      </c>
      <c r="F5182">
        <v>2.3620000000000001</v>
      </c>
      <c r="G5182">
        <v>202850</v>
      </c>
      <c r="H5182">
        <v>0</v>
      </c>
      <c r="I5182">
        <v>2022</v>
      </c>
      <c r="J5182" t="s">
        <v>172</v>
      </c>
      <c r="K5182" t="s">
        <v>55</v>
      </c>
      <c r="L5182" s="127">
        <v>0.36249999999999999</v>
      </c>
      <c r="M5182" t="s">
        <v>28</v>
      </c>
      <c r="N5182" t="s">
        <v>29</v>
      </c>
      <c r="O5182" t="s">
        <v>30</v>
      </c>
      <c r="P5182" t="s">
        <v>31</v>
      </c>
      <c r="Q5182" t="s">
        <v>41</v>
      </c>
      <c r="R5182" t="s">
        <v>95</v>
      </c>
      <c r="S5182" t="s">
        <v>42</v>
      </c>
      <c r="T5182" t="s">
        <v>35</v>
      </c>
      <c r="U5182" s="1" t="s">
        <v>36</v>
      </c>
      <c r="V5182">
        <v>5</v>
      </c>
      <c r="W5182">
        <v>0</v>
      </c>
      <c r="X5182">
        <v>0</v>
      </c>
      <c r="Y5182">
        <v>0</v>
      </c>
      <c r="Z5182">
        <v>0</v>
      </c>
    </row>
    <row r="5183" spans="1:26" x14ac:dyDescent="0.25">
      <c r="A5183">
        <v>107134120</v>
      </c>
      <c r="B5183" t="s">
        <v>79</v>
      </c>
      <c r="C5183" t="s">
        <v>122</v>
      </c>
      <c r="D5183">
        <v>40002012</v>
      </c>
      <c r="E5183">
        <v>40002012</v>
      </c>
      <c r="F5183">
        <v>1.653</v>
      </c>
      <c r="G5183">
        <v>40002140</v>
      </c>
      <c r="H5183">
        <v>1.9E-2</v>
      </c>
      <c r="I5183">
        <v>2022</v>
      </c>
      <c r="J5183" t="s">
        <v>172</v>
      </c>
      <c r="K5183" t="s">
        <v>55</v>
      </c>
      <c r="L5183" s="127">
        <v>0.37986111111111115</v>
      </c>
      <c r="M5183" t="s">
        <v>28</v>
      </c>
      <c r="N5183" t="s">
        <v>49</v>
      </c>
      <c r="O5183" t="s">
        <v>30</v>
      </c>
      <c r="P5183" t="s">
        <v>54</v>
      </c>
      <c r="Q5183" t="s">
        <v>41</v>
      </c>
      <c r="R5183" t="s">
        <v>33</v>
      </c>
      <c r="S5183" t="s">
        <v>42</v>
      </c>
      <c r="T5183" t="s">
        <v>35</v>
      </c>
      <c r="U5183" s="1" t="s">
        <v>36</v>
      </c>
      <c r="V5183">
        <v>2</v>
      </c>
      <c r="W5183">
        <v>0</v>
      </c>
      <c r="X5183">
        <v>0</v>
      </c>
      <c r="Y5183">
        <v>0</v>
      </c>
      <c r="Z5183">
        <v>0</v>
      </c>
    </row>
    <row r="5184" spans="1:26" x14ac:dyDescent="0.25">
      <c r="A5184">
        <v>107134176</v>
      </c>
      <c r="B5184" t="s">
        <v>86</v>
      </c>
      <c r="C5184" t="s">
        <v>65</v>
      </c>
      <c r="D5184">
        <v>10000026</v>
      </c>
      <c r="E5184">
        <v>10000026</v>
      </c>
      <c r="F5184">
        <v>26.759</v>
      </c>
      <c r="G5184">
        <v>200380</v>
      </c>
      <c r="H5184">
        <v>1</v>
      </c>
      <c r="I5184">
        <v>2022</v>
      </c>
      <c r="J5184" t="s">
        <v>172</v>
      </c>
      <c r="K5184" t="s">
        <v>55</v>
      </c>
      <c r="L5184" s="127">
        <v>0.52916666666666667</v>
      </c>
      <c r="M5184" t="s">
        <v>28</v>
      </c>
      <c r="N5184" t="s">
        <v>49</v>
      </c>
      <c r="O5184" t="s">
        <v>30</v>
      </c>
      <c r="P5184" t="s">
        <v>31</v>
      </c>
      <c r="Q5184" t="s">
        <v>41</v>
      </c>
      <c r="R5184" t="s">
        <v>33</v>
      </c>
      <c r="S5184" t="s">
        <v>42</v>
      </c>
      <c r="T5184" t="s">
        <v>35</v>
      </c>
      <c r="U5184" s="1" t="s">
        <v>36</v>
      </c>
      <c r="V5184">
        <v>1</v>
      </c>
      <c r="W5184">
        <v>0</v>
      </c>
      <c r="X5184">
        <v>0</v>
      </c>
      <c r="Y5184">
        <v>0</v>
      </c>
      <c r="Z5184">
        <v>0</v>
      </c>
    </row>
    <row r="5185" spans="1:26" x14ac:dyDescent="0.25">
      <c r="A5185">
        <v>107134221</v>
      </c>
      <c r="B5185" t="s">
        <v>25</v>
      </c>
      <c r="C5185" t="s">
        <v>65</v>
      </c>
      <c r="D5185">
        <v>10000040</v>
      </c>
      <c r="E5185">
        <v>10000040</v>
      </c>
      <c r="F5185">
        <v>999.99900000000002</v>
      </c>
      <c r="G5185">
        <v>20000070</v>
      </c>
      <c r="H5185">
        <v>0.1</v>
      </c>
      <c r="I5185">
        <v>2022</v>
      </c>
      <c r="J5185" t="s">
        <v>172</v>
      </c>
      <c r="K5185" t="s">
        <v>55</v>
      </c>
      <c r="L5185" s="127">
        <v>0.16111111111111112</v>
      </c>
      <c r="M5185" t="s">
        <v>28</v>
      </c>
      <c r="N5185" t="s">
        <v>29</v>
      </c>
      <c r="O5185" t="s">
        <v>30</v>
      </c>
      <c r="P5185" t="s">
        <v>68</v>
      </c>
      <c r="Q5185" t="s">
        <v>41</v>
      </c>
      <c r="R5185" t="s">
        <v>33</v>
      </c>
      <c r="S5185" t="s">
        <v>42</v>
      </c>
      <c r="T5185" t="s">
        <v>57</v>
      </c>
      <c r="U5185" s="1" t="s">
        <v>36</v>
      </c>
      <c r="V5185">
        <v>1</v>
      </c>
      <c r="W5185">
        <v>0</v>
      </c>
      <c r="X5185">
        <v>0</v>
      </c>
      <c r="Y5185">
        <v>0</v>
      </c>
      <c r="Z5185">
        <v>0</v>
      </c>
    </row>
    <row r="5186" spans="1:26" x14ac:dyDescent="0.25">
      <c r="A5186">
        <v>107134384</v>
      </c>
      <c r="B5186" t="s">
        <v>25</v>
      </c>
      <c r="C5186" t="s">
        <v>65</v>
      </c>
      <c r="D5186">
        <v>10000040</v>
      </c>
      <c r="E5186">
        <v>10000040</v>
      </c>
      <c r="F5186">
        <v>23.288</v>
      </c>
      <c r="G5186">
        <v>29000070</v>
      </c>
      <c r="H5186">
        <v>0.3</v>
      </c>
      <c r="I5186">
        <v>2022</v>
      </c>
      <c r="J5186" t="s">
        <v>172</v>
      </c>
      <c r="K5186" t="s">
        <v>55</v>
      </c>
      <c r="L5186" s="127">
        <v>0.35347222222222219</v>
      </c>
      <c r="M5186" t="s">
        <v>28</v>
      </c>
      <c r="N5186" t="s">
        <v>49</v>
      </c>
      <c r="O5186" t="s">
        <v>30</v>
      </c>
      <c r="P5186" t="s">
        <v>31</v>
      </c>
      <c r="Q5186" t="s">
        <v>32</v>
      </c>
      <c r="R5186" t="s">
        <v>33</v>
      </c>
      <c r="S5186" t="s">
        <v>42</v>
      </c>
      <c r="T5186" t="s">
        <v>35</v>
      </c>
      <c r="U5186" s="1" t="s">
        <v>36</v>
      </c>
      <c r="V5186">
        <v>1</v>
      </c>
      <c r="W5186">
        <v>0</v>
      </c>
      <c r="X5186">
        <v>0</v>
      </c>
      <c r="Y5186">
        <v>0</v>
      </c>
      <c r="Z5186">
        <v>0</v>
      </c>
    </row>
    <row r="5187" spans="1:26" x14ac:dyDescent="0.25">
      <c r="A5187">
        <v>107134392</v>
      </c>
      <c r="B5187" t="s">
        <v>114</v>
      </c>
      <c r="C5187" t="s">
        <v>67</v>
      </c>
      <c r="D5187">
        <v>30000042</v>
      </c>
      <c r="E5187">
        <v>30000042</v>
      </c>
      <c r="F5187">
        <v>3.0990000000000002</v>
      </c>
      <c r="G5187">
        <v>10000040</v>
      </c>
      <c r="H5187">
        <v>0</v>
      </c>
      <c r="I5187">
        <v>2022</v>
      </c>
      <c r="J5187" t="s">
        <v>172</v>
      </c>
      <c r="K5187" t="s">
        <v>39</v>
      </c>
      <c r="L5187" s="127">
        <v>0.32708333333333334</v>
      </c>
      <c r="M5187" t="s">
        <v>40</v>
      </c>
      <c r="N5187" t="s">
        <v>49</v>
      </c>
      <c r="O5187" t="s">
        <v>30</v>
      </c>
      <c r="P5187" t="s">
        <v>31</v>
      </c>
      <c r="Q5187" t="s">
        <v>32</v>
      </c>
      <c r="R5187" t="s">
        <v>61</v>
      </c>
      <c r="S5187" t="s">
        <v>34</v>
      </c>
      <c r="T5187" t="s">
        <v>35</v>
      </c>
      <c r="U5187" s="1" t="s">
        <v>64</v>
      </c>
      <c r="V5187">
        <v>5</v>
      </c>
      <c r="W5187">
        <v>0</v>
      </c>
      <c r="X5187">
        <v>0</v>
      </c>
      <c r="Y5187">
        <v>1</v>
      </c>
      <c r="Z5187">
        <v>1</v>
      </c>
    </row>
    <row r="5188" spans="1:26" x14ac:dyDescent="0.25">
      <c r="A5188">
        <v>107134396</v>
      </c>
      <c r="B5188" t="s">
        <v>25</v>
      </c>
      <c r="C5188" t="s">
        <v>65</v>
      </c>
      <c r="D5188">
        <v>10000040</v>
      </c>
      <c r="E5188">
        <v>10000040</v>
      </c>
      <c r="F5188">
        <v>20.812000000000001</v>
      </c>
      <c r="G5188">
        <v>50015741</v>
      </c>
      <c r="H5188">
        <v>0.1</v>
      </c>
      <c r="I5188">
        <v>2022</v>
      </c>
      <c r="J5188" t="s">
        <v>170</v>
      </c>
      <c r="K5188" t="s">
        <v>48</v>
      </c>
      <c r="L5188" s="127">
        <v>0.48680555555555555</v>
      </c>
      <c r="M5188" t="s">
        <v>28</v>
      </c>
      <c r="N5188" t="s">
        <v>49</v>
      </c>
      <c r="O5188" t="s">
        <v>30</v>
      </c>
      <c r="P5188" t="s">
        <v>54</v>
      </c>
      <c r="Q5188" t="s">
        <v>41</v>
      </c>
      <c r="R5188" t="s">
        <v>33</v>
      </c>
      <c r="S5188" t="s">
        <v>42</v>
      </c>
      <c r="T5188" t="s">
        <v>35</v>
      </c>
      <c r="U5188" s="1" t="s">
        <v>36</v>
      </c>
      <c r="V5188">
        <v>2</v>
      </c>
      <c r="W5188">
        <v>0</v>
      </c>
      <c r="X5188">
        <v>0</v>
      </c>
      <c r="Y5188">
        <v>0</v>
      </c>
      <c r="Z5188">
        <v>0</v>
      </c>
    </row>
    <row r="5189" spans="1:26" x14ac:dyDescent="0.25">
      <c r="A5189">
        <v>107134446</v>
      </c>
      <c r="B5189" t="s">
        <v>25</v>
      </c>
      <c r="C5189" t="s">
        <v>65</v>
      </c>
      <c r="D5189">
        <v>10000040</v>
      </c>
      <c r="E5189">
        <v>10000040</v>
      </c>
      <c r="F5189">
        <v>999.99900000000002</v>
      </c>
      <c r="G5189">
        <v>20000070</v>
      </c>
      <c r="H5189">
        <v>2.5</v>
      </c>
      <c r="I5189">
        <v>2022</v>
      </c>
      <c r="J5189" t="s">
        <v>172</v>
      </c>
      <c r="K5189" t="s">
        <v>48</v>
      </c>
      <c r="L5189" s="127">
        <v>0.91319444444444453</v>
      </c>
      <c r="M5189" t="s">
        <v>28</v>
      </c>
      <c r="N5189" t="s">
        <v>49</v>
      </c>
      <c r="O5189" t="s">
        <v>30</v>
      </c>
      <c r="P5189" t="s">
        <v>31</v>
      </c>
      <c r="Q5189" t="s">
        <v>41</v>
      </c>
      <c r="R5189" t="s">
        <v>33</v>
      </c>
      <c r="S5189" t="s">
        <v>42</v>
      </c>
      <c r="T5189" t="s">
        <v>57</v>
      </c>
      <c r="U5189" s="1" t="s">
        <v>36</v>
      </c>
      <c r="V5189">
        <v>2</v>
      </c>
      <c r="W5189">
        <v>0</v>
      </c>
      <c r="X5189">
        <v>0</v>
      </c>
      <c r="Y5189">
        <v>0</v>
      </c>
      <c r="Z5189">
        <v>0</v>
      </c>
    </row>
    <row r="5190" spans="1:26" x14ac:dyDescent="0.25">
      <c r="A5190">
        <v>107134503</v>
      </c>
      <c r="B5190" t="s">
        <v>81</v>
      </c>
      <c r="C5190" t="s">
        <v>45</v>
      </c>
      <c r="D5190">
        <v>50029513</v>
      </c>
      <c r="E5190">
        <v>40002975</v>
      </c>
      <c r="F5190">
        <v>0.27200000000000002</v>
      </c>
      <c r="G5190">
        <v>50012488</v>
      </c>
      <c r="H5190">
        <v>0</v>
      </c>
      <c r="I5190">
        <v>2022</v>
      </c>
      <c r="J5190" t="s">
        <v>172</v>
      </c>
      <c r="K5190" t="s">
        <v>58</v>
      </c>
      <c r="L5190" s="127">
        <v>0.4458333333333333</v>
      </c>
      <c r="M5190" t="s">
        <v>28</v>
      </c>
      <c r="N5190" t="s">
        <v>49</v>
      </c>
      <c r="O5190" t="s">
        <v>30</v>
      </c>
      <c r="P5190" t="s">
        <v>68</v>
      </c>
      <c r="Q5190" t="s">
        <v>32</v>
      </c>
      <c r="R5190" t="s">
        <v>33</v>
      </c>
      <c r="S5190" t="s">
        <v>42</v>
      </c>
      <c r="T5190" t="s">
        <v>35</v>
      </c>
      <c r="U5190" s="1" t="s">
        <v>43</v>
      </c>
      <c r="V5190">
        <v>5</v>
      </c>
      <c r="W5190">
        <v>0</v>
      </c>
      <c r="X5190">
        <v>0</v>
      </c>
      <c r="Y5190">
        <v>0</v>
      </c>
      <c r="Z5190">
        <v>1</v>
      </c>
    </row>
    <row r="5191" spans="1:26" x14ac:dyDescent="0.25">
      <c r="A5191">
        <v>107134512</v>
      </c>
      <c r="B5191" t="s">
        <v>81</v>
      </c>
      <c r="C5191" t="s">
        <v>45</v>
      </c>
      <c r="D5191">
        <v>50031836</v>
      </c>
      <c r="E5191">
        <v>50031836</v>
      </c>
      <c r="F5191">
        <v>999.99900000000002</v>
      </c>
      <c r="G5191">
        <v>50014855</v>
      </c>
      <c r="H5191">
        <v>0</v>
      </c>
      <c r="I5191">
        <v>2022</v>
      </c>
      <c r="J5191" t="s">
        <v>172</v>
      </c>
      <c r="K5191" t="s">
        <v>58</v>
      </c>
      <c r="L5191" s="127">
        <v>0.31736111111111115</v>
      </c>
      <c r="M5191" t="s">
        <v>28</v>
      </c>
      <c r="N5191" t="s">
        <v>29</v>
      </c>
      <c r="O5191" t="s">
        <v>30</v>
      </c>
      <c r="P5191" t="s">
        <v>54</v>
      </c>
      <c r="Q5191" t="s">
        <v>121</v>
      </c>
      <c r="R5191" t="s">
        <v>33</v>
      </c>
      <c r="S5191" t="s">
        <v>34</v>
      </c>
      <c r="T5191" t="s">
        <v>74</v>
      </c>
      <c r="U5191" s="1" t="s">
        <v>36</v>
      </c>
      <c r="V5191">
        <v>1</v>
      </c>
      <c r="W5191">
        <v>0</v>
      </c>
      <c r="X5191">
        <v>0</v>
      </c>
      <c r="Y5191">
        <v>0</v>
      </c>
      <c r="Z5191">
        <v>0</v>
      </c>
    </row>
    <row r="5192" spans="1:26" x14ac:dyDescent="0.25">
      <c r="A5192">
        <v>107134573</v>
      </c>
      <c r="B5192" t="s">
        <v>81</v>
      </c>
      <c r="C5192" t="s">
        <v>45</v>
      </c>
      <c r="D5192">
        <v>50028612</v>
      </c>
      <c r="E5192">
        <v>50028612</v>
      </c>
      <c r="F5192">
        <v>8.327</v>
      </c>
      <c r="G5192">
        <v>50009213</v>
      </c>
      <c r="H5192">
        <v>0.01</v>
      </c>
      <c r="I5192">
        <v>2022</v>
      </c>
      <c r="J5192" t="s">
        <v>172</v>
      </c>
      <c r="K5192" t="s">
        <v>55</v>
      </c>
      <c r="L5192" s="127">
        <v>0.57152777777777775</v>
      </c>
      <c r="M5192" t="s">
        <v>28</v>
      </c>
      <c r="N5192" t="s">
        <v>49</v>
      </c>
      <c r="O5192" t="s">
        <v>30</v>
      </c>
      <c r="P5192" t="s">
        <v>31</v>
      </c>
      <c r="Q5192" t="s">
        <v>32</v>
      </c>
      <c r="R5192" t="s">
        <v>33</v>
      </c>
      <c r="S5192" t="s">
        <v>42</v>
      </c>
      <c r="T5192" t="s">
        <v>35</v>
      </c>
      <c r="U5192" s="1" t="s">
        <v>43</v>
      </c>
      <c r="V5192">
        <v>2</v>
      </c>
      <c r="W5192">
        <v>0</v>
      </c>
      <c r="X5192">
        <v>0</v>
      </c>
      <c r="Y5192">
        <v>0</v>
      </c>
      <c r="Z5192">
        <v>1</v>
      </c>
    </row>
    <row r="5193" spans="1:26" x14ac:dyDescent="0.25">
      <c r="A5193">
        <v>107134831</v>
      </c>
      <c r="B5193" t="s">
        <v>44</v>
      </c>
      <c r="C5193" t="s">
        <v>45</v>
      </c>
      <c r="D5193">
        <v>50034007</v>
      </c>
      <c r="E5193">
        <v>40001364</v>
      </c>
      <c r="F5193">
        <v>0.27</v>
      </c>
      <c r="G5193">
        <v>50026600</v>
      </c>
      <c r="H5193">
        <v>0</v>
      </c>
      <c r="I5193">
        <v>2022</v>
      </c>
      <c r="J5193" t="s">
        <v>172</v>
      </c>
      <c r="K5193" t="s">
        <v>60</v>
      </c>
      <c r="L5193" s="127">
        <v>0.57708333333333328</v>
      </c>
      <c r="M5193" t="s">
        <v>28</v>
      </c>
      <c r="N5193" t="s">
        <v>29</v>
      </c>
      <c r="O5193" t="s">
        <v>30</v>
      </c>
      <c r="P5193" t="s">
        <v>31</v>
      </c>
      <c r="Q5193" t="s">
        <v>41</v>
      </c>
      <c r="R5193" t="s">
        <v>61</v>
      </c>
      <c r="S5193" t="s">
        <v>42</v>
      </c>
      <c r="T5193" t="s">
        <v>35</v>
      </c>
      <c r="U5193" s="1" t="s">
        <v>36</v>
      </c>
      <c r="V5193">
        <v>3</v>
      </c>
      <c r="W5193">
        <v>0</v>
      </c>
      <c r="X5193">
        <v>0</v>
      </c>
      <c r="Y5193">
        <v>0</v>
      </c>
      <c r="Z5193">
        <v>0</v>
      </c>
    </row>
    <row r="5194" spans="1:26" x14ac:dyDescent="0.25">
      <c r="A5194">
        <v>107135079</v>
      </c>
      <c r="B5194" t="s">
        <v>120</v>
      </c>
      <c r="C5194" t="s">
        <v>45</v>
      </c>
      <c r="D5194">
        <v>50033054</v>
      </c>
      <c r="E5194">
        <v>20000117</v>
      </c>
      <c r="F5194">
        <v>18.841999999999999</v>
      </c>
      <c r="G5194">
        <v>50042725</v>
      </c>
      <c r="H5194">
        <v>2.8000000000000001E-2</v>
      </c>
      <c r="I5194">
        <v>2022</v>
      </c>
      <c r="J5194" t="s">
        <v>172</v>
      </c>
      <c r="K5194" t="s">
        <v>58</v>
      </c>
      <c r="L5194" s="127">
        <v>0.41736111111111113</v>
      </c>
      <c r="M5194" t="s">
        <v>28</v>
      </c>
      <c r="N5194" t="s">
        <v>29</v>
      </c>
      <c r="O5194" t="s">
        <v>30</v>
      </c>
      <c r="P5194" t="s">
        <v>31</v>
      </c>
      <c r="Q5194" t="s">
        <v>41</v>
      </c>
      <c r="R5194" t="s">
        <v>33</v>
      </c>
      <c r="S5194" t="s">
        <v>42</v>
      </c>
      <c r="T5194" t="s">
        <v>35</v>
      </c>
      <c r="U5194" s="1" t="s">
        <v>116</v>
      </c>
      <c r="V5194">
        <v>6</v>
      </c>
      <c r="W5194">
        <v>0</v>
      </c>
      <c r="X5194">
        <v>0</v>
      </c>
      <c r="Y5194">
        <v>0</v>
      </c>
      <c r="Z5194">
        <v>0</v>
      </c>
    </row>
    <row r="5195" spans="1:26" x14ac:dyDescent="0.25">
      <c r="A5195">
        <v>107135100</v>
      </c>
      <c r="B5195" t="s">
        <v>150</v>
      </c>
      <c r="C5195" t="s">
        <v>45</v>
      </c>
      <c r="D5195">
        <v>50007442</v>
      </c>
      <c r="E5195">
        <v>20000158</v>
      </c>
      <c r="F5195">
        <v>8.5470000000000006</v>
      </c>
      <c r="G5195">
        <v>50010540</v>
      </c>
      <c r="H5195">
        <v>0</v>
      </c>
      <c r="I5195">
        <v>2022</v>
      </c>
      <c r="J5195" t="s">
        <v>172</v>
      </c>
      <c r="K5195" t="s">
        <v>53</v>
      </c>
      <c r="L5195" s="127">
        <v>0.9916666666666667</v>
      </c>
      <c r="M5195" t="s">
        <v>40</v>
      </c>
      <c r="N5195" t="s">
        <v>49</v>
      </c>
      <c r="O5195" t="s">
        <v>30</v>
      </c>
      <c r="P5195" t="s">
        <v>54</v>
      </c>
      <c r="Q5195" t="s">
        <v>41</v>
      </c>
      <c r="R5195" t="s">
        <v>61</v>
      </c>
      <c r="S5195" t="s">
        <v>42</v>
      </c>
      <c r="T5195" t="s">
        <v>47</v>
      </c>
      <c r="U5195" s="1" t="s">
        <v>64</v>
      </c>
      <c r="V5195">
        <v>1</v>
      </c>
      <c r="W5195">
        <v>0</v>
      </c>
      <c r="X5195">
        <v>0</v>
      </c>
      <c r="Y5195">
        <v>1</v>
      </c>
      <c r="Z5195">
        <v>0</v>
      </c>
    </row>
    <row r="5196" spans="1:26" x14ac:dyDescent="0.25">
      <c r="A5196">
        <v>107135327</v>
      </c>
      <c r="B5196" t="s">
        <v>147</v>
      </c>
      <c r="C5196" t="s">
        <v>45</v>
      </c>
      <c r="F5196">
        <v>999.99900000000002</v>
      </c>
      <c r="G5196">
        <v>50003145</v>
      </c>
      <c r="H5196">
        <v>1.9E-2</v>
      </c>
      <c r="I5196">
        <v>2022</v>
      </c>
      <c r="J5196" t="s">
        <v>172</v>
      </c>
      <c r="K5196" t="s">
        <v>48</v>
      </c>
      <c r="L5196" s="127">
        <v>0.53472222222222221</v>
      </c>
      <c r="M5196" t="s">
        <v>92</v>
      </c>
      <c r="Q5196" t="s">
        <v>41</v>
      </c>
      <c r="R5196" t="s">
        <v>33</v>
      </c>
      <c r="S5196" t="s">
        <v>42</v>
      </c>
      <c r="T5196" t="s">
        <v>35</v>
      </c>
      <c r="U5196" s="1" t="s">
        <v>36</v>
      </c>
      <c r="V5196">
        <v>2</v>
      </c>
      <c r="W5196">
        <v>0</v>
      </c>
      <c r="X5196">
        <v>0</v>
      </c>
      <c r="Y5196">
        <v>0</v>
      </c>
      <c r="Z5196">
        <v>0</v>
      </c>
    </row>
    <row r="5197" spans="1:26" x14ac:dyDescent="0.25">
      <c r="A5197">
        <v>107135404</v>
      </c>
      <c r="B5197" t="s">
        <v>81</v>
      </c>
      <c r="C5197" t="s">
        <v>45</v>
      </c>
      <c r="D5197">
        <v>50029513</v>
      </c>
      <c r="E5197">
        <v>40002480</v>
      </c>
      <c r="F5197">
        <v>0</v>
      </c>
      <c r="G5197">
        <v>50031062</v>
      </c>
      <c r="H5197">
        <v>0</v>
      </c>
      <c r="I5197">
        <v>2022</v>
      </c>
      <c r="J5197" t="s">
        <v>172</v>
      </c>
      <c r="K5197" t="s">
        <v>60</v>
      </c>
      <c r="L5197" s="127">
        <v>7.9861111111111105E-2</v>
      </c>
      <c r="M5197" t="s">
        <v>28</v>
      </c>
      <c r="N5197" t="s">
        <v>29</v>
      </c>
      <c r="O5197" t="s">
        <v>30</v>
      </c>
      <c r="P5197" t="s">
        <v>31</v>
      </c>
      <c r="Q5197" t="s">
        <v>62</v>
      </c>
      <c r="R5197" t="s">
        <v>33</v>
      </c>
      <c r="S5197" t="s">
        <v>34</v>
      </c>
      <c r="T5197" t="s">
        <v>47</v>
      </c>
      <c r="U5197" s="1" t="s">
        <v>36</v>
      </c>
      <c r="V5197">
        <v>2</v>
      </c>
      <c r="W5197">
        <v>0</v>
      </c>
      <c r="X5197">
        <v>0</v>
      </c>
      <c r="Y5197">
        <v>0</v>
      </c>
      <c r="Z5197">
        <v>0</v>
      </c>
    </row>
    <row r="5198" spans="1:26" x14ac:dyDescent="0.25">
      <c r="A5198">
        <v>107135507</v>
      </c>
      <c r="B5198" t="s">
        <v>25</v>
      </c>
      <c r="C5198" t="s">
        <v>45</v>
      </c>
      <c r="D5198">
        <v>50020620</v>
      </c>
      <c r="E5198">
        <v>50020620</v>
      </c>
      <c r="F5198">
        <v>999.99900000000002</v>
      </c>
      <c r="G5198">
        <v>50036361</v>
      </c>
      <c r="H5198">
        <v>0.1</v>
      </c>
      <c r="I5198">
        <v>2022</v>
      </c>
      <c r="J5198" t="s">
        <v>170</v>
      </c>
      <c r="K5198" t="s">
        <v>55</v>
      </c>
      <c r="L5198" s="127">
        <v>0.93402777777777779</v>
      </c>
      <c r="M5198" t="s">
        <v>28</v>
      </c>
      <c r="N5198" t="s">
        <v>29</v>
      </c>
      <c r="O5198" t="s">
        <v>30</v>
      </c>
      <c r="P5198" t="s">
        <v>54</v>
      </c>
      <c r="Q5198" t="s">
        <v>41</v>
      </c>
      <c r="R5198" t="s">
        <v>46</v>
      </c>
      <c r="S5198" t="s">
        <v>42</v>
      </c>
      <c r="T5198" t="s">
        <v>57</v>
      </c>
      <c r="U5198" s="1" t="s">
        <v>36</v>
      </c>
      <c r="V5198">
        <v>1</v>
      </c>
      <c r="W5198">
        <v>0</v>
      </c>
      <c r="X5198">
        <v>0</v>
      </c>
      <c r="Y5198">
        <v>0</v>
      </c>
      <c r="Z5198">
        <v>0</v>
      </c>
    </row>
    <row r="5199" spans="1:26" x14ac:dyDescent="0.25">
      <c r="A5199">
        <v>107135511</v>
      </c>
      <c r="B5199" t="s">
        <v>25</v>
      </c>
      <c r="C5199" t="s">
        <v>38</v>
      </c>
      <c r="D5199">
        <v>20000001</v>
      </c>
      <c r="E5199">
        <v>20000001</v>
      </c>
      <c r="F5199">
        <v>999.99900000000002</v>
      </c>
      <c r="H5199">
        <v>8.5000000000000006E-2</v>
      </c>
      <c r="I5199">
        <v>2022</v>
      </c>
      <c r="J5199" t="s">
        <v>170</v>
      </c>
      <c r="K5199" t="s">
        <v>48</v>
      </c>
      <c r="L5199" s="127">
        <v>0.72222222222222221</v>
      </c>
      <c r="M5199" t="s">
        <v>28</v>
      </c>
      <c r="N5199" t="s">
        <v>29</v>
      </c>
      <c r="O5199" t="s">
        <v>30</v>
      </c>
      <c r="P5199" t="s">
        <v>54</v>
      </c>
      <c r="Q5199" t="s">
        <v>41</v>
      </c>
      <c r="R5199" t="s">
        <v>33</v>
      </c>
      <c r="S5199" t="s">
        <v>42</v>
      </c>
      <c r="T5199" t="s">
        <v>35</v>
      </c>
      <c r="U5199" s="1" t="s">
        <v>36</v>
      </c>
      <c r="V5199">
        <v>4</v>
      </c>
      <c r="W5199">
        <v>0</v>
      </c>
      <c r="X5199">
        <v>0</v>
      </c>
      <c r="Y5199">
        <v>0</v>
      </c>
      <c r="Z5199">
        <v>0</v>
      </c>
    </row>
    <row r="5200" spans="1:26" x14ac:dyDescent="0.25">
      <c r="A5200">
        <v>107135552</v>
      </c>
      <c r="B5200" t="s">
        <v>25</v>
      </c>
      <c r="C5200" t="s">
        <v>38</v>
      </c>
      <c r="D5200">
        <v>20000001</v>
      </c>
      <c r="E5200">
        <v>20000001</v>
      </c>
      <c r="F5200">
        <v>15.635</v>
      </c>
      <c r="G5200">
        <v>50031997</v>
      </c>
      <c r="H5200">
        <v>0.1</v>
      </c>
      <c r="I5200">
        <v>2022</v>
      </c>
      <c r="J5200" t="s">
        <v>170</v>
      </c>
      <c r="K5200" t="s">
        <v>58</v>
      </c>
      <c r="L5200" s="127">
        <v>0.65763888888888888</v>
      </c>
      <c r="M5200" t="s">
        <v>28</v>
      </c>
      <c r="N5200" t="s">
        <v>29</v>
      </c>
      <c r="P5200" t="s">
        <v>68</v>
      </c>
      <c r="Q5200" t="s">
        <v>41</v>
      </c>
      <c r="R5200" t="s">
        <v>33</v>
      </c>
      <c r="S5200" t="s">
        <v>42</v>
      </c>
      <c r="T5200" t="s">
        <v>35</v>
      </c>
      <c r="U5200" s="1" t="s">
        <v>36</v>
      </c>
      <c r="V5200">
        <v>3</v>
      </c>
      <c r="W5200">
        <v>0</v>
      </c>
      <c r="X5200">
        <v>0</v>
      </c>
      <c r="Y5200">
        <v>0</v>
      </c>
      <c r="Z5200">
        <v>0</v>
      </c>
    </row>
    <row r="5201" spans="1:26" x14ac:dyDescent="0.25">
      <c r="A5201">
        <v>107135666</v>
      </c>
      <c r="B5201" t="s">
        <v>25</v>
      </c>
      <c r="C5201" t="s">
        <v>45</v>
      </c>
      <c r="F5201">
        <v>999.99900000000002</v>
      </c>
      <c r="G5201">
        <v>50031997</v>
      </c>
      <c r="H5201">
        <v>0.02</v>
      </c>
      <c r="I5201">
        <v>2022</v>
      </c>
      <c r="J5201" t="s">
        <v>170</v>
      </c>
      <c r="K5201" t="s">
        <v>53</v>
      </c>
      <c r="L5201" s="127">
        <v>0.73611111111111116</v>
      </c>
      <c r="M5201" t="s">
        <v>28</v>
      </c>
      <c r="N5201" t="s">
        <v>29</v>
      </c>
      <c r="O5201" t="s">
        <v>30</v>
      </c>
      <c r="P5201" t="s">
        <v>68</v>
      </c>
      <c r="Q5201" t="s">
        <v>41</v>
      </c>
      <c r="R5201" t="s">
        <v>33</v>
      </c>
      <c r="S5201" t="s">
        <v>42</v>
      </c>
      <c r="T5201" t="s">
        <v>35</v>
      </c>
      <c r="U5201" s="1" t="s">
        <v>43</v>
      </c>
      <c r="V5201">
        <v>2</v>
      </c>
      <c r="W5201">
        <v>0</v>
      </c>
      <c r="X5201">
        <v>0</v>
      </c>
      <c r="Y5201">
        <v>0</v>
      </c>
      <c r="Z5201">
        <v>1</v>
      </c>
    </row>
    <row r="5202" spans="1:26" x14ac:dyDescent="0.25">
      <c r="A5202">
        <v>107135748</v>
      </c>
      <c r="B5202" t="s">
        <v>117</v>
      </c>
      <c r="C5202" t="s">
        <v>65</v>
      </c>
      <c r="D5202">
        <v>10000040</v>
      </c>
      <c r="E5202">
        <v>10000040</v>
      </c>
      <c r="F5202">
        <v>11.95</v>
      </c>
      <c r="G5202">
        <v>20000021</v>
      </c>
      <c r="H5202">
        <v>0.1</v>
      </c>
      <c r="I5202">
        <v>2022</v>
      </c>
      <c r="J5202" t="s">
        <v>172</v>
      </c>
      <c r="K5202" t="s">
        <v>48</v>
      </c>
      <c r="L5202" s="127">
        <v>0.35347222222222219</v>
      </c>
      <c r="M5202" t="s">
        <v>28</v>
      </c>
      <c r="N5202" t="s">
        <v>49</v>
      </c>
      <c r="O5202" t="s">
        <v>30</v>
      </c>
      <c r="P5202" t="s">
        <v>31</v>
      </c>
      <c r="Q5202" t="s">
        <v>41</v>
      </c>
      <c r="R5202" t="s">
        <v>33</v>
      </c>
      <c r="S5202" t="s">
        <v>42</v>
      </c>
      <c r="T5202" t="s">
        <v>35</v>
      </c>
      <c r="U5202" s="1" t="s">
        <v>36</v>
      </c>
      <c r="V5202">
        <v>2</v>
      </c>
      <c r="W5202">
        <v>0</v>
      </c>
      <c r="X5202">
        <v>0</v>
      </c>
      <c r="Y5202">
        <v>0</v>
      </c>
      <c r="Z5202">
        <v>0</v>
      </c>
    </row>
    <row r="5203" spans="1:26" x14ac:dyDescent="0.25">
      <c r="A5203">
        <v>107135830</v>
      </c>
      <c r="B5203" t="s">
        <v>81</v>
      </c>
      <c r="C5203" t="s">
        <v>65</v>
      </c>
      <c r="D5203">
        <v>10000485</v>
      </c>
      <c r="E5203">
        <v>10800485</v>
      </c>
      <c r="F5203">
        <v>21.417000000000002</v>
      </c>
      <c r="G5203">
        <v>50015564</v>
      </c>
      <c r="H5203">
        <v>0.3</v>
      </c>
      <c r="I5203">
        <v>2022</v>
      </c>
      <c r="J5203" t="s">
        <v>172</v>
      </c>
      <c r="K5203" t="s">
        <v>60</v>
      </c>
      <c r="L5203" s="127">
        <v>7.013888888888889E-2</v>
      </c>
      <c r="M5203" t="s">
        <v>28</v>
      </c>
      <c r="N5203" t="s">
        <v>29</v>
      </c>
      <c r="O5203" t="s">
        <v>30</v>
      </c>
      <c r="P5203" t="s">
        <v>31</v>
      </c>
      <c r="Q5203" t="s">
        <v>32</v>
      </c>
      <c r="R5203" t="s">
        <v>33</v>
      </c>
      <c r="S5203" t="s">
        <v>34</v>
      </c>
      <c r="T5203" t="s">
        <v>57</v>
      </c>
      <c r="U5203" s="1" t="s">
        <v>64</v>
      </c>
      <c r="V5203">
        <v>1</v>
      </c>
      <c r="W5203">
        <v>0</v>
      </c>
      <c r="X5203">
        <v>0</v>
      </c>
      <c r="Y5203">
        <v>1</v>
      </c>
      <c r="Z5203">
        <v>0</v>
      </c>
    </row>
    <row r="5204" spans="1:26" x14ac:dyDescent="0.25">
      <c r="A5204">
        <v>107135878</v>
      </c>
      <c r="B5204" t="s">
        <v>112</v>
      </c>
      <c r="C5204" t="s">
        <v>65</v>
      </c>
      <c r="D5204">
        <v>10000095</v>
      </c>
      <c r="E5204">
        <v>10000095</v>
      </c>
      <c r="F5204">
        <v>6.8819999999999997</v>
      </c>
      <c r="G5204">
        <v>40001808</v>
      </c>
      <c r="H5204">
        <v>1</v>
      </c>
      <c r="I5204">
        <v>2022</v>
      </c>
      <c r="J5204" t="s">
        <v>172</v>
      </c>
      <c r="K5204" t="s">
        <v>58</v>
      </c>
      <c r="L5204" s="127">
        <v>0.52222222222222225</v>
      </c>
      <c r="M5204" t="s">
        <v>28</v>
      </c>
      <c r="N5204" t="s">
        <v>49</v>
      </c>
      <c r="O5204" t="s">
        <v>30</v>
      </c>
      <c r="P5204" t="s">
        <v>31</v>
      </c>
      <c r="Q5204" t="s">
        <v>32</v>
      </c>
      <c r="R5204" t="s">
        <v>33</v>
      </c>
      <c r="S5204" t="s">
        <v>42</v>
      </c>
      <c r="T5204" t="s">
        <v>35</v>
      </c>
      <c r="U5204" s="1" t="s">
        <v>36</v>
      </c>
      <c r="V5204">
        <v>2</v>
      </c>
      <c r="W5204">
        <v>0</v>
      </c>
      <c r="X5204">
        <v>0</v>
      </c>
      <c r="Y5204">
        <v>0</v>
      </c>
      <c r="Z5204">
        <v>0</v>
      </c>
    </row>
    <row r="5205" spans="1:26" x14ac:dyDescent="0.25">
      <c r="A5205">
        <v>107135914</v>
      </c>
      <c r="B5205" t="s">
        <v>104</v>
      </c>
      <c r="C5205" t="s">
        <v>65</v>
      </c>
      <c r="D5205">
        <v>10000026</v>
      </c>
      <c r="E5205">
        <v>10000026</v>
      </c>
      <c r="F5205">
        <v>14.516999999999999</v>
      </c>
      <c r="G5205">
        <v>200540</v>
      </c>
      <c r="H5205">
        <v>1</v>
      </c>
      <c r="I5205">
        <v>2022</v>
      </c>
      <c r="J5205" t="s">
        <v>172</v>
      </c>
      <c r="K5205" t="s">
        <v>60</v>
      </c>
      <c r="L5205" s="127">
        <v>0.6777777777777777</v>
      </c>
      <c r="M5205" t="s">
        <v>28</v>
      </c>
      <c r="N5205" t="s">
        <v>29</v>
      </c>
      <c r="O5205" t="s">
        <v>30</v>
      </c>
      <c r="P5205" t="s">
        <v>68</v>
      </c>
      <c r="Q5205" t="s">
        <v>41</v>
      </c>
      <c r="R5205" t="s">
        <v>33</v>
      </c>
      <c r="S5205" t="s">
        <v>42</v>
      </c>
      <c r="T5205" t="s">
        <v>35</v>
      </c>
      <c r="U5205" s="1" t="s">
        <v>36</v>
      </c>
      <c r="V5205">
        <v>2</v>
      </c>
      <c r="W5205">
        <v>0</v>
      </c>
      <c r="X5205">
        <v>0</v>
      </c>
      <c r="Y5205">
        <v>0</v>
      </c>
      <c r="Z5205">
        <v>0</v>
      </c>
    </row>
    <row r="5206" spans="1:26" x14ac:dyDescent="0.25">
      <c r="A5206">
        <v>107135925</v>
      </c>
      <c r="B5206" t="s">
        <v>114</v>
      </c>
      <c r="C5206" t="s">
        <v>65</v>
      </c>
      <c r="D5206">
        <v>10000095</v>
      </c>
      <c r="E5206">
        <v>10000095</v>
      </c>
      <c r="F5206">
        <v>1.5549999999999999</v>
      </c>
      <c r="G5206">
        <v>30000050</v>
      </c>
      <c r="H5206">
        <v>5.0000000000000001E-3</v>
      </c>
      <c r="I5206">
        <v>2022</v>
      </c>
      <c r="J5206" t="s">
        <v>172</v>
      </c>
      <c r="K5206" t="s">
        <v>60</v>
      </c>
      <c r="L5206" s="127">
        <v>5.2083333333333336E-2</v>
      </c>
      <c r="M5206" t="s">
        <v>28</v>
      </c>
      <c r="N5206" t="s">
        <v>29</v>
      </c>
      <c r="O5206" t="s">
        <v>30</v>
      </c>
      <c r="P5206" t="s">
        <v>31</v>
      </c>
      <c r="Q5206" t="s">
        <v>41</v>
      </c>
      <c r="R5206" t="s">
        <v>33</v>
      </c>
      <c r="S5206" t="s">
        <v>42</v>
      </c>
      <c r="T5206" t="s">
        <v>47</v>
      </c>
      <c r="U5206" s="1" t="s">
        <v>43</v>
      </c>
      <c r="V5206">
        <v>2</v>
      </c>
      <c r="W5206">
        <v>0</v>
      </c>
      <c r="X5206">
        <v>0</v>
      </c>
      <c r="Y5206">
        <v>0</v>
      </c>
      <c r="Z5206">
        <v>1</v>
      </c>
    </row>
    <row r="5207" spans="1:26" x14ac:dyDescent="0.25">
      <c r="A5207">
        <v>107136042</v>
      </c>
      <c r="B5207" t="s">
        <v>25</v>
      </c>
      <c r="C5207" t="s">
        <v>65</v>
      </c>
      <c r="D5207">
        <v>10000040</v>
      </c>
      <c r="E5207">
        <v>10000040</v>
      </c>
      <c r="F5207">
        <v>20.817</v>
      </c>
      <c r="G5207">
        <v>40005220</v>
      </c>
      <c r="H5207">
        <v>9.5000000000000001E-2</v>
      </c>
      <c r="I5207">
        <v>2022</v>
      </c>
      <c r="J5207" t="s">
        <v>170</v>
      </c>
      <c r="K5207" t="s">
        <v>60</v>
      </c>
      <c r="L5207" s="127">
        <v>1.6666666666666666E-2</v>
      </c>
      <c r="M5207" t="s">
        <v>28</v>
      </c>
      <c r="N5207" t="s">
        <v>29</v>
      </c>
      <c r="O5207" t="s">
        <v>30</v>
      </c>
      <c r="P5207" t="s">
        <v>31</v>
      </c>
      <c r="Q5207" t="s">
        <v>41</v>
      </c>
      <c r="R5207" t="s">
        <v>33</v>
      </c>
      <c r="S5207" t="s">
        <v>42</v>
      </c>
      <c r="T5207" t="s">
        <v>57</v>
      </c>
      <c r="U5207" s="1" t="s">
        <v>36</v>
      </c>
      <c r="V5207">
        <v>1</v>
      </c>
      <c r="W5207">
        <v>0</v>
      </c>
      <c r="X5207">
        <v>0</v>
      </c>
      <c r="Y5207">
        <v>0</v>
      </c>
      <c r="Z5207">
        <v>0</v>
      </c>
    </row>
    <row r="5208" spans="1:26" x14ac:dyDescent="0.25">
      <c r="A5208">
        <v>107136051</v>
      </c>
      <c r="B5208" t="s">
        <v>112</v>
      </c>
      <c r="C5208" t="s">
        <v>65</v>
      </c>
      <c r="D5208">
        <v>10000095</v>
      </c>
      <c r="E5208">
        <v>10000095</v>
      </c>
      <c r="F5208">
        <v>5.5960000000000001</v>
      </c>
      <c r="G5208">
        <v>20000421</v>
      </c>
      <c r="H5208">
        <v>1.6</v>
      </c>
      <c r="I5208">
        <v>2022</v>
      </c>
      <c r="J5208" t="s">
        <v>172</v>
      </c>
      <c r="K5208" t="s">
        <v>58</v>
      </c>
      <c r="L5208" s="127">
        <v>0.39305555555555555</v>
      </c>
      <c r="M5208" t="s">
        <v>28</v>
      </c>
      <c r="N5208" t="s">
        <v>49</v>
      </c>
      <c r="O5208" t="s">
        <v>30</v>
      </c>
      <c r="P5208" t="s">
        <v>54</v>
      </c>
      <c r="Q5208" t="s">
        <v>41</v>
      </c>
      <c r="R5208" t="s">
        <v>33</v>
      </c>
      <c r="S5208" t="s">
        <v>42</v>
      </c>
      <c r="T5208" t="s">
        <v>35</v>
      </c>
      <c r="U5208" s="1" t="s">
        <v>36</v>
      </c>
      <c r="V5208">
        <v>1</v>
      </c>
      <c r="W5208">
        <v>0</v>
      </c>
      <c r="X5208">
        <v>0</v>
      </c>
      <c r="Y5208">
        <v>0</v>
      </c>
      <c r="Z5208">
        <v>0</v>
      </c>
    </row>
    <row r="5209" spans="1:26" x14ac:dyDescent="0.25">
      <c r="A5209">
        <v>107136158</v>
      </c>
      <c r="B5209" t="s">
        <v>104</v>
      </c>
      <c r="C5209" t="s">
        <v>38</v>
      </c>
      <c r="D5209">
        <v>20000025</v>
      </c>
      <c r="E5209">
        <v>20000025</v>
      </c>
      <c r="F5209">
        <v>8.8680000000000003</v>
      </c>
      <c r="G5209">
        <v>10000026</v>
      </c>
      <c r="H5209">
        <v>0.1</v>
      </c>
      <c r="I5209">
        <v>2022</v>
      </c>
      <c r="J5209" t="s">
        <v>172</v>
      </c>
      <c r="K5209" t="s">
        <v>48</v>
      </c>
      <c r="L5209" s="127">
        <v>0.3520833333333333</v>
      </c>
      <c r="M5209" t="s">
        <v>28</v>
      </c>
      <c r="N5209" t="s">
        <v>29</v>
      </c>
      <c r="O5209" t="s">
        <v>30</v>
      </c>
      <c r="P5209" t="s">
        <v>31</v>
      </c>
      <c r="Q5209" t="s">
        <v>32</v>
      </c>
      <c r="R5209" t="s">
        <v>66</v>
      </c>
      <c r="S5209" t="s">
        <v>42</v>
      </c>
      <c r="T5209" t="s">
        <v>74</v>
      </c>
      <c r="U5209" s="1" t="s">
        <v>36</v>
      </c>
      <c r="V5209">
        <v>1</v>
      </c>
      <c r="W5209">
        <v>0</v>
      </c>
      <c r="X5209">
        <v>0</v>
      </c>
      <c r="Y5209">
        <v>0</v>
      </c>
      <c r="Z5209">
        <v>0</v>
      </c>
    </row>
    <row r="5210" spans="1:26" x14ac:dyDescent="0.25">
      <c r="A5210">
        <v>107136248</v>
      </c>
      <c r="B5210" t="s">
        <v>104</v>
      </c>
      <c r="C5210" t="s">
        <v>65</v>
      </c>
      <c r="D5210">
        <v>10000026</v>
      </c>
      <c r="E5210">
        <v>10000026</v>
      </c>
      <c r="F5210">
        <v>15.231</v>
      </c>
      <c r="G5210">
        <v>200555</v>
      </c>
      <c r="H5210">
        <v>0.2</v>
      </c>
      <c r="I5210">
        <v>2022</v>
      </c>
      <c r="J5210" t="s">
        <v>172</v>
      </c>
      <c r="K5210" t="s">
        <v>58</v>
      </c>
      <c r="L5210" s="127">
        <v>0.61597222222222225</v>
      </c>
      <c r="M5210" t="s">
        <v>28</v>
      </c>
      <c r="N5210" t="s">
        <v>29</v>
      </c>
      <c r="O5210" t="s">
        <v>30</v>
      </c>
      <c r="P5210" t="s">
        <v>54</v>
      </c>
      <c r="Q5210" t="s">
        <v>62</v>
      </c>
      <c r="R5210" t="s">
        <v>75</v>
      </c>
      <c r="S5210" t="s">
        <v>34</v>
      </c>
      <c r="T5210" t="s">
        <v>35</v>
      </c>
      <c r="U5210" s="1" t="s">
        <v>36</v>
      </c>
      <c r="V5210">
        <v>1</v>
      </c>
      <c r="W5210">
        <v>0</v>
      </c>
      <c r="X5210">
        <v>0</v>
      </c>
      <c r="Y5210">
        <v>0</v>
      </c>
      <c r="Z5210">
        <v>0</v>
      </c>
    </row>
    <row r="5211" spans="1:26" x14ac:dyDescent="0.25">
      <c r="A5211">
        <v>107136271</v>
      </c>
      <c r="B5211" t="s">
        <v>25</v>
      </c>
      <c r="C5211" t="s">
        <v>65</v>
      </c>
      <c r="D5211">
        <v>10000040</v>
      </c>
      <c r="E5211">
        <v>10000040</v>
      </c>
      <c r="F5211">
        <v>3.53</v>
      </c>
      <c r="G5211">
        <v>40001652</v>
      </c>
      <c r="H5211">
        <v>1</v>
      </c>
      <c r="I5211">
        <v>2022</v>
      </c>
      <c r="J5211" t="s">
        <v>172</v>
      </c>
      <c r="K5211" t="s">
        <v>58</v>
      </c>
      <c r="L5211" s="127">
        <v>0.18680555555555556</v>
      </c>
      <c r="M5211" t="s">
        <v>28</v>
      </c>
      <c r="N5211" t="s">
        <v>49</v>
      </c>
      <c r="O5211" t="s">
        <v>30</v>
      </c>
      <c r="P5211" t="s">
        <v>54</v>
      </c>
      <c r="Q5211" t="s">
        <v>41</v>
      </c>
      <c r="R5211" t="s">
        <v>33</v>
      </c>
      <c r="S5211" t="s">
        <v>42</v>
      </c>
      <c r="T5211" t="s">
        <v>57</v>
      </c>
      <c r="U5211" s="1" t="s">
        <v>43</v>
      </c>
      <c r="V5211">
        <v>3</v>
      </c>
      <c r="W5211">
        <v>0</v>
      </c>
      <c r="X5211">
        <v>0</v>
      </c>
      <c r="Y5211">
        <v>0</v>
      </c>
      <c r="Z5211">
        <v>3</v>
      </c>
    </row>
    <row r="5212" spans="1:26" x14ac:dyDescent="0.25">
      <c r="A5212">
        <v>107136456</v>
      </c>
      <c r="B5212" t="s">
        <v>78</v>
      </c>
      <c r="C5212" t="s">
        <v>65</v>
      </c>
      <c r="D5212">
        <v>10000085</v>
      </c>
      <c r="E5212">
        <v>10000085</v>
      </c>
      <c r="F5212">
        <v>2.863</v>
      </c>
      <c r="G5212">
        <v>40003252</v>
      </c>
      <c r="H5212">
        <v>0.1</v>
      </c>
      <c r="I5212">
        <v>2022</v>
      </c>
      <c r="J5212" t="s">
        <v>170</v>
      </c>
      <c r="K5212" t="s">
        <v>27</v>
      </c>
      <c r="L5212" s="127">
        <v>0.16666666666666666</v>
      </c>
      <c r="M5212" t="s">
        <v>28</v>
      </c>
      <c r="N5212" t="s">
        <v>29</v>
      </c>
      <c r="O5212" t="s">
        <v>30</v>
      </c>
      <c r="P5212" t="s">
        <v>31</v>
      </c>
      <c r="Q5212" t="s">
        <v>32</v>
      </c>
      <c r="R5212" t="s">
        <v>33</v>
      </c>
      <c r="S5212" t="s">
        <v>34</v>
      </c>
      <c r="T5212" t="s">
        <v>57</v>
      </c>
      <c r="U5212" s="1" t="s">
        <v>43</v>
      </c>
      <c r="V5212">
        <v>3</v>
      </c>
      <c r="W5212">
        <v>0</v>
      </c>
      <c r="X5212">
        <v>0</v>
      </c>
      <c r="Y5212">
        <v>0</v>
      </c>
      <c r="Z5212">
        <v>2</v>
      </c>
    </row>
    <row r="5213" spans="1:26" x14ac:dyDescent="0.25">
      <c r="A5213">
        <v>107136498</v>
      </c>
      <c r="B5213" t="s">
        <v>25</v>
      </c>
      <c r="C5213" t="s">
        <v>122</v>
      </c>
      <c r="D5213">
        <v>40002345</v>
      </c>
      <c r="E5213">
        <v>40002345</v>
      </c>
      <c r="F5213">
        <v>999.99900000000002</v>
      </c>
      <c r="G5213">
        <v>40002345</v>
      </c>
      <c r="H5213">
        <v>0.1</v>
      </c>
      <c r="I5213">
        <v>2022</v>
      </c>
      <c r="J5213" t="s">
        <v>172</v>
      </c>
      <c r="K5213" t="s">
        <v>48</v>
      </c>
      <c r="L5213" s="127">
        <v>0.84166666666666667</v>
      </c>
      <c r="M5213" t="s">
        <v>28</v>
      </c>
      <c r="N5213" t="s">
        <v>49</v>
      </c>
      <c r="P5213" t="s">
        <v>68</v>
      </c>
      <c r="Q5213" t="s">
        <v>41</v>
      </c>
      <c r="R5213" t="s">
        <v>33</v>
      </c>
      <c r="S5213" t="s">
        <v>42</v>
      </c>
      <c r="T5213" t="s">
        <v>57</v>
      </c>
      <c r="U5213" s="1" t="s">
        <v>36</v>
      </c>
      <c r="V5213">
        <v>1</v>
      </c>
      <c r="W5213">
        <v>0</v>
      </c>
      <c r="X5213">
        <v>0</v>
      </c>
      <c r="Y5213">
        <v>0</v>
      </c>
      <c r="Z5213">
        <v>0</v>
      </c>
    </row>
    <row r="5214" spans="1:26" x14ac:dyDescent="0.25">
      <c r="A5214">
        <v>107136558</v>
      </c>
      <c r="B5214" t="s">
        <v>112</v>
      </c>
      <c r="C5214" t="s">
        <v>65</v>
      </c>
      <c r="D5214">
        <v>10000095</v>
      </c>
      <c r="E5214">
        <v>10000095</v>
      </c>
      <c r="F5214">
        <v>3.496</v>
      </c>
      <c r="G5214">
        <v>20000421</v>
      </c>
      <c r="H5214">
        <v>0.5</v>
      </c>
      <c r="I5214">
        <v>2022</v>
      </c>
      <c r="J5214" t="s">
        <v>172</v>
      </c>
      <c r="K5214" t="s">
        <v>58</v>
      </c>
      <c r="L5214" s="127">
        <v>0.6069444444444444</v>
      </c>
      <c r="M5214" t="s">
        <v>28</v>
      </c>
      <c r="N5214" t="s">
        <v>49</v>
      </c>
      <c r="O5214" t="s">
        <v>30</v>
      </c>
      <c r="P5214" t="s">
        <v>54</v>
      </c>
      <c r="Q5214" t="s">
        <v>41</v>
      </c>
      <c r="R5214" t="s">
        <v>33</v>
      </c>
      <c r="S5214" t="s">
        <v>42</v>
      </c>
      <c r="T5214" t="s">
        <v>35</v>
      </c>
      <c r="U5214" s="1" t="s">
        <v>36</v>
      </c>
      <c r="V5214">
        <v>2</v>
      </c>
      <c r="W5214">
        <v>0</v>
      </c>
      <c r="X5214">
        <v>0</v>
      </c>
      <c r="Y5214">
        <v>0</v>
      </c>
      <c r="Z5214">
        <v>0</v>
      </c>
    </row>
    <row r="5215" spans="1:26" x14ac:dyDescent="0.25">
      <c r="A5215">
        <v>107136633</v>
      </c>
      <c r="B5215" t="s">
        <v>104</v>
      </c>
      <c r="C5215" t="s">
        <v>65</v>
      </c>
      <c r="D5215">
        <v>10000026</v>
      </c>
      <c r="E5215">
        <v>10000026</v>
      </c>
      <c r="F5215">
        <v>15.531000000000001</v>
      </c>
      <c r="G5215">
        <v>200550</v>
      </c>
      <c r="H5215">
        <v>1</v>
      </c>
      <c r="I5215">
        <v>2022</v>
      </c>
      <c r="J5215" t="s">
        <v>172</v>
      </c>
      <c r="K5215" t="s">
        <v>60</v>
      </c>
      <c r="L5215" s="127">
        <v>0.63402777777777775</v>
      </c>
      <c r="M5215" t="s">
        <v>28</v>
      </c>
      <c r="N5215" t="s">
        <v>29</v>
      </c>
      <c r="O5215" t="s">
        <v>30</v>
      </c>
      <c r="P5215" t="s">
        <v>68</v>
      </c>
      <c r="Q5215" t="s">
        <v>41</v>
      </c>
      <c r="R5215" t="s">
        <v>33</v>
      </c>
      <c r="S5215" t="s">
        <v>42</v>
      </c>
      <c r="T5215" t="s">
        <v>35</v>
      </c>
      <c r="U5215" s="1" t="s">
        <v>36</v>
      </c>
      <c r="V5215">
        <v>1</v>
      </c>
      <c r="W5215">
        <v>0</v>
      </c>
      <c r="X5215">
        <v>0</v>
      </c>
      <c r="Y5215">
        <v>0</v>
      </c>
      <c r="Z5215">
        <v>0</v>
      </c>
    </row>
    <row r="5216" spans="1:26" x14ac:dyDescent="0.25">
      <c r="A5216">
        <v>107136816</v>
      </c>
      <c r="B5216" t="s">
        <v>106</v>
      </c>
      <c r="C5216" t="s">
        <v>45</v>
      </c>
      <c r="D5216">
        <v>50006310</v>
      </c>
      <c r="E5216">
        <v>40001400</v>
      </c>
      <c r="F5216">
        <v>7.28</v>
      </c>
      <c r="G5216">
        <v>50028309</v>
      </c>
      <c r="H5216">
        <v>5.7000000000000002E-2</v>
      </c>
      <c r="I5216">
        <v>2022</v>
      </c>
      <c r="J5216" t="s">
        <v>170</v>
      </c>
      <c r="K5216" t="s">
        <v>48</v>
      </c>
      <c r="L5216" s="127">
        <v>0.52708333333333335</v>
      </c>
      <c r="M5216" t="s">
        <v>77</v>
      </c>
      <c r="N5216" t="s">
        <v>49</v>
      </c>
      <c r="P5216" t="s">
        <v>68</v>
      </c>
      <c r="Q5216" t="s">
        <v>41</v>
      </c>
      <c r="R5216" t="s">
        <v>33</v>
      </c>
      <c r="S5216" t="s">
        <v>42</v>
      </c>
      <c r="T5216" t="s">
        <v>35</v>
      </c>
      <c r="U5216" s="1" t="s">
        <v>36</v>
      </c>
      <c r="V5216">
        <v>2</v>
      </c>
      <c r="W5216">
        <v>0</v>
      </c>
      <c r="X5216">
        <v>0</v>
      </c>
      <c r="Y5216">
        <v>0</v>
      </c>
      <c r="Z5216">
        <v>0</v>
      </c>
    </row>
    <row r="5217" spans="1:26" x14ac:dyDescent="0.25">
      <c r="A5217">
        <v>107136817</v>
      </c>
      <c r="B5217" t="s">
        <v>106</v>
      </c>
      <c r="C5217" t="s">
        <v>45</v>
      </c>
      <c r="D5217">
        <v>50011801</v>
      </c>
      <c r="E5217">
        <v>40001102</v>
      </c>
      <c r="F5217">
        <v>2.016</v>
      </c>
      <c r="G5217">
        <v>50029345</v>
      </c>
      <c r="H5217">
        <v>5.0999999999999996</v>
      </c>
      <c r="I5217">
        <v>2022</v>
      </c>
      <c r="J5217" t="s">
        <v>170</v>
      </c>
      <c r="K5217" t="s">
        <v>48</v>
      </c>
      <c r="L5217" s="127">
        <v>0.5229166666666667</v>
      </c>
      <c r="M5217" t="s">
        <v>40</v>
      </c>
      <c r="N5217" t="s">
        <v>49</v>
      </c>
      <c r="O5217" t="s">
        <v>30</v>
      </c>
      <c r="P5217" t="s">
        <v>31</v>
      </c>
      <c r="Q5217" t="s">
        <v>41</v>
      </c>
      <c r="S5217" t="s">
        <v>42</v>
      </c>
      <c r="T5217" t="s">
        <v>35</v>
      </c>
      <c r="U5217" s="1" t="s">
        <v>36</v>
      </c>
      <c r="V5217">
        <v>2</v>
      </c>
      <c r="W5217">
        <v>0</v>
      </c>
      <c r="X5217">
        <v>0</v>
      </c>
      <c r="Y5217">
        <v>0</v>
      </c>
      <c r="Z5217">
        <v>0</v>
      </c>
    </row>
    <row r="5218" spans="1:26" x14ac:dyDescent="0.25">
      <c r="A5218">
        <v>107136949</v>
      </c>
      <c r="B5218" t="s">
        <v>106</v>
      </c>
      <c r="C5218" t="s">
        <v>45</v>
      </c>
      <c r="D5218">
        <v>50025193</v>
      </c>
      <c r="E5218">
        <v>20000401</v>
      </c>
      <c r="F5218">
        <v>5.13</v>
      </c>
      <c r="G5218">
        <v>50029437</v>
      </c>
      <c r="H5218">
        <v>0</v>
      </c>
      <c r="I5218">
        <v>2022</v>
      </c>
      <c r="J5218" t="s">
        <v>170</v>
      </c>
      <c r="K5218" t="s">
        <v>55</v>
      </c>
      <c r="L5218" s="127">
        <v>0.48680555555555555</v>
      </c>
      <c r="M5218" t="s">
        <v>28</v>
      </c>
      <c r="N5218" t="s">
        <v>49</v>
      </c>
      <c r="P5218" t="s">
        <v>68</v>
      </c>
      <c r="Q5218" t="s">
        <v>41</v>
      </c>
      <c r="R5218" t="s">
        <v>33</v>
      </c>
      <c r="S5218" t="s">
        <v>42</v>
      </c>
      <c r="T5218" t="s">
        <v>35</v>
      </c>
      <c r="U5218" s="1" t="s">
        <v>43</v>
      </c>
      <c r="V5218">
        <v>2</v>
      </c>
      <c r="W5218">
        <v>0</v>
      </c>
      <c r="X5218">
        <v>0</v>
      </c>
      <c r="Y5218">
        <v>0</v>
      </c>
      <c r="Z5218">
        <v>1</v>
      </c>
    </row>
    <row r="5219" spans="1:26" x14ac:dyDescent="0.25">
      <c r="A5219">
        <v>107136982</v>
      </c>
      <c r="B5219" t="s">
        <v>25</v>
      </c>
      <c r="C5219" t="s">
        <v>65</v>
      </c>
      <c r="D5219">
        <v>10000440</v>
      </c>
      <c r="E5219">
        <v>10000440</v>
      </c>
      <c r="F5219">
        <v>1.954</v>
      </c>
      <c r="G5219">
        <v>50032558</v>
      </c>
      <c r="H5219">
        <v>0.41699999999999998</v>
      </c>
      <c r="I5219">
        <v>2022</v>
      </c>
      <c r="J5219" t="s">
        <v>172</v>
      </c>
      <c r="K5219" t="s">
        <v>55</v>
      </c>
      <c r="L5219" s="127">
        <v>0.69444444444444453</v>
      </c>
      <c r="M5219" t="s">
        <v>28</v>
      </c>
      <c r="N5219" t="s">
        <v>49</v>
      </c>
      <c r="O5219" t="s">
        <v>30</v>
      </c>
      <c r="P5219" t="s">
        <v>31</v>
      </c>
      <c r="Q5219" t="s">
        <v>41</v>
      </c>
      <c r="R5219" t="s">
        <v>33</v>
      </c>
      <c r="S5219" t="s">
        <v>42</v>
      </c>
      <c r="T5219" t="s">
        <v>35</v>
      </c>
      <c r="U5219" s="1" t="s">
        <v>36</v>
      </c>
      <c r="V5219">
        <v>1</v>
      </c>
      <c r="W5219">
        <v>0</v>
      </c>
      <c r="X5219">
        <v>0</v>
      </c>
      <c r="Y5219">
        <v>0</v>
      </c>
      <c r="Z5219">
        <v>0</v>
      </c>
    </row>
    <row r="5220" spans="1:26" x14ac:dyDescent="0.25">
      <c r="A5220">
        <v>107136983</v>
      </c>
      <c r="B5220" t="s">
        <v>25</v>
      </c>
      <c r="C5220" t="s">
        <v>65</v>
      </c>
      <c r="D5220">
        <v>10000440</v>
      </c>
      <c r="E5220">
        <v>10000440</v>
      </c>
      <c r="F5220">
        <v>4.258</v>
      </c>
      <c r="G5220">
        <v>50016800</v>
      </c>
      <c r="H5220">
        <v>0.39800000000000002</v>
      </c>
      <c r="I5220">
        <v>2022</v>
      </c>
      <c r="J5220" t="s">
        <v>172</v>
      </c>
      <c r="K5220" t="s">
        <v>55</v>
      </c>
      <c r="L5220" s="127">
        <v>0.75208333333333333</v>
      </c>
      <c r="M5220" t="s">
        <v>28</v>
      </c>
      <c r="N5220" t="s">
        <v>49</v>
      </c>
      <c r="O5220" t="s">
        <v>30</v>
      </c>
      <c r="P5220" t="s">
        <v>68</v>
      </c>
      <c r="Q5220" t="s">
        <v>41</v>
      </c>
      <c r="R5220" t="s">
        <v>33</v>
      </c>
      <c r="S5220" t="s">
        <v>42</v>
      </c>
      <c r="T5220" t="s">
        <v>35</v>
      </c>
      <c r="U5220" s="1" t="s">
        <v>36</v>
      </c>
      <c r="V5220">
        <v>4</v>
      </c>
      <c r="W5220">
        <v>0</v>
      </c>
      <c r="X5220">
        <v>0</v>
      </c>
      <c r="Y5220">
        <v>0</v>
      </c>
      <c r="Z5220">
        <v>0</v>
      </c>
    </row>
    <row r="5221" spans="1:26" x14ac:dyDescent="0.25">
      <c r="A5221">
        <v>107136985</v>
      </c>
      <c r="B5221" t="s">
        <v>25</v>
      </c>
      <c r="C5221" t="s">
        <v>65</v>
      </c>
      <c r="D5221">
        <v>10000040</v>
      </c>
      <c r="E5221">
        <v>10000040</v>
      </c>
      <c r="F5221">
        <v>18.481999999999999</v>
      </c>
      <c r="G5221">
        <v>10000440</v>
      </c>
      <c r="H5221">
        <v>4.0000000000000001E-3</v>
      </c>
      <c r="I5221">
        <v>2022</v>
      </c>
      <c r="J5221" t="s">
        <v>172</v>
      </c>
      <c r="K5221" t="s">
        <v>55</v>
      </c>
      <c r="L5221" s="127">
        <v>0.71527777777777779</v>
      </c>
      <c r="M5221" t="s">
        <v>28</v>
      </c>
      <c r="N5221" t="s">
        <v>49</v>
      </c>
      <c r="O5221" t="s">
        <v>30</v>
      </c>
      <c r="P5221" t="s">
        <v>54</v>
      </c>
      <c r="Q5221" t="s">
        <v>41</v>
      </c>
      <c r="R5221" t="s">
        <v>33</v>
      </c>
      <c r="S5221" t="s">
        <v>42</v>
      </c>
      <c r="T5221" t="s">
        <v>35</v>
      </c>
      <c r="U5221" s="1" t="s">
        <v>36</v>
      </c>
      <c r="V5221">
        <v>2</v>
      </c>
      <c r="W5221">
        <v>0</v>
      </c>
      <c r="X5221">
        <v>0</v>
      </c>
      <c r="Y5221">
        <v>0</v>
      </c>
      <c r="Z5221">
        <v>0</v>
      </c>
    </row>
    <row r="5222" spans="1:26" x14ac:dyDescent="0.25">
      <c r="A5222">
        <v>107137228</v>
      </c>
      <c r="B5222" t="s">
        <v>96</v>
      </c>
      <c r="C5222" t="s">
        <v>38</v>
      </c>
      <c r="D5222">
        <v>20000052</v>
      </c>
      <c r="E5222">
        <v>20000052</v>
      </c>
      <c r="F5222">
        <v>16.152999999999999</v>
      </c>
      <c r="G5222">
        <v>50002509</v>
      </c>
      <c r="H5222">
        <v>0.43</v>
      </c>
      <c r="I5222">
        <v>2022</v>
      </c>
      <c r="J5222" t="s">
        <v>170</v>
      </c>
      <c r="K5222" t="s">
        <v>27</v>
      </c>
      <c r="L5222" s="127">
        <v>0.58472222222222225</v>
      </c>
      <c r="M5222" t="s">
        <v>28</v>
      </c>
      <c r="N5222" t="s">
        <v>29</v>
      </c>
      <c r="O5222" t="s">
        <v>30</v>
      </c>
      <c r="P5222" t="s">
        <v>54</v>
      </c>
      <c r="Q5222" t="s">
        <v>62</v>
      </c>
      <c r="R5222" t="s">
        <v>33</v>
      </c>
      <c r="S5222" t="s">
        <v>34</v>
      </c>
      <c r="T5222" t="s">
        <v>35</v>
      </c>
      <c r="U5222" s="1" t="s">
        <v>36</v>
      </c>
      <c r="V5222">
        <v>1</v>
      </c>
      <c r="W5222">
        <v>0</v>
      </c>
      <c r="X5222">
        <v>0</v>
      </c>
      <c r="Y5222">
        <v>0</v>
      </c>
      <c r="Z5222">
        <v>0</v>
      </c>
    </row>
    <row r="5223" spans="1:26" x14ac:dyDescent="0.25">
      <c r="A5223">
        <v>107137587</v>
      </c>
      <c r="B5223" t="s">
        <v>104</v>
      </c>
      <c r="C5223" t="s">
        <v>38</v>
      </c>
      <c r="D5223">
        <v>20000025</v>
      </c>
      <c r="E5223">
        <v>20000025</v>
      </c>
      <c r="F5223">
        <v>22.309000000000001</v>
      </c>
      <c r="G5223">
        <v>50002876</v>
      </c>
      <c r="H5223">
        <v>4.0000000000000001E-3</v>
      </c>
      <c r="I5223">
        <v>2022</v>
      </c>
      <c r="J5223" t="s">
        <v>172</v>
      </c>
      <c r="K5223" t="s">
        <v>27</v>
      </c>
      <c r="L5223" s="127">
        <v>0.63124999999999998</v>
      </c>
      <c r="M5223" t="s">
        <v>28</v>
      </c>
      <c r="N5223" t="s">
        <v>49</v>
      </c>
      <c r="O5223" t="s">
        <v>30</v>
      </c>
      <c r="P5223" t="s">
        <v>68</v>
      </c>
      <c r="Q5223" t="s">
        <v>41</v>
      </c>
      <c r="R5223" t="s">
        <v>33</v>
      </c>
      <c r="S5223" t="s">
        <v>42</v>
      </c>
      <c r="T5223" t="s">
        <v>35</v>
      </c>
      <c r="U5223" s="1" t="s">
        <v>36</v>
      </c>
      <c r="V5223">
        <v>2</v>
      </c>
      <c r="W5223">
        <v>0</v>
      </c>
      <c r="X5223">
        <v>0</v>
      </c>
      <c r="Y5223">
        <v>0</v>
      </c>
      <c r="Z5223">
        <v>0</v>
      </c>
    </row>
    <row r="5224" spans="1:26" x14ac:dyDescent="0.25">
      <c r="A5224">
        <v>107137695</v>
      </c>
      <c r="B5224" t="s">
        <v>25</v>
      </c>
      <c r="C5224" t="s">
        <v>65</v>
      </c>
      <c r="D5224">
        <v>10000040</v>
      </c>
      <c r="E5224">
        <v>10000040</v>
      </c>
      <c r="F5224">
        <v>25.428000000000001</v>
      </c>
      <c r="G5224">
        <v>40002700</v>
      </c>
      <c r="H5224">
        <v>0.3</v>
      </c>
      <c r="I5224">
        <v>2022</v>
      </c>
      <c r="J5224" t="s">
        <v>172</v>
      </c>
      <c r="K5224" t="s">
        <v>27</v>
      </c>
      <c r="L5224" s="127">
        <v>0.5</v>
      </c>
      <c r="M5224" t="s">
        <v>28</v>
      </c>
      <c r="N5224" t="s">
        <v>29</v>
      </c>
      <c r="O5224" t="s">
        <v>30</v>
      </c>
      <c r="P5224" t="s">
        <v>31</v>
      </c>
      <c r="Q5224" t="s">
        <v>41</v>
      </c>
      <c r="R5224" t="s">
        <v>33</v>
      </c>
      <c r="S5224" t="s">
        <v>42</v>
      </c>
      <c r="T5224" t="s">
        <v>35</v>
      </c>
      <c r="U5224" s="1" t="s">
        <v>43</v>
      </c>
      <c r="V5224">
        <v>2</v>
      </c>
      <c r="W5224">
        <v>0</v>
      </c>
      <c r="X5224">
        <v>0</v>
      </c>
      <c r="Y5224">
        <v>0</v>
      </c>
      <c r="Z5224">
        <v>1</v>
      </c>
    </row>
    <row r="5225" spans="1:26" x14ac:dyDescent="0.25">
      <c r="A5225">
        <v>107137704</v>
      </c>
      <c r="B5225" t="s">
        <v>236</v>
      </c>
      <c r="C5225" t="s">
        <v>38</v>
      </c>
      <c r="D5225">
        <v>20000158</v>
      </c>
      <c r="E5225">
        <v>20000158</v>
      </c>
      <c r="F5225">
        <v>5.601</v>
      </c>
      <c r="G5225">
        <v>40001246</v>
      </c>
      <c r="H5225">
        <v>0</v>
      </c>
      <c r="I5225">
        <v>2022</v>
      </c>
      <c r="J5225" t="s">
        <v>172</v>
      </c>
      <c r="K5225" t="s">
        <v>53</v>
      </c>
      <c r="L5225" s="127">
        <v>0.38263888888888892</v>
      </c>
      <c r="M5225" t="s">
        <v>28</v>
      </c>
      <c r="N5225" t="s">
        <v>49</v>
      </c>
      <c r="P5225" t="s">
        <v>31</v>
      </c>
      <c r="Q5225" t="s">
        <v>41</v>
      </c>
      <c r="R5225" t="s">
        <v>130</v>
      </c>
      <c r="S5225" t="s">
        <v>42</v>
      </c>
      <c r="T5225" t="s">
        <v>35</v>
      </c>
      <c r="U5225" s="1" t="s">
        <v>36</v>
      </c>
      <c r="V5225">
        <v>2</v>
      </c>
      <c r="W5225">
        <v>0</v>
      </c>
      <c r="X5225">
        <v>0</v>
      </c>
      <c r="Y5225">
        <v>0</v>
      </c>
      <c r="Z5225">
        <v>0</v>
      </c>
    </row>
    <row r="5226" spans="1:26" x14ac:dyDescent="0.25">
      <c r="A5226">
        <v>107137787</v>
      </c>
      <c r="B5226" t="s">
        <v>86</v>
      </c>
      <c r="C5226" t="s">
        <v>65</v>
      </c>
      <c r="D5226">
        <v>10000026</v>
      </c>
      <c r="E5226">
        <v>10000026</v>
      </c>
      <c r="F5226">
        <v>25.238</v>
      </c>
      <c r="G5226">
        <v>30000146</v>
      </c>
      <c r="H5226">
        <v>0.1</v>
      </c>
      <c r="I5226">
        <v>2022</v>
      </c>
      <c r="J5226" t="s">
        <v>172</v>
      </c>
      <c r="K5226" t="s">
        <v>55</v>
      </c>
      <c r="L5226" s="127">
        <v>0.49513888888888885</v>
      </c>
      <c r="M5226" t="s">
        <v>28</v>
      </c>
      <c r="N5226" t="s">
        <v>49</v>
      </c>
      <c r="O5226" t="s">
        <v>30</v>
      </c>
      <c r="P5226" t="s">
        <v>31</v>
      </c>
      <c r="Q5226" t="s">
        <v>41</v>
      </c>
      <c r="R5226" t="s">
        <v>59</v>
      </c>
      <c r="S5226" t="s">
        <v>42</v>
      </c>
      <c r="T5226" t="s">
        <v>35</v>
      </c>
      <c r="U5226" s="1" t="s">
        <v>36</v>
      </c>
      <c r="V5226">
        <v>2</v>
      </c>
      <c r="W5226">
        <v>0</v>
      </c>
      <c r="X5226">
        <v>0</v>
      </c>
      <c r="Y5226">
        <v>0</v>
      </c>
      <c r="Z5226">
        <v>0</v>
      </c>
    </row>
    <row r="5227" spans="1:26" x14ac:dyDescent="0.25">
      <c r="A5227">
        <v>107137852</v>
      </c>
      <c r="B5227" t="s">
        <v>106</v>
      </c>
      <c r="C5227" t="s">
        <v>65</v>
      </c>
      <c r="D5227">
        <v>10000095</v>
      </c>
      <c r="E5227">
        <v>10000095</v>
      </c>
      <c r="F5227">
        <v>18.036999999999999</v>
      </c>
      <c r="G5227">
        <v>200570</v>
      </c>
      <c r="H5227">
        <v>0.2</v>
      </c>
      <c r="I5227">
        <v>2022</v>
      </c>
      <c r="J5227" t="s">
        <v>172</v>
      </c>
      <c r="K5227" t="s">
        <v>60</v>
      </c>
      <c r="L5227" s="127">
        <v>0.40486111111111112</v>
      </c>
      <c r="M5227" t="s">
        <v>28</v>
      </c>
      <c r="N5227" t="s">
        <v>49</v>
      </c>
      <c r="O5227" t="s">
        <v>30</v>
      </c>
      <c r="P5227" t="s">
        <v>31</v>
      </c>
      <c r="Q5227" t="s">
        <v>41</v>
      </c>
      <c r="R5227" t="s">
        <v>33</v>
      </c>
      <c r="S5227" t="s">
        <v>42</v>
      </c>
      <c r="T5227" t="s">
        <v>35</v>
      </c>
      <c r="U5227" s="1" t="s">
        <v>36</v>
      </c>
      <c r="V5227">
        <v>2</v>
      </c>
      <c r="W5227">
        <v>0</v>
      </c>
      <c r="X5227">
        <v>0</v>
      </c>
      <c r="Y5227">
        <v>0</v>
      </c>
      <c r="Z5227">
        <v>0</v>
      </c>
    </row>
    <row r="5228" spans="1:26" x14ac:dyDescent="0.25">
      <c r="A5228">
        <v>107137915</v>
      </c>
      <c r="B5228" t="s">
        <v>104</v>
      </c>
      <c r="C5228" t="s">
        <v>65</v>
      </c>
      <c r="D5228">
        <v>10000026</v>
      </c>
      <c r="E5228">
        <v>10000026</v>
      </c>
      <c r="F5228">
        <v>3.1909999999999998</v>
      </c>
      <c r="G5228">
        <v>20000025</v>
      </c>
      <c r="H5228">
        <v>0.1</v>
      </c>
      <c r="I5228">
        <v>2022</v>
      </c>
      <c r="J5228" t="s">
        <v>172</v>
      </c>
      <c r="K5228" t="s">
        <v>58</v>
      </c>
      <c r="L5228" s="127">
        <v>0.72638888888888886</v>
      </c>
      <c r="M5228" t="s">
        <v>28</v>
      </c>
      <c r="N5228" t="s">
        <v>49</v>
      </c>
      <c r="O5228" t="s">
        <v>30</v>
      </c>
      <c r="P5228" t="s">
        <v>31</v>
      </c>
      <c r="Q5228" t="s">
        <v>62</v>
      </c>
      <c r="R5228" t="s">
        <v>33</v>
      </c>
      <c r="S5228" t="s">
        <v>139</v>
      </c>
      <c r="T5228" t="s">
        <v>35</v>
      </c>
      <c r="U5228" s="1" t="s">
        <v>43</v>
      </c>
      <c r="V5228">
        <v>1</v>
      </c>
      <c r="W5228">
        <v>0</v>
      </c>
      <c r="X5228">
        <v>0</v>
      </c>
      <c r="Y5228">
        <v>0</v>
      </c>
      <c r="Z5228">
        <v>1</v>
      </c>
    </row>
    <row r="5229" spans="1:26" x14ac:dyDescent="0.25">
      <c r="A5229">
        <v>107137925</v>
      </c>
      <c r="B5229" t="s">
        <v>86</v>
      </c>
      <c r="C5229" t="s">
        <v>65</v>
      </c>
      <c r="D5229">
        <v>10000026</v>
      </c>
      <c r="E5229">
        <v>10000026</v>
      </c>
      <c r="F5229">
        <v>27.759</v>
      </c>
      <c r="G5229">
        <v>30000280</v>
      </c>
      <c r="H5229">
        <v>0.5</v>
      </c>
      <c r="I5229">
        <v>2022</v>
      </c>
      <c r="J5229" t="s">
        <v>172</v>
      </c>
      <c r="K5229" t="s">
        <v>58</v>
      </c>
      <c r="L5229" s="127">
        <v>0.52013888888888882</v>
      </c>
      <c r="M5229" t="s">
        <v>28</v>
      </c>
      <c r="N5229" t="s">
        <v>49</v>
      </c>
      <c r="O5229" t="s">
        <v>30</v>
      </c>
      <c r="P5229" t="s">
        <v>31</v>
      </c>
      <c r="Q5229" t="s">
        <v>32</v>
      </c>
      <c r="R5229" t="s">
        <v>33</v>
      </c>
      <c r="S5229" t="s">
        <v>34</v>
      </c>
      <c r="T5229" t="s">
        <v>35</v>
      </c>
      <c r="U5229" s="1" t="s">
        <v>36</v>
      </c>
      <c r="V5229">
        <v>3</v>
      </c>
      <c r="W5229">
        <v>0</v>
      </c>
      <c r="X5229">
        <v>0</v>
      </c>
      <c r="Y5229">
        <v>0</v>
      </c>
      <c r="Z5229">
        <v>0</v>
      </c>
    </row>
    <row r="5230" spans="1:26" x14ac:dyDescent="0.25">
      <c r="A5230">
        <v>107137963</v>
      </c>
      <c r="B5230" t="s">
        <v>144</v>
      </c>
      <c r="C5230" t="s">
        <v>38</v>
      </c>
      <c r="D5230">
        <v>20000421</v>
      </c>
      <c r="E5230">
        <v>20000421</v>
      </c>
      <c r="F5230">
        <v>2.1869999999999998</v>
      </c>
      <c r="G5230">
        <v>40001711</v>
      </c>
      <c r="H5230">
        <v>0.1</v>
      </c>
      <c r="I5230">
        <v>2022</v>
      </c>
      <c r="J5230" t="s">
        <v>172</v>
      </c>
      <c r="K5230" t="s">
        <v>60</v>
      </c>
      <c r="L5230" s="127">
        <v>0.60347222222222219</v>
      </c>
      <c r="M5230" t="s">
        <v>28</v>
      </c>
      <c r="N5230" t="s">
        <v>29</v>
      </c>
      <c r="O5230" t="s">
        <v>30</v>
      </c>
      <c r="P5230" t="s">
        <v>68</v>
      </c>
      <c r="Q5230" t="s">
        <v>32</v>
      </c>
      <c r="R5230" t="s">
        <v>33</v>
      </c>
      <c r="S5230" t="s">
        <v>34</v>
      </c>
      <c r="T5230" t="s">
        <v>35</v>
      </c>
      <c r="U5230" s="1" t="s">
        <v>64</v>
      </c>
      <c r="V5230">
        <v>1</v>
      </c>
      <c r="W5230">
        <v>0</v>
      </c>
      <c r="X5230">
        <v>0</v>
      </c>
      <c r="Y5230">
        <v>1</v>
      </c>
      <c r="Z5230">
        <v>0</v>
      </c>
    </row>
    <row r="5231" spans="1:26" x14ac:dyDescent="0.25">
      <c r="A5231">
        <v>107138009</v>
      </c>
      <c r="B5231" t="s">
        <v>104</v>
      </c>
      <c r="C5231" t="s">
        <v>65</v>
      </c>
      <c r="D5231">
        <v>10000026</v>
      </c>
      <c r="E5231">
        <v>10000026</v>
      </c>
      <c r="F5231">
        <v>2.7909999999999999</v>
      </c>
      <c r="G5231">
        <v>20000025</v>
      </c>
      <c r="H5231">
        <v>0.5</v>
      </c>
      <c r="I5231">
        <v>2022</v>
      </c>
      <c r="J5231" t="s">
        <v>172</v>
      </c>
      <c r="K5231" t="s">
        <v>58</v>
      </c>
      <c r="L5231" s="127">
        <v>0.65833333333333333</v>
      </c>
      <c r="M5231" t="s">
        <v>28</v>
      </c>
      <c r="N5231" t="s">
        <v>49</v>
      </c>
      <c r="O5231" t="s">
        <v>30</v>
      </c>
      <c r="P5231" t="s">
        <v>31</v>
      </c>
      <c r="Q5231" t="s">
        <v>62</v>
      </c>
      <c r="R5231" t="s">
        <v>33</v>
      </c>
      <c r="S5231" t="s">
        <v>139</v>
      </c>
      <c r="T5231" t="s">
        <v>35</v>
      </c>
      <c r="U5231" s="1" t="s">
        <v>36</v>
      </c>
      <c r="V5231">
        <v>4</v>
      </c>
      <c r="W5231">
        <v>0</v>
      </c>
      <c r="X5231">
        <v>0</v>
      </c>
      <c r="Y5231">
        <v>0</v>
      </c>
      <c r="Z5231">
        <v>0</v>
      </c>
    </row>
    <row r="5232" spans="1:26" x14ac:dyDescent="0.25">
      <c r="A5232">
        <v>107138125</v>
      </c>
      <c r="B5232" t="s">
        <v>114</v>
      </c>
      <c r="C5232" t="s">
        <v>38</v>
      </c>
      <c r="D5232">
        <v>20000070</v>
      </c>
      <c r="E5232">
        <v>20000070</v>
      </c>
      <c r="F5232">
        <v>11.997999999999999</v>
      </c>
      <c r="G5232">
        <v>50029816</v>
      </c>
      <c r="H5232">
        <v>0.1</v>
      </c>
      <c r="I5232">
        <v>2022</v>
      </c>
      <c r="J5232" t="s">
        <v>172</v>
      </c>
      <c r="K5232" t="s">
        <v>39</v>
      </c>
      <c r="L5232" s="127">
        <v>0.36805555555555558</v>
      </c>
      <c r="M5232" t="s">
        <v>28</v>
      </c>
      <c r="N5232" t="s">
        <v>49</v>
      </c>
      <c r="O5232" t="s">
        <v>30</v>
      </c>
      <c r="P5232" t="s">
        <v>54</v>
      </c>
      <c r="Q5232" t="s">
        <v>41</v>
      </c>
      <c r="R5232" t="s">
        <v>33</v>
      </c>
      <c r="S5232" t="s">
        <v>42</v>
      </c>
      <c r="T5232" t="s">
        <v>35</v>
      </c>
      <c r="U5232" s="1" t="s">
        <v>43</v>
      </c>
      <c r="V5232">
        <v>2</v>
      </c>
      <c r="W5232">
        <v>0</v>
      </c>
      <c r="X5232">
        <v>0</v>
      </c>
      <c r="Y5232">
        <v>0</v>
      </c>
      <c r="Z5232">
        <v>1</v>
      </c>
    </row>
    <row r="5233" spans="1:26" x14ac:dyDescent="0.25">
      <c r="A5233">
        <v>107138126</v>
      </c>
      <c r="B5233" t="s">
        <v>114</v>
      </c>
      <c r="C5233" t="s">
        <v>38</v>
      </c>
      <c r="D5233">
        <v>22000070</v>
      </c>
      <c r="E5233">
        <v>20000070</v>
      </c>
      <c r="F5233">
        <v>12.098000000000001</v>
      </c>
      <c r="G5233">
        <v>50029816</v>
      </c>
      <c r="H5233">
        <v>0</v>
      </c>
      <c r="I5233">
        <v>2022</v>
      </c>
      <c r="J5233" t="s">
        <v>172</v>
      </c>
      <c r="K5233" t="s">
        <v>58</v>
      </c>
      <c r="L5233" s="127">
        <v>0.6645833333333333</v>
      </c>
      <c r="M5233" t="s">
        <v>28</v>
      </c>
      <c r="N5233" t="s">
        <v>49</v>
      </c>
      <c r="O5233" t="s">
        <v>30</v>
      </c>
      <c r="P5233" t="s">
        <v>31</v>
      </c>
      <c r="Q5233" t="s">
        <v>41</v>
      </c>
      <c r="R5233" t="s">
        <v>61</v>
      </c>
      <c r="S5233" t="s">
        <v>42</v>
      </c>
      <c r="T5233" t="s">
        <v>35</v>
      </c>
      <c r="U5233" s="1" t="s">
        <v>43</v>
      </c>
      <c r="V5233">
        <v>3</v>
      </c>
      <c r="W5233">
        <v>0</v>
      </c>
      <c r="X5233">
        <v>0</v>
      </c>
      <c r="Y5233">
        <v>0</v>
      </c>
      <c r="Z5233">
        <v>1</v>
      </c>
    </row>
    <row r="5234" spans="1:26" x14ac:dyDescent="0.25">
      <c r="A5234">
        <v>107138229</v>
      </c>
      <c r="B5234" t="s">
        <v>25</v>
      </c>
      <c r="C5234" t="s">
        <v>45</v>
      </c>
      <c r="D5234">
        <v>50014265</v>
      </c>
      <c r="E5234">
        <v>40001152</v>
      </c>
      <c r="F5234">
        <v>6.8490000000000002</v>
      </c>
      <c r="G5234">
        <v>50017140</v>
      </c>
      <c r="H5234">
        <v>9.5000000000000001E-2</v>
      </c>
      <c r="I5234">
        <v>2022</v>
      </c>
      <c r="J5234" t="s">
        <v>172</v>
      </c>
      <c r="K5234" t="s">
        <v>39</v>
      </c>
      <c r="L5234" s="127">
        <v>0.4993055555555555</v>
      </c>
      <c r="M5234" t="s">
        <v>28</v>
      </c>
      <c r="N5234" t="s">
        <v>49</v>
      </c>
      <c r="O5234" t="s">
        <v>30</v>
      </c>
      <c r="P5234" t="s">
        <v>68</v>
      </c>
      <c r="Q5234" t="s">
        <v>41</v>
      </c>
      <c r="R5234" t="s">
        <v>33</v>
      </c>
      <c r="S5234" t="s">
        <v>42</v>
      </c>
      <c r="T5234" t="s">
        <v>35</v>
      </c>
      <c r="U5234" s="1" t="s">
        <v>36</v>
      </c>
      <c r="V5234">
        <v>3</v>
      </c>
      <c r="W5234">
        <v>0</v>
      </c>
      <c r="X5234">
        <v>0</v>
      </c>
      <c r="Y5234">
        <v>0</v>
      </c>
      <c r="Z5234">
        <v>0</v>
      </c>
    </row>
    <row r="5235" spans="1:26" x14ac:dyDescent="0.25">
      <c r="A5235">
        <v>107138358</v>
      </c>
      <c r="B5235" t="s">
        <v>155</v>
      </c>
      <c r="C5235" t="s">
        <v>45</v>
      </c>
      <c r="D5235">
        <v>50029662</v>
      </c>
      <c r="E5235">
        <v>40001770</v>
      </c>
      <c r="F5235">
        <v>3.1190000000000002</v>
      </c>
      <c r="G5235">
        <v>50001594</v>
      </c>
      <c r="H5235">
        <v>0.152</v>
      </c>
      <c r="I5235">
        <v>2022</v>
      </c>
      <c r="J5235" t="s">
        <v>172</v>
      </c>
      <c r="K5235" t="s">
        <v>27</v>
      </c>
      <c r="L5235" s="127">
        <v>0.40625</v>
      </c>
      <c r="M5235" t="s">
        <v>92</v>
      </c>
      <c r="Q5235" t="s">
        <v>41</v>
      </c>
      <c r="R5235" t="s">
        <v>75</v>
      </c>
      <c r="S5235" t="s">
        <v>42</v>
      </c>
      <c r="T5235" t="s">
        <v>35</v>
      </c>
      <c r="U5235" s="1" t="s">
        <v>64</v>
      </c>
      <c r="V5235">
        <v>2</v>
      </c>
      <c r="W5235">
        <v>0</v>
      </c>
      <c r="X5235">
        <v>0</v>
      </c>
      <c r="Y5235">
        <v>1</v>
      </c>
      <c r="Z5235">
        <v>0</v>
      </c>
    </row>
    <row r="5236" spans="1:26" x14ac:dyDescent="0.25">
      <c r="A5236">
        <v>107138396</v>
      </c>
      <c r="B5236" t="s">
        <v>81</v>
      </c>
      <c r="C5236" t="s">
        <v>45</v>
      </c>
      <c r="D5236">
        <v>50025071</v>
      </c>
      <c r="E5236">
        <v>40003815</v>
      </c>
      <c r="F5236">
        <v>0.251</v>
      </c>
      <c r="G5236">
        <v>50013319</v>
      </c>
      <c r="H5236">
        <v>1.9E-2</v>
      </c>
      <c r="I5236">
        <v>2022</v>
      </c>
      <c r="J5236" t="s">
        <v>172</v>
      </c>
      <c r="K5236" t="s">
        <v>39</v>
      </c>
      <c r="L5236" s="127">
        <v>0.64652777777777781</v>
      </c>
      <c r="M5236" t="s">
        <v>77</v>
      </c>
      <c r="N5236" t="s">
        <v>49</v>
      </c>
      <c r="O5236" t="s">
        <v>30</v>
      </c>
      <c r="P5236" t="s">
        <v>68</v>
      </c>
      <c r="Q5236" t="s">
        <v>41</v>
      </c>
      <c r="R5236" t="s">
        <v>33</v>
      </c>
      <c r="S5236" t="s">
        <v>42</v>
      </c>
      <c r="T5236" t="s">
        <v>35</v>
      </c>
      <c r="U5236" s="1" t="s">
        <v>36</v>
      </c>
      <c r="V5236">
        <v>2</v>
      </c>
      <c r="W5236">
        <v>0</v>
      </c>
      <c r="X5236">
        <v>0</v>
      </c>
      <c r="Y5236">
        <v>0</v>
      </c>
      <c r="Z5236">
        <v>0</v>
      </c>
    </row>
    <row r="5237" spans="1:26" x14ac:dyDescent="0.25">
      <c r="A5237">
        <v>107138407</v>
      </c>
      <c r="B5237" t="s">
        <v>81</v>
      </c>
      <c r="C5237" t="s">
        <v>45</v>
      </c>
      <c r="D5237">
        <v>50014855</v>
      </c>
      <c r="E5237">
        <v>50014855</v>
      </c>
      <c r="F5237">
        <v>7.0410000000000004</v>
      </c>
      <c r="G5237">
        <v>50032104</v>
      </c>
      <c r="H5237">
        <v>0</v>
      </c>
      <c r="I5237">
        <v>2022</v>
      </c>
      <c r="J5237" t="s">
        <v>172</v>
      </c>
      <c r="K5237" t="s">
        <v>27</v>
      </c>
      <c r="L5237" s="127">
        <v>0.78125</v>
      </c>
      <c r="M5237" t="s">
        <v>40</v>
      </c>
      <c r="N5237" t="s">
        <v>29</v>
      </c>
      <c r="O5237" t="s">
        <v>30</v>
      </c>
      <c r="P5237" t="s">
        <v>54</v>
      </c>
      <c r="Q5237" t="s">
        <v>41</v>
      </c>
      <c r="R5237" t="s">
        <v>33</v>
      </c>
      <c r="S5237" t="s">
        <v>42</v>
      </c>
      <c r="T5237" t="s">
        <v>35</v>
      </c>
      <c r="U5237" s="1" t="s">
        <v>36</v>
      </c>
      <c r="V5237">
        <v>2</v>
      </c>
      <c r="W5237">
        <v>0</v>
      </c>
      <c r="X5237">
        <v>0</v>
      </c>
      <c r="Y5237">
        <v>0</v>
      </c>
      <c r="Z5237">
        <v>0</v>
      </c>
    </row>
    <row r="5238" spans="1:26" x14ac:dyDescent="0.25">
      <c r="A5238">
        <v>107138414</v>
      </c>
      <c r="B5238" t="s">
        <v>81</v>
      </c>
      <c r="C5238" t="s">
        <v>45</v>
      </c>
      <c r="D5238">
        <v>50031836</v>
      </c>
      <c r="E5238">
        <v>50031836</v>
      </c>
      <c r="F5238">
        <v>999.99900000000002</v>
      </c>
      <c r="G5238">
        <v>50014855</v>
      </c>
      <c r="H5238">
        <v>0</v>
      </c>
      <c r="I5238">
        <v>2022</v>
      </c>
      <c r="J5238" t="s">
        <v>172</v>
      </c>
      <c r="K5238" t="s">
        <v>39</v>
      </c>
      <c r="L5238" s="127">
        <v>0.7402777777777777</v>
      </c>
      <c r="M5238" t="s">
        <v>28</v>
      </c>
      <c r="N5238" t="s">
        <v>29</v>
      </c>
      <c r="O5238" t="s">
        <v>30</v>
      </c>
      <c r="P5238" t="s">
        <v>54</v>
      </c>
      <c r="Q5238" t="s">
        <v>41</v>
      </c>
      <c r="R5238" t="s">
        <v>33</v>
      </c>
      <c r="S5238" t="s">
        <v>42</v>
      </c>
      <c r="T5238" t="s">
        <v>35</v>
      </c>
      <c r="U5238" s="1" t="s">
        <v>43</v>
      </c>
      <c r="V5238">
        <v>2</v>
      </c>
      <c r="W5238">
        <v>0</v>
      </c>
      <c r="X5238">
        <v>0</v>
      </c>
      <c r="Y5238">
        <v>0</v>
      </c>
      <c r="Z5238">
        <v>1</v>
      </c>
    </row>
    <row r="5239" spans="1:26" x14ac:dyDescent="0.25">
      <c r="A5239">
        <v>107138415</v>
      </c>
      <c r="B5239" t="s">
        <v>81</v>
      </c>
      <c r="C5239" t="s">
        <v>45</v>
      </c>
      <c r="D5239">
        <v>50011776</v>
      </c>
      <c r="E5239">
        <v>40002136</v>
      </c>
      <c r="F5239">
        <v>0.68899999999999995</v>
      </c>
      <c r="G5239">
        <v>20000021</v>
      </c>
      <c r="H5239">
        <v>8.9999999999999993E-3</v>
      </c>
      <c r="I5239">
        <v>2022</v>
      </c>
      <c r="J5239" t="s">
        <v>167</v>
      </c>
      <c r="K5239" t="s">
        <v>53</v>
      </c>
      <c r="L5239" s="127">
        <v>0.6430555555555556</v>
      </c>
      <c r="M5239" t="s">
        <v>28</v>
      </c>
      <c r="N5239" t="s">
        <v>49</v>
      </c>
      <c r="O5239" t="s">
        <v>30</v>
      </c>
      <c r="P5239" t="s">
        <v>54</v>
      </c>
      <c r="Q5239" t="s">
        <v>41</v>
      </c>
      <c r="R5239" t="s">
        <v>61</v>
      </c>
      <c r="S5239" t="s">
        <v>42</v>
      </c>
      <c r="T5239" t="s">
        <v>35</v>
      </c>
      <c r="U5239" s="1" t="s">
        <v>36</v>
      </c>
      <c r="V5239">
        <v>4</v>
      </c>
      <c r="W5239">
        <v>0</v>
      </c>
      <c r="X5239">
        <v>0</v>
      </c>
      <c r="Y5239">
        <v>0</v>
      </c>
      <c r="Z5239">
        <v>0</v>
      </c>
    </row>
    <row r="5240" spans="1:26" x14ac:dyDescent="0.25">
      <c r="A5240">
        <v>107138473</v>
      </c>
      <c r="B5240" t="s">
        <v>44</v>
      </c>
      <c r="C5240" t="s">
        <v>122</v>
      </c>
      <c r="D5240">
        <v>40001999</v>
      </c>
      <c r="E5240">
        <v>40001999</v>
      </c>
      <c r="F5240">
        <v>0.64300000000000002</v>
      </c>
      <c r="G5240">
        <v>10000040</v>
      </c>
      <c r="H5240">
        <v>0</v>
      </c>
      <c r="I5240">
        <v>2022</v>
      </c>
      <c r="J5240" t="s">
        <v>170</v>
      </c>
      <c r="K5240" t="s">
        <v>48</v>
      </c>
      <c r="L5240" s="127">
        <v>9.7916666666666666E-2</v>
      </c>
      <c r="M5240" t="s">
        <v>28</v>
      </c>
      <c r="N5240" t="s">
        <v>49</v>
      </c>
      <c r="O5240" t="s">
        <v>30</v>
      </c>
      <c r="P5240" t="s">
        <v>54</v>
      </c>
      <c r="Q5240" t="s">
        <v>41</v>
      </c>
      <c r="R5240" t="s">
        <v>61</v>
      </c>
      <c r="S5240" t="s">
        <v>42</v>
      </c>
      <c r="T5240" t="s">
        <v>47</v>
      </c>
      <c r="U5240" s="1" t="s">
        <v>36</v>
      </c>
      <c r="V5240">
        <v>1</v>
      </c>
      <c r="W5240">
        <v>0</v>
      </c>
      <c r="X5240">
        <v>0</v>
      </c>
      <c r="Y5240">
        <v>0</v>
      </c>
      <c r="Z5240">
        <v>0</v>
      </c>
    </row>
    <row r="5241" spans="1:26" x14ac:dyDescent="0.25">
      <c r="A5241">
        <v>107138559</v>
      </c>
      <c r="B5241" t="s">
        <v>86</v>
      </c>
      <c r="C5241" t="s">
        <v>45</v>
      </c>
      <c r="D5241">
        <v>50021267</v>
      </c>
      <c r="E5241">
        <v>30000063</v>
      </c>
      <c r="F5241">
        <v>1.0089999999999999</v>
      </c>
      <c r="G5241">
        <v>50009980</v>
      </c>
      <c r="H5241">
        <v>1.9E-2</v>
      </c>
      <c r="I5241">
        <v>2022</v>
      </c>
      <c r="J5241" t="s">
        <v>170</v>
      </c>
      <c r="K5241" t="s">
        <v>48</v>
      </c>
      <c r="L5241" s="127">
        <v>0.4597222222222222</v>
      </c>
      <c r="M5241" t="s">
        <v>40</v>
      </c>
      <c r="N5241" t="s">
        <v>49</v>
      </c>
      <c r="O5241" t="s">
        <v>30</v>
      </c>
      <c r="P5241" t="s">
        <v>68</v>
      </c>
      <c r="Q5241" t="s">
        <v>41</v>
      </c>
      <c r="R5241" t="s">
        <v>33</v>
      </c>
      <c r="S5241" t="s">
        <v>42</v>
      </c>
      <c r="T5241" t="s">
        <v>35</v>
      </c>
      <c r="U5241" s="1" t="s">
        <v>36</v>
      </c>
      <c r="V5241">
        <v>3</v>
      </c>
      <c r="W5241">
        <v>0</v>
      </c>
      <c r="X5241">
        <v>0</v>
      </c>
      <c r="Y5241">
        <v>0</v>
      </c>
      <c r="Z5241">
        <v>0</v>
      </c>
    </row>
    <row r="5242" spans="1:26" x14ac:dyDescent="0.25">
      <c r="A5242">
        <v>107138610</v>
      </c>
      <c r="B5242" t="s">
        <v>248</v>
      </c>
      <c r="C5242" t="s">
        <v>38</v>
      </c>
      <c r="D5242">
        <v>20000064</v>
      </c>
      <c r="E5242">
        <v>20000019</v>
      </c>
      <c r="F5242">
        <v>8.58</v>
      </c>
      <c r="G5242">
        <v>50029295</v>
      </c>
      <c r="H5242">
        <v>0</v>
      </c>
      <c r="I5242">
        <v>2022</v>
      </c>
      <c r="J5242" t="s">
        <v>170</v>
      </c>
      <c r="K5242" t="s">
        <v>48</v>
      </c>
      <c r="L5242" s="127">
        <v>0.80694444444444446</v>
      </c>
      <c r="M5242" t="s">
        <v>28</v>
      </c>
      <c r="N5242" t="s">
        <v>29</v>
      </c>
      <c r="O5242" t="s">
        <v>30</v>
      </c>
      <c r="P5242" t="s">
        <v>54</v>
      </c>
      <c r="Q5242" t="s">
        <v>41</v>
      </c>
      <c r="R5242" t="s">
        <v>33</v>
      </c>
      <c r="S5242" t="s">
        <v>42</v>
      </c>
      <c r="T5242" t="s">
        <v>57</v>
      </c>
      <c r="U5242" s="1" t="s">
        <v>36</v>
      </c>
      <c r="V5242">
        <v>2</v>
      </c>
      <c r="W5242">
        <v>0</v>
      </c>
      <c r="X5242">
        <v>0</v>
      </c>
      <c r="Y5242">
        <v>0</v>
      </c>
      <c r="Z5242">
        <v>0</v>
      </c>
    </row>
    <row r="5243" spans="1:26" x14ac:dyDescent="0.25">
      <c r="A5243">
        <v>107138755</v>
      </c>
      <c r="B5243" t="s">
        <v>25</v>
      </c>
      <c r="C5243" t="s">
        <v>65</v>
      </c>
      <c r="D5243">
        <v>10000440</v>
      </c>
      <c r="E5243">
        <v>10000440</v>
      </c>
      <c r="F5243">
        <v>3.8149999999999999</v>
      </c>
      <c r="G5243">
        <v>50031853</v>
      </c>
      <c r="H5243">
        <v>2E-3</v>
      </c>
      <c r="I5243">
        <v>2022</v>
      </c>
      <c r="J5243" t="s">
        <v>172</v>
      </c>
      <c r="K5243" t="s">
        <v>55</v>
      </c>
      <c r="L5243" s="127">
        <v>0.90277777777777779</v>
      </c>
      <c r="M5243" t="s">
        <v>28</v>
      </c>
      <c r="N5243" t="s">
        <v>49</v>
      </c>
      <c r="O5243" t="s">
        <v>30</v>
      </c>
      <c r="P5243" t="s">
        <v>54</v>
      </c>
      <c r="Q5243" t="s">
        <v>41</v>
      </c>
      <c r="R5243" t="s">
        <v>33</v>
      </c>
      <c r="S5243" t="s">
        <v>42</v>
      </c>
      <c r="T5243" t="s">
        <v>57</v>
      </c>
      <c r="U5243" s="1" t="s">
        <v>36</v>
      </c>
      <c r="V5243">
        <v>3</v>
      </c>
      <c r="W5243">
        <v>0</v>
      </c>
      <c r="X5243">
        <v>0</v>
      </c>
      <c r="Y5243">
        <v>0</v>
      </c>
      <c r="Z5243">
        <v>0</v>
      </c>
    </row>
    <row r="5244" spans="1:26" x14ac:dyDescent="0.25">
      <c r="A5244">
        <v>107138760</v>
      </c>
      <c r="B5244" t="s">
        <v>25</v>
      </c>
      <c r="C5244" t="s">
        <v>65</v>
      </c>
      <c r="D5244">
        <v>10000440</v>
      </c>
      <c r="E5244">
        <v>10000440</v>
      </c>
      <c r="F5244">
        <v>2.2679999999999998</v>
      </c>
      <c r="G5244">
        <v>50015732</v>
      </c>
      <c r="H5244">
        <v>1.5</v>
      </c>
      <c r="I5244">
        <v>2022</v>
      </c>
      <c r="J5244" t="s">
        <v>172</v>
      </c>
      <c r="K5244" t="s">
        <v>60</v>
      </c>
      <c r="L5244" s="127">
        <v>0.83888888888888891</v>
      </c>
      <c r="M5244" t="s">
        <v>28</v>
      </c>
      <c r="N5244" t="s">
        <v>49</v>
      </c>
      <c r="O5244" t="s">
        <v>30</v>
      </c>
      <c r="P5244" t="s">
        <v>31</v>
      </c>
      <c r="Q5244" t="s">
        <v>41</v>
      </c>
      <c r="R5244" t="s">
        <v>33</v>
      </c>
      <c r="S5244" t="s">
        <v>42</v>
      </c>
      <c r="T5244" t="s">
        <v>57</v>
      </c>
      <c r="U5244" s="1" t="s">
        <v>43</v>
      </c>
      <c r="V5244">
        <v>1</v>
      </c>
      <c r="W5244">
        <v>0</v>
      </c>
      <c r="X5244">
        <v>0</v>
      </c>
      <c r="Y5244">
        <v>0</v>
      </c>
      <c r="Z5244">
        <v>1</v>
      </c>
    </row>
    <row r="5245" spans="1:26" x14ac:dyDescent="0.25">
      <c r="A5245">
        <v>107138764</v>
      </c>
      <c r="B5245" t="s">
        <v>25</v>
      </c>
      <c r="C5245" t="s">
        <v>65</v>
      </c>
      <c r="D5245">
        <v>10000440</v>
      </c>
      <c r="E5245">
        <v>10000440</v>
      </c>
      <c r="F5245">
        <v>3.3260000000000001</v>
      </c>
      <c r="G5245">
        <v>50014055</v>
      </c>
      <c r="H5245">
        <v>9.5000000000000001E-2</v>
      </c>
      <c r="I5245">
        <v>2022</v>
      </c>
      <c r="J5245" t="s">
        <v>172</v>
      </c>
      <c r="K5245" t="s">
        <v>53</v>
      </c>
      <c r="L5245" s="127">
        <v>0.16805555555555554</v>
      </c>
      <c r="M5245" t="s">
        <v>28</v>
      </c>
      <c r="N5245" t="s">
        <v>49</v>
      </c>
      <c r="O5245" t="s">
        <v>30</v>
      </c>
      <c r="P5245" t="s">
        <v>31</v>
      </c>
      <c r="Q5245" t="s">
        <v>41</v>
      </c>
      <c r="R5245" t="s">
        <v>33</v>
      </c>
      <c r="S5245" t="s">
        <v>42</v>
      </c>
      <c r="T5245" t="s">
        <v>57</v>
      </c>
      <c r="U5245" s="1" t="s">
        <v>36</v>
      </c>
      <c r="V5245">
        <v>1</v>
      </c>
      <c r="W5245">
        <v>0</v>
      </c>
      <c r="X5245">
        <v>0</v>
      </c>
      <c r="Y5245">
        <v>0</v>
      </c>
      <c r="Z5245">
        <v>0</v>
      </c>
    </row>
    <row r="5246" spans="1:26" x14ac:dyDescent="0.25">
      <c r="A5246">
        <v>107138813</v>
      </c>
      <c r="B5246" t="s">
        <v>94</v>
      </c>
      <c r="C5246" t="s">
        <v>122</v>
      </c>
      <c r="D5246">
        <v>40002010</v>
      </c>
      <c r="E5246">
        <v>40002010</v>
      </c>
      <c r="F5246">
        <v>2.6429999999999998</v>
      </c>
      <c r="G5246">
        <v>40002025</v>
      </c>
      <c r="H5246">
        <v>0</v>
      </c>
      <c r="I5246">
        <v>2022</v>
      </c>
      <c r="J5246" t="s">
        <v>172</v>
      </c>
      <c r="K5246" t="s">
        <v>27</v>
      </c>
      <c r="L5246" s="127">
        <v>0.52916666666666667</v>
      </c>
      <c r="M5246" t="s">
        <v>28</v>
      </c>
      <c r="N5246" t="s">
        <v>49</v>
      </c>
      <c r="O5246" t="s">
        <v>30</v>
      </c>
      <c r="P5246" t="s">
        <v>31</v>
      </c>
      <c r="Q5246" t="s">
        <v>41</v>
      </c>
      <c r="R5246" t="s">
        <v>50</v>
      </c>
      <c r="S5246" t="s">
        <v>42</v>
      </c>
      <c r="T5246" t="s">
        <v>35</v>
      </c>
      <c r="U5246" s="1" t="s">
        <v>36</v>
      </c>
      <c r="V5246">
        <v>1</v>
      </c>
      <c r="W5246">
        <v>0</v>
      </c>
      <c r="X5246">
        <v>0</v>
      </c>
      <c r="Y5246">
        <v>0</v>
      </c>
      <c r="Z5246">
        <v>0</v>
      </c>
    </row>
    <row r="5247" spans="1:26" x14ac:dyDescent="0.25">
      <c r="A5247">
        <v>107138819</v>
      </c>
      <c r="B5247" t="s">
        <v>148</v>
      </c>
      <c r="C5247" t="s">
        <v>65</v>
      </c>
      <c r="D5247">
        <v>10000040</v>
      </c>
      <c r="E5247">
        <v>10000040</v>
      </c>
      <c r="F5247">
        <v>18.100000000000001</v>
      </c>
      <c r="G5247">
        <v>200180</v>
      </c>
      <c r="H5247">
        <v>0.1</v>
      </c>
      <c r="I5247">
        <v>2022</v>
      </c>
      <c r="J5247" t="s">
        <v>172</v>
      </c>
      <c r="K5247" t="s">
        <v>39</v>
      </c>
      <c r="L5247" s="127">
        <v>0.3833333333333333</v>
      </c>
      <c r="M5247" t="s">
        <v>28</v>
      </c>
      <c r="N5247" t="s">
        <v>49</v>
      </c>
      <c r="O5247" t="s">
        <v>30</v>
      </c>
      <c r="P5247" t="s">
        <v>68</v>
      </c>
      <c r="Q5247" t="s">
        <v>41</v>
      </c>
      <c r="R5247" t="s">
        <v>33</v>
      </c>
      <c r="S5247" t="s">
        <v>42</v>
      </c>
      <c r="T5247" t="s">
        <v>35</v>
      </c>
      <c r="U5247" s="1" t="s">
        <v>36</v>
      </c>
      <c r="V5247">
        <v>2</v>
      </c>
      <c r="W5247">
        <v>0</v>
      </c>
      <c r="X5247">
        <v>0</v>
      </c>
      <c r="Y5247">
        <v>0</v>
      </c>
      <c r="Z5247">
        <v>0</v>
      </c>
    </row>
    <row r="5248" spans="1:26" x14ac:dyDescent="0.25">
      <c r="A5248">
        <v>107138851</v>
      </c>
      <c r="B5248" t="s">
        <v>25</v>
      </c>
      <c r="C5248" t="s">
        <v>65</v>
      </c>
      <c r="D5248">
        <v>10000040</v>
      </c>
      <c r="E5248">
        <v>10000040</v>
      </c>
      <c r="F5248">
        <v>22.204999999999998</v>
      </c>
      <c r="G5248">
        <v>40001004</v>
      </c>
      <c r="H5248">
        <v>0.1</v>
      </c>
      <c r="I5248">
        <v>2022</v>
      </c>
      <c r="J5248" t="s">
        <v>172</v>
      </c>
      <c r="K5248" t="s">
        <v>27</v>
      </c>
      <c r="L5248" s="127">
        <v>0.94374999999999998</v>
      </c>
      <c r="M5248" t="s">
        <v>28</v>
      </c>
      <c r="N5248" t="s">
        <v>29</v>
      </c>
      <c r="O5248" t="s">
        <v>30</v>
      </c>
      <c r="P5248" t="s">
        <v>31</v>
      </c>
      <c r="Q5248" t="s">
        <v>41</v>
      </c>
      <c r="R5248" t="s">
        <v>33</v>
      </c>
      <c r="S5248" t="s">
        <v>42</v>
      </c>
      <c r="T5248" t="s">
        <v>57</v>
      </c>
      <c r="U5248" s="1" t="s">
        <v>64</v>
      </c>
      <c r="V5248">
        <v>1</v>
      </c>
      <c r="W5248">
        <v>0</v>
      </c>
      <c r="X5248">
        <v>0</v>
      </c>
      <c r="Y5248">
        <v>1</v>
      </c>
      <c r="Z5248">
        <v>0</v>
      </c>
    </row>
    <row r="5249" spans="1:26" x14ac:dyDescent="0.25">
      <c r="A5249">
        <v>107138870</v>
      </c>
      <c r="B5249" t="s">
        <v>25</v>
      </c>
      <c r="C5249" t="s">
        <v>65</v>
      </c>
      <c r="D5249">
        <v>10000040</v>
      </c>
      <c r="E5249">
        <v>10000040</v>
      </c>
      <c r="F5249">
        <v>0.9</v>
      </c>
      <c r="G5249">
        <v>40003015</v>
      </c>
      <c r="H5249">
        <v>0.1</v>
      </c>
      <c r="I5249">
        <v>2022</v>
      </c>
      <c r="J5249" t="s">
        <v>172</v>
      </c>
      <c r="K5249" t="s">
        <v>39</v>
      </c>
      <c r="L5249" s="127">
        <v>0.48055555555555557</v>
      </c>
      <c r="M5249" t="s">
        <v>28</v>
      </c>
      <c r="N5249" t="s">
        <v>49</v>
      </c>
      <c r="O5249" t="s">
        <v>30</v>
      </c>
      <c r="P5249" t="s">
        <v>31</v>
      </c>
      <c r="Q5249" t="s">
        <v>41</v>
      </c>
      <c r="R5249" t="s">
        <v>33</v>
      </c>
      <c r="S5249" t="s">
        <v>42</v>
      </c>
      <c r="T5249" t="s">
        <v>35</v>
      </c>
      <c r="U5249" s="1" t="s">
        <v>36</v>
      </c>
      <c r="V5249">
        <v>1</v>
      </c>
      <c r="W5249">
        <v>0</v>
      </c>
      <c r="X5249">
        <v>0</v>
      </c>
      <c r="Y5249">
        <v>0</v>
      </c>
      <c r="Z5249">
        <v>0</v>
      </c>
    </row>
    <row r="5250" spans="1:26" x14ac:dyDescent="0.25">
      <c r="A5250">
        <v>107138893</v>
      </c>
      <c r="B5250" t="s">
        <v>87</v>
      </c>
      <c r="C5250" t="s">
        <v>65</v>
      </c>
      <c r="D5250">
        <v>10000040</v>
      </c>
      <c r="E5250">
        <v>10000040</v>
      </c>
      <c r="F5250">
        <v>19.004999999999999</v>
      </c>
      <c r="G5250">
        <v>20000015</v>
      </c>
      <c r="H5250">
        <v>0.2</v>
      </c>
      <c r="I5250">
        <v>2022</v>
      </c>
      <c r="J5250" t="s">
        <v>172</v>
      </c>
      <c r="K5250" t="s">
        <v>60</v>
      </c>
      <c r="L5250" s="127">
        <v>0.92152777777777783</v>
      </c>
      <c r="M5250" t="s">
        <v>28</v>
      </c>
      <c r="N5250" t="s">
        <v>49</v>
      </c>
      <c r="O5250" t="s">
        <v>30</v>
      </c>
      <c r="P5250" t="s">
        <v>54</v>
      </c>
      <c r="Q5250" t="s">
        <v>41</v>
      </c>
      <c r="R5250" t="s">
        <v>33</v>
      </c>
      <c r="S5250" t="s">
        <v>42</v>
      </c>
      <c r="T5250" t="s">
        <v>57</v>
      </c>
      <c r="U5250" s="1" t="s">
        <v>36</v>
      </c>
      <c r="V5250">
        <v>1</v>
      </c>
      <c r="W5250">
        <v>0</v>
      </c>
      <c r="X5250">
        <v>0</v>
      </c>
      <c r="Y5250">
        <v>0</v>
      </c>
      <c r="Z5250">
        <v>0</v>
      </c>
    </row>
    <row r="5251" spans="1:26" x14ac:dyDescent="0.25">
      <c r="A5251">
        <v>107139045</v>
      </c>
      <c r="B5251" t="s">
        <v>86</v>
      </c>
      <c r="C5251" t="s">
        <v>65</v>
      </c>
      <c r="D5251">
        <v>10000026</v>
      </c>
      <c r="E5251">
        <v>10000026</v>
      </c>
      <c r="F5251">
        <v>23.757999999999999</v>
      </c>
      <c r="G5251">
        <v>200355</v>
      </c>
      <c r="H5251">
        <v>0.5</v>
      </c>
      <c r="I5251">
        <v>2022</v>
      </c>
      <c r="J5251" t="s">
        <v>172</v>
      </c>
      <c r="K5251" t="s">
        <v>27</v>
      </c>
      <c r="L5251" s="127">
        <v>0.77708333333333324</v>
      </c>
      <c r="M5251" t="s">
        <v>28</v>
      </c>
      <c r="N5251" t="s">
        <v>29</v>
      </c>
      <c r="O5251" t="s">
        <v>30</v>
      </c>
      <c r="P5251" t="s">
        <v>31</v>
      </c>
      <c r="Q5251" t="s">
        <v>41</v>
      </c>
      <c r="R5251" t="s">
        <v>33</v>
      </c>
      <c r="S5251" t="s">
        <v>42</v>
      </c>
      <c r="T5251" t="s">
        <v>57</v>
      </c>
      <c r="U5251" s="1" t="s">
        <v>36</v>
      </c>
      <c r="V5251">
        <v>1</v>
      </c>
      <c r="W5251">
        <v>0</v>
      </c>
      <c r="X5251">
        <v>0</v>
      </c>
      <c r="Y5251">
        <v>0</v>
      </c>
      <c r="Z5251">
        <v>0</v>
      </c>
    </row>
    <row r="5252" spans="1:26" x14ac:dyDescent="0.25">
      <c r="A5252">
        <v>107139092</v>
      </c>
      <c r="B5252" t="s">
        <v>25</v>
      </c>
      <c r="C5252" t="s">
        <v>65</v>
      </c>
      <c r="D5252">
        <v>10000040</v>
      </c>
      <c r="E5252">
        <v>10000040</v>
      </c>
      <c r="F5252">
        <v>999.99900000000002</v>
      </c>
      <c r="G5252">
        <v>10000440</v>
      </c>
      <c r="H5252">
        <v>0.1</v>
      </c>
      <c r="I5252">
        <v>2022</v>
      </c>
      <c r="J5252" t="s">
        <v>172</v>
      </c>
      <c r="K5252" t="s">
        <v>39</v>
      </c>
      <c r="L5252" s="127">
        <v>0.36736111111111108</v>
      </c>
      <c r="M5252" t="s">
        <v>28</v>
      </c>
      <c r="N5252" t="s">
        <v>49</v>
      </c>
      <c r="O5252" t="s">
        <v>30</v>
      </c>
      <c r="P5252" t="s">
        <v>54</v>
      </c>
      <c r="Q5252" t="s">
        <v>41</v>
      </c>
      <c r="R5252" t="s">
        <v>33</v>
      </c>
      <c r="S5252" t="s">
        <v>42</v>
      </c>
      <c r="T5252" t="s">
        <v>35</v>
      </c>
      <c r="U5252" s="1" t="s">
        <v>36</v>
      </c>
      <c r="V5252">
        <v>2</v>
      </c>
      <c r="W5252">
        <v>0</v>
      </c>
      <c r="X5252">
        <v>0</v>
      </c>
      <c r="Y5252">
        <v>0</v>
      </c>
      <c r="Z5252">
        <v>0</v>
      </c>
    </row>
    <row r="5253" spans="1:26" x14ac:dyDescent="0.25">
      <c r="A5253">
        <v>107139120</v>
      </c>
      <c r="B5253" t="s">
        <v>96</v>
      </c>
      <c r="C5253" t="s">
        <v>38</v>
      </c>
      <c r="D5253">
        <v>20000052</v>
      </c>
      <c r="E5253">
        <v>20000052</v>
      </c>
      <c r="F5253">
        <v>19.927</v>
      </c>
      <c r="G5253">
        <v>40001634</v>
      </c>
      <c r="H5253">
        <v>0.5</v>
      </c>
      <c r="I5253">
        <v>2022</v>
      </c>
      <c r="J5253" t="s">
        <v>170</v>
      </c>
      <c r="K5253" t="s">
        <v>53</v>
      </c>
      <c r="L5253" s="127">
        <v>0.58124999999999993</v>
      </c>
      <c r="M5253" t="s">
        <v>40</v>
      </c>
      <c r="N5253" t="s">
        <v>49</v>
      </c>
      <c r="O5253" t="s">
        <v>30</v>
      </c>
      <c r="P5253" t="s">
        <v>68</v>
      </c>
      <c r="Q5253" t="s">
        <v>41</v>
      </c>
      <c r="R5253" t="s">
        <v>33</v>
      </c>
      <c r="S5253" t="s">
        <v>42</v>
      </c>
      <c r="T5253" t="s">
        <v>35</v>
      </c>
      <c r="U5253" s="1" t="s">
        <v>105</v>
      </c>
      <c r="V5253">
        <v>3</v>
      </c>
      <c r="W5253">
        <v>1</v>
      </c>
      <c r="X5253">
        <v>0</v>
      </c>
      <c r="Y5253">
        <v>2</v>
      </c>
      <c r="Z5253">
        <v>0</v>
      </c>
    </row>
    <row r="5254" spans="1:26" x14ac:dyDescent="0.25">
      <c r="A5254">
        <v>107139204</v>
      </c>
      <c r="B5254" t="s">
        <v>25</v>
      </c>
      <c r="C5254" t="s">
        <v>65</v>
      </c>
      <c r="D5254">
        <v>10000040</v>
      </c>
      <c r="E5254">
        <v>10000040</v>
      </c>
      <c r="F5254">
        <v>3.194</v>
      </c>
      <c r="G5254">
        <v>40001002</v>
      </c>
      <c r="H5254">
        <v>1</v>
      </c>
      <c r="I5254">
        <v>2022</v>
      </c>
      <c r="J5254" t="s">
        <v>172</v>
      </c>
      <c r="K5254" t="s">
        <v>27</v>
      </c>
      <c r="L5254" s="127">
        <v>0.73958333333333337</v>
      </c>
      <c r="M5254" t="s">
        <v>28</v>
      </c>
      <c r="N5254" t="s">
        <v>29</v>
      </c>
      <c r="O5254" t="s">
        <v>30</v>
      </c>
      <c r="P5254" t="s">
        <v>54</v>
      </c>
      <c r="Q5254" t="s">
        <v>41</v>
      </c>
      <c r="R5254" t="s">
        <v>33</v>
      </c>
      <c r="S5254" t="s">
        <v>42</v>
      </c>
      <c r="T5254" t="s">
        <v>52</v>
      </c>
      <c r="U5254" s="1" t="s">
        <v>43</v>
      </c>
      <c r="V5254">
        <v>3</v>
      </c>
      <c r="W5254">
        <v>0</v>
      </c>
      <c r="X5254">
        <v>0</v>
      </c>
      <c r="Y5254">
        <v>0</v>
      </c>
      <c r="Z5254">
        <v>1</v>
      </c>
    </row>
    <row r="5255" spans="1:26" x14ac:dyDescent="0.25">
      <c r="A5255">
        <v>107139340</v>
      </c>
      <c r="B5255" t="s">
        <v>136</v>
      </c>
      <c r="C5255" t="s">
        <v>45</v>
      </c>
      <c r="D5255">
        <v>50013978</v>
      </c>
      <c r="E5255">
        <v>40001216</v>
      </c>
      <c r="F5255">
        <v>0.48899999999999999</v>
      </c>
      <c r="G5255">
        <v>50004871</v>
      </c>
      <c r="H5255">
        <v>8.9999999999999993E-3</v>
      </c>
      <c r="I5255">
        <v>2022</v>
      </c>
      <c r="J5255" t="s">
        <v>170</v>
      </c>
      <c r="K5255" t="s">
        <v>53</v>
      </c>
      <c r="L5255" s="127">
        <v>0.59513888888888888</v>
      </c>
      <c r="M5255" t="s">
        <v>28</v>
      </c>
      <c r="N5255" t="s">
        <v>49</v>
      </c>
      <c r="O5255" t="s">
        <v>30</v>
      </c>
      <c r="P5255" t="s">
        <v>54</v>
      </c>
      <c r="Q5255" t="s">
        <v>41</v>
      </c>
      <c r="S5255" t="s">
        <v>42</v>
      </c>
      <c r="T5255" t="s">
        <v>35</v>
      </c>
      <c r="U5255" s="1" t="s">
        <v>64</v>
      </c>
      <c r="V5255">
        <v>3</v>
      </c>
      <c r="W5255">
        <v>0</v>
      </c>
      <c r="X5255">
        <v>0</v>
      </c>
      <c r="Y5255">
        <v>1</v>
      </c>
      <c r="Z5255">
        <v>0</v>
      </c>
    </row>
    <row r="5256" spans="1:26" x14ac:dyDescent="0.25">
      <c r="A5256">
        <v>107139431</v>
      </c>
      <c r="B5256" t="s">
        <v>97</v>
      </c>
      <c r="C5256" t="s">
        <v>45</v>
      </c>
      <c r="D5256">
        <v>50032470</v>
      </c>
      <c r="E5256">
        <v>20000070</v>
      </c>
      <c r="F5256">
        <v>17.041</v>
      </c>
      <c r="G5256">
        <v>50014180</v>
      </c>
      <c r="H5256">
        <v>0.22</v>
      </c>
      <c r="I5256">
        <v>2022</v>
      </c>
      <c r="J5256" t="s">
        <v>172</v>
      </c>
      <c r="K5256" t="s">
        <v>53</v>
      </c>
      <c r="L5256" s="127">
        <v>0.58888888888888891</v>
      </c>
      <c r="M5256" t="s">
        <v>77</v>
      </c>
      <c r="N5256" t="s">
        <v>49</v>
      </c>
      <c r="O5256" t="s">
        <v>30</v>
      </c>
      <c r="P5256" t="s">
        <v>68</v>
      </c>
      <c r="Q5256" t="s">
        <v>41</v>
      </c>
      <c r="R5256" t="s">
        <v>33</v>
      </c>
      <c r="S5256" t="s">
        <v>42</v>
      </c>
      <c r="T5256" t="s">
        <v>35</v>
      </c>
      <c r="U5256" s="1" t="s">
        <v>43</v>
      </c>
      <c r="V5256">
        <v>5</v>
      </c>
      <c r="W5256">
        <v>0</v>
      </c>
      <c r="X5256">
        <v>0</v>
      </c>
      <c r="Y5256">
        <v>0</v>
      </c>
      <c r="Z5256">
        <v>1</v>
      </c>
    </row>
    <row r="5257" spans="1:26" x14ac:dyDescent="0.25">
      <c r="A5257">
        <v>107139501</v>
      </c>
      <c r="B5257" t="s">
        <v>81</v>
      </c>
      <c r="C5257" t="s">
        <v>45</v>
      </c>
      <c r="D5257">
        <v>50034407</v>
      </c>
      <c r="E5257">
        <v>50034407</v>
      </c>
      <c r="F5257">
        <v>0.71899999999999997</v>
      </c>
      <c r="G5257">
        <v>50016878</v>
      </c>
      <c r="H5257">
        <v>1.4E-2</v>
      </c>
      <c r="I5257">
        <v>2022</v>
      </c>
      <c r="J5257" t="s">
        <v>172</v>
      </c>
      <c r="K5257" t="s">
        <v>53</v>
      </c>
      <c r="L5257" s="127">
        <v>0.59513888888888888</v>
      </c>
      <c r="M5257" t="s">
        <v>28</v>
      </c>
      <c r="N5257" t="s">
        <v>49</v>
      </c>
      <c r="O5257" t="s">
        <v>30</v>
      </c>
      <c r="P5257" t="s">
        <v>54</v>
      </c>
      <c r="Q5257" t="s">
        <v>41</v>
      </c>
      <c r="R5257" t="s">
        <v>33</v>
      </c>
      <c r="S5257" t="s">
        <v>42</v>
      </c>
      <c r="T5257" t="s">
        <v>35</v>
      </c>
      <c r="U5257" s="1" t="s">
        <v>36</v>
      </c>
      <c r="V5257">
        <v>1</v>
      </c>
      <c r="W5257">
        <v>0</v>
      </c>
      <c r="X5257">
        <v>0</v>
      </c>
      <c r="Y5257">
        <v>0</v>
      </c>
      <c r="Z5257">
        <v>0</v>
      </c>
    </row>
    <row r="5258" spans="1:26" x14ac:dyDescent="0.25">
      <c r="A5258">
        <v>107139762</v>
      </c>
      <c r="B5258" t="s">
        <v>114</v>
      </c>
      <c r="C5258" t="s">
        <v>38</v>
      </c>
      <c r="D5258">
        <v>20000070</v>
      </c>
      <c r="E5258">
        <v>29000070</v>
      </c>
      <c r="F5258">
        <v>2.3330000000000002</v>
      </c>
      <c r="G5258">
        <v>50028060</v>
      </c>
      <c r="H5258">
        <v>0.2</v>
      </c>
      <c r="I5258">
        <v>2022</v>
      </c>
      <c r="J5258" t="s">
        <v>170</v>
      </c>
      <c r="K5258" t="s">
        <v>48</v>
      </c>
      <c r="L5258" s="127">
        <v>0.45624999999999999</v>
      </c>
      <c r="M5258" t="s">
        <v>77</v>
      </c>
      <c r="N5258" t="s">
        <v>49</v>
      </c>
      <c r="O5258" t="s">
        <v>30</v>
      </c>
      <c r="P5258" t="s">
        <v>68</v>
      </c>
      <c r="Q5258" t="s">
        <v>41</v>
      </c>
      <c r="R5258" t="s">
        <v>33</v>
      </c>
      <c r="S5258" t="s">
        <v>42</v>
      </c>
      <c r="T5258" t="s">
        <v>35</v>
      </c>
      <c r="U5258" s="1" t="s">
        <v>36</v>
      </c>
      <c r="V5258">
        <v>2</v>
      </c>
      <c r="W5258">
        <v>0</v>
      </c>
      <c r="X5258">
        <v>0</v>
      </c>
      <c r="Y5258">
        <v>0</v>
      </c>
      <c r="Z5258">
        <v>0</v>
      </c>
    </row>
    <row r="5259" spans="1:26" x14ac:dyDescent="0.25">
      <c r="A5259">
        <v>107139784</v>
      </c>
      <c r="B5259" t="s">
        <v>97</v>
      </c>
      <c r="C5259" t="s">
        <v>45</v>
      </c>
      <c r="D5259">
        <v>50005883</v>
      </c>
      <c r="E5259">
        <v>20000070</v>
      </c>
      <c r="F5259">
        <v>7.1269999999999998</v>
      </c>
      <c r="G5259">
        <v>10000074</v>
      </c>
      <c r="H5259">
        <v>0</v>
      </c>
      <c r="I5259">
        <v>2022</v>
      </c>
      <c r="J5259" t="s">
        <v>172</v>
      </c>
      <c r="K5259" t="s">
        <v>53</v>
      </c>
      <c r="L5259" s="127">
        <v>0.85763888888888884</v>
      </c>
      <c r="M5259" t="s">
        <v>28</v>
      </c>
      <c r="N5259" t="s">
        <v>49</v>
      </c>
      <c r="O5259" t="s">
        <v>30</v>
      </c>
      <c r="P5259" t="s">
        <v>54</v>
      </c>
      <c r="Q5259" t="s">
        <v>41</v>
      </c>
      <c r="R5259" t="s">
        <v>61</v>
      </c>
      <c r="S5259" t="s">
        <v>42</v>
      </c>
      <c r="T5259" t="s">
        <v>57</v>
      </c>
      <c r="U5259" s="1" t="s">
        <v>36</v>
      </c>
      <c r="V5259">
        <v>2</v>
      </c>
      <c r="W5259">
        <v>0</v>
      </c>
      <c r="X5259">
        <v>0</v>
      </c>
      <c r="Y5259">
        <v>0</v>
      </c>
      <c r="Z5259">
        <v>0</v>
      </c>
    </row>
    <row r="5260" spans="1:26" x14ac:dyDescent="0.25">
      <c r="A5260">
        <v>107139895</v>
      </c>
      <c r="B5260" t="s">
        <v>37</v>
      </c>
      <c r="C5260" t="s">
        <v>45</v>
      </c>
      <c r="F5260">
        <v>999.99900000000002</v>
      </c>
      <c r="G5260">
        <v>50030308</v>
      </c>
      <c r="H5260">
        <v>7.0000000000000001E-3</v>
      </c>
      <c r="I5260">
        <v>2022</v>
      </c>
      <c r="J5260" t="s">
        <v>170</v>
      </c>
      <c r="K5260" t="s">
        <v>48</v>
      </c>
      <c r="L5260" s="127">
        <v>0.55763888888888891</v>
      </c>
      <c r="M5260" t="s">
        <v>77</v>
      </c>
      <c r="N5260" t="s">
        <v>49</v>
      </c>
      <c r="O5260" t="s">
        <v>30</v>
      </c>
      <c r="P5260" t="s">
        <v>54</v>
      </c>
      <c r="Q5260" t="s">
        <v>41</v>
      </c>
      <c r="R5260" t="s">
        <v>99</v>
      </c>
      <c r="S5260" t="s">
        <v>42</v>
      </c>
      <c r="T5260" t="s">
        <v>35</v>
      </c>
      <c r="U5260" s="1" t="s">
        <v>36</v>
      </c>
      <c r="V5260">
        <v>1</v>
      </c>
      <c r="W5260">
        <v>0</v>
      </c>
      <c r="X5260">
        <v>0</v>
      </c>
      <c r="Y5260">
        <v>0</v>
      </c>
      <c r="Z5260">
        <v>0</v>
      </c>
    </row>
    <row r="5261" spans="1:26" x14ac:dyDescent="0.25">
      <c r="A5261">
        <v>107140063</v>
      </c>
      <c r="B5261" t="s">
        <v>248</v>
      </c>
      <c r="C5261" t="s">
        <v>38</v>
      </c>
      <c r="D5261">
        <v>20000064</v>
      </c>
      <c r="E5261">
        <v>20000064</v>
      </c>
      <c r="F5261">
        <v>999.99900000000002</v>
      </c>
      <c r="G5261">
        <v>50014106</v>
      </c>
      <c r="H5261">
        <v>0</v>
      </c>
      <c r="I5261">
        <v>2022</v>
      </c>
      <c r="J5261" t="s">
        <v>172</v>
      </c>
      <c r="K5261" t="s">
        <v>60</v>
      </c>
      <c r="L5261" s="127">
        <v>0.75069444444444444</v>
      </c>
      <c r="M5261" t="s">
        <v>28</v>
      </c>
      <c r="N5261" t="s">
        <v>29</v>
      </c>
      <c r="O5261" t="s">
        <v>30</v>
      </c>
      <c r="P5261" t="s">
        <v>68</v>
      </c>
      <c r="Q5261" t="s">
        <v>41</v>
      </c>
      <c r="R5261" t="s">
        <v>33</v>
      </c>
      <c r="S5261" t="s">
        <v>42</v>
      </c>
      <c r="T5261" t="s">
        <v>47</v>
      </c>
      <c r="U5261" s="1" t="s">
        <v>36</v>
      </c>
      <c r="V5261">
        <v>3</v>
      </c>
      <c r="W5261">
        <v>0</v>
      </c>
      <c r="X5261">
        <v>0</v>
      </c>
      <c r="Y5261">
        <v>0</v>
      </c>
      <c r="Z5261">
        <v>0</v>
      </c>
    </row>
    <row r="5262" spans="1:26" x14ac:dyDescent="0.25">
      <c r="A5262">
        <v>107140091</v>
      </c>
      <c r="B5262" t="s">
        <v>137</v>
      </c>
      <c r="C5262" t="s">
        <v>38</v>
      </c>
      <c r="D5262">
        <v>29000023</v>
      </c>
      <c r="E5262">
        <v>29000023</v>
      </c>
      <c r="F5262">
        <v>999.99900000000002</v>
      </c>
      <c r="H5262">
        <v>0</v>
      </c>
      <c r="I5262">
        <v>2022</v>
      </c>
      <c r="J5262" t="s">
        <v>172</v>
      </c>
      <c r="K5262" t="s">
        <v>48</v>
      </c>
      <c r="L5262" s="127">
        <v>0.64236111111111105</v>
      </c>
      <c r="M5262" t="s">
        <v>28</v>
      </c>
      <c r="N5262" t="s">
        <v>29</v>
      </c>
      <c r="O5262" t="s">
        <v>30</v>
      </c>
      <c r="P5262" t="s">
        <v>31</v>
      </c>
      <c r="Q5262" t="s">
        <v>32</v>
      </c>
      <c r="R5262" t="s">
        <v>33</v>
      </c>
      <c r="S5262" t="s">
        <v>42</v>
      </c>
      <c r="T5262" t="s">
        <v>35</v>
      </c>
      <c r="U5262" s="1" t="s">
        <v>36</v>
      </c>
      <c r="V5262">
        <v>4</v>
      </c>
      <c r="W5262">
        <v>0</v>
      </c>
      <c r="X5262">
        <v>0</v>
      </c>
      <c r="Y5262">
        <v>0</v>
      </c>
      <c r="Z5262">
        <v>0</v>
      </c>
    </row>
    <row r="5263" spans="1:26" x14ac:dyDescent="0.25">
      <c r="A5263">
        <v>107140110</v>
      </c>
      <c r="B5263" t="s">
        <v>25</v>
      </c>
      <c r="C5263" t="s">
        <v>45</v>
      </c>
      <c r="D5263">
        <v>50029670</v>
      </c>
      <c r="E5263">
        <v>40001301</v>
      </c>
      <c r="F5263">
        <v>0.51</v>
      </c>
      <c r="G5263">
        <v>50036232</v>
      </c>
      <c r="H5263">
        <v>0.05</v>
      </c>
      <c r="I5263">
        <v>2022</v>
      </c>
      <c r="J5263" t="s">
        <v>172</v>
      </c>
      <c r="K5263" t="s">
        <v>48</v>
      </c>
      <c r="L5263" s="127">
        <v>0.47847222222222219</v>
      </c>
      <c r="M5263" t="s">
        <v>28</v>
      </c>
      <c r="N5263" t="s">
        <v>49</v>
      </c>
      <c r="O5263" t="s">
        <v>30</v>
      </c>
      <c r="P5263" t="s">
        <v>31</v>
      </c>
      <c r="Q5263" t="s">
        <v>41</v>
      </c>
      <c r="R5263" t="s">
        <v>33</v>
      </c>
      <c r="S5263" t="s">
        <v>42</v>
      </c>
      <c r="T5263" t="s">
        <v>35</v>
      </c>
      <c r="U5263" s="1" t="s">
        <v>36</v>
      </c>
      <c r="V5263">
        <v>2</v>
      </c>
      <c r="W5263">
        <v>0</v>
      </c>
      <c r="X5263">
        <v>0</v>
      </c>
      <c r="Y5263">
        <v>0</v>
      </c>
      <c r="Z5263">
        <v>0</v>
      </c>
    </row>
    <row r="5264" spans="1:26" x14ac:dyDescent="0.25">
      <c r="A5264">
        <v>107140289</v>
      </c>
      <c r="B5264" t="s">
        <v>96</v>
      </c>
      <c r="C5264" t="s">
        <v>45</v>
      </c>
      <c r="D5264">
        <v>50023551</v>
      </c>
      <c r="E5264">
        <v>50023551</v>
      </c>
      <c r="F5264">
        <v>5.67</v>
      </c>
      <c r="G5264">
        <v>50009511</v>
      </c>
      <c r="H5264">
        <v>0.1</v>
      </c>
      <c r="I5264">
        <v>2022</v>
      </c>
      <c r="J5264" t="s">
        <v>172</v>
      </c>
      <c r="K5264" t="s">
        <v>58</v>
      </c>
      <c r="L5264" s="127">
        <v>7.2916666666666671E-2</v>
      </c>
      <c r="M5264" t="s">
        <v>28</v>
      </c>
      <c r="N5264" t="s">
        <v>29</v>
      </c>
      <c r="O5264" t="s">
        <v>30</v>
      </c>
      <c r="P5264" t="s">
        <v>54</v>
      </c>
      <c r="Q5264" t="s">
        <v>41</v>
      </c>
      <c r="R5264" t="s">
        <v>46</v>
      </c>
      <c r="S5264" t="s">
        <v>102</v>
      </c>
      <c r="T5264" t="s">
        <v>47</v>
      </c>
      <c r="U5264" s="1" t="s">
        <v>116</v>
      </c>
      <c r="V5264">
        <v>0</v>
      </c>
      <c r="W5264">
        <v>0</v>
      </c>
      <c r="X5264">
        <v>0</v>
      </c>
      <c r="Y5264">
        <v>0</v>
      </c>
      <c r="Z5264">
        <v>0</v>
      </c>
    </row>
    <row r="5265" spans="1:26" x14ac:dyDescent="0.25">
      <c r="A5265">
        <v>107140327</v>
      </c>
      <c r="B5265" t="s">
        <v>147</v>
      </c>
      <c r="C5265" t="s">
        <v>38</v>
      </c>
      <c r="D5265">
        <v>20000017</v>
      </c>
      <c r="E5265">
        <v>20000017</v>
      </c>
      <c r="F5265">
        <v>43.191000000000003</v>
      </c>
      <c r="G5265">
        <v>50042032</v>
      </c>
      <c r="H5265">
        <v>0.14199999999999999</v>
      </c>
      <c r="I5265">
        <v>2022</v>
      </c>
      <c r="J5265" t="s">
        <v>170</v>
      </c>
      <c r="K5265" t="s">
        <v>39</v>
      </c>
      <c r="L5265" s="127">
        <v>0.85069444444444453</v>
      </c>
      <c r="M5265" t="s">
        <v>28</v>
      </c>
      <c r="N5265" t="s">
        <v>49</v>
      </c>
      <c r="O5265" t="s">
        <v>30</v>
      </c>
      <c r="P5265" t="s">
        <v>68</v>
      </c>
      <c r="Q5265" t="s">
        <v>41</v>
      </c>
      <c r="R5265" t="s">
        <v>50</v>
      </c>
      <c r="S5265" t="s">
        <v>42</v>
      </c>
      <c r="T5265" t="s">
        <v>47</v>
      </c>
      <c r="U5265" s="1" t="s">
        <v>36</v>
      </c>
      <c r="V5265">
        <v>4</v>
      </c>
      <c r="W5265">
        <v>0</v>
      </c>
      <c r="X5265">
        <v>0</v>
      </c>
      <c r="Y5265">
        <v>0</v>
      </c>
      <c r="Z5265">
        <v>0</v>
      </c>
    </row>
    <row r="5266" spans="1:26" x14ac:dyDescent="0.25">
      <c r="A5266">
        <v>107140332</v>
      </c>
      <c r="B5266" t="s">
        <v>147</v>
      </c>
      <c r="C5266" t="s">
        <v>38</v>
      </c>
      <c r="D5266">
        <v>20000017</v>
      </c>
      <c r="E5266">
        <v>20000017</v>
      </c>
      <c r="F5266">
        <v>41.712000000000003</v>
      </c>
      <c r="G5266">
        <v>50040196</v>
      </c>
      <c r="H5266">
        <v>0.31</v>
      </c>
      <c r="I5266">
        <v>2022</v>
      </c>
      <c r="J5266" t="s">
        <v>172</v>
      </c>
      <c r="K5266" t="s">
        <v>48</v>
      </c>
      <c r="L5266" s="127">
        <v>0.31458333333333333</v>
      </c>
      <c r="M5266" t="s">
        <v>28</v>
      </c>
      <c r="N5266" t="s">
        <v>49</v>
      </c>
      <c r="O5266" t="s">
        <v>30</v>
      </c>
      <c r="P5266" t="s">
        <v>68</v>
      </c>
      <c r="Q5266" t="s">
        <v>32</v>
      </c>
      <c r="R5266" t="s">
        <v>33</v>
      </c>
      <c r="S5266" t="s">
        <v>42</v>
      </c>
      <c r="T5266" t="s">
        <v>74</v>
      </c>
      <c r="U5266" s="1" t="s">
        <v>36</v>
      </c>
      <c r="V5266">
        <v>2</v>
      </c>
      <c r="W5266">
        <v>0</v>
      </c>
      <c r="X5266">
        <v>0</v>
      </c>
      <c r="Y5266">
        <v>0</v>
      </c>
      <c r="Z5266">
        <v>0</v>
      </c>
    </row>
    <row r="5267" spans="1:26" x14ac:dyDescent="0.25">
      <c r="A5267">
        <v>107140472</v>
      </c>
      <c r="B5267" t="s">
        <v>114</v>
      </c>
      <c r="C5267" t="s">
        <v>122</v>
      </c>
      <c r="D5267">
        <v>40001010</v>
      </c>
      <c r="E5267">
        <v>40001010</v>
      </c>
      <c r="F5267">
        <v>12.279</v>
      </c>
      <c r="G5267">
        <v>30000042</v>
      </c>
      <c r="H5267">
        <v>0.27</v>
      </c>
      <c r="I5267">
        <v>2022</v>
      </c>
      <c r="J5267" t="s">
        <v>172</v>
      </c>
      <c r="K5267" t="s">
        <v>53</v>
      </c>
      <c r="L5267" s="127">
        <v>0.32083333333333336</v>
      </c>
      <c r="M5267" t="s">
        <v>28</v>
      </c>
      <c r="N5267" t="s">
        <v>49</v>
      </c>
      <c r="O5267" t="s">
        <v>30</v>
      </c>
      <c r="P5267" t="s">
        <v>54</v>
      </c>
      <c r="Q5267" t="s">
        <v>41</v>
      </c>
      <c r="R5267" t="s">
        <v>33</v>
      </c>
      <c r="S5267" t="s">
        <v>42</v>
      </c>
      <c r="T5267" t="s">
        <v>35</v>
      </c>
      <c r="U5267" s="1" t="s">
        <v>36</v>
      </c>
      <c r="V5267">
        <v>2</v>
      </c>
      <c r="W5267">
        <v>0</v>
      </c>
      <c r="X5267">
        <v>0</v>
      </c>
      <c r="Y5267">
        <v>0</v>
      </c>
      <c r="Z5267">
        <v>0</v>
      </c>
    </row>
    <row r="5268" spans="1:26" x14ac:dyDescent="0.25">
      <c r="A5268">
        <v>107140521</v>
      </c>
      <c r="B5268" t="s">
        <v>117</v>
      </c>
      <c r="C5268" t="s">
        <v>65</v>
      </c>
      <c r="D5268">
        <v>10000077</v>
      </c>
      <c r="E5268">
        <v>10000077</v>
      </c>
      <c r="F5268">
        <v>20.146999999999998</v>
      </c>
      <c r="G5268">
        <v>40002321</v>
      </c>
      <c r="H5268">
        <v>0.5</v>
      </c>
      <c r="I5268">
        <v>2022</v>
      </c>
      <c r="J5268" t="s">
        <v>172</v>
      </c>
      <c r="K5268" t="s">
        <v>27</v>
      </c>
      <c r="L5268" s="127">
        <v>0.67847222222222225</v>
      </c>
      <c r="M5268" t="s">
        <v>28</v>
      </c>
      <c r="N5268" t="s">
        <v>49</v>
      </c>
      <c r="O5268" t="s">
        <v>30</v>
      </c>
      <c r="P5268" t="s">
        <v>31</v>
      </c>
      <c r="Q5268" t="s">
        <v>41</v>
      </c>
      <c r="R5268" t="s">
        <v>33</v>
      </c>
      <c r="S5268" t="s">
        <v>42</v>
      </c>
      <c r="T5268" t="s">
        <v>35</v>
      </c>
      <c r="U5268" s="1" t="s">
        <v>36</v>
      </c>
      <c r="V5268">
        <v>2</v>
      </c>
      <c r="W5268">
        <v>0</v>
      </c>
      <c r="X5268">
        <v>0</v>
      </c>
      <c r="Y5268">
        <v>0</v>
      </c>
      <c r="Z5268">
        <v>0</v>
      </c>
    </row>
    <row r="5269" spans="1:26" x14ac:dyDescent="0.25">
      <c r="A5269">
        <v>107140522</v>
      </c>
      <c r="B5269" t="s">
        <v>106</v>
      </c>
      <c r="C5269" t="s">
        <v>65</v>
      </c>
      <c r="D5269">
        <v>10000095</v>
      </c>
      <c r="E5269">
        <v>10000095</v>
      </c>
      <c r="F5269">
        <v>20.308</v>
      </c>
      <c r="G5269">
        <v>30000295</v>
      </c>
      <c r="H5269">
        <v>1.1000000000000001</v>
      </c>
      <c r="I5269">
        <v>2022</v>
      </c>
      <c r="J5269" t="s">
        <v>172</v>
      </c>
      <c r="K5269" t="s">
        <v>53</v>
      </c>
      <c r="L5269" s="127">
        <v>0.43194444444444446</v>
      </c>
      <c r="M5269" t="s">
        <v>28</v>
      </c>
      <c r="N5269" t="s">
        <v>49</v>
      </c>
      <c r="O5269" t="s">
        <v>30</v>
      </c>
      <c r="P5269" t="s">
        <v>54</v>
      </c>
      <c r="Q5269" t="s">
        <v>41</v>
      </c>
      <c r="R5269" t="s">
        <v>33</v>
      </c>
      <c r="S5269" t="s">
        <v>42</v>
      </c>
      <c r="T5269" t="s">
        <v>35</v>
      </c>
      <c r="U5269" s="1" t="s">
        <v>36</v>
      </c>
      <c r="V5269">
        <v>1</v>
      </c>
      <c r="W5269">
        <v>0</v>
      </c>
      <c r="X5269">
        <v>0</v>
      </c>
      <c r="Y5269">
        <v>0</v>
      </c>
      <c r="Z5269">
        <v>0</v>
      </c>
    </row>
    <row r="5270" spans="1:26" x14ac:dyDescent="0.25">
      <c r="A5270">
        <v>107140546</v>
      </c>
      <c r="B5270" t="s">
        <v>117</v>
      </c>
      <c r="C5270" t="s">
        <v>65</v>
      </c>
      <c r="D5270">
        <v>10000077</v>
      </c>
      <c r="E5270">
        <v>10000077</v>
      </c>
      <c r="F5270">
        <v>20.428999999999998</v>
      </c>
      <c r="G5270">
        <v>10000040</v>
      </c>
      <c r="H5270">
        <v>0.5</v>
      </c>
      <c r="I5270">
        <v>2022</v>
      </c>
      <c r="J5270" t="s">
        <v>172</v>
      </c>
      <c r="K5270" t="s">
        <v>53</v>
      </c>
      <c r="L5270" s="127">
        <v>0.56388888888888888</v>
      </c>
      <c r="M5270" t="s">
        <v>28</v>
      </c>
      <c r="N5270" t="s">
        <v>49</v>
      </c>
      <c r="O5270" t="s">
        <v>30</v>
      </c>
      <c r="P5270" t="s">
        <v>31</v>
      </c>
      <c r="Q5270" t="s">
        <v>41</v>
      </c>
      <c r="R5270" t="s">
        <v>33</v>
      </c>
      <c r="S5270" t="s">
        <v>42</v>
      </c>
      <c r="T5270" t="s">
        <v>35</v>
      </c>
      <c r="U5270" s="1" t="s">
        <v>36</v>
      </c>
      <c r="V5270">
        <v>2</v>
      </c>
      <c r="W5270">
        <v>0</v>
      </c>
      <c r="X5270">
        <v>0</v>
      </c>
      <c r="Y5270">
        <v>0</v>
      </c>
      <c r="Z5270">
        <v>0</v>
      </c>
    </row>
    <row r="5271" spans="1:26" x14ac:dyDescent="0.25">
      <c r="A5271">
        <v>107140553</v>
      </c>
      <c r="B5271" t="s">
        <v>112</v>
      </c>
      <c r="C5271" t="s">
        <v>122</v>
      </c>
      <c r="D5271">
        <v>40001835</v>
      </c>
      <c r="E5271">
        <v>40001835</v>
      </c>
      <c r="F5271">
        <v>0.41199999999999998</v>
      </c>
      <c r="G5271">
        <v>40001808</v>
      </c>
      <c r="H5271">
        <v>1.7</v>
      </c>
      <c r="I5271">
        <v>2022</v>
      </c>
      <c r="J5271" t="s">
        <v>172</v>
      </c>
      <c r="K5271" t="s">
        <v>27</v>
      </c>
      <c r="L5271" s="127">
        <v>0.31388888888888888</v>
      </c>
      <c r="M5271" t="s">
        <v>28</v>
      </c>
      <c r="N5271" t="s">
        <v>49</v>
      </c>
      <c r="O5271" t="s">
        <v>30</v>
      </c>
      <c r="P5271" t="s">
        <v>31</v>
      </c>
      <c r="Q5271" t="s">
        <v>41</v>
      </c>
      <c r="R5271" t="s">
        <v>33</v>
      </c>
      <c r="S5271" t="s">
        <v>42</v>
      </c>
      <c r="T5271" t="s">
        <v>74</v>
      </c>
      <c r="U5271" s="1" t="s">
        <v>116</v>
      </c>
      <c r="V5271">
        <v>0</v>
      </c>
      <c r="W5271">
        <v>0</v>
      </c>
      <c r="X5271">
        <v>0</v>
      </c>
      <c r="Y5271">
        <v>0</v>
      </c>
      <c r="Z5271">
        <v>0</v>
      </c>
    </row>
    <row r="5272" spans="1:26" x14ac:dyDescent="0.25">
      <c r="A5272">
        <v>107140588</v>
      </c>
      <c r="B5272" t="s">
        <v>86</v>
      </c>
      <c r="C5272" t="s">
        <v>65</v>
      </c>
      <c r="D5272">
        <v>10000026</v>
      </c>
      <c r="E5272">
        <v>10000026</v>
      </c>
      <c r="F5272">
        <v>21.754000000000001</v>
      </c>
      <c r="G5272">
        <v>200335</v>
      </c>
      <c r="H5272">
        <v>0.5</v>
      </c>
      <c r="I5272">
        <v>2022</v>
      </c>
      <c r="J5272" t="s">
        <v>172</v>
      </c>
      <c r="K5272" t="s">
        <v>27</v>
      </c>
      <c r="L5272" s="127">
        <v>0.69513888888888886</v>
      </c>
      <c r="M5272" t="s">
        <v>28</v>
      </c>
      <c r="N5272" t="s">
        <v>29</v>
      </c>
      <c r="O5272" t="s">
        <v>30</v>
      </c>
      <c r="P5272" t="s">
        <v>31</v>
      </c>
      <c r="Q5272" t="s">
        <v>41</v>
      </c>
      <c r="R5272" t="s">
        <v>33</v>
      </c>
      <c r="S5272" t="s">
        <v>42</v>
      </c>
      <c r="T5272" t="s">
        <v>35</v>
      </c>
      <c r="U5272" s="1" t="s">
        <v>36</v>
      </c>
      <c r="V5272">
        <v>2</v>
      </c>
      <c r="W5272">
        <v>0</v>
      </c>
      <c r="X5272">
        <v>0</v>
      </c>
      <c r="Y5272">
        <v>0</v>
      </c>
      <c r="Z5272">
        <v>0</v>
      </c>
    </row>
    <row r="5273" spans="1:26" x14ac:dyDescent="0.25">
      <c r="A5273">
        <v>107140661</v>
      </c>
      <c r="B5273" t="s">
        <v>86</v>
      </c>
      <c r="C5273" t="s">
        <v>65</v>
      </c>
      <c r="D5273">
        <v>10000026</v>
      </c>
      <c r="E5273">
        <v>10000026</v>
      </c>
      <c r="F5273">
        <v>25.259</v>
      </c>
      <c r="G5273">
        <v>200380</v>
      </c>
      <c r="H5273">
        <v>0.5</v>
      </c>
      <c r="I5273">
        <v>2022</v>
      </c>
      <c r="J5273" t="s">
        <v>172</v>
      </c>
      <c r="K5273" t="s">
        <v>53</v>
      </c>
      <c r="L5273" s="127">
        <v>0.9555555555555556</v>
      </c>
      <c r="M5273" t="s">
        <v>28</v>
      </c>
      <c r="N5273" t="s">
        <v>49</v>
      </c>
      <c r="O5273" t="s">
        <v>30</v>
      </c>
      <c r="P5273" t="s">
        <v>31</v>
      </c>
      <c r="Q5273" t="s">
        <v>41</v>
      </c>
      <c r="R5273" t="s">
        <v>33</v>
      </c>
      <c r="S5273" t="s">
        <v>42</v>
      </c>
      <c r="T5273" t="s">
        <v>57</v>
      </c>
      <c r="U5273" s="1" t="s">
        <v>36</v>
      </c>
      <c r="V5273">
        <v>1</v>
      </c>
      <c r="W5273">
        <v>0</v>
      </c>
      <c r="X5273">
        <v>0</v>
      </c>
      <c r="Y5273">
        <v>0</v>
      </c>
      <c r="Z5273">
        <v>0</v>
      </c>
    </row>
    <row r="5274" spans="1:26" x14ac:dyDescent="0.25">
      <c r="A5274">
        <v>107140678</v>
      </c>
      <c r="B5274" t="s">
        <v>117</v>
      </c>
      <c r="C5274" t="s">
        <v>65</v>
      </c>
      <c r="D5274">
        <v>10000077</v>
      </c>
      <c r="E5274">
        <v>10000077</v>
      </c>
      <c r="F5274">
        <v>19.547000000000001</v>
      </c>
      <c r="G5274">
        <v>40002321</v>
      </c>
      <c r="H5274">
        <v>0.1</v>
      </c>
      <c r="I5274">
        <v>2022</v>
      </c>
      <c r="J5274" t="s">
        <v>172</v>
      </c>
      <c r="K5274" t="s">
        <v>39</v>
      </c>
      <c r="L5274" s="127">
        <v>0.53472222222222221</v>
      </c>
      <c r="M5274" t="s">
        <v>28</v>
      </c>
      <c r="N5274" t="s">
        <v>49</v>
      </c>
      <c r="O5274" t="s">
        <v>30</v>
      </c>
      <c r="P5274" t="s">
        <v>31</v>
      </c>
      <c r="Q5274" t="s">
        <v>41</v>
      </c>
      <c r="R5274" t="s">
        <v>33</v>
      </c>
      <c r="S5274" t="s">
        <v>42</v>
      </c>
      <c r="T5274" t="s">
        <v>35</v>
      </c>
      <c r="U5274" s="1" t="s">
        <v>36</v>
      </c>
      <c r="V5274">
        <v>1</v>
      </c>
      <c r="W5274">
        <v>0</v>
      </c>
      <c r="X5274">
        <v>0</v>
      </c>
      <c r="Y5274">
        <v>0</v>
      </c>
      <c r="Z5274">
        <v>0</v>
      </c>
    </row>
    <row r="5275" spans="1:26" x14ac:dyDescent="0.25">
      <c r="A5275">
        <v>107140710</v>
      </c>
      <c r="B5275" t="s">
        <v>81</v>
      </c>
      <c r="C5275" t="s">
        <v>65</v>
      </c>
      <c r="D5275">
        <v>10000485</v>
      </c>
      <c r="E5275">
        <v>10800485</v>
      </c>
      <c r="F5275">
        <v>33.481999999999999</v>
      </c>
      <c r="G5275">
        <v>30000051</v>
      </c>
      <c r="H5275">
        <v>0.1</v>
      </c>
      <c r="I5275">
        <v>2022</v>
      </c>
      <c r="J5275" t="s">
        <v>172</v>
      </c>
      <c r="K5275" t="s">
        <v>39</v>
      </c>
      <c r="L5275" s="127">
        <v>0.64513888888888882</v>
      </c>
      <c r="M5275" t="s">
        <v>28</v>
      </c>
      <c r="N5275" t="s">
        <v>49</v>
      </c>
      <c r="O5275" t="s">
        <v>30</v>
      </c>
      <c r="P5275" t="s">
        <v>31</v>
      </c>
      <c r="Q5275" t="s">
        <v>41</v>
      </c>
      <c r="R5275" t="s">
        <v>33</v>
      </c>
      <c r="S5275" t="s">
        <v>42</v>
      </c>
      <c r="T5275" t="s">
        <v>35</v>
      </c>
      <c r="U5275" s="1" t="s">
        <v>36</v>
      </c>
      <c r="V5275">
        <v>1</v>
      </c>
      <c r="W5275">
        <v>0</v>
      </c>
      <c r="X5275">
        <v>0</v>
      </c>
      <c r="Y5275">
        <v>0</v>
      </c>
      <c r="Z5275">
        <v>0</v>
      </c>
    </row>
    <row r="5276" spans="1:26" x14ac:dyDescent="0.25">
      <c r="A5276">
        <v>107140774</v>
      </c>
      <c r="B5276" t="s">
        <v>86</v>
      </c>
      <c r="C5276" t="s">
        <v>65</v>
      </c>
      <c r="D5276">
        <v>10000026</v>
      </c>
      <c r="E5276">
        <v>10000026</v>
      </c>
      <c r="F5276">
        <v>22.757999999999999</v>
      </c>
      <c r="G5276">
        <v>200355</v>
      </c>
      <c r="H5276">
        <v>0.5</v>
      </c>
      <c r="I5276">
        <v>2022</v>
      </c>
      <c r="J5276" t="s">
        <v>172</v>
      </c>
      <c r="K5276" t="s">
        <v>27</v>
      </c>
      <c r="L5276" s="127">
        <v>0.84236111111111101</v>
      </c>
      <c r="M5276" t="s">
        <v>28</v>
      </c>
      <c r="N5276" t="s">
        <v>29</v>
      </c>
      <c r="O5276" t="s">
        <v>30</v>
      </c>
      <c r="P5276" t="s">
        <v>31</v>
      </c>
      <c r="Q5276" t="s">
        <v>41</v>
      </c>
      <c r="R5276" t="s">
        <v>33</v>
      </c>
      <c r="S5276" t="s">
        <v>42</v>
      </c>
      <c r="T5276" t="s">
        <v>57</v>
      </c>
      <c r="U5276" s="1" t="s">
        <v>36</v>
      </c>
      <c r="V5276">
        <v>1</v>
      </c>
      <c r="W5276">
        <v>0</v>
      </c>
      <c r="X5276">
        <v>0</v>
      </c>
      <c r="Y5276">
        <v>0</v>
      </c>
      <c r="Z5276">
        <v>0</v>
      </c>
    </row>
    <row r="5277" spans="1:26" x14ac:dyDescent="0.25">
      <c r="A5277">
        <v>107140812</v>
      </c>
      <c r="B5277" t="s">
        <v>86</v>
      </c>
      <c r="C5277" t="s">
        <v>65</v>
      </c>
      <c r="D5277">
        <v>10000026</v>
      </c>
      <c r="E5277">
        <v>10000026</v>
      </c>
      <c r="F5277">
        <v>23.763000000000002</v>
      </c>
      <c r="G5277">
        <v>200350</v>
      </c>
      <c r="H5277">
        <v>1</v>
      </c>
      <c r="I5277">
        <v>2022</v>
      </c>
      <c r="J5277" t="s">
        <v>172</v>
      </c>
      <c r="K5277" t="s">
        <v>39</v>
      </c>
      <c r="L5277" s="127">
        <v>0.7368055555555556</v>
      </c>
      <c r="M5277" t="s">
        <v>28</v>
      </c>
      <c r="N5277" t="s">
        <v>49</v>
      </c>
      <c r="O5277" t="s">
        <v>30</v>
      </c>
      <c r="P5277" t="s">
        <v>31</v>
      </c>
      <c r="Q5277" t="s">
        <v>41</v>
      </c>
      <c r="R5277" t="s">
        <v>33</v>
      </c>
      <c r="S5277" t="s">
        <v>42</v>
      </c>
      <c r="T5277" t="s">
        <v>52</v>
      </c>
      <c r="U5277" s="1" t="s">
        <v>36</v>
      </c>
      <c r="V5277">
        <v>2</v>
      </c>
      <c r="W5277">
        <v>0</v>
      </c>
      <c r="X5277">
        <v>0</v>
      </c>
      <c r="Y5277">
        <v>0</v>
      </c>
      <c r="Z5277">
        <v>0</v>
      </c>
    </row>
    <row r="5278" spans="1:26" x14ac:dyDescent="0.25">
      <c r="A5278">
        <v>107140834</v>
      </c>
      <c r="B5278" t="s">
        <v>81</v>
      </c>
      <c r="C5278" t="s">
        <v>65</v>
      </c>
      <c r="D5278">
        <v>10000077</v>
      </c>
      <c r="E5278">
        <v>10000077</v>
      </c>
      <c r="F5278">
        <v>14.003</v>
      </c>
      <c r="G5278">
        <v>10000085</v>
      </c>
      <c r="H5278">
        <v>0.75</v>
      </c>
      <c r="I5278">
        <v>2022</v>
      </c>
      <c r="J5278" t="s">
        <v>170</v>
      </c>
      <c r="K5278" t="s">
        <v>48</v>
      </c>
      <c r="L5278" s="127">
        <v>7.7777777777777779E-2</v>
      </c>
      <c r="M5278" t="s">
        <v>51</v>
      </c>
      <c r="N5278" t="s">
        <v>49</v>
      </c>
      <c r="O5278" t="s">
        <v>30</v>
      </c>
      <c r="P5278" t="s">
        <v>31</v>
      </c>
      <c r="Q5278" t="s">
        <v>41</v>
      </c>
      <c r="R5278" t="s">
        <v>33</v>
      </c>
      <c r="S5278" t="s">
        <v>42</v>
      </c>
      <c r="T5278" t="s">
        <v>47</v>
      </c>
      <c r="U5278" s="1" t="s">
        <v>85</v>
      </c>
      <c r="V5278">
        <v>2</v>
      </c>
      <c r="W5278">
        <v>0</v>
      </c>
      <c r="X5278">
        <v>1</v>
      </c>
      <c r="Y5278">
        <v>0</v>
      </c>
      <c r="Z5278">
        <v>1</v>
      </c>
    </row>
    <row r="5279" spans="1:26" x14ac:dyDescent="0.25">
      <c r="A5279">
        <v>107140842</v>
      </c>
      <c r="B5279" t="s">
        <v>25</v>
      </c>
      <c r="C5279" t="s">
        <v>65</v>
      </c>
      <c r="D5279">
        <v>10000040</v>
      </c>
      <c r="E5279">
        <v>10000040</v>
      </c>
      <c r="F5279">
        <v>24.661000000000001</v>
      </c>
      <c r="G5279">
        <v>20000070</v>
      </c>
      <c r="H5279">
        <v>1.8</v>
      </c>
      <c r="I5279">
        <v>2022</v>
      </c>
      <c r="J5279" t="s">
        <v>172</v>
      </c>
      <c r="K5279" t="s">
        <v>48</v>
      </c>
      <c r="L5279" s="127">
        <v>0.28958333333333336</v>
      </c>
      <c r="M5279" t="s">
        <v>28</v>
      </c>
      <c r="N5279" t="s">
        <v>49</v>
      </c>
      <c r="O5279" t="s">
        <v>30</v>
      </c>
      <c r="P5279" t="s">
        <v>31</v>
      </c>
      <c r="Q5279" t="s">
        <v>32</v>
      </c>
      <c r="R5279" t="s">
        <v>33</v>
      </c>
      <c r="S5279" t="s">
        <v>42</v>
      </c>
      <c r="T5279" t="s">
        <v>35</v>
      </c>
      <c r="U5279" s="1" t="s">
        <v>43</v>
      </c>
      <c r="V5279">
        <v>4</v>
      </c>
      <c r="W5279">
        <v>0</v>
      </c>
      <c r="X5279">
        <v>0</v>
      </c>
      <c r="Y5279">
        <v>0</v>
      </c>
      <c r="Z5279">
        <v>3</v>
      </c>
    </row>
    <row r="5280" spans="1:26" x14ac:dyDescent="0.25">
      <c r="A5280">
        <v>107140890</v>
      </c>
      <c r="B5280" t="s">
        <v>78</v>
      </c>
      <c r="C5280" t="s">
        <v>65</v>
      </c>
      <c r="D5280">
        <v>10000085</v>
      </c>
      <c r="E5280">
        <v>10000085</v>
      </c>
      <c r="F5280">
        <v>3.87</v>
      </c>
      <c r="G5280">
        <v>40001564</v>
      </c>
      <c r="H5280">
        <v>0.1</v>
      </c>
      <c r="I5280">
        <v>2022</v>
      </c>
      <c r="J5280" t="s">
        <v>172</v>
      </c>
      <c r="K5280" t="s">
        <v>53</v>
      </c>
      <c r="L5280" s="127">
        <v>0.78125</v>
      </c>
      <c r="M5280" t="s">
        <v>28</v>
      </c>
      <c r="N5280" t="s">
        <v>29</v>
      </c>
      <c r="O5280" t="s">
        <v>30</v>
      </c>
      <c r="P5280" t="s">
        <v>54</v>
      </c>
      <c r="Q5280" t="s">
        <v>41</v>
      </c>
      <c r="R5280" t="s">
        <v>33</v>
      </c>
      <c r="S5280" t="s">
        <v>42</v>
      </c>
      <c r="T5280" t="s">
        <v>57</v>
      </c>
      <c r="U5280" s="1" t="s">
        <v>43</v>
      </c>
      <c r="V5280">
        <v>4</v>
      </c>
      <c r="W5280">
        <v>0</v>
      </c>
      <c r="X5280">
        <v>0</v>
      </c>
      <c r="Y5280">
        <v>0</v>
      </c>
      <c r="Z5280">
        <v>1</v>
      </c>
    </row>
    <row r="5281" spans="1:26" x14ac:dyDescent="0.25">
      <c r="A5281">
        <v>107140912</v>
      </c>
      <c r="B5281" t="s">
        <v>112</v>
      </c>
      <c r="C5281" t="s">
        <v>65</v>
      </c>
      <c r="D5281">
        <v>10000095</v>
      </c>
      <c r="E5281">
        <v>10000095</v>
      </c>
      <c r="F5281">
        <v>0.94699999999999995</v>
      </c>
      <c r="G5281">
        <v>40001002</v>
      </c>
      <c r="H5281">
        <v>0.8</v>
      </c>
      <c r="I5281">
        <v>2022</v>
      </c>
      <c r="J5281" t="s">
        <v>172</v>
      </c>
      <c r="K5281" t="s">
        <v>58</v>
      </c>
      <c r="L5281" s="127">
        <v>0.38958333333333334</v>
      </c>
      <c r="M5281" t="s">
        <v>28</v>
      </c>
      <c r="N5281" t="s">
        <v>49</v>
      </c>
      <c r="O5281" t="s">
        <v>30</v>
      </c>
      <c r="P5281" t="s">
        <v>54</v>
      </c>
      <c r="Q5281" t="s">
        <v>41</v>
      </c>
      <c r="R5281" t="s">
        <v>33</v>
      </c>
      <c r="S5281" t="s">
        <v>42</v>
      </c>
      <c r="T5281" t="s">
        <v>35</v>
      </c>
      <c r="U5281" s="1" t="s">
        <v>64</v>
      </c>
      <c r="V5281">
        <v>2</v>
      </c>
      <c r="W5281">
        <v>0</v>
      </c>
      <c r="X5281">
        <v>0</v>
      </c>
      <c r="Y5281">
        <v>1</v>
      </c>
      <c r="Z5281">
        <v>0</v>
      </c>
    </row>
    <row r="5282" spans="1:26" x14ac:dyDescent="0.25">
      <c r="A5282">
        <v>107141077</v>
      </c>
      <c r="B5282" t="s">
        <v>114</v>
      </c>
      <c r="C5282" t="s">
        <v>67</v>
      </c>
      <c r="D5282">
        <v>30000042</v>
      </c>
      <c r="E5282">
        <v>30000042</v>
      </c>
      <c r="F5282">
        <v>13.551</v>
      </c>
      <c r="G5282">
        <v>40001704</v>
      </c>
      <c r="H5282">
        <v>0.11</v>
      </c>
      <c r="I5282">
        <v>2022</v>
      </c>
      <c r="J5282" t="s">
        <v>170</v>
      </c>
      <c r="K5282" t="s">
        <v>27</v>
      </c>
      <c r="L5282" s="127">
        <v>0.30069444444444443</v>
      </c>
      <c r="M5282" t="s">
        <v>28</v>
      </c>
      <c r="N5282" t="s">
        <v>49</v>
      </c>
      <c r="O5282" t="s">
        <v>30</v>
      </c>
      <c r="P5282" t="s">
        <v>31</v>
      </c>
      <c r="Q5282" t="s">
        <v>41</v>
      </c>
      <c r="R5282" t="s">
        <v>33</v>
      </c>
      <c r="S5282" t="s">
        <v>42</v>
      </c>
      <c r="T5282" t="s">
        <v>74</v>
      </c>
      <c r="U5282" s="1" t="s">
        <v>36</v>
      </c>
      <c r="V5282">
        <v>5</v>
      </c>
      <c r="W5282">
        <v>0</v>
      </c>
      <c r="X5282">
        <v>0</v>
      </c>
      <c r="Y5282">
        <v>0</v>
      </c>
      <c r="Z5282">
        <v>0</v>
      </c>
    </row>
    <row r="5283" spans="1:26" x14ac:dyDescent="0.25">
      <c r="A5283">
        <v>107141138</v>
      </c>
      <c r="B5283" t="s">
        <v>114</v>
      </c>
      <c r="C5283" t="s">
        <v>67</v>
      </c>
      <c r="D5283">
        <v>30000042</v>
      </c>
      <c r="E5283">
        <v>30000042</v>
      </c>
      <c r="F5283">
        <v>11.920999999999999</v>
      </c>
      <c r="G5283">
        <v>40001902</v>
      </c>
      <c r="H5283">
        <v>0.16</v>
      </c>
      <c r="I5283">
        <v>2022</v>
      </c>
      <c r="J5283" t="s">
        <v>172</v>
      </c>
      <c r="K5283" t="s">
        <v>48</v>
      </c>
      <c r="L5283" s="127">
        <v>0.64236111111111105</v>
      </c>
      <c r="M5283" t="s">
        <v>28</v>
      </c>
      <c r="N5283" t="s">
        <v>49</v>
      </c>
      <c r="O5283" t="s">
        <v>30</v>
      </c>
      <c r="P5283" t="s">
        <v>54</v>
      </c>
      <c r="Q5283" t="s">
        <v>41</v>
      </c>
      <c r="R5283" t="s">
        <v>46</v>
      </c>
      <c r="S5283" t="s">
        <v>42</v>
      </c>
      <c r="T5283" t="s">
        <v>35</v>
      </c>
      <c r="U5283" s="1" t="s">
        <v>36</v>
      </c>
      <c r="V5283">
        <v>2</v>
      </c>
      <c r="W5283">
        <v>0</v>
      </c>
      <c r="X5283">
        <v>0</v>
      </c>
      <c r="Y5283">
        <v>0</v>
      </c>
      <c r="Z5283">
        <v>0</v>
      </c>
    </row>
    <row r="5284" spans="1:26" x14ac:dyDescent="0.25">
      <c r="A5284">
        <v>107141178</v>
      </c>
      <c r="B5284" t="s">
        <v>104</v>
      </c>
      <c r="C5284" t="s">
        <v>65</v>
      </c>
      <c r="D5284">
        <v>10000026</v>
      </c>
      <c r="E5284">
        <v>10000026</v>
      </c>
      <c r="F5284">
        <v>4.5229999999999997</v>
      </c>
      <c r="G5284">
        <v>200460</v>
      </c>
      <c r="H5284">
        <v>1</v>
      </c>
      <c r="I5284">
        <v>2022</v>
      </c>
      <c r="J5284" t="s">
        <v>172</v>
      </c>
      <c r="K5284" t="s">
        <v>48</v>
      </c>
      <c r="L5284" s="127">
        <v>0.50347222222222221</v>
      </c>
      <c r="M5284" t="s">
        <v>28</v>
      </c>
      <c r="N5284" t="s">
        <v>49</v>
      </c>
      <c r="O5284" t="s">
        <v>30</v>
      </c>
      <c r="P5284" t="s">
        <v>31</v>
      </c>
      <c r="Q5284" t="s">
        <v>32</v>
      </c>
      <c r="R5284" t="s">
        <v>33</v>
      </c>
      <c r="S5284" t="s">
        <v>34</v>
      </c>
      <c r="T5284" t="s">
        <v>35</v>
      </c>
      <c r="U5284" s="1" t="s">
        <v>36</v>
      </c>
      <c r="V5284">
        <v>1</v>
      </c>
      <c r="W5284">
        <v>0</v>
      </c>
      <c r="X5284">
        <v>0</v>
      </c>
      <c r="Y5284">
        <v>0</v>
      </c>
      <c r="Z5284">
        <v>0</v>
      </c>
    </row>
    <row r="5285" spans="1:26" x14ac:dyDescent="0.25">
      <c r="A5285">
        <v>107141186</v>
      </c>
      <c r="B5285" t="s">
        <v>86</v>
      </c>
      <c r="C5285" t="s">
        <v>65</v>
      </c>
      <c r="D5285">
        <v>10000026</v>
      </c>
      <c r="E5285">
        <v>10000026</v>
      </c>
      <c r="F5285">
        <v>22.056999999999999</v>
      </c>
      <c r="G5285">
        <v>200330</v>
      </c>
      <c r="H5285">
        <v>1.3</v>
      </c>
      <c r="I5285">
        <v>2022</v>
      </c>
      <c r="J5285" t="s">
        <v>172</v>
      </c>
      <c r="K5285" t="s">
        <v>39</v>
      </c>
      <c r="L5285" s="127">
        <v>0.7416666666666667</v>
      </c>
      <c r="M5285" t="s">
        <v>28</v>
      </c>
      <c r="N5285" t="s">
        <v>49</v>
      </c>
      <c r="O5285" t="s">
        <v>30</v>
      </c>
      <c r="P5285" t="s">
        <v>31</v>
      </c>
      <c r="Q5285" t="s">
        <v>41</v>
      </c>
      <c r="R5285" t="s">
        <v>33</v>
      </c>
      <c r="S5285" t="s">
        <v>42</v>
      </c>
      <c r="T5285" t="s">
        <v>57</v>
      </c>
      <c r="U5285" s="1" t="s">
        <v>36</v>
      </c>
      <c r="V5285">
        <v>2</v>
      </c>
      <c r="W5285">
        <v>0</v>
      </c>
      <c r="X5285">
        <v>0</v>
      </c>
      <c r="Y5285">
        <v>0</v>
      </c>
      <c r="Z5285">
        <v>0</v>
      </c>
    </row>
    <row r="5286" spans="1:26" x14ac:dyDescent="0.25">
      <c r="A5286">
        <v>107141201</v>
      </c>
      <c r="B5286" t="s">
        <v>96</v>
      </c>
      <c r="C5286" t="s">
        <v>65</v>
      </c>
      <c r="D5286">
        <v>10000040</v>
      </c>
      <c r="E5286">
        <v>10000040</v>
      </c>
      <c r="F5286">
        <v>19.309999999999999</v>
      </c>
      <c r="G5286">
        <v>202000</v>
      </c>
      <c r="H5286">
        <v>0.8</v>
      </c>
      <c r="I5286">
        <v>2022</v>
      </c>
      <c r="J5286" t="s">
        <v>172</v>
      </c>
      <c r="K5286" t="s">
        <v>53</v>
      </c>
      <c r="L5286" s="127">
        <v>0.88958333333333339</v>
      </c>
      <c r="M5286" t="s">
        <v>28</v>
      </c>
      <c r="N5286" t="s">
        <v>29</v>
      </c>
      <c r="O5286" t="s">
        <v>30</v>
      </c>
      <c r="P5286" t="s">
        <v>54</v>
      </c>
      <c r="Q5286" t="s">
        <v>41</v>
      </c>
      <c r="R5286" t="s">
        <v>33</v>
      </c>
      <c r="S5286" t="s">
        <v>42</v>
      </c>
      <c r="T5286" t="s">
        <v>57</v>
      </c>
      <c r="U5286" s="1" t="s">
        <v>85</v>
      </c>
      <c r="V5286">
        <v>2</v>
      </c>
      <c r="W5286">
        <v>0</v>
      </c>
      <c r="X5286">
        <v>1</v>
      </c>
      <c r="Y5286">
        <v>0</v>
      </c>
      <c r="Z5286">
        <v>0</v>
      </c>
    </row>
    <row r="5287" spans="1:26" x14ac:dyDescent="0.25">
      <c r="A5287">
        <v>107141203</v>
      </c>
      <c r="B5287" t="s">
        <v>98</v>
      </c>
      <c r="C5287" t="s">
        <v>67</v>
      </c>
      <c r="D5287">
        <v>30000018</v>
      </c>
      <c r="E5287">
        <v>20000064</v>
      </c>
      <c r="F5287">
        <v>2.3849999999999998</v>
      </c>
      <c r="G5287">
        <v>40001325</v>
      </c>
      <c r="H5287">
        <v>0.4</v>
      </c>
      <c r="I5287">
        <v>2022</v>
      </c>
      <c r="J5287" t="s">
        <v>172</v>
      </c>
      <c r="K5287" t="s">
        <v>39</v>
      </c>
      <c r="L5287" s="127">
        <v>0.76944444444444438</v>
      </c>
      <c r="M5287" t="s">
        <v>77</v>
      </c>
      <c r="N5287" t="s">
        <v>49</v>
      </c>
      <c r="O5287" t="s">
        <v>30</v>
      </c>
      <c r="P5287" t="s">
        <v>68</v>
      </c>
      <c r="Q5287" t="s">
        <v>41</v>
      </c>
      <c r="R5287" t="s">
        <v>33</v>
      </c>
      <c r="S5287" t="s">
        <v>42</v>
      </c>
      <c r="T5287" t="s">
        <v>57</v>
      </c>
      <c r="U5287" s="1" t="s">
        <v>36</v>
      </c>
      <c r="V5287">
        <v>2</v>
      </c>
      <c r="W5287">
        <v>0</v>
      </c>
      <c r="X5287">
        <v>0</v>
      </c>
      <c r="Y5287">
        <v>0</v>
      </c>
      <c r="Z5287">
        <v>0</v>
      </c>
    </row>
    <row r="5288" spans="1:26" x14ac:dyDescent="0.25">
      <c r="A5288">
        <v>107141218</v>
      </c>
      <c r="B5288" t="s">
        <v>25</v>
      </c>
      <c r="C5288" t="s">
        <v>65</v>
      </c>
      <c r="D5288">
        <v>10000040</v>
      </c>
      <c r="E5288">
        <v>10000040</v>
      </c>
      <c r="F5288">
        <v>20.812000000000001</v>
      </c>
      <c r="G5288">
        <v>40005220</v>
      </c>
      <c r="H5288">
        <v>0.1</v>
      </c>
      <c r="I5288">
        <v>2022</v>
      </c>
      <c r="J5288" t="s">
        <v>172</v>
      </c>
      <c r="K5288" t="s">
        <v>53</v>
      </c>
      <c r="L5288" s="127">
        <v>0.2673611111111111</v>
      </c>
      <c r="M5288" t="s">
        <v>28</v>
      </c>
      <c r="N5288" t="s">
        <v>49</v>
      </c>
      <c r="O5288" t="s">
        <v>30</v>
      </c>
      <c r="P5288" t="s">
        <v>54</v>
      </c>
      <c r="Q5288" t="s">
        <v>41</v>
      </c>
      <c r="R5288" t="s">
        <v>33</v>
      </c>
      <c r="S5288" t="s">
        <v>42</v>
      </c>
      <c r="T5288" t="s">
        <v>74</v>
      </c>
      <c r="U5288" s="1" t="s">
        <v>36</v>
      </c>
      <c r="V5288">
        <v>4</v>
      </c>
      <c r="W5288">
        <v>0</v>
      </c>
      <c r="X5288">
        <v>0</v>
      </c>
      <c r="Y5288">
        <v>0</v>
      </c>
      <c r="Z5288">
        <v>0</v>
      </c>
    </row>
    <row r="5289" spans="1:26" x14ac:dyDescent="0.25">
      <c r="A5289">
        <v>107141242</v>
      </c>
      <c r="B5289" t="s">
        <v>144</v>
      </c>
      <c r="C5289" t="s">
        <v>38</v>
      </c>
      <c r="D5289">
        <v>20000421</v>
      </c>
      <c r="E5289">
        <v>20000421</v>
      </c>
      <c r="F5289">
        <v>1.7549999999999999</v>
      </c>
      <c r="G5289">
        <v>202500</v>
      </c>
      <c r="H5289">
        <v>0.1</v>
      </c>
      <c r="I5289">
        <v>2022</v>
      </c>
      <c r="J5289" t="s">
        <v>172</v>
      </c>
      <c r="K5289" t="s">
        <v>53</v>
      </c>
      <c r="L5289" s="127">
        <v>0.63958333333333328</v>
      </c>
      <c r="M5289" t="s">
        <v>28</v>
      </c>
      <c r="N5289" t="s">
        <v>49</v>
      </c>
      <c r="O5289" t="s">
        <v>30</v>
      </c>
      <c r="P5289" t="s">
        <v>68</v>
      </c>
      <c r="Q5289" t="s">
        <v>41</v>
      </c>
      <c r="R5289" t="s">
        <v>33</v>
      </c>
      <c r="S5289" t="s">
        <v>42</v>
      </c>
      <c r="T5289" t="s">
        <v>35</v>
      </c>
      <c r="U5289" s="1" t="s">
        <v>36</v>
      </c>
      <c r="V5289">
        <v>4</v>
      </c>
      <c r="W5289">
        <v>0</v>
      </c>
      <c r="X5289">
        <v>0</v>
      </c>
      <c r="Y5289">
        <v>0</v>
      </c>
      <c r="Z5289">
        <v>0</v>
      </c>
    </row>
    <row r="5290" spans="1:26" x14ac:dyDescent="0.25">
      <c r="A5290">
        <v>107141265</v>
      </c>
      <c r="B5290" t="s">
        <v>98</v>
      </c>
      <c r="C5290" t="s">
        <v>67</v>
      </c>
      <c r="D5290">
        <v>30000018</v>
      </c>
      <c r="E5290">
        <v>20000064</v>
      </c>
      <c r="F5290">
        <v>2.6850000000000001</v>
      </c>
      <c r="G5290">
        <v>40001325</v>
      </c>
      <c r="H5290">
        <v>0.1</v>
      </c>
      <c r="I5290">
        <v>2022</v>
      </c>
      <c r="J5290" t="s">
        <v>172</v>
      </c>
      <c r="K5290" t="s">
        <v>39</v>
      </c>
      <c r="L5290" s="127">
        <v>0.73611111111111116</v>
      </c>
      <c r="M5290" t="s">
        <v>77</v>
      </c>
      <c r="N5290" t="s">
        <v>49</v>
      </c>
      <c r="O5290" t="s">
        <v>30</v>
      </c>
      <c r="P5290" t="s">
        <v>68</v>
      </c>
      <c r="Q5290" t="s">
        <v>41</v>
      </c>
      <c r="R5290" t="s">
        <v>33</v>
      </c>
      <c r="S5290" t="s">
        <v>42</v>
      </c>
      <c r="T5290" t="s">
        <v>57</v>
      </c>
      <c r="U5290" s="1" t="s">
        <v>36</v>
      </c>
      <c r="V5290">
        <v>6</v>
      </c>
      <c r="W5290">
        <v>0</v>
      </c>
      <c r="X5290">
        <v>0</v>
      </c>
      <c r="Y5290">
        <v>0</v>
      </c>
      <c r="Z5290">
        <v>0</v>
      </c>
    </row>
    <row r="5291" spans="1:26" x14ac:dyDescent="0.25">
      <c r="A5291">
        <v>107141319</v>
      </c>
      <c r="B5291" t="s">
        <v>25</v>
      </c>
      <c r="C5291" t="s">
        <v>65</v>
      </c>
      <c r="D5291">
        <v>10000040</v>
      </c>
      <c r="E5291">
        <v>10000040</v>
      </c>
      <c r="F5291">
        <v>23.411999999999999</v>
      </c>
      <c r="G5291">
        <v>40005220</v>
      </c>
      <c r="H5291">
        <v>2.5</v>
      </c>
      <c r="I5291">
        <v>2022</v>
      </c>
      <c r="J5291" t="s">
        <v>172</v>
      </c>
      <c r="K5291" t="s">
        <v>55</v>
      </c>
      <c r="L5291" s="127">
        <v>0.75486111111111109</v>
      </c>
      <c r="M5291" t="s">
        <v>28</v>
      </c>
      <c r="N5291" t="s">
        <v>29</v>
      </c>
      <c r="O5291" t="s">
        <v>30</v>
      </c>
      <c r="P5291" t="s">
        <v>31</v>
      </c>
      <c r="Q5291" t="s">
        <v>41</v>
      </c>
      <c r="R5291" t="s">
        <v>33</v>
      </c>
      <c r="S5291" t="s">
        <v>42</v>
      </c>
      <c r="T5291" t="s">
        <v>35</v>
      </c>
      <c r="U5291" s="1" t="s">
        <v>36</v>
      </c>
      <c r="V5291">
        <v>1</v>
      </c>
      <c r="W5291">
        <v>0</v>
      </c>
      <c r="X5291">
        <v>0</v>
      </c>
      <c r="Y5291">
        <v>0</v>
      </c>
      <c r="Z5291">
        <v>0</v>
      </c>
    </row>
    <row r="5292" spans="1:26" x14ac:dyDescent="0.25">
      <c r="A5292">
        <v>107141346</v>
      </c>
      <c r="B5292" t="s">
        <v>104</v>
      </c>
      <c r="C5292" t="s">
        <v>65</v>
      </c>
      <c r="D5292">
        <v>10000026</v>
      </c>
      <c r="E5292">
        <v>10000026</v>
      </c>
      <c r="F5292">
        <v>0</v>
      </c>
      <c r="G5292">
        <v>200400</v>
      </c>
      <c r="H5292">
        <v>0</v>
      </c>
      <c r="I5292">
        <v>2022</v>
      </c>
      <c r="J5292" t="s">
        <v>172</v>
      </c>
      <c r="K5292" t="s">
        <v>39</v>
      </c>
      <c r="L5292" s="127">
        <v>0.8534722222222223</v>
      </c>
      <c r="M5292" t="s">
        <v>28</v>
      </c>
      <c r="N5292" t="s">
        <v>49</v>
      </c>
      <c r="O5292" t="s">
        <v>30</v>
      </c>
      <c r="P5292" t="s">
        <v>31</v>
      </c>
      <c r="Q5292" t="s">
        <v>41</v>
      </c>
      <c r="R5292" t="s">
        <v>33</v>
      </c>
      <c r="S5292" t="s">
        <v>42</v>
      </c>
      <c r="T5292" t="s">
        <v>57</v>
      </c>
      <c r="U5292" s="1" t="s">
        <v>36</v>
      </c>
      <c r="V5292">
        <v>1</v>
      </c>
      <c r="W5292">
        <v>0</v>
      </c>
      <c r="X5292">
        <v>0</v>
      </c>
      <c r="Y5292">
        <v>0</v>
      </c>
      <c r="Z5292">
        <v>0</v>
      </c>
    </row>
    <row r="5293" spans="1:26" x14ac:dyDescent="0.25">
      <c r="A5293">
        <v>107141358</v>
      </c>
      <c r="B5293" t="s">
        <v>114</v>
      </c>
      <c r="C5293" t="s">
        <v>65</v>
      </c>
      <c r="D5293">
        <v>10000040</v>
      </c>
      <c r="E5293">
        <v>10000040</v>
      </c>
      <c r="F5293">
        <v>8.1150000000000002</v>
      </c>
      <c r="G5293">
        <v>203180</v>
      </c>
      <c r="H5293">
        <v>0</v>
      </c>
      <c r="I5293">
        <v>2022</v>
      </c>
      <c r="J5293" t="s">
        <v>170</v>
      </c>
      <c r="K5293" t="s">
        <v>55</v>
      </c>
      <c r="L5293" s="127">
        <v>0.41736111111111113</v>
      </c>
      <c r="M5293" t="s">
        <v>28</v>
      </c>
      <c r="N5293" t="s">
        <v>29</v>
      </c>
      <c r="O5293" t="s">
        <v>30</v>
      </c>
      <c r="P5293" t="s">
        <v>68</v>
      </c>
      <c r="Q5293" t="s">
        <v>41</v>
      </c>
      <c r="R5293" t="s">
        <v>33</v>
      </c>
      <c r="S5293" t="s">
        <v>42</v>
      </c>
      <c r="T5293" t="s">
        <v>35</v>
      </c>
      <c r="U5293" s="1" t="s">
        <v>36</v>
      </c>
      <c r="V5293">
        <v>2</v>
      </c>
      <c r="W5293">
        <v>0</v>
      </c>
      <c r="X5293">
        <v>0</v>
      </c>
      <c r="Y5293">
        <v>0</v>
      </c>
      <c r="Z5293">
        <v>0</v>
      </c>
    </row>
    <row r="5294" spans="1:26" x14ac:dyDescent="0.25">
      <c r="A5294">
        <v>107141363</v>
      </c>
      <c r="B5294" t="s">
        <v>25</v>
      </c>
      <c r="C5294" t="s">
        <v>65</v>
      </c>
      <c r="D5294">
        <v>10000040</v>
      </c>
      <c r="E5294">
        <v>10000040</v>
      </c>
      <c r="F5294">
        <v>23.288</v>
      </c>
      <c r="G5294">
        <v>20000070</v>
      </c>
      <c r="H5294">
        <v>0.3</v>
      </c>
      <c r="I5294">
        <v>2022</v>
      </c>
      <c r="J5294" t="s">
        <v>172</v>
      </c>
      <c r="K5294" t="s">
        <v>55</v>
      </c>
      <c r="L5294" s="127">
        <v>0.78402777777777777</v>
      </c>
      <c r="M5294" t="s">
        <v>28</v>
      </c>
      <c r="N5294" t="s">
        <v>29</v>
      </c>
      <c r="O5294" t="s">
        <v>30</v>
      </c>
      <c r="P5294" t="s">
        <v>31</v>
      </c>
      <c r="Q5294" t="s">
        <v>41</v>
      </c>
      <c r="R5294" t="s">
        <v>33</v>
      </c>
      <c r="S5294" t="s">
        <v>42</v>
      </c>
      <c r="T5294" t="s">
        <v>57</v>
      </c>
      <c r="U5294" s="1" t="s">
        <v>36</v>
      </c>
      <c r="V5294">
        <v>2</v>
      </c>
      <c r="W5294">
        <v>0</v>
      </c>
      <c r="X5294">
        <v>0</v>
      </c>
      <c r="Y5294">
        <v>0</v>
      </c>
      <c r="Z5294">
        <v>0</v>
      </c>
    </row>
    <row r="5295" spans="1:26" x14ac:dyDescent="0.25">
      <c r="A5295">
        <v>107141393</v>
      </c>
      <c r="B5295" t="s">
        <v>114</v>
      </c>
      <c r="C5295" t="s">
        <v>122</v>
      </c>
      <c r="D5295">
        <v>40001003</v>
      </c>
      <c r="E5295">
        <v>40001003</v>
      </c>
      <c r="F5295">
        <v>999.99900000000002</v>
      </c>
      <c r="H5295">
        <v>0</v>
      </c>
      <c r="I5295">
        <v>2022</v>
      </c>
      <c r="J5295" t="s">
        <v>172</v>
      </c>
      <c r="K5295" t="s">
        <v>53</v>
      </c>
      <c r="L5295" s="127">
        <v>0.73333333333333339</v>
      </c>
      <c r="M5295" t="s">
        <v>28</v>
      </c>
      <c r="N5295" t="s">
        <v>29</v>
      </c>
      <c r="O5295" t="s">
        <v>30</v>
      </c>
      <c r="P5295" t="s">
        <v>31</v>
      </c>
      <c r="Q5295" t="s">
        <v>41</v>
      </c>
      <c r="R5295" t="s">
        <v>50</v>
      </c>
      <c r="S5295" t="s">
        <v>42</v>
      </c>
      <c r="T5295" t="s">
        <v>52</v>
      </c>
      <c r="U5295" s="1" t="s">
        <v>36</v>
      </c>
      <c r="V5295">
        <v>2</v>
      </c>
      <c r="W5295">
        <v>0</v>
      </c>
      <c r="X5295">
        <v>0</v>
      </c>
      <c r="Y5295">
        <v>0</v>
      </c>
      <c r="Z5295">
        <v>0</v>
      </c>
    </row>
    <row r="5296" spans="1:26" x14ac:dyDescent="0.25">
      <c r="A5296">
        <v>107141462</v>
      </c>
      <c r="B5296" t="s">
        <v>86</v>
      </c>
      <c r="C5296" t="s">
        <v>65</v>
      </c>
      <c r="D5296">
        <v>10000026</v>
      </c>
      <c r="E5296">
        <v>10000026</v>
      </c>
      <c r="F5296">
        <v>24.855</v>
      </c>
      <c r="G5296">
        <v>200370</v>
      </c>
      <c r="H5296">
        <v>0.1</v>
      </c>
      <c r="I5296">
        <v>2022</v>
      </c>
      <c r="J5296" t="s">
        <v>172</v>
      </c>
      <c r="K5296" t="s">
        <v>48</v>
      </c>
      <c r="L5296" s="127">
        <v>0.40833333333333338</v>
      </c>
      <c r="M5296" t="s">
        <v>28</v>
      </c>
      <c r="N5296" t="s">
        <v>49</v>
      </c>
      <c r="O5296" t="s">
        <v>30</v>
      </c>
      <c r="P5296" t="s">
        <v>31</v>
      </c>
      <c r="Q5296" t="s">
        <v>41</v>
      </c>
      <c r="R5296" t="s">
        <v>56</v>
      </c>
      <c r="S5296" t="s">
        <v>42</v>
      </c>
      <c r="T5296" t="s">
        <v>35</v>
      </c>
      <c r="U5296" s="1" t="s">
        <v>36</v>
      </c>
      <c r="V5296">
        <v>2</v>
      </c>
      <c r="W5296">
        <v>0</v>
      </c>
      <c r="X5296">
        <v>0</v>
      </c>
      <c r="Y5296">
        <v>0</v>
      </c>
      <c r="Z5296">
        <v>0</v>
      </c>
    </row>
    <row r="5297" spans="1:26" x14ac:dyDescent="0.25">
      <c r="A5297">
        <v>107141491</v>
      </c>
      <c r="B5297" t="s">
        <v>25</v>
      </c>
      <c r="C5297" t="s">
        <v>45</v>
      </c>
      <c r="D5297">
        <v>50014265</v>
      </c>
      <c r="E5297">
        <v>40001152</v>
      </c>
      <c r="F5297">
        <v>5.9480000000000004</v>
      </c>
      <c r="G5297">
        <v>50016288</v>
      </c>
      <c r="H5297">
        <v>0</v>
      </c>
      <c r="I5297">
        <v>2022</v>
      </c>
      <c r="J5297" t="s">
        <v>172</v>
      </c>
      <c r="K5297" t="s">
        <v>48</v>
      </c>
      <c r="L5297" s="127">
        <v>0.77500000000000002</v>
      </c>
      <c r="M5297" t="s">
        <v>28</v>
      </c>
      <c r="N5297" t="s">
        <v>29</v>
      </c>
      <c r="O5297" t="s">
        <v>30</v>
      </c>
      <c r="P5297" t="s">
        <v>31</v>
      </c>
      <c r="Q5297" t="s">
        <v>62</v>
      </c>
      <c r="R5297" t="s">
        <v>61</v>
      </c>
      <c r="S5297" t="s">
        <v>34</v>
      </c>
      <c r="T5297" t="s">
        <v>47</v>
      </c>
      <c r="U5297" s="1" t="s">
        <v>36</v>
      </c>
      <c r="V5297">
        <v>2</v>
      </c>
      <c r="W5297">
        <v>0</v>
      </c>
      <c r="X5297">
        <v>0</v>
      </c>
      <c r="Y5297">
        <v>0</v>
      </c>
      <c r="Z5297">
        <v>0</v>
      </c>
    </row>
    <row r="5298" spans="1:26" x14ac:dyDescent="0.25">
      <c r="A5298">
        <v>107141638</v>
      </c>
      <c r="B5298" t="s">
        <v>81</v>
      </c>
      <c r="C5298" t="s">
        <v>45</v>
      </c>
      <c r="F5298">
        <v>999.99900000000002</v>
      </c>
      <c r="G5298">
        <v>50016130</v>
      </c>
      <c r="H5298">
        <v>3.7999999999999999E-2</v>
      </c>
      <c r="I5298">
        <v>2022</v>
      </c>
      <c r="J5298" t="s">
        <v>172</v>
      </c>
      <c r="K5298" t="s">
        <v>27</v>
      </c>
      <c r="L5298" s="127">
        <v>0.3979166666666667</v>
      </c>
      <c r="M5298" t="s">
        <v>28</v>
      </c>
      <c r="N5298" t="s">
        <v>49</v>
      </c>
      <c r="O5298" t="s">
        <v>30</v>
      </c>
      <c r="P5298" t="s">
        <v>68</v>
      </c>
      <c r="Q5298" t="s">
        <v>41</v>
      </c>
      <c r="R5298" t="s">
        <v>33</v>
      </c>
      <c r="S5298" t="s">
        <v>42</v>
      </c>
      <c r="T5298" t="s">
        <v>35</v>
      </c>
      <c r="U5298" s="1" t="s">
        <v>36</v>
      </c>
      <c r="V5298">
        <v>2</v>
      </c>
      <c r="W5298">
        <v>0</v>
      </c>
      <c r="X5298">
        <v>0</v>
      </c>
      <c r="Y5298">
        <v>0</v>
      </c>
      <c r="Z5298">
        <v>0</v>
      </c>
    </row>
    <row r="5299" spans="1:26" x14ac:dyDescent="0.25">
      <c r="A5299">
        <v>107141964</v>
      </c>
      <c r="B5299" t="s">
        <v>44</v>
      </c>
      <c r="C5299" t="s">
        <v>45</v>
      </c>
      <c r="F5299">
        <v>999.99900000000002</v>
      </c>
      <c r="H5299">
        <v>0</v>
      </c>
      <c r="I5299">
        <v>2022</v>
      </c>
      <c r="J5299" t="s">
        <v>162</v>
      </c>
      <c r="K5299" t="s">
        <v>27</v>
      </c>
      <c r="L5299" s="127">
        <v>0.77013888888888893</v>
      </c>
      <c r="M5299" t="s">
        <v>28</v>
      </c>
      <c r="N5299" t="s">
        <v>49</v>
      </c>
      <c r="P5299" t="s">
        <v>31</v>
      </c>
      <c r="Q5299" t="s">
        <v>41</v>
      </c>
      <c r="R5299" t="s">
        <v>33</v>
      </c>
      <c r="S5299" t="s">
        <v>42</v>
      </c>
      <c r="T5299" t="s">
        <v>35</v>
      </c>
      <c r="U5299" s="1" t="s">
        <v>116</v>
      </c>
      <c r="V5299">
        <v>0</v>
      </c>
      <c r="W5299">
        <v>0</v>
      </c>
      <c r="X5299">
        <v>0</v>
      </c>
      <c r="Y5299">
        <v>0</v>
      </c>
      <c r="Z5299">
        <v>0</v>
      </c>
    </row>
    <row r="5300" spans="1:26" x14ac:dyDescent="0.25">
      <c r="A5300">
        <v>107142047</v>
      </c>
      <c r="B5300" t="s">
        <v>25</v>
      </c>
      <c r="C5300" t="s">
        <v>122</v>
      </c>
      <c r="D5300">
        <v>40003014</v>
      </c>
      <c r="E5300">
        <v>40003014</v>
      </c>
      <c r="F5300">
        <v>0.35799999999999998</v>
      </c>
      <c r="G5300">
        <v>50047458</v>
      </c>
      <c r="H5300">
        <v>0</v>
      </c>
      <c r="I5300">
        <v>2022</v>
      </c>
      <c r="J5300" t="s">
        <v>172</v>
      </c>
      <c r="K5300" t="s">
        <v>48</v>
      </c>
      <c r="L5300" s="127">
        <v>0.49374999999999997</v>
      </c>
      <c r="M5300" t="s">
        <v>28</v>
      </c>
      <c r="N5300" t="s">
        <v>49</v>
      </c>
      <c r="O5300" t="s">
        <v>30</v>
      </c>
      <c r="P5300" t="s">
        <v>31</v>
      </c>
      <c r="Q5300" t="s">
        <v>41</v>
      </c>
      <c r="R5300" t="s">
        <v>61</v>
      </c>
      <c r="S5300" t="s">
        <v>42</v>
      </c>
      <c r="T5300" t="s">
        <v>35</v>
      </c>
      <c r="U5300" s="1" t="s">
        <v>64</v>
      </c>
      <c r="V5300">
        <v>2</v>
      </c>
      <c r="W5300">
        <v>0</v>
      </c>
      <c r="X5300">
        <v>0</v>
      </c>
      <c r="Y5300">
        <v>1</v>
      </c>
      <c r="Z5300">
        <v>0</v>
      </c>
    </row>
    <row r="5301" spans="1:26" x14ac:dyDescent="0.25">
      <c r="A5301">
        <v>107142073</v>
      </c>
      <c r="B5301" t="s">
        <v>81</v>
      </c>
      <c r="C5301" t="s">
        <v>45</v>
      </c>
      <c r="D5301">
        <v>50022757</v>
      </c>
      <c r="E5301">
        <v>30000115</v>
      </c>
      <c r="F5301">
        <v>0.47</v>
      </c>
      <c r="G5301">
        <v>50011738</v>
      </c>
      <c r="H5301">
        <v>0</v>
      </c>
      <c r="I5301">
        <v>2022</v>
      </c>
      <c r="J5301" t="s">
        <v>172</v>
      </c>
      <c r="K5301" t="s">
        <v>58</v>
      </c>
      <c r="L5301" s="127">
        <v>0.34166666666666662</v>
      </c>
      <c r="M5301" t="s">
        <v>28</v>
      </c>
      <c r="N5301" t="s">
        <v>29</v>
      </c>
      <c r="O5301" t="s">
        <v>30</v>
      </c>
      <c r="P5301" t="s">
        <v>31</v>
      </c>
      <c r="Q5301" t="s">
        <v>32</v>
      </c>
      <c r="R5301" t="s">
        <v>33</v>
      </c>
      <c r="S5301" t="s">
        <v>42</v>
      </c>
      <c r="T5301" t="s">
        <v>35</v>
      </c>
      <c r="U5301" s="1" t="s">
        <v>43</v>
      </c>
      <c r="V5301">
        <v>2</v>
      </c>
      <c r="W5301">
        <v>0</v>
      </c>
      <c r="X5301">
        <v>0</v>
      </c>
      <c r="Y5301">
        <v>0</v>
      </c>
      <c r="Z5301">
        <v>1</v>
      </c>
    </row>
    <row r="5302" spans="1:26" x14ac:dyDescent="0.25">
      <c r="A5302">
        <v>107142091</v>
      </c>
      <c r="B5302" t="s">
        <v>97</v>
      </c>
      <c r="C5302" t="s">
        <v>45</v>
      </c>
      <c r="D5302">
        <v>50009934</v>
      </c>
      <c r="E5302">
        <v>50009934</v>
      </c>
      <c r="F5302">
        <v>1.3380000000000001</v>
      </c>
      <c r="G5302">
        <v>50029850</v>
      </c>
      <c r="H5302">
        <v>2E-3</v>
      </c>
      <c r="I5302">
        <v>2022</v>
      </c>
      <c r="J5302" t="s">
        <v>172</v>
      </c>
      <c r="K5302" t="s">
        <v>55</v>
      </c>
      <c r="L5302" s="127">
        <v>0.51111111111111118</v>
      </c>
      <c r="M5302" t="s">
        <v>28</v>
      </c>
      <c r="N5302" t="s">
        <v>49</v>
      </c>
      <c r="P5302" t="s">
        <v>31</v>
      </c>
      <c r="Q5302" t="s">
        <v>32</v>
      </c>
      <c r="R5302" t="s">
        <v>72</v>
      </c>
      <c r="S5302" t="s">
        <v>42</v>
      </c>
      <c r="T5302" t="s">
        <v>35</v>
      </c>
      <c r="U5302" s="1" t="s">
        <v>36</v>
      </c>
      <c r="V5302">
        <v>4</v>
      </c>
      <c r="W5302">
        <v>0</v>
      </c>
      <c r="X5302">
        <v>0</v>
      </c>
      <c r="Y5302">
        <v>0</v>
      </c>
      <c r="Z5302">
        <v>0</v>
      </c>
    </row>
    <row r="5303" spans="1:26" x14ac:dyDescent="0.25">
      <c r="A5303">
        <v>107142255</v>
      </c>
      <c r="B5303" t="s">
        <v>81</v>
      </c>
      <c r="C5303" t="s">
        <v>45</v>
      </c>
      <c r="D5303">
        <v>50000328</v>
      </c>
      <c r="E5303">
        <v>30000027</v>
      </c>
      <c r="F5303">
        <v>17.408999999999999</v>
      </c>
      <c r="G5303">
        <v>50029075</v>
      </c>
      <c r="H5303">
        <v>1.9E-2</v>
      </c>
      <c r="I5303">
        <v>2022</v>
      </c>
      <c r="J5303" t="s">
        <v>172</v>
      </c>
      <c r="K5303" t="s">
        <v>58</v>
      </c>
      <c r="L5303" s="127">
        <v>0.95624999999999993</v>
      </c>
      <c r="M5303" t="s">
        <v>51</v>
      </c>
      <c r="N5303" t="s">
        <v>29</v>
      </c>
      <c r="O5303" t="s">
        <v>30</v>
      </c>
      <c r="P5303" t="s">
        <v>54</v>
      </c>
      <c r="Q5303" t="s">
        <v>41</v>
      </c>
      <c r="R5303" t="s">
        <v>33</v>
      </c>
      <c r="S5303" t="s">
        <v>42</v>
      </c>
      <c r="T5303" t="s">
        <v>47</v>
      </c>
      <c r="U5303" s="1" t="s">
        <v>116</v>
      </c>
      <c r="V5303">
        <v>1</v>
      </c>
      <c r="W5303">
        <v>0</v>
      </c>
      <c r="X5303">
        <v>0</v>
      </c>
      <c r="Y5303">
        <v>0</v>
      </c>
      <c r="Z5303">
        <v>0</v>
      </c>
    </row>
    <row r="5304" spans="1:26" x14ac:dyDescent="0.25">
      <c r="A5304">
        <v>107142259</v>
      </c>
      <c r="B5304" t="s">
        <v>81</v>
      </c>
      <c r="C5304" t="s">
        <v>45</v>
      </c>
      <c r="D5304">
        <v>50047986</v>
      </c>
      <c r="E5304">
        <v>50000398</v>
      </c>
      <c r="F5304">
        <v>999.99900000000002</v>
      </c>
      <c r="G5304">
        <v>50000398</v>
      </c>
      <c r="H5304">
        <v>0</v>
      </c>
      <c r="I5304">
        <v>2022</v>
      </c>
      <c r="J5304" t="s">
        <v>172</v>
      </c>
      <c r="K5304" t="s">
        <v>60</v>
      </c>
      <c r="L5304" s="127">
        <v>7.6388888888888886E-3</v>
      </c>
      <c r="M5304" t="s">
        <v>28</v>
      </c>
      <c r="N5304" t="s">
        <v>29</v>
      </c>
      <c r="O5304" t="s">
        <v>30</v>
      </c>
      <c r="P5304" t="s">
        <v>54</v>
      </c>
      <c r="Q5304" t="s">
        <v>41</v>
      </c>
      <c r="R5304" t="s">
        <v>33</v>
      </c>
      <c r="S5304" t="s">
        <v>42</v>
      </c>
      <c r="T5304" t="s">
        <v>47</v>
      </c>
      <c r="U5304" s="1" t="s">
        <v>43</v>
      </c>
      <c r="V5304">
        <v>1</v>
      </c>
      <c r="W5304">
        <v>0</v>
      </c>
      <c r="X5304">
        <v>0</v>
      </c>
      <c r="Y5304">
        <v>0</v>
      </c>
      <c r="Z5304">
        <v>1</v>
      </c>
    </row>
    <row r="5305" spans="1:26" x14ac:dyDescent="0.25">
      <c r="A5305">
        <v>107142315</v>
      </c>
      <c r="B5305" t="s">
        <v>86</v>
      </c>
      <c r="C5305" t="s">
        <v>65</v>
      </c>
      <c r="D5305">
        <v>10000026</v>
      </c>
      <c r="E5305">
        <v>10000026</v>
      </c>
      <c r="F5305">
        <v>21.01</v>
      </c>
      <c r="G5305">
        <v>30000191</v>
      </c>
      <c r="H5305">
        <v>0.5</v>
      </c>
      <c r="I5305">
        <v>2022</v>
      </c>
      <c r="J5305" t="s">
        <v>172</v>
      </c>
      <c r="K5305" t="s">
        <v>55</v>
      </c>
      <c r="L5305" s="127">
        <v>0.47569444444444442</v>
      </c>
      <c r="M5305" t="s">
        <v>28</v>
      </c>
      <c r="N5305" t="s">
        <v>49</v>
      </c>
      <c r="O5305" t="s">
        <v>30</v>
      </c>
      <c r="P5305" t="s">
        <v>31</v>
      </c>
      <c r="Q5305" t="s">
        <v>62</v>
      </c>
      <c r="R5305" t="s">
        <v>33</v>
      </c>
      <c r="S5305" t="s">
        <v>139</v>
      </c>
      <c r="T5305" t="s">
        <v>35</v>
      </c>
      <c r="U5305" s="1" t="s">
        <v>36</v>
      </c>
      <c r="V5305">
        <v>4</v>
      </c>
      <c r="W5305">
        <v>0</v>
      </c>
      <c r="X5305">
        <v>0</v>
      </c>
      <c r="Y5305">
        <v>0</v>
      </c>
      <c r="Z5305">
        <v>0</v>
      </c>
    </row>
    <row r="5306" spans="1:26" x14ac:dyDescent="0.25">
      <c r="A5306">
        <v>107142318</v>
      </c>
      <c r="B5306" t="s">
        <v>104</v>
      </c>
      <c r="C5306" t="s">
        <v>65</v>
      </c>
      <c r="D5306">
        <v>10000026</v>
      </c>
      <c r="E5306">
        <v>10000026</v>
      </c>
      <c r="F5306">
        <v>3.5249999999999999</v>
      </c>
      <c r="G5306">
        <v>200440</v>
      </c>
      <c r="H5306">
        <v>0</v>
      </c>
      <c r="I5306">
        <v>2022</v>
      </c>
      <c r="J5306" t="s">
        <v>172</v>
      </c>
      <c r="K5306" t="s">
        <v>55</v>
      </c>
      <c r="L5306" s="127">
        <v>0.39652777777777781</v>
      </c>
      <c r="M5306" t="s">
        <v>28</v>
      </c>
      <c r="N5306" t="s">
        <v>49</v>
      </c>
      <c r="O5306" t="s">
        <v>30</v>
      </c>
      <c r="P5306" t="s">
        <v>31</v>
      </c>
      <c r="Q5306" t="s">
        <v>32</v>
      </c>
      <c r="R5306" t="s">
        <v>33</v>
      </c>
      <c r="S5306" t="s">
        <v>34</v>
      </c>
      <c r="T5306" t="s">
        <v>35</v>
      </c>
      <c r="U5306" s="1" t="s">
        <v>36</v>
      </c>
      <c r="V5306">
        <v>1</v>
      </c>
      <c r="W5306">
        <v>0</v>
      </c>
      <c r="X5306">
        <v>0</v>
      </c>
      <c r="Y5306">
        <v>0</v>
      </c>
      <c r="Z5306">
        <v>0</v>
      </c>
    </row>
    <row r="5307" spans="1:26" x14ac:dyDescent="0.25">
      <c r="A5307">
        <v>107142362</v>
      </c>
      <c r="B5307" t="s">
        <v>25</v>
      </c>
      <c r="C5307" t="s">
        <v>65</v>
      </c>
      <c r="D5307">
        <v>10000040</v>
      </c>
      <c r="E5307">
        <v>10000040</v>
      </c>
      <c r="F5307">
        <v>17.911999999999999</v>
      </c>
      <c r="G5307">
        <v>40005220</v>
      </c>
      <c r="H5307">
        <v>3</v>
      </c>
      <c r="I5307">
        <v>2022</v>
      </c>
      <c r="J5307" t="s">
        <v>172</v>
      </c>
      <c r="K5307" t="s">
        <v>55</v>
      </c>
      <c r="L5307" s="127">
        <v>0.11319444444444444</v>
      </c>
      <c r="M5307" t="s">
        <v>28</v>
      </c>
      <c r="N5307" t="s">
        <v>29</v>
      </c>
      <c r="O5307" t="s">
        <v>30</v>
      </c>
      <c r="P5307" t="s">
        <v>68</v>
      </c>
      <c r="Q5307" t="s">
        <v>62</v>
      </c>
      <c r="R5307" t="s">
        <v>33</v>
      </c>
      <c r="S5307" t="s">
        <v>34</v>
      </c>
      <c r="T5307" t="s">
        <v>57</v>
      </c>
      <c r="U5307" s="1" t="s">
        <v>36</v>
      </c>
      <c r="V5307">
        <v>1</v>
      </c>
      <c r="W5307">
        <v>0</v>
      </c>
      <c r="X5307">
        <v>0</v>
      </c>
      <c r="Y5307">
        <v>0</v>
      </c>
      <c r="Z5307">
        <v>0</v>
      </c>
    </row>
    <row r="5308" spans="1:26" x14ac:dyDescent="0.25">
      <c r="A5308">
        <v>107142367</v>
      </c>
      <c r="B5308" t="s">
        <v>86</v>
      </c>
      <c r="C5308" t="s">
        <v>65</v>
      </c>
      <c r="D5308">
        <v>10000026</v>
      </c>
      <c r="E5308">
        <v>10000026</v>
      </c>
      <c r="F5308">
        <v>22.161999999999999</v>
      </c>
      <c r="G5308">
        <v>200340</v>
      </c>
      <c r="H5308">
        <v>0.4</v>
      </c>
      <c r="I5308">
        <v>2022</v>
      </c>
      <c r="J5308" t="s">
        <v>172</v>
      </c>
      <c r="K5308" t="s">
        <v>55</v>
      </c>
      <c r="L5308" s="127">
        <v>0.40277777777777773</v>
      </c>
      <c r="M5308" t="s">
        <v>28</v>
      </c>
      <c r="N5308" t="s">
        <v>49</v>
      </c>
      <c r="O5308" t="s">
        <v>30</v>
      </c>
      <c r="P5308" t="s">
        <v>31</v>
      </c>
      <c r="Q5308" t="s">
        <v>32</v>
      </c>
      <c r="R5308" t="s">
        <v>33</v>
      </c>
      <c r="S5308" t="s">
        <v>34</v>
      </c>
      <c r="T5308" t="s">
        <v>35</v>
      </c>
      <c r="U5308" s="1" t="s">
        <v>36</v>
      </c>
      <c r="V5308">
        <v>2</v>
      </c>
      <c r="W5308">
        <v>0</v>
      </c>
      <c r="X5308">
        <v>0</v>
      </c>
      <c r="Y5308">
        <v>0</v>
      </c>
      <c r="Z5308">
        <v>0</v>
      </c>
    </row>
    <row r="5309" spans="1:26" x14ac:dyDescent="0.25">
      <c r="A5309">
        <v>107142382</v>
      </c>
      <c r="B5309" t="s">
        <v>86</v>
      </c>
      <c r="C5309" t="s">
        <v>65</v>
      </c>
      <c r="D5309">
        <v>10000026</v>
      </c>
      <c r="E5309">
        <v>10000026</v>
      </c>
      <c r="F5309">
        <v>23.855</v>
      </c>
      <c r="G5309">
        <v>200360</v>
      </c>
      <c r="H5309">
        <v>0.1</v>
      </c>
      <c r="I5309">
        <v>2022</v>
      </c>
      <c r="J5309" t="s">
        <v>172</v>
      </c>
      <c r="K5309" t="s">
        <v>53</v>
      </c>
      <c r="L5309" s="127">
        <v>0.75208333333333333</v>
      </c>
      <c r="M5309" t="s">
        <v>28</v>
      </c>
      <c r="N5309" t="s">
        <v>49</v>
      </c>
      <c r="O5309" t="s">
        <v>30</v>
      </c>
      <c r="P5309" t="s">
        <v>31</v>
      </c>
      <c r="Q5309" t="s">
        <v>41</v>
      </c>
      <c r="R5309" t="s">
        <v>33</v>
      </c>
      <c r="S5309" t="s">
        <v>42</v>
      </c>
      <c r="T5309" t="s">
        <v>57</v>
      </c>
      <c r="U5309" s="1" t="s">
        <v>36</v>
      </c>
      <c r="V5309">
        <v>4</v>
      </c>
      <c r="W5309">
        <v>0</v>
      </c>
      <c r="X5309">
        <v>0</v>
      </c>
      <c r="Y5309">
        <v>0</v>
      </c>
      <c r="Z5309">
        <v>0</v>
      </c>
    </row>
    <row r="5310" spans="1:26" x14ac:dyDescent="0.25">
      <c r="A5310">
        <v>107142424</v>
      </c>
      <c r="B5310" t="s">
        <v>81</v>
      </c>
      <c r="C5310" t="s">
        <v>65</v>
      </c>
      <c r="D5310">
        <v>10000485</v>
      </c>
      <c r="E5310">
        <v>10800485</v>
      </c>
      <c r="F5310">
        <v>30.808</v>
      </c>
      <c r="G5310">
        <v>50015657</v>
      </c>
      <c r="H5310">
        <v>0.1</v>
      </c>
      <c r="I5310">
        <v>2022</v>
      </c>
      <c r="J5310" t="s">
        <v>172</v>
      </c>
      <c r="K5310" t="s">
        <v>55</v>
      </c>
      <c r="L5310" s="127">
        <v>0.32430555555555557</v>
      </c>
      <c r="M5310" t="s">
        <v>28</v>
      </c>
      <c r="N5310" t="s">
        <v>29</v>
      </c>
      <c r="O5310" t="s">
        <v>30</v>
      </c>
      <c r="P5310" t="s">
        <v>31</v>
      </c>
      <c r="Q5310" t="s">
        <v>62</v>
      </c>
      <c r="R5310" t="s">
        <v>33</v>
      </c>
      <c r="S5310" t="s">
        <v>34</v>
      </c>
      <c r="T5310" t="s">
        <v>35</v>
      </c>
      <c r="U5310" s="1" t="s">
        <v>116</v>
      </c>
      <c r="V5310">
        <v>0</v>
      </c>
      <c r="W5310">
        <v>0</v>
      </c>
      <c r="X5310">
        <v>0</v>
      </c>
      <c r="Y5310">
        <v>0</v>
      </c>
      <c r="Z5310">
        <v>0</v>
      </c>
    </row>
    <row r="5311" spans="1:26" x14ac:dyDescent="0.25">
      <c r="A5311">
        <v>107142426</v>
      </c>
      <c r="B5311" t="s">
        <v>25</v>
      </c>
      <c r="C5311" t="s">
        <v>65</v>
      </c>
      <c r="D5311">
        <v>10000040</v>
      </c>
      <c r="E5311">
        <v>10000040</v>
      </c>
      <c r="F5311">
        <v>22.768000000000001</v>
      </c>
      <c r="G5311">
        <v>29000070</v>
      </c>
      <c r="H5311">
        <v>0.22</v>
      </c>
      <c r="I5311">
        <v>2022</v>
      </c>
      <c r="J5311" t="s">
        <v>172</v>
      </c>
      <c r="K5311" t="s">
        <v>55</v>
      </c>
      <c r="L5311" s="127">
        <v>0.84305555555555556</v>
      </c>
      <c r="M5311" t="s">
        <v>28</v>
      </c>
      <c r="N5311" t="s">
        <v>29</v>
      </c>
      <c r="O5311" t="s">
        <v>30</v>
      </c>
      <c r="P5311" t="s">
        <v>31</v>
      </c>
      <c r="Q5311" t="s">
        <v>62</v>
      </c>
      <c r="R5311" t="s">
        <v>33</v>
      </c>
      <c r="S5311" t="s">
        <v>34</v>
      </c>
      <c r="T5311" t="s">
        <v>47</v>
      </c>
      <c r="U5311" s="1" t="s">
        <v>43</v>
      </c>
      <c r="V5311">
        <v>4</v>
      </c>
      <c r="W5311">
        <v>0</v>
      </c>
      <c r="X5311">
        <v>0</v>
      </c>
      <c r="Y5311">
        <v>0</v>
      </c>
      <c r="Z5311">
        <v>2</v>
      </c>
    </row>
    <row r="5312" spans="1:26" x14ac:dyDescent="0.25">
      <c r="A5312">
        <v>107142438</v>
      </c>
      <c r="B5312" t="s">
        <v>114</v>
      </c>
      <c r="C5312" t="s">
        <v>38</v>
      </c>
      <c r="D5312">
        <v>20000070</v>
      </c>
      <c r="E5312">
        <v>20000070</v>
      </c>
      <c r="F5312">
        <v>9.6839999999999993</v>
      </c>
      <c r="G5312">
        <v>40002566</v>
      </c>
      <c r="H5312">
        <v>7.5999999999999998E-2</v>
      </c>
      <c r="I5312">
        <v>2022</v>
      </c>
      <c r="J5312" t="s">
        <v>172</v>
      </c>
      <c r="K5312" t="s">
        <v>55</v>
      </c>
      <c r="L5312" s="127">
        <v>0.18333333333333335</v>
      </c>
      <c r="M5312" t="s">
        <v>28</v>
      </c>
      <c r="N5312" t="s">
        <v>49</v>
      </c>
      <c r="O5312" t="s">
        <v>30</v>
      </c>
      <c r="P5312" t="s">
        <v>31</v>
      </c>
      <c r="Q5312" t="s">
        <v>62</v>
      </c>
      <c r="R5312" t="s">
        <v>33</v>
      </c>
      <c r="S5312" t="s">
        <v>34</v>
      </c>
      <c r="T5312" t="s">
        <v>57</v>
      </c>
      <c r="U5312" s="1" t="s">
        <v>36</v>
      </c>
      <c r="V5312">
        <v>1</v>
      </c>
      <c r="W5312">
        <v>0</v>
      </c>
      <c r="X5312">
        <v>0</v>
      </c>
      <c r="Y5312">
        <v>0</v>
      </c>
      <c r="Z5312">
        <v>0</v>
      </c>
    </row>
    <row r="5313" spans="1:26" x14ac:dyDescent="0.25">
      <c r="A5313">
        <v>107142461</v>
      </c>
      <c r="B5313" t="s">
        <v>81</v>
      </c>
      <c r="C5313" t="s">
        <v>65</v>
      </c>
      <c r="D5313">
        <v>10000485</v>
      </c>
      <c r="E5313">
        <v>10800485</v>
      </c>
      <c r="F5313">
        <v>30.308</v>
      </c>
      <c r="G5313">
        <v>20000521</v>
      </c>
      <c r="H5313">
        <v>0.4</v>
      </c>
      <c r="I5313">
        <v>2022</v>
      </c>
      <c r="J5313" t="s">
        <v>172</v>
      </c>
      <c r="K5313" t="s">
        <v>55</v>
      </c>
      <c r="L5313" s="127">
        <v>0.57638888888888895</v>
      </c>
      <c r="M5313" t="s">
        <v>28</v>
      </c>
      <c r="N5313" t="s">
        <v>29</v>
      </c>
      <c r="O5313" t="s">
        <v>30</v>
      </c>
      <c r="P5313" t="s">
        <v>31</v>
      </c>
      <c r="Q5313" t="s">
        <v>32</v>
      </c>
      <c r="R5313" t="s">
        <v>33</v>
      </c>
      <c r="S5313" t="s">
        <v>34</v>
      </c>
      <c r="T5313" t="s">
        <v>35</v>
      </c>
      <c r="U5313" s="1" t="s">
        <v>36</v>
      </c>
      <c r="V5313">
        <v>1</v>
      </c>
      <c r="W5313">
        <v>0</v>
      </c>
      <c r="X5313">
        <v>0</v>
      </c>
      <c r="Y5313">
        <v>0</v>
      </c>
      <c r="Z5313">
        <v>0</v>
      </c>
    </row>
    <row r="5314" spans="1:26" x14ac:dyDescent="0.25">
      <c r="A5314">
        <v>107142464</v>
      </c>
      <c r="B5314" t="s">
        <v>81</v>
      </c>
      <c r="C5314" t="s">
        <v>65</v>
      </c>
      <c r="D5314">
        <v>10000485</v>
      </c>
      <c r="E5314">
        <v>10800485</v>
      </c>
      <c r="F5314">
        <v>32.308</v>
      </c>
      <c r="G5314">
        <v>20000521</v>
      </c>
      <c r="H5314">
        <v>1.6</v>
      </c>
      <c r="I5314">
        <v>2022</v>
      </c>
      <c r="J5314" t="s">
        <v>172</v>
      </c>
      <c r="K5314" t="s">
        <v>53</v>
      </c>
      <c r="L5314" s="127">
        <v>0.3743055555555555</v>
      </c>
      <c r="M5314" t="s">
        <v>28</v>
      </c>
      <c r="N5314" t="s">
        <v>49</v>
      </c>
      <c r="O5314" t="s">
        <v>30</v>
      </c>
      <c r="P5314" t="s">
        <v>31</v>
      </c>
      <c r="Q5314" t="s">
        <v>41</v>
      </c>
      <c r="R5314" t="s">
        <v>33</v>
      </c>
      <c r="S5314" t="s">
        <v>42</v>
      </c>
      <c r="T5314" t="s">
        <v>35</v>
      </c>
      <c r="U5314" s="1" t="s">
        <v>36</v>
      </c>
      <c r="V5314">
        <v>2</v>
      </c>
      <c r="W5314">
        <v>0</v>
      </c>
      <c r="X5314">
        <v>0</v>
      </c>
      <c r="Y5314">
        <v>0</v>
      </c>
      <c r="Z5314">
        <v>0</v>
      </c>
    </row>
    <row r="5315" spans="1:26" x14ac:dyDescent="0.25">
      <c r="A5315">
        <v>107142487</v>
      </c>
      <c r="B5315" t="s">
        <v>81</v>
      </c>
      <c r="C5315" t="s">
        <v>65</v>
      </c>
      <c r="D5315">
        <v>10000485</v>
      </c>
      <c r="E5315">
        <v>10800485</v>
      </c>
      <c r="F5315">
        <v>33.908000000000001</v>
      </c>
      <c r="G5315">
        <v>50015657</v>
      </c>
      <c r="H5315">
        <v>3.2</v>
      </c>
      <c r="I5315">
        <v>2022</v>
      </c>
      <c r="J5315" t="s">
        <v>172</v>
      </c>
      <c r="K5315" t="s">
        <v>55</v>
      </c>
      <c r="L5315" s="127">
        <v>0.38750000000000001</v>
      </c>
      <c r="M5315" t="s">
        <v>28</v>
      </c>
      <c r="N5315" t="s">
        <v>29</v>
      </c>
      <c r="O5315" t="s">
        <v>30</v>
      </c>
      <c r="P5315" t="s">
        <v>31</v>
      </c>
      <c r="Q5315" t="s">
        <v>32</v>
      </c>
      <c r="R5315" t="s">
        <v>33</v>
      </c>
      <c r="S5315" t="s">
        <v>139</v>
      </c>
      <c r="T5315" t="s">
        <v>35</v>
      </c>
      <c r="U5315" s="1" t="s">
        <v>36</v>
      </c>
      <c r="V5315">
        <v>2</v>
      </c>
      <c r="W5315">
        <v>0</v>
      </c>
      <c r="X5315">
        <v>0</v>
      </c>
      <c r="Y5315">
        <v>0</v>
      </c>
      <c r="Z5315">
        <v>0</v>
      </c>
    </row>
    <row r="5316" spans="1:26" x14ac:dyDescent="0.25">
      <c r="A5316">
        <v>107142488</v>
      </c>
      <c r="B5316" t="s">
        <v>25</v>
      </c>
      <c r="C5316" t="s">
        <v>65</v>
      </c>
      <c r="D5316">
        <v>10000040</v>
      </c>
      <c r="E5316">
        <v>10000040</v>
      </c>
      <c r="F5316">
        <v>26.010999999999999</v>
      </c>
      <c r="G5316">
        <v>20000070</v>
      </c>
      <c r="H5316">
        <v>0.45</v>
      </c>
      <c r="I5316">
        <v>2022</v>
      </c>
      <c r="J5316" t="s">
        <v>172</v>
      </c>
      <c r="K5316" t="s">
        <v>55</v>
      </c>
      <c r="L5316" s="127">
        <v>0.81874999999999998</v>
      </c>
      <c r="M5316" t="s">
        <v>28</v>
      </c>
      <c r="N5316" t="s">
        <v>29</v>
      </c>
      <c r="O5316" t="s">
        <v>30</v>
      </c>
      <c r="P5316" t="s">
        <v>31</v>
      </c>
      <c r="Q5316" t="s">
        <v>62</v>
      </c>
      <c r="R5316" t="s">
        <v>33</v>
      </c>
      <c r="S5316" t="s">
        <v>34</v>
      </c>
      <c r="T5316" t="s">
        <v>57</v>
      </c>
      <c r="U5316" s="1" t="s">
        <v>36</v>
      </c>
      <c r="V5316">
        <v>2</v>
      </c>
      <c r="W5316">
        <v>0</v>
      </c>
      <c r="X5316">
        <v>0</v>
      </c>
      <c r="Y5316">
        <v>0</v>
      </c>
      <c r="Z5316">
        <v>0</v>
      </c>
    </row>
    <row r="5317" spans="1:26" x14ac:dyDescent="0.25">
      <c r="A5317">
        <v>107142497</v>
      </c>
      <c r="B5317" t="s">
        <v>86</v>
      </c>
      <c r="C5317" t="s">
        <v>65</v>
      </c>
      <c r="D5317">
        <v>10000026</v>
      </c>
      <c r="E5317">
        <v>10000026</v>
      </c>
      <c r="F5317">
        <v>25.128</v>
      </c>
      <c r="G5317">
        <v>30000146</v>
      </c>
      <c r="H5317">
        <v>0.01</v>
      </c>
      <c r="I5317">
        <v>2022</v>
      </c>
      <c r="J5317" t="s">
        <v>172</v>
      </c>
      <c r="K5317" t="s">
        <v>48</v>
      </c>
      <c r="L5317" s="127">
        <v>0.84652777777777777</v>
      </c>
      <c r="M5317" t="s">
        <v>28</v>
      </c>
      <c r="N5317" t="s">
        <v>29</v>
      </c>
      <c r="O5317" t="s">
        <v>30</v>
      </c>
      <c r="P5317" t="s">
        <v>31</v>
      </c>
      <c r="Q5317" t="s">
        <v>62</v>
      </c>
      <c r="R5317" t="s">
        <v>66</v>
      </c>
      <c r="S5317" t="s">
        <v>34</v>
      </c>
      <c r="T5317" t="s">
        <v>57</v>
      </c>
      <c r="U5317" s="1" t="s">
        <v>36</v>
      </c>
      <c r="V5317">
        <v>2</v>
      </c>
      <c r="W5317">
        <v>0</v>
      </c>
      <c r="X5317">
        <v>0</v>
      </c>
      <c r="Y5317">
        <v>0</v>
      </c>
      <c r="Z5317">
        <v>0</v>
      </c>
    </row>
    <row r="5318" spans="1:26" x14ac:dyDescent="0.25">
      <c r="A5318">
        <v>107142518</v>
      </c>
      <c r="B5318" t="s">
        <v>25</v>
      </c>
      <c r="C5318" t="s">
        <v>65</v>
      </c>
      <c r="D5318">
        <v>10000040</v>
      </c>
      <c r="E5318">
        <v>10000040</v>
      </c>
      <c r="F5318">
        <v>999.99900000000002</v>
      </c>
      <c r="G5318">
        <v>20000070</v>
      </c>
      <c r="H5318">
        <v>1</v>
      </c>
      <c r="I5318">
        <v>2022</v>
      </c>
      <c r="J5318" t="s">
        <v>172</v>
      </c>
      <c r="K5318" t="s">
        <v>55</v>
      </c>
      <c r="L5318" s="127">
        <v>0.22152777777777777</v>
      </c>
      <c r="M5318" t="s">
        <v>28</v>
      </c>
      <c r="N5318" t="s">
        <v>29</v>
      </c>
      <c r="O5318" t="s">
        <v>30</v>
      </c>
      <c r="P5318" t="s">
        <v>31</v>
      </c>
      <c r="Q5318" t="s">
        <v>62</v>
      </c>
      <c r="R5318" t="s">
        <v>33</v>
      </c>
      <c r="S5318" t="s">
        <v>34</v>
      </c>
      <c r="T5318" t="s">
        <v>57</v>
      </c>
      <c r="U5318" s="1" t="s">
        <v>36</v>
      </c>
      <c r="V5318">
        <v>1</v>
      </c>
      <c r="W5318">
        <v>0</v>
      </c>
      <c r="X5318">
        <v>0</v>
      </c>
      <c r="Y5318">
        <v>0</v>
      </c>
      <c r="Z5318">
        <v>0</v>
      </c>
    </row>
    <row r="5319" spans="1:26" x14ac:dyDescent="0.25">
      <c r="A5319">
        <v>107142659</v>
      </c>
      <c r="B5319" t="s">
        <v>131</v>
      </c>
      <c r="C5319" t="s">
        <v>38</v>
      </c>
      <c r="D5319">
        <v>20000221</v>
      </c>
      <c r="E5319">
        <v>20000221</v>
      </c>
      <c r="F5319">
        <v>12.178000000000001</v>
      </c>
      <c r="G5319">
        <v>40001283</v>
      </c>
      <c r="H5319">
        <v>0.1</v>
      </c>
      <c r="I5319">
        <v>2022</v>
      </c>
      <c r="J5319" t="s">
        <v>172</v>
      </c>
      <c r="K5319" t="s">
        <v>58</v>
      </c>
      <c r="L5319" s="127">
        <v>0.81805555555555554</v>
      </c>
      <c r="M5319" t="s">
        <v>28</v>
      </c>
      <c r="N5319" t="s">
        <v>29</v>
      </c>
      <c r="O5319" t="s">
        <v>30</v>
      </c>
      <c r="P5319" t="s">
        <v>31</v>
      </c>
      <c r="Q5319" t="s">
        <v>32</v>
      </c>
      <c r="R5319" t="s">
        <v>33</v>
      </c>
      <c r="S5319" t="s">
        <v>42</v>
      </c>
      <c r="T5319" t="s">
        <v>57</v>
      </c>
      <c r="U5319" s="1" t="s">
        <v>36</v>
      </c>
      <c r="V5319">
        <v>1</v>
      </c>
      <c r="W5319">
        <v>0</v>
      </c>
      <c r="X5319">
        <v>0</v>
      </c>
      <c r="Y5319">
        <v>0</v>
      </c>
      <c r="Z5319">
        <v>0</v>
      </c>
    </row>
    <row r="5320" spans="1:26" x14ac:dyDescent="0.25">
      <c r="A5320">
        <v>107142662</v>
      </c>
      <c r="B5320" t="s">
        <v>104</v>
      </c>
      <c r="C5320" t="s">
        <v>65</v>
      </c>
      <c r="D5320">
        <v>10000026</v>
      </c>
      <c r="E5320">
        <v>10000026</v>
      </c>
      <c r="F5320">
        <v>2.5249999999999999</v>
      </c>
      <c r="G5320">
        <v>200440</v>
      </c>
      <c r="H5320">
        <v>1</v>
      </c>
      <c r="I5320">
        <v>2022</v>
      </c>
      <c r="J5320" t="s">
        <v>172</v>
      </c>
      <c r="K5320" t="s">
        <v>48</v>
      </c>
      <c r="L5320" s="127">
        <v>0.75486111111111109</v>
      </c>
      <c r="M5320" t="s">
        <v>28</v>
      </c>
      <c r="N5320" t="s">
        <v>49</v>
      </c>
      <c r="O5320" t="s">
        <v>30</v>
      </c>
      <c r="P5320" t="s">
        <v>31</v>
      </c>
      <c r="Q5320" t="s">
        <v>32</v>
      </c>
      <c r="R5320" t="s">
        <v>33</v>
      </c>
      <c r="S5320" t="s">
        <v>34</v>
      </c>
      <c r="T5320" t="s">
        <v>57</v>
      </c>
      <c r="U5320" s="1" t="s">
        <v>36</v>
      </c>
      <c r="V5320">
        <v>2</v>
      </c>
      <c r="W5320">
        <v>0</v>
      </c>
      <c r="X5320">
        <v>0</v>
      </c>
      <c r="Y5320">
        <v>0</v>
      </c>
      <c r="Z5320">
        <v>0</v>
      </c>
    </row>
    <row r="5321" spans="1:26" x14ac:dyDescent="0.25">
      <c r="A5321">
        <v>107142737</v>
      </c>
      <c r="B5321" t="s">
        <v>25</v>
      </c>
      <c r="C5321" t="s">
        <v>65</v>
      </c>
      <c r="D5321">
        <v>10000040</v>
      </c>
      <c r="E5321">
        <v>10000040</v>
      </c>
      <c r="F5321">
        <v>23.238</v>
      </c>
      <c r="G5321">
        <v>29000070</v>
      </c>
      <c r="H5321">
        <v>0.25</v>
      </c>
      <c r="I5321">
        <v>2022</v>
      </c>
      <c r="J5321" t="s">
        <v>172</v>
      </c>
      <c r="K5321" t="s">
        <v>48</v>
      </c>
      <c r="L5321" s="127">
        <v>0.76458333333333339</v>
      </c>
      <c r="M5321" t="s">
        <v>28</v>
      </c>
      <c r="N5321" t="s">
        <v>49</v>
      </c>
      <c r="O5321" t="s">
        <v>30</v>
      </c>
      <c r="P5321" t="s">
        <v>31</v>
      </c>
      <c r="Q5321" t="s">
        <v>41</v>
      </c>
      <c r="R5321" t="s">
        <v>33</v>
      </c>
      <c r="S5321" t="s">
        <v>42</v>
      </c>
      <c r="T5321" t="s">
        <v>57</v>
      </c>
      <c r="U5321" s="1" t="s">
        <v>36</v>
      </c>
      <c r="V5321">
        <v>2</v>
      </c>
      <c r="W5321">
        <v>0</v>
      </c>
      <c r="X5321">
        <v>0</v>
      </c>
      <c r="Y5321">
        <v>0</v>
      </c>
      <c r="Z5321">
        <v>0</v>
      </c>
    </row>
    <row r="5322" spans="1:26" x14ac:dyDescent="0.25">
      <c r="A5322">
        <v>107142738</v>
      </c>
      <c r="B5322" t="s">
        <v>25</v>
      </c>
      <c r="C5322" t="s">
        <v>65</v>
      </c>
      <c r="D5322">
        <v>10000040</v>
      </c>
      <c r="E5322">
        <v>10000040</v>
      </c>
      <c r="F5322">
        <v>21.111999999999998</v>
      </c>
      <c r="G5322">
        <v>40002547</v>
      </c>
      <c r="H5322">
        <v>0.2</v>
      </c>
      <c r="I5322">
        <v>2022</v>
      </c>
      <c r="J5322" t="s">
        <v>170</v>
      </c>
      <c r="K5322" t="s">
        <v>58</v>
      </c>
      <c r="L5322" s="127">
        <v>0.51666666666666672</v>
      </c>
      <c r="M5322" t="s">
        <v>28</v>
      </c>
      <c r="N5322" t="s">
        <v>49</v>
      </c>
      <c r="O5322" t="s">
        <v>30</v>
      </c>
      <c r="P5322" t="s">
        <v>31</v>
      </c>
      <c r="Q5322" t="s">
        <v>41</v>
      </c>
      <c r="R5322" t="s">
        <v>33</v>
      </c>
      <c r="S5322" t="s">
        <v>42</v>
      </c>
      <c r="T5322" t="s">
        <v>35</v>
      </c>
      <c r="U5322" s="1" t="s">
        <v>36</v>
      </c>
      <c r="V5322">
        <v>1</v>
      </c>
      <c r="W5322">
        <v>0</v>
      </c>
      <c r="X5322">
        <v>0</v>
      </c>
      <c r="Y5322">
        <v>0</v>
      </c>
      <c r="Z5322">
        <v>0</v>
      </c>
    </row>
    <row r="5323" spans="1:26" x14ac:dyDescent="0.25">
      <c r="A5323">
        <v>107142741</v>
      </c>
      <c r="B5323" t="s">
        <v>81</v>
      </c>
      <c r="C5323" t="s">
        <v>65</v>
      </c>
      <c r="D5323">
        <v>10000485</v>
      </c>
      <c r="E5323">
        <v>10800485</v>
      </c>
      <c r="F5323">
        <v>30.382000000000001</v>
      </c>
      <c r="G5323">
        <v>30000051</v>
      </c>
      <c r="H5323">
        <v>3</v>
      </c>
      <c r="I5323">
        <v>2022</v>
      </c>
      <c r="J5323" t="s">
        <v>172</v>
      </c>
      <c r="K5323" t="s">
        <v>39</v>
      </c>
      <c r="L5323" s="127">
        <v>0.72152777777777777</v>
      </c>
      <c r="M5323" t="s">
        <v>28</v>
      </c>
      <c r="N5323" t="s">
        <v>49</v>
      </c>
      <c r="O5323" t="s">
        <v>30</v>
      </c>
      <c r="P5323" t="s">
        <v>31</v>
      </c>
      <c r="Q5323" t="s">
        <v>41</v>
      </c>
      <c r="R5323" t="s">
        <v>95</v>
      </c>
      <c r="S5323" t="s">
        <v>42</v>
      </c>
      <c r="T5323" t="s">
        <v>35</v>
      </c>
      <c r="U5323" s="1" t="s">
        <v>36</v>
      </c>
      <c r="V5323">
        <v>2</v>
      </c>
      <c r="W5323">
        <v>0</v>
      </c>
      <c r="X5323">
        <v>0</v>
      </c>
      <c r="Y5323">
        <v>0</v>
      </c>
      <c r="Z5323">
        <v>0</v>
      </c>
    </row>
    <row r="5324" spans="1:26" x14ac:dyDescent="0.25">
      <c r="A5324">
        <v>107142745</v>
      </c>
      <c r="B5324" t="s">
        <v>25</v>
      </c>
      <c r="C5324" t="s">
        <v>65</v>
      </c>
      <c r="D5324">
        <v>10000040</v>
      </c>
      <c r="E5324">
        <v>10000040</v>
      </c>
      <c r="F5324">
        <v>26.231000000000002</v>
      </c>
      <c r="G5324">
        <v>20000070</v>
      </c>
      <c r="H5324">
        <v>0.23</v>
      </c>
      <c r="I5324">
        <v>2022</v>
      </c>
      <c r="J5324" t="s">
        <v>172</v>
      </c>
      <c r="K5324" t="s">
        <v>55</v>
      </c>
      <c r="L5324" s="127">
        <v>0.80555555555555547</v>
      </c>
      <c r="M5324" t="s">
        <v>28</v>
      </c>
      <c r="N5324" t="s">
        <v>29</v>
      </c>
      <c r="O5324" t="s">
        <v>30</v>
      </c>
      <c r="P5324" t="s">
        <v>31</v>
      </c>
      <c r="Q5324" t="s">
        <v>62</v>
      </c>
      <c r="R5324" t="s">
        <v>33</v>
      </c>
      <c r="S5324" t="s">
        <v>34</v>
      </c>
      <c r="T5324" t="s">
        <v>57</v>
      </c>
      <c r="U5324" s="1" t="s">
        <v>36</v>
      </c>
      <c r="V5324">
        <v>1</v>
      </c>
      <c r="W5324">
        <v>0</v>
      </c>
      <c r="X5324">
        <v>0</v>
      </c>
      <c r="Y5324">
        <v>0</v>
      </c>
      <c r="Z5324">
        <v>0</v>
      </c>
    </row>
    <row r="5325" spans="1:26" x14ac:dyDescent="0.25">
      <c r="A5325">
        <v>107142766</v>
      </c>
      <c r="B5325" t="s">
        <v>86</v>
      </c>
      <c r="C5325" t="s">
        <v>65</v>
      </c>
      <c r="D5325">
        <v>10000026</v>
      </c>
      <c r="E5325">
        <v>10000026</v>
      </c>
      <c r="F5325">
        <v>27.666</v>
      </c>
      <c r="G5325">
        <v>200390</v>
      </c>
      <c r="H5325">
        <v>0.9</v>
      </c>
      <c r="I5325">
        <v>2022</v>
      </c>
      <c r="J5325" t="s">
        <v>172</v>
      </c>
      <c r="K5325" t="s">
        <v>55</v>
      </c>
      <c r="L5325" s="127">
        <v>0.26805555555555555</v>
      </c>
      <c r="M5325" t="s">
        <v>28</v>
      </c>
      <c r="N5325" t="s">
        <v>29</v>
      </c>
      <c r="O5325" t="s">
        <v>30</v>
      </c>
      <c r="P5325" t="s">
        <v>31</v>
      </c>
      <c r="Q5325" t="s">
        <v>62</v>
      </c>
      <c r="R5325" t="s">
        <v>33</v>
      </c>
      <c r="S5325" t="s">
        <v>139</v>
      </c>
      <c r="T5325" t="s">
        <v>74</v>
      </c>
      <c r="U5325" s="1" t="s">
        <v>36</v>
      </c>
      <c r="V5325">
        <v>1</v>
      </c>
      <c r="W5325">
        <v>0</v>
      </c>
      <c r="X5325">
        <v>0</v>
      </c>
      <c r="Y5325">
        <v>0</v>
      </c>
      <c r="Z5325">
        <v>0</v>
      </c>
    </row>
    <row r="5326" spans="1:26" x14ac:dyDescent="0.25">
      <c r="A5326">
        <v>107142809</v>
      </c>
      <c r="B5326" t="s">
        <v>112</v>
      </c>
      <c r="C5326" t="s">
        <v>65</v>
      </c>
      <c r="D5326">
        <v>10000095</v>
      </c>
      <c r="E5326">
        <v>10000095</v>
      </c>
      <c r="F5326">
        <v>2.4580000000000002</v>
      </c>
      <c r="G5326">
        <v>200720</v>
      </c>
      <c r="H5326">
        <v>0.2</v>
      </c>
      <c r="I5326">
        <v>2022</v>
      </c>
      <c r="J5326" t="s">
        <v>170</v>
      </c>
      <c r="K5326" t="s">
        <v>48</v>
      </c>
      <c r="L5326" s="127">
        <v>0.97152777777777777</v>
      </c>
      <c r="M5326" t="s">
        <v>28</v>
      </c>
      <c r="N5326" t="s">
        <v>29</v>
      </c>
      <c r="O5326" t="s">
        <v>30</v>
      </c>
      <c r="P5326" t="s">
        <v>68</v>
      </c>
      <c r="Q5326" t="s">
        <v>41</v>
      </c>
      <c r="R5326" t="s">
        <v>33</v>
      </c>
      <c r="S5326" t="s">
        <v>42</v>
      </c>
      <c r="T5326" t="s">
        <v>57</v>
      </c>
      <c r="U5326" s="1" t="s">
        <v>36</v>
      </c>
      <c r="V5326">
        <v>2</v>
      </c>
      <c r="W5326">
        <v>0</v>
      </c>
      <c r="X5326">
        <v>0</v>
      </c>
      <c r="Y5326">
        <v>0</v>
      </c>
      <c r="Z5326">
        <v>0</v>
      </c>
    </row>
    <row r="5327" spans="1:26" x14ac:dyDescent="0.25">
      <c r="A5327">
        <v>107142851</v>
      </c>
      <c r="B5327" t="s">
        <v>81</v>
      </c>
      <c r="C5327" t="s">
        <v>65</v>
      </c>
      <c r="D5327">
        <v>10000485</v>
      </c>
      <c r="E5327">
        <v>10000485</v>
      </c>
      <c r="F5327">
        <v>999.99900000000002</v>
      </c>
      <c r="G5327">
        <v>10000077</v>
      </c>
      <c r="H5327">
        <v>0.1</v>
      </c>
      <c r="I5327">
        <v>2022</v>
      </c>
      <c r="J5327" t="s">
        <v>172</v>
      </c>
      <c r="K5327" t="s">
        <v>55</v>
      </c>
      <c r="L5327" s="127">
        <v>0.45624999999999999</v>
      </c>
      <c r="M5327" t="s">
        <v>28</v>
      </c>
      <c r="N5327" t="s">
        <v>29</v>
      </c>
      <c r="O5327" t="s">
        <v>30</v>
      </c>
      <c r="P5327" t="s">
        <v>31</v>
      </c>
      <c r="Q5327" t="s">
        <v>62</v>
      </c>
      <c r="R5327" t="s">
        <v>33</v>
      </c>
      <c r="S5327" t="s">
        <v>34</v>
      </c>
      <c r="T5327" t="s">
        <v>35</v>
      </c>
      <c r="U5327" s="1" t="s">
        <v>43</v>
      </c>
      <c r="V5327">
        <v>1</v>
      </c>
      <c r="W5327">
        <v>0</v>
      </c>
      <c r="X5327">
        <v>0</v>
      </c>
      <c r="Y5327">
        <v>0</v>
      </c>
      <c r="Z5327">
        <v>1</v>
      </c>
    </row>
    <row r="5328" spans="1:26" x14ac:dyDescent="0.25">
      <c r="A5328">
        <v>107142875</v>
      </c>
      <c r="B5328" t="s">
        <v>104</v>
      </c>
      <c r="C5328" t="s">
        <v>65</v>
      </c>
      <c r="D5328">
        <v>10000026</v>
      </c>
      <c r="E5328">
        <v>10000026</v>
      </c>
      <c r="F5328">
        <v>0</v>
      </c>
      <c r="G5328">
        <v>200400</v>
      </c>
      <c r="H5328">
        <v>0.4</v>
      </c>
      <c r="I5328">
        <v>2022</v>
      </c>
      <c r="J5328" t="s">
        <v>172</v>
      </c>
      <c r="K5328" t="s">
        <v>55</v>
      </c>
      <c r="L5328" s="127">
        <v>0.32500000000000001</v>
      </c>
      <c r="M5328" t="s">
        <v>28</v>
      </c>
      <c r="N5328" t="s">
        <v>49</v>
      </c>
      <c r="O5328" t="s">
        <v>30</v>
      </c>
      <c r="P5328" t="s">
        <v>31</v>
      </c>
      <c r="Q5328" t="s">
        <v>62</v>
      </c>
      <c r="R5328" t="s">
        <v>33</v>
      </c>
      <c r="S5328" t="s">
        <v>34</v>
      </c>
      <c r="T5328" t="s">
        <v>35</v>
      </c>
      <c r="U5328" s="1" t="s">
        <v>36</v>
      </c>
      <c r="V5328">
        <v>1</v>
      </c>
      <c r="W5328">
        <v>0</v>
      </c>
      <c r="X5328">
        <v>0</v>
      </c>
      <c r="Y5328">
        <v>0</v>
      </c>
      <c r="Z5328">
        <v>0</v>
      </c>
    </row>
    <row r="5329" spans="1:26" x14ac:dyDescent="0.25">
      <c r="A5329">
        <v>107142947</v>
      </c>
      <c r="B5329" t="s">
        <v>104</v>
      </c>
      <c r="C5329" t="s">
        <v>38</v>
      </c>
      <c r="D5329">
        <v>20000025</v>
      </c>
      <c r="E5329">
        <v>20000025</v>
      </c>
      <c r="F5329">
        <v>999.99900000000002</v>
      </c>
      <c r="G5329">
        <v>10000026</v>
      </c>
      <c r="H5329">
        <v>0</v>
      </c>
      <c r="I5329">
        <v>2022</v>
      </c>
      <c r="J5329" t="s">
        <v>172</v>
      </c>
      <c r="K5329" t="s">
        <v>48</v>
      </c>
      <c r="L5329" s="127">
        <v>0.70347222222222217</v>
      </c>
      <c r="M5329" t="s">
        <v>28</v>
      </c>
      <c r="N5329" t="s">
        <v>49</v>
      </c>
      <c r="O5329" t="s">
        <v>30</v>
      </c>
      <c r="P5329" t="s">
        <v>31</v>
      </c>
      <c r="Q5329" t="s">
        <v>32</v>
      </c>
      <c r="R5329" t="s">
        <v>56</v>
      </c>
      <c r="S5329" t="s">
        <v>34</v>
      </c>
      <c r="T5329" t="s">
        <v>35</v>
      </c>
      <c r="U5329" s="1" t="s">
        <v>36</v>
      </c>
      <c r="V5329">
        <v>2</v>
      </c>
      <c r="W5329">
        <v>0</v>
      </c>
      <c r="X5329">
        <v>0</v>
      </c>
      <c r="Y5329">
        <v>0</v>
      </c>
      <c r="Z5329">
        <v>0</v>
      </c>
    </row>
    <row r="5330" spans="1:26" x14ac:dyDescent="0.25">
      <c r="A5330">
        <v>107142951</v>
      </c>
      <c r="B5330" t="s">
        <v>81</v>
      </c>
      <c r="C5330" t="s">
        <v>65</v>
      </c>
      <c r="D5330">
        <v>10000485</v>
      </c>
      <c r="E5330">
        <v>10800485</v>
      </c>
      <c r="F5330">
        <v>30.408000000000001</v>
      </c>
      <c r="G5330">
        <v>50015657</v>
      </c>
      <c r="H5330">
        <v>0.3</v>
      </c>
      <c r="I5330">
        <v>2022</v>
      </c>
      <c r="J5330" t="s">
        <v>172</v>
      </c>
      <c r="K5330" t="s">
        <v>48</v>
      </c>
      <c r="L5330" s="127">
        <v>0.90625</v>
      </c>
      <c r="M5330" t="s">
        <v>28</v>
      </c>
      <c r="N5330" t="s">
        <v>29</v>
      </c>
      <c r="O5330" t="s">
        <v>30</v>
      </c>
      <c r="P5330" t="s">
        <v>31</v>
      </c>
      <c r="Q5330" t="s">
        <v>62</v>
      </c>
      <c r="R5330" t="s">
        <v>33</v>
      </c>
      <c r="S5330" t="s">
        <v>34</v>
      </c>
      <c r="T5330" t="s">
        <v>57</v>
      </c>
      <c r="U5330" s="1" t="s">
        <v>36</v>
      </c>
      <c r="V5330">
        <v>1</v>
      </c>
      <c r="W5330">
        <v>0</v>
      </c>
      <c r="X5330">
        <v>0</v>
      </c>
      <c r="Y5330">
        <v>0</v>
      </c>
      <c r="Z5330">
        <v>0</v>
      </c>
    </row>
    <row r="5331" spans="1:26" x14ac:dyDescent="0.25">
      <c r="A5331">
        <v>107143016</v>
      </c>
      <c r="B5331" t="s">
        <v>104</v>
      </c>
      <c r="C5331" t="s">
        <v>65</v>
      </c>
      <c r="D5331">
        <v>10000026</v>
      </c>
      <c r="E5331">
        <v>10000026</v>
      </c>
      <c r="F5331">
        <v>4.5229999999999997</v>
      </c>
      <c r="G5331">
        <v>200460</v>
      </c>
      <c r="H5331">
        <v>1</v>
      </c>
      <c r="I5331">
        <v>2022</v>
      </c>
      <c r="J5331" t="s">
        <v>172</v>
      </c>
      <c r="K5331" t="s">
        <v>55</v>
      </c>
      <c r="L5331" s="127">
        <v>0.31527777777777777</v>
      </c>
      <c r="M5331" t="s">
        <v>28</v>
      </c>
      <c r="N5331" t="s">
        <v>49</v>
      </c>
      <c r="O5331" t="s">
        <v>30</v>
      </c>
      <c r="P5331" t="s">
        <v>31</v>
      </c>
      <c r="Q5331" t="s">
        <v>62</v>
      </c>
      <c r="R5331" t="s">
        <v>33</v>
      </c>
      <c r="S5331" t="s">
        <v>34</v>
      </c>
      <c r="T5331" t="s">
        <v>35</v>
      </c>
      <c r="U5331" s="1" t="s">
        <v>43</v>
      </c>
      <c r="V5331">
        <v>1</v>
      </c>
      <c r="W5331">
        <v>0</v>
      </c>
      <c r="X5331">
        <v>0</v>
      </c>
      <c r="Y5331">
        <v>0</v>
      </c>
      <c r="Z5331">
        <v>1</v>
      </c>
    </row>
    <row r="5332" spans="1:26" x14ac:dyDescent="0.25">
      <c r="A5332">
        <v>107143066</v>
      </c>
      <c r="B5332" t="s">
        <v>104</v>
      </c>
      <c r="C5332" t="s">
        <v>65</v>
      </c>
      <c r="D5332">
        <v>10000026</v>
      </c>
      <c r="E5332">
        <v>10000026</v>
      </c>
      <c r="F5332">
        <v>3.0910000000000002</v>
      </c>
      <c r="G5332">
        <v>20000025</v>
      </c>
      <c r="H5332">
        <v>0.2</v>
      </c>
      <c r="I5332">
        <v>2022</v>
      </c>
      <c r="J5332" t="s">
        <v>172</v>
      </c>
      <c r="K5332" t="s">
        <v>55</v>
      </c>
      <c r="L5332" s="127">
        <v>0.32708333333333334</v>
      </c>
      <c r="M5332" t="s">
        <v>28</v>
      </c>
      <c r="N5332" t="s">
        <v>49</v>
      </c>
      <c r="O5332" t="s">
        <v>30</v>
      </c>
      <c r="P5332" t="s">
        <v>31</v>
      </c>
      <c r="Q5332" t="s">
        <v>62</v>
      </c>
      <c r="R5332" t="s">
        <v>33</v>
      </c>
      <c r="S5332" t="s">
        <v>139</v>
      </c>
      <c r="T5332" t="s">
        <v>35</v>
      </c>
      <c r="U5332" s="1" t="s">
        <v>36</v>
      </c>
      <c r="V5332">
        <v>1</v>
      </c>
      <c r="W5332">
        <v>0</v>
      </c>
      <c r="X5332">
        <v>0</v>
      </c>
      <c r="Y5332">
        <v>0</v>
      </c>
      <c r="Z5332">
        <v>0</v>
      </c>
    </row>
    <row r="5333" spans="1:26" x14ac:dyDescent="0.25">
      <c r="A5333">
        <v>107143068</v>
      </c>
      <c r="B5333" t="s">
        <v>86</v>
      </c>
      <c r="C5333" t="s">
        <v>65</v>
      </c>
      <c r="D5333">
        <v>10000026</v>
      </c>
      <c r="E5333">
        <v>10000026</v>
      </c>
      <c r="F5333">
        <v>27.666</v>
      </c>
      <c r="G5333">
        <v>200390</v>
      </c>
      <c r="H5333">
        <v>0.9</v>
      </c>
      <c r="I5333">
        <v>2022</v>
      </c>
      <c r="J5333" t="s">
        <v>172</v>
      </c>
      <c r="K5333" t="s">
        <v>55</v>
      </c>
      <c r="L5333" s="127">
        <v>0.29652777777777778</v>
      </c>
      <c r="M5333" t="s">
        <v>28</v>
      </c>
      <c r="N5333" t="s">
        <v>29</v>
      </c>
      <c r="O5333" t="s">
        <v>30</v>
      </c>
      <c r="P5333" t="s">
        <v>31</v>
      </c>
      <c r="Q5333" t="s">
        <v>62</v>
      </c>
      <c r="R5333" t="s">
        <v>33</v>
      </c>
      <c r="S5333" t="s">
        <v>139</v>
      </c>
      <c r="T5333" t="s">
        <v>35</v>
      </c>
      <c r="U5333" s="1" t="s">
        <v>36</v>
      </c>
      <c r="V5333">
        <v>2</v>
      </c>
      <c r="W5333">
        <v>0</v>
      </c>
      <c r="X5333">
        <v>0</v>
      </c>
      <c r="Y5333">
        <v>0</v>
      </c>
      <c r="Z5333">
        <v>0</v>
      </c>
    </row>
    <row r="5334" spans="1:26" x14ac:dyDescent="0.25">
      <c r="A5334">
        <v>107143114</v>
      </c>
      <c r="B5334" t="s">
        <v>88</v>
      </c>
      <c r="C5334" t="s">
        <v>122</v>
      </c>
      <c r="D5334">
        <v>40001377</v>
      </c>
      <c r="E5334">
        <v>40001377</v>
      </c>
      <c r="F5334">
        <v>1.7549999999999999</v>
      </c>
      <c r="G5334">
        <v>40001353</v>
      </c>
      <c r="H5334">
        <v>8.7999999999999995E-2</v>
      </c>
      <c r="I5334">
        <v>2022</v>
      </c>
      <c r="J5334" t="s">
        <v>172</v>
      </c>
      <c r="K5334" t="s">
        <v>55</v>
      </c>
      <c r="L5334" s="127">
        <v>0.72638888888888886</v>
      </c>
      <c r="M5334" t="s">
        <v>77</v>
      </c>
      <c r="N5334" t="s">
        <v>49</v>
      </c>
      <c r="O5334" t="s">
        <v>30</v>
      </c>
      <c r="P5334" t="s">
        <v>31</v>
      </c>
      <c r="Q5334" t="s">
        <v>41</v>
      </c>
      <c r="R5334" t="s">
        <v>33</v>
      </c>
      <c r="S5334" t="s">
        <v>42</v>
      </c>
      <c r="T5334" t="s">
        <v>35</v>
      </c>
      <c r="U5334" s="1" t="s">
        <v>85</v>
      </c>
      <c r="V5334">
        <v>1</v>
      </c>
      <c r="W5334">
        <v>0</v>
      </c>
      <c r="X5334">
        <v>1</v>
      </c>
      <c r="Y5334">
        <v>0</v>
      </c>
      <c r="Z5334">
        <v>0</v>
      </c>
    </row>
    <row r="5335" spans="1:26" x14ac:dyDescent="0.25">
      <c r="A5335">
        <v>107143132</v>
      </c>
      <c r="B5335" t="s">
        <v>25</v>
      </c>
      <c r="C5335" t="s">
        <v>45</v>
      </c>
      <c r="D5335">
        <v>50032464</v>
      </c>
      <c r="E5335">
        <v>29000064</v>
      </c>
      <c r="F5335">
        <v>11.345000000000001</v>
      </c>
      <c r="G5335">
        <v>50026368</v>
      </c>
      <c r="H5335">
        <v>0.105</v>
      </c>
      <c r="I5335">
        <v>2022</v>
      </c>
      <c r="J5335" t="s">
        <v>172</v>
      </c>
      <c r="K5335" t="s">
        <v>39</v>
      </c>
      <c r="L5335" s="127">
        <v>0.56388888888888888</v>
      </c>
      <c r="M5335" t="s">
        <v>28</v>
      </c>
      <c r="N5335" t="s">
        <v>49</v>
      </c>
      <c r="O5335" t="s">
        <v>30</v>
      </c>
      <c r="P5335" t="s">
        <v>31</v>
      </c>
      <c r="Q5335" t="s">
        <v>41</v>
      </c>
      <c r="R5335" t="s">
        <v>33</v>
      </c>
      <c r="S5335" t="s">
        <v>42</v>
      </c>
      <c r="T5335" t="s">
        <v>35</v>
      </c>
      <c r="U5335" s="1" t="s">
        <v>36</v>
      </c>
      <c r="V5335">
        <v>2</v>
      </c>
      <c r="W5335">
        <v>0</v>
      </c>
      <c r="X5335">
        <v>0</v>
      </c>
      <c r="Y5335">
        <v>0</v>
      </c>
      <c r="Z5335">
        <v>0</v>
      </c>
    </row>
    <row r="5336" spans="1:26" x14ac:dyDescent="0.25">
      <c r="A5336">
        <v>107143145</v>
      </c>
      <c r="B5336" t="s">
        <v>81</v>
      </c>
      <c r="C5336" t="s">
        <v>45</v>
      </c>
      <c r="F5336">
        <v>999.99900000000002</v>
      </c>
      <c r="G5336">
        <v>50000398</v>
      </c>
      <c r="H5336">
        <v>8.9999999999999993E-3</v>
      </c>
      <c r="I5336">
        <v>2022</v>
      </c>
      <c r="J5336" t="s">
        <v>172</v>
      </c>
      <c r="K5336" t="s">
        <v>58</v>
      </c>
      <c r="L5336" s="127">
        <v>0.41041666666666665</v>
      </c>
      <c r="M5336" t="s">
        <v>28</v>
      </c>
      <c r="N5336" t="s">
        <v>29</v>
      </c>
      <c r="O5336" t="s">
        <v>30</v>
      </c>
      <c r="P5336" t="s">
        <v>54</v>
      </c>
      <c r="Q5336" t="s">
        <v>32</v>
      </c>
      <c r="R5336" t="s">
        <v>33</v>
      </c>
      <c r="S5336" t="s">
        <v>42</v>
      </c>
      <c r="T5336" t="s">
        <v>35</v>
      </c>
      <c r="U5336" s="1" t="s">
        <v>36</v>
      </c>
      <c r="V5336">
        <v>3</v>
      </c>
      <c r="W5336">
        <v>0</v>
      </c>
      <c r="X5336">
        <v>0</v>
      </c>
      <c r="Y5336">
        <v>0</v>
      </c>
      <c r="Z5336">
        <v>0</v>
      </c>
    </row>
    <row r="5337" spans="1:26" x14ac:dyDescent="0.25">
      <c r="A5337">
        <v>107143200</v>
      </c>
      <c r="B5337" t="s">
        <v>81</v>
      </c>
      <c r="C5337" t="s">
        <v>38</v>
      </c>
      <c r="D5337">
        <v>20000021</v>
      </c>
      <c r="E5337">
        <v>20000021</v>
      </c>
      <c r="F5337">
        <v>23.388999999999999</v>
      </c>
      <c r="G5337">
        <v>50011776</v>
      </c>
      <c r="H5337">
        <v>0</v>
      </c>
      <c r="I5337">
        <v>2022</v>
      </c>
      <c r="J5337" t="s">
        <v>172</v>
      </c>
      <c r="K5337" t="s">
        <v>60</v>
      </c>
      <c r="L5337" s="127">
        <v>0.46180555555555558</v>
      </c>
      <c r="M5337" t="s">
        <v>28</v>
      </c>
      <c r="N5337" t="s">
        <v>49</v>
      </c>
      <c r="O5337" t="s">
        <v>30</v>
      </c>
      <c r="P5337" t="s">
        <v>54</v>
      </c>
      <c r="Q5337" t="s">
        <v>41</v>
      </c>
      <c r="R5337" t="s">
        <v>61</v>
      </c>
      <c r="S5337" t="s">
        <v>42</v>
      </c>
      <c r="T5337" t="s">
        <v>35</v>
      </c>
      <c r="U5337" s="1" t="s">
        <v>43</v>
      </c>
      <c r="V5337">
        <v>2</v>
      </c>
      <c r="W5337">
        <v>0</v>
      </c>
      <c r="X5337">
        <v>0</v>
      </c>
      <c r="Y5337">
        <v>0</v>
      </c>
      <c r="Z5337">
        <v>1</v>
      </c>
    </row>
    <row r="5338" spans="1:26" x14ac:dyDescent="0.25">
      <c r="A5338">
        <v>107143432</v>
      </c>
      <c r="B5338" t="s">
        <v>25</v>
      </c>
      <c r="C5338" t="s">
        <v>45</v>
      </c>
      <c r="F5338">
        <v>999.99900000000002</v>
      </c>
      <c r="H5338">
        <v>6.0000000000000001E-3</v>
      </c>
      <c r="I5338">
        <v>2022</v>
      </c>
      <c r="J5338" t="s">
        <v>170</v>
      </c>
      <c r="K5338" t="s">
        <v>39</v>
      </c>
      <c r="L5338" s="127">
        <v>0.39861111111111108</v>
      </c>
      <c r="M5338" t="s">
        <v>92</v>
      </c>
      <c r="Q5338" t="s">
        <v>41</v>
      </c>
      <c r="R5338" t="s">
        <v>33</v>
      </c>
      <c r="S5338" t="s">
        <v>42</v>
      </c>
      <c r="T5338" t="s">
        <v>35</v>
      </c>
      <c r="U5338" s="1" t="s">
        <v>36</v>
      </c>
      <c r="V5338">
        <v>1</v>
      </c>
      <c r="W5338">
        <v>0</v>
      </c>
      <c r="X5338">
        <v>0</v>
      </c>
      <c r="Y5338">
        <v>0</v>
      </c>
      <c r="Z5338">
        <v>0</v>
      </c>
    </row>
    <row r="5339" spans="1:26" x14ac:dyDescent="0.25">
      <c r="A5339">
        <v>107143672</v>
      </c>
      <c r="B5339" t="s">
        <v>114</v>
      </c>
      <c r="C5339" t="s">
        <v>67</v>
      </c>
      <c r="D5339">
        <v>30000070</v>
      </c>
      <c r="E5339">
        <v>30000070</v>
      </c>
      <c r="F5339">
        <v>999.99900000000002</v>
      </c>
      <c r="G5339">
        <v>50033208</v>
      </c>
      <c r="H5339">
        <v>0.379</v>
      </c>
      <c r="I5339">
        <v>2022</v>
      </c>
      <c r="J5339" t="s">
        <v>172</v>
      </c>
      <c r="K5339" t="s">
        <v>58</v>
      </c>
      <c r="L5339" s="127">
        <v>0.26874999999999999</v>
      </c>
      <c r="M5339" t="s">
        <v>28</v>
      </c>
      <c r="N5339" t="s">
        <v>29</v>
      </c>
      <c r="P5339" t="s">
        <v>68</v>
      </c>
      <c r="Q5339" t="s">
        <v>41</v>
      </c>
      <c r="R5339" t="s">
        <v>33</v>
      </c>
      <c r="S5339" t="s">
        <v>42</v>
      </c>
      <c r="T5339" t="s">
        <v>74</v>
      </c>
      <c r="U5339" s="1" t="s">
        <v>36</v>
      </c>
      <c r="V5339">
        <v>1</v>
      </c>
      <c r="W5339">
        <v>0</v>
      </c>
      <c r="X5339">
        <v>0</v>
      </c>
      <c r="Y5339">
        <v>0</v>
      </c>
      <c r="Z5339">
        <v>0</v>
      </c>
    </row>
    <row r="5340" spans="1:26" x14ac:dyDescent="0.25">
      <c r="A5340">
        <v>107143917</v>
      </c>
      <c r="B5340" t="s">
        <v>25</v>
      </c>
      <c r="C5340" t="s">
        <v>65</v>
      </c>
      <c r="D5340">
        <v>10000440</v>
      </c>
      <c r="E5340">
        <v>10000440</v>
      </c>
      <c r="F5340">
        <v>1.4</v>
      </c>
      <c r="G5340">
        <v>50019763</v>
      </c>
      <c r="H5340">
        <v>0.26500000000000001</v>
      </c>
      <c r="I5340">
        <v>2022</v>
      </c>
      <c r="J5340" t="s">
        <v>172</v>
      </c>
      <c r="K5340" t="s">
        <v>48</v>
      </c>
      <c r="L5340" s="127">
        <v>0.77569444444444446</v>
      </c>
      <c r="M5340" t="s">
        <v>28</v>
      </c>
      <c r="N5340" t="s">
        <v>49</v>
      </c>
      <c r="O5340" t="s">
        <v>30</v>
      </c>
      <c r="P5340" t="s">
        <v>31</v>
      </c>
      <c r="Q5340" t="s">
        <v>32</v>
      </c>
      <c r="R5340" t="s">
        <v>33</v>
      </c>
      <c r="S5340" t="s">
        <v>42</v>
      </c>
      <c r="T5340" t="s">
        <v>57</v>
      </c>
      <c r="U5340" s="1" t="s">
        <v>36</v>
      </c>
      <c r="V5340">
        <v>2</v>
      </c>
      <c r="W5340">
        <v>0</v>
      </c>
      <c r="X5340">
        <v>0</v>
      </c>
      <c r="Y5340">
        <v>0</v>
      </c>
      <c r="Z5340">
        <v>0</v>
      </c>
    </row>
    <row r="5341" spans="1:26" x14ac:dyDescent="0.25">
      <c r="A5341">
        <v>107143960</v>
      </c>
      <c r="B5341" t="s">
        <v>25</v>
      </c>
      <c r="C5341" t="s">
        <v>65</v>
      </c>
      <c r="D5341">
        <v>10000440</v>
      </c>
      <c r="E5341">
        <v>10000440</v>
      </c>
      <c r="F5341">
        <v>3.9079999999999999</v>
      </c>
      <c r="G5341">
        <v>50031853</v>
      </c>
      <c r="H5341">
        <v>9.5000000000000001E-2</v>
      </c>
      <c r="I5341">
        <v>2022</v>
      </c>
      <c r="J5341" t="s">
        <v>172</v>
      </c>
      <c r="K5341" t="s">
        <v>48</v>
      </c>
      <c r="L5341" s="127">
        <v>0.93541666666666667</v>
      </c>
      <c r="M5341" t="s">
        <v>28</v>
      </c>
      <c r="N5341" t="s">
        <v>49</v>
      </c>
      <c r="O5341" t="s">
        <v>30</v>
      </c>
      <c r="P5341" t="s">
        <v>54</v>
      </c>
      <c r="Q5341" t="s">
        <v>41</v>
      </c>
      <c r="R5341" t="s">
        <v>33</v>
      </c>
      <c r="S5341" t="s">
        <v>42</v>
      </c>
      <c r="T5341" t="s">
        <v>47</v>
      </c>
      <c r="U5341" s="1" t="s">
        <v>36</v>
      </c>
      <c r="V5341">
        <v>2</v>
      </c>
      <c r="W5341">
        <v>0</v>
      </c>
      <c r="X5341">
        <v>0</v>
      </c>
      <c r="Y5341">
        <v>0</v>
      </c>
      <c r="Z5341">
        <v>0</v>
      </c>
    </row>
    <row r="5342" spans="1:26" x14ac:dyDescent="0.25">
      <c r="A5342">
        <v>107143963</v>
      </c>
      <c r="B5342" t="s">
        <v>25</v>
      </c>
      <c r="C5342" t="s">
        <v>65</v>
      </c>
      <c r="D5342">
        <v>10000440</v>
      </c>
      <c r="E5342">
        <v>10000440</v>
      </c>
      <c r="F5342">
        <v>3.9079999999999999</v>
      </c>
      <c r="G5342">
        <v>50031853</v>
      </c>
      <c r="H5342">
        <v>9.5000000000000001E-2</v>
      </c>
      <c r="I5342">
        <v>2022</v>
      </c>
      <c r="J5342" t="s">
        <v>172</v>
      </c>
      <c r="K5342" t="s">
        <v>55</v>
      </c>
      <c r="L5342" s="127">
        <v>0.27499999999999997</v>
      </c>
      <c r="M5342" t="s">
        <v>28</v>
      </c>
      <c r="N5342" t="s">
        <v>29</v>
      </c>
      <c r="O5342" t="s">
        <v>30</v>
      </c>
      <c r="P5342" t="s">
        <v>54</v>
      </c>
      <c r="Q5342" t="s">
        <v>62</v>
      </c>
      <c r="R5342" t="s">
        <v>33</v>
      </c>
      <c r="S5342" t="s">
        <v>34</v>
      </c>
      <c r="T5342" t="s">
        <v>35</v>
      </c>
      <c r="U5342" s="1" t="s">
        <v>36</v>
      </c>
      <c r="V5342">
        <v>3</v>
      </c>
      <c r="W5342">
        <v>0</v>
      </c>
      <c r="X5342">
        <v>0</v>
      </c>
      <c r="Y5342">
        <v>0</v>
      </c>
      <c r="Z5342">
        <v>0</v>
      </c>
    </row>
    <row r="5343" spans="1:26" x14ac:dyDescent="0.25">
      <c r="A5343">
        <v>107143965</v>
      </c>
      <c r="B5343" t="s">
        <v>25</v>
      </c>
      <c r="C5343" t="s">
        <v>65</v>
      </c>
      <c r="D5343">
        <v>10000440</v>
      </c>
      <c r="E5343">
        <v>10000440</v>
      </c>
      <c r="F5343">
        <v>3.762</v>
      </c>
      <c r="G5343">
        <v>50014055</v>
      </c>
      <c r="H5343">
        <v>0.53100000000000003</v>
      </c>
      <c r="I5343">
        <v>2022</v>
      </c>
      <c r="J5343" t="s">
        <v>172</v>
      </c>
      <c r="K5343" t="s">
        <v>55</v>
      </c>
      <c r="L5343" s="127">
        <v>0.26319444444444445</v>
      </c>
      <c r="M5343" t="s">
        <v>28</v>
      </c>
      <c r="N5343" t="s">
        <v>29</v>
      </c>
      <c r="O5343" t="s">
        <v>30</v>
      </c>
      <c r="P5343" t="s">
        <v>31</v>
      </c>
      <c r="Q5343" t="s">
        <v>62</v>
      </c>
      <c r="R5343" t="s">
        <v>33</v>
      </c>
      <c r="S5343" t="s">
        <v>34</v>
      </c>
      <c r="T5343" t="s">
        <v>74</v>
      </c>
      <c r="U5343" s="1" t="s">
        <v>36</v>
      </c>
      <c r="V5343">
        <v>1</v>
      </c>
      <c r="W5343">
        <v>0</v>
      </c>
      <c r="X5343">
        <v>0</v>
      </c>
      <c r="Y5343">
        <v>0</v>
      </c>
      <c r="Z5343">
        <v>0</v>
      </c>
    </row>
    <row r="5344" spans="1:26" x14ac:dyDescent="0.25">
      <c r="A5344">
        <v>107143971</v>
      </c>
      <c r="B5344" t="s">
        <v>25</v>
      </c>
      <c r="C5344" t="s">
        <v>65</v>
      </c>
      <c r="D5344">
        <v>10000440</v>
      </c>
      <c r="E5344">
        <v>10000440</v>
      </c>
      <c r="F5344">
        <v>2.6549999999999998</v>
      </c>
      <c r="G5344">
        <v>50032558</v>
      </c>
      <c r="H5344">
        <v>0.28399999999999997</v>
      </c>
      <c r="I5344">
        <v>2022</v>
      </c>
      <c r="J5344" t="s">
        <v>172</v>
      </c>
      <c r="K5344" t="s">
        <v>55</v>
      </c>
      <c r="L5344" s="127">
        <v>0.28125</v>
      </c>
      <c r="M5344" t="s">
        <v>28</v>
      </c>
      <c r="N5344" t="s">
        <v>29</v>
      </c>
      <c r="O5344" t="s">
        <v>30</v>
      </c>
      <c r="P5344" t="s">
        <v>31</v>
      </c>
      <c r="Q5344" t="s">
        <v>62</v>
      </c>
      <c r="R5344" t="s">
        <v>33</v>
      </c>
      <c r="S5344" t="s">
        <v>34</v>
      </c>
      <c r="T5344" t="s">
        <v>74</v>
      </c>
      <c r="U5344" s="1" t="s">
        <v>64</v>
      </c>
      <c r="V5344">
        <v>3</v>
      </c>
      <c r="W5344">
        <v>0</v>
      </c>
      <c r="X5344">
        <v>0</v>
      </c>
      <c r="Y5344">
        <v>1</v>
      </c>
      <c r="Z5344">
        <v>1</v>
      </c>
    </row>
    <row r="5345" spans="1:26" x14ac:dyDescent="0.25">
      <c r="A5345">
        <v>107144309</v>
      </c>
      <c r="B5345" t="s">
        <v>96</v>
      </c>
      <c r="C5345" t="s">
        <v>38</v>
      </c>
      <c r="D5345">
        <v>20000421</v>
      </c>
      <c r="E5345">
        <v>20000421</v>
      </c>
      <c r="F5345">
        <v>2.1880000000000002</v>
      </c>
      <c r="G5345">
        <v>50026965</v>
      </c>
      <c r="H5345">
        <v>0.1</v>
      </c>
      <c r="I5345">
        <v>2022</v>
      </c>
      <c r="J5345" t="s">
        <v>172</v>
      </c>
      <c r="K5345" t="s">
        <v>58</v>
      </c>
      <c r="L5345" s="127">
        <v>0.51944444444444449</v>
      </c>
      <c r="M5345" t="s">
        <v>40</v>
      </c>
      <c r="N5345" t="s">
        <v>49</v>
      </c>
      <c r="O5345" t="s">
        <v>30</v>
      </c>
      <c r="P5345" t="s">
        <v>68</v>
      </c>
      <c r="Q5345" t="s">
        <v>32</v>
      </c>
      <c r="R5345" t="s">
        <v>33</v>
      </c>
      <c r="S5345" t="s">
        <v>42</v>
      </c>
      <c r="T5345" t="s">
        <v>35</v>
      </c>
      <c r="U5345" s="1" t="s">
        <v>36</v>
      </c>
      <c r="V5345">
        <v>4</v>
      </c>
      <c r="W5345">
        <v>0</v>
      </c>
      <c r="X5345">
        <v>0</v>
      </c>
      <c r="Y5345">
        <v>0</v>
      </c>
      <c r="Z5345">
        <v>0</v>
      </c>
    </row>
    <row r="5346" spans="1:26" x14ac:dyDescent="0.25">
      <c r="A5346">
        <v>107144311</v>
      </c>
      <c r="B5346" t="s">
        <v>96</v>
      </c>
      <c r="C5346" t="s">
        <v>38</v>
      </c>
      <c r="D5346">
        <v>20000421</v>
      </c>
      <c r="E5346">
        <v>20000421</v>
      </c>
      <c r="F5346">
        <v>1.788</v>
      </c>
      <c r="G5346">
        <v>50026965</v>
      </c>
      <c r="H5346">
        <v>0.5</v>
      </c>
      <c r="I5346">
        <v>2022</v>
      </c>
      <c r="J5346" t="s">
        <v>172</v>
      </c>
      <c r="K5346" t="s">
        <v>58</v>
      </c>
      <c r="L5346" s="127">
        <v>0.52430555555555558</v>
      </c>
      <c r="M5346" t="s">
        <v>92</v>
      </c>
      <c r="Q5346" t="s">
        <v>41</v>
      </c>
      <c r="R5346" t="s">
        <v>33</v>
      </c>
      <c r="S5346" t="s">
        <v>42</v>
      </c>
      <c r="T5346" t="s">
        <v>35</v>
      </c>
      <c r="U5346" s="1" t="s">
        <v>36</v>
      </c>
      <c r="V5346">
        <v>3</v>
      </c>
      <c r="W5346">
        <v>0</v>
      </c>
      <c r="X5346">
        <v>0</v>
      </c>
      <c r="Y5346">
        <v>0</v>
      </c>
      <c r="Z5346">
        <v>0</v>
      </c>
    </row>
    <row r="5347" spans="1:26" x14ac:dyDescent="0.25">
      <c r="A5347">
        <v>107144618</v>
      </c>
      <c r="B5347" t="s">
        <v>91</v>
      </c>
      <c r="C5347" t="s">
        <v>45</v>
      </c>
      <c r="D5347">
        <v>50009178</v>
      </c>
      <c r="E5347">
        <v>30000003</v>
      </c>
      <c r="F5347">
        <v>10.82</v>
      </c>
      <c r="G5347">
        <v>50031516</v>
      </c>
      <c r="H5347">
        <v>2.8000000000000001E-2</v>
      </c>
      <c r="I5347">
        <v>2022</v>
      </c>
      <c r="J5347" t="s">
        <v>170</v>
      </c>
      <c r="K5347" t="s">
        <v>60</v>
      </c>
      <c r="L5347" s="127">
        <v>5.9027777777777783E-2</v>
      </c>
      <c r="M5347" t="s">
        <v>40</v>
      </c>
      <c r="N5347" t="s">
        <v>29</v>
      </c>
      <c r="P5347" t="s">
        <v>31</v>
      </c>
      <c r="Q5347" t="s">
        <v>41</v>
      </c>
      <c r="R5347" t="s">
        <v>33</v>
      </c>
      <c r="S5347" t="s">
        <v>42</v>
      </c>
      <c r="T5347" t="s">
        <v>47</v>
      </c>
      <c r="U5347" s="1" t="s">
        <v>36</v>
      </c>
      <c r="V5347">
        <v>1</v>
      </c>
      <c r="W5347">
        <v>0</v>
      </c>
      <c r="X5347">
        <v>0</v>
      </c>
      <c r="Y5347">
        <v>0</v>
      </c>
      <c r="Z5347">
        <v>0</v>
      </c>
    </row>
    <row r="5348" spans="1:26" x14ac:dyDescent="0.25">
      <c r="A5348">
        <v>107144801</v>
      </c>
      <c r="B5348" t="s">
        <v>81</v>
      </c>
      <c r="C5348" t="s">
        <v>45</v>
      </c>
      <c r="F5348">
        <v>999.99900000000002</v>
      </c>
      <c r="G5348">
        <v>10000085</v>
      </c>
      <c r="H5348">
        <v>0</v>
      </c>
      <c r="I5348">
        <v>2022</v>
      </c>
      <c r="J5348" t="s">
        <v>172</v>
      </c>
      <c r="K5348" t="s">
        <v>55</v>
      </c>
      <c r="L5348" s="127">
        <v>0.48819444444444443</v>
      </c>
      <c r="M5348" t="s">
        <v>28</v>
      </c>
      <c r="N5348" t="s">
        <v>29</v>
      </c>
      <c r="O5348" t="s">
        <v>30</v>
      </c>
      <c r="P5348" t="s">
        <v>68</v>
      </c>
      <c r="Q5348" t="s">
        <v>62</v>
      </c>
      <c r="R5348" t="s">
        <v>33</v>
      </c>
      <c r="S5348" t="s">
        <v>34</v>
      </c>
      <c r="T5348" t="s">
        <v>35</v>
      </c>
      <c r="U5348" s="1" t="s">
        <v>36</v>
      </c>
      <c r="V5348">
        <v>2</v>
      </c>
      <c r="W5348">
        <v>0</v>
      </c>
      <c r="X5348">
        <v>0</v>
      </c>
      <c r="Y5348">
        <v>0</v>
      </c>
      <c r="Z5348">
        <v>0</v>
      </c>
    </row>
    <row r="5349" spans="1:26" x14ac:dyDescent="0.25">
      <c r="A5349">
        <v>107144909</v>
      </c>
      <c r="B5349" t="s">
        <v>25</v>
      </c>
      <c r="C5349" t="s">
        <v>65</v>
      </c>
      <c r="D5349">
        <v>10000440</v>
      </c>
      <c r="E5349">
        <v>10000440</v>
      </c>
      <c r="F5349">
        <v>999.99900000000002</v>
      </c>
      <c r="G5349">
        <v>50015732</v>
      </c>
      <c r="H5349">
        <v>0.75800000000000001</v>
      </c>
      <c r="I5349">
        <v>2022</v>
      </c>
      <c r="J5349" t="s">
        <v>172</v>
      </c>
      <c r="K5349" t="s">
        <v>53</v>
      </c>
      <c r="L5349" s="127">
        <v>0.99444444444444446</v>
      </c>
      <c r="M5349" t="s">
        <v>28</v>
      </c>
      <c r="N5349" t="s">
        <v>49</v>
      </c>
      <c r="O5349" t="s">
        <v>30</v>
      </c>
      <c r="P5349" t="s">
        <v>68</v>
      </c>
      <c r="Q5349" t="s">
        <v>41</v>
      </c>
      <c r="R5349" t="s">
        <v>33</v>
      </c>
      <c r="S5349" t="s">
        <v>42</v>
      </c>
      <c r="T5349" t="s">
        <v>57</v>
      </c>
      <c r="U5349" s="1" t="s">
        <v>36</v>
      </c>
      <c r="V5349">
        <v>1</v>
      </c>
      <c r="W5349">
        <v>0</v>
      </c>
      <c r="X5349">
        <v>0</v>
      </c>
      <c r="Y5349">
        <v>0</v>
      </c>
      <c r="Z5349">
        <v>0</v>
      </c>
    </row>
    <row r="5350" spans="1:26" x14ac:dyDescent="0.25">
      <c r="A5350">
        <v>107145107</v>
      </c>
      <c r="B5350" t="s">
        <v>104</v>
      </c>
      <c r="C5350" t="s">
        <v>38</v>
      </c>
      <c r="D5350">
        <v>29000025</v>
      </c>
      <c r="E5350">
        <v>29000025</v>
      </c>
      <c r="F5350">
        <v>9.76</v>
      </c>
      <c r="G5350">
        <v>50010970</v>
      </c>
      <c r="H5350">
        <v>1.4E-2</v>
      </c>
      <c r="I5350">
        <v>2022</v>
      </c>
      <c r="J5350" t="s">
        <v>172</v>
      </c>
      <c r="K5350" t="s">
        <v>55</v>
      </c>
      <c r="L5350" s="127">
        <v>0.59027777777777779</v>
      </c>
      <c r="M5350" t="s">
        <v>28</v>
      </c>
      <c r="N5350" t="s">
        <v>29</v>
      </c>
      <c r="O5350" t="s">
        <v>30</v>
      </c>
      <c r="P5350" t="s">
        <v>31</v>
      </c>
      <c r="Q5350" t="s">
        <v>62</v>
      </c>
      <c r="R5350" t="s">
        <v>33</v>
      </c>
      <c r="S5350" t="s">
        <v>34</v>
      </c>
      <c r="T5350" t="s">
        <v>35</v>
      </c>
      <c r="U5350" s="1" t="s">
        <v>36</v>
      </c>
      <c r="V5350">
        <v>2</v>
      </c>
      <c r="W5350">
        <v>0</v>
      </c>
      <c r="X5350">
        <v>0</v>
      </c>
      <c r="Y5350">
        <v>0</v>
      </c>
      <c r="Z5350">
        <v>0</v>
      </c>
    </row>
    <row r="5351" spans="1:26" x14ac:dyDescent="0.25">
      <c r="A5351">
        <v>107145126</v>
      </c>
      <c r="B5351" t="s">
        <v>131</v>
      </c>
      <c r="C5351" t="s">
        <v>38</v>
      </c>
      <c r="D5351">
        <v>22000221</v>
      </c>
      <c r="E5351">
        <v>20000221</v>
      </c>
      <c r="F5351">
        <v>13.548999999999999</v>
      </c>
      <c r="G5351">
        <v>50020715</v>
      </c>
      <c r="H5351">
        <v>0.5</v>
      </c>
      <c r="I5351">
        <v>2022</v>
      </c>
      <c r="J5351" t="s">
        <v>172</v>
      </c>
      <c r="K5351" t="s">
        <v>27</v>
      </c>
      <c r="L5351" s="127">
        <v>0.76944444444444438</v>
      </c>
      <c r="M5351" t="s">
        <v>28</v>
      </c>
      <c r="N5351" t="s">
        <v>49</v>
      </c>
      <c r="O5351" t="s">
        <v>30</v>
      </c>
      <c r="P5351" t="s">
        <v>54</v>
      </c>
      <c r="Q5351" t="s">
        <v>41</v>
      </c>
      <c r="R5351" t="s">
        <v>33</v>
      </c>
      <c r="S5351" t="s">
        <v>42</v>
      </c>
      <c r="T5351" t="s">
        <v>57</v>
      </c>
      <c r="U5351" s="1" t="s">
        <v>36</v>
      </c>
      <c r="V5351">
        <v>2</v>
      </c>
      <c r="W5351">
        <v>0</v>
      </c>
      <c r="X5351">
        <v>0</v>
      </c>
      <c r="Y5351">
        <v>0</v>
      </c>
      <c r="Z5351">
        <v>0</v>
      </c>
    </row>
    <row r="5352" spans="1:26" x14ac:dyDescent="0.25">
      <c r="A5352">
        <v>107145318</v>
      </c>
      <c r="B5352" t="s">
        <v>90</v>
      </c>
      <c r="C5352" t="s">
        <v>122</v>
      </c>
      <c r="D5352">
        <v>40001801</v>
      </c>
      <c r="E5352">
        <v>40001801</v>
      </c>
      <c r="F5352">
        <v>3.21</v>
      </c>
      <c r="G5352">
        <v>30000111</v>
      </c>
      <c r="H5352">
        <v>2.8000000000000001E-2</v>
      </c>
      <c r="I5352">
        <v>2022</v>
      </c>
      <c r="J5352" t="s">
        <v>118</v>
      </c>
      <c r="K5352" t="s">
        <v>55</v>
      </c>
      <c r="L5352" s="127">
        <v>0.6972222222222223</v>
      </c>
      <c r="M5352" t="s">
        <v>40</v>
      </c>
      <c r="N5352" t="s">
        <v>49</v>
      </c>
      <c r="O5352" t="s">
        <v>30</v>
      </c>
      <c r="P5352" t="s">
        <v>54</v>
      </c>
      <c r="Q5352" t="s">
        <v>41</v>
      </c>
      <c r="R5352" t="s">
        <v>61</v>
      </c>
      <c r="S5352" t="s">
        <v>42</v>
      </c>
      <c r="T5352" t="s">
        <v>35</v>
      </c>
      <c r="U5352" s="1" t="s">
        <v>36</v>
      </c>
      <c r="V5352">
        <v>1</v>
      </c>
      <c r="W5352">
        <v>0</v>
      </c>
      <c r="X5352">
        <v>0</v>
      </c>
      <c r="Y5352">
        <v>0</v>
      </c>
      <c r="Z5352">
        <v>0</v>
      </c>
    </row>
    <row r="5353" spans="1:26" x14ac:dyDescent="0.25">
      <c r="A5353">
        <v>107145350</v>
      </c>
      <c r="B5353" t="s">
        <v>112</v>
      </c>
      <c r="C5353" t="s">
        <v>38</v>
      </c>
      <c r="D5353">
        <v>20000421</v>
      </c>
      <c r="E5353">
        <v>20000421</v>
      </c>
      <c r="F5353">
        <v>2.3109999999999999</v>
      </c>
      <c r="G5353">
        <v>50027033</v>
      </c>
      <c r="H5353">
        <v>0</v>
      </c>
      <c r="I5353">
        <v>2022</v>
      </c>
      <c r="J5353" t="s">
        <v>172</v>
      </c>
      <c r="K5353" t="s">
        <v>27</v>
      </c>
      <c r="L5353" s="127">
        <v>0.50902777777777775</v>
      </c>
      <c r="M5353" t="s">
        <v>28</v>
      </c>
      <c r="N5353" t="s">
        <v>49</v>
      </c>
      <c r="O5353" t="s">
        <v>30</v>
      </c>
      <c r="P5353" t="s">
        <v>68</v>
      </c>
      <c r="Q5353" t="s">
        <v>41</v>
      </c>
      <c r="R5353" t="s">
        <v>33</v>
      </c>
      <c r="S5353" t="s">
        <v>42</v>
      </c>
      <c r="T5353" t="s">
        <v>35</v>
      </c>
      <c r="U5353" s="1" t="s">
        <v>36</v>
      </c>
      <c r="V5353">
        <v>2</v>
      </c>
      <c r="W5353">
        <v>0</v>
      </c>
      <c r="X5353">
        <v>0</v>
      </c>
      <c r="Y5353">
        <v>0</v>
      </c>
      <c r="Z5353">
        <v>0</v>
      </c>
    </row>
    <row r="5354" spans="1:26" x14ac:dyDescent="0.25">
      <c r="A5354">
        <v>107145424</v>
      </c>
      <c r="B5354" t="s">
        <v>160</v>
      </c>
      <c r="C5354" t="s">
        <v>38</v>
      </c>
      <c r="D5354">
        <v>20000421</v>
      </c>
      <c r="E5354">
        <v>20000421</v>
      </c>
      <c r="F5354">
        <v>18.571999999999999</v>
      </c>
      <c r="G5354">
        <v>50033350</v>
      </c>
      <c r="H5354">
        <v>8.9999999999999993E-3</v>
      </c>
      <c r="I5354">
        <v>2022</v>
      </c>
      <c r="J5354" t="s">
        <v>170</v>
      </c>
      <c r="K5354" t="s">
        <v>39</v>
      </c>
      <c r="L5354" s="127">
        <v>0.46527777777777773</v>
      </c>
      <c r="M5354" t="s">
        <v>28</v>
      </c>
      <c r="N5354" t="s">
        <v>49</v>
      </c>
      <c r="O5354" t="s">
        <v>30</v>
      </c>
      <c r="P5354" t="s">
        <v>68</v>
      </c>
      <c r="Q5354" t="s">
        <v>41</v>
      </c>
      <c r="S5354" t="s">
        <v>42</v>
      </c>
      <c r="T5354" t="s">
        <v>35</v>
      </c>
      <c r="U5354" s="1" t="s">
        <v>36</v>
      </c>
      <c r="V5354">
        <v>2</v>
      </c>
      <c r="W5354">
        <v>0</v>
      </c>
      <c r="X5354">
        <v>0</v>
      </c>
      <c r="Y5354">
        <v>0</v>
      </c>
      <c r="Z5354">
        <v>0</v>
      </c>
    </row>
    <row r="5355" spans="1:26" x14ac:dyDescent="0.25">
      <c r="A5355">
        <v>107145446</v>
      </c>
      <c r="B5355" t="s">
        <v>25</v>
      </c>
      <c r="C5355" t="s">
        <v>65</v>
      </c>
      <c r="D5355">
        <v>10000440</v>
      </c>
      <c r="E5355">
        <v>10000440</v>
      </c>
      <c r="F5355">
        <v>4.2759999999999998</v>
      </c>
      <c r="G5355">
        <v>50016800</v>
      </c>
      <c r="H5355">
        <v>0.38</v>
      </c>
      <c r="I5355">
        <v>2022</v>
      </c>
      <c r="J5355" t="s">
        <v>172</v>
      </c>
      <c r="K5355" t="s">
        <v>39</v>
      </c>
      <c r="L5355" s="127">
        <v>9.375E-2</v>
      </c>
      <c r="M5355" t="s">
        <v>28</v>
      </c>
      <c r="N5355" t="s">
        <v>49</v>
      </c>
      <c r="O5355" t="s">
        <v>30</v>
      </c>
      <c r="P5355" t="s">
        <v>31</v>
      </c>
      <c r="Q5355" t="s">
        <v>41</v>
      </c>
      <c r="R5355" t="s">
        <v>33</v>
      </c>
      <c r="S5355" t="s">
        <v>42</v>
      </c>
      <c r="T5355" t="s">
        <v>57</v>
      </c>
      <c r="U5355" s="1" t="s">
        <v>64</v>
      </c>
      <c r="V5355">
        <v>1</v>
      </c>
      <c r="W5355">
        <v>0</v>
      </c>
      <c r="X5355">
        <v>0</v>
      </c>
      <c r="Y5355">
        <v>1</v>
      </c>
      <c r="Z5355">
        <v>0</v>
      </c>
    </row>
    <row r="5356" spans="1:26" x14ac:dyDescent="0.25">
      <c r="A5356">
        <v>107145447</v>
      </c>
      <c r="B5356" t="s">
        <v>25</v>
      </c>
      <c r="C5356" t="s">
        <v>45</v>
      </c>
      <c r="D5356">
        <v>50021784</v>
      </c>
      <c r="E5356">
        <v>50021784</v>
      </c>
      <c r="F5356">
        <v>1.827</v>
      </c>
      <c r="G5356">
        <v>50010120</v>
      </c>
      <c r="H5356">
        <v>7.0000000000000001E-3</v>
      </c>
      <c r="I5356">
        <v>2022</v>
      </c>
      <c r="J5356" t="s">
        <v>172</v>
      </c>
      <c r="K5356" t="s">
        <v>27</v>
      </c>
      <c r="L5356" s="127">
        <v>0.7729166666666667</v>
      </c>
      <c r="M5356" t="s">
        <v>28</v>
      </c>
      <c r="N5356" t="s">
        <v>29</v>
      </c>
      <c r="O5356" t="s">
        <v>30</v>
      </c>
      <c r="P5356" t="s">
        <v>31</v>
      </c>
      <c r="Q5356" t="s">
        <v>41</v>
      </c>
      <c r="R5356" t="s">
        <v>33</v>
      </c>
      <c r="S5356" t="s">
        <v>42</v>
      </c>
      <c r="T5356" t="s">
        <v>47</v>
      </c>
      <c r="U5356" s="1" t="s">
        <v>36</v>
      </c>
      <c r="V5356">
        <v>1</v>
      </c>
      <c r="W5356">
        <v>0</v>
      </c>
      <c r="X5356">
        <v>0</v>
      </c>
      <c r="Y5356">
        <v>0</v>
      </c>
      <c r="Z5356">
        <v>0</v>
      </c>
    </row>
    <row r="5357" spans="1:26" x14ac:dyDescent="0.25">
      <c r="A5357">
        <v>107145518</v>
      </c>
      <c r="B5357" t="s">
        <v>108</v>
      </c>
      <c r="C5357" t="s">
        <v>45</v>
      </c>
      <c r="D5357">
        <v>50019382</v>
      </c>
      <c r="E5357">
        <v>50019382</v>
      </c>
      <c r="F5357">
        <v>999.99900000000002</v>
      </c>
      <c r="G5357">
        <v>50011876</v>
      </c>
      <c r="H5357">
        <v>4.0000000000000001E-3</v>
      </c>
      <c r="I5357">
        <v>2022</v>
      </c>
      <c r="J5357" t="s">
        <v>170</v>
      </c>
      <c r="K5357" t="s">
        <v>53</v>
      </c>
      <c r="L5357" s="127">
        <v>0.91805555555555562</v>
      </c>
      <c r="M5357" t="s">
        <v>28</v>
      </c>
      <c r="N5357" t="s">
        <v>29</v>
      </c>
      <c r="O5357" t="s">
        <v>30</v>
      </c>
      <c r="P5357" t="s">
        <v>54</v>
      </c>
      <c r="Q5357" t="s">
        <v>41</v>
      </c>
      <c r="R5357" t="s">
        <v>33</v>
      </c>
      <c r="S5357" t="s">
        <v>42</v>
      </c>
      <c r="T5357" t="s">
        <v>47</v>
      </c>
      <c r="U5357" s="1" t="s">
        <v>64</v>
      </c>
      <c r="V5357">
        <v>2</v>
      </c>
      <c r="W5357">
        <v>0</v>
      </c>
      <c r="X5357">
        <v>0</v>
      </c>
      <c r="Y5357">
        <v>1</v>
      </c>
      <c r="Z5357">
        <v>1</v>
      </c>
    </row>
    <row r="5358" spans="1:26" x14ac:dyDescent="0.25">
      <c r="A5358">
        <v>107145624</v>
      </c>
      <c r="B5358" t="s">
        <v>106</v>
      </c>
      <c r="C5358" t="s">
        <v>45</v>
      </c>
      <c r="D5358">
        <v>50006310</v>
      </c>
      <c r="E5358">
        <v>40001400</v>
      </c>
      <c r="F5358">
        <v>6.4960000000000004</v>
      </c>
      <c r="G5358">
        <v>50032207</v>
      </c>
      <c r="H5358">
        <v>2.7E-2</v>
      </c>
      <c r="I5358">
        <v>2022</v>
      </c>
      <c r="J5358" t="s">
        <v>170</v>
      </c>
      <c r="K5358" t="s">
        <v>53</v>
      </c>
      <c r="L5358" s="127">
        <v>0.60902777777777783</v>
      </c>
      <c r="M5358" t="s">
        <v>40</v>
      </c>
      <c r="N5358" t="s">
        <v>49</v>
      </c>
      <c r="O5358" t="s">
        <v>30</v>
      </c>
      <c r="P5358" t="s">
        <v>31</v>
      </c>
      <c r="Q5358" t="s">
        <v>41</v>
      </c>
      <c r="R5358" t="s">
        <v>33</v>
      </c>
      <c r="S5358" t="s">
        <v>42</v>
      </c>
      <c r="T5358" t="s">
        <v>35</v>
      </c>
      <c r="U5358" s="1" t="s">
        <v>36</v>
      </c>
      <c r="V5358">
        <v>2</v>
      </c>
      <c r="W5358">
        <v>0</v>
      </c>
      <c r="X5358">
        <v>0</v>
      </c>
      <c r="Y5358">
        <v>0</v>
      </c>
      <c r="Z5358">
        <v>0</v>
      </c>
    </row>
    <row r="5359" spans="1:26" x14ac:dyDescent="0.25">
      <c r="A5359">
        <v>107145628</v>
      </c>
      <c r="B5359" t="s">
        <v>117</v>
      </c>
      <c r="C5359" t="s">
        <v>45</v>
      </c>
      <c r="D5359">
        <v>50007951</v>
      </c>
      <c r="E5359">
        <v>50007951</v>
      </c>
      <c r="F5359">
        <v>999.99900000000002</v>
      </c>
      <c r="G5359">
        <v>50010971</v>
      </c>
      <c r="H5359">
        <v>8.0000000000000002E-3</v>
      </c>
      <c r="I5359">
        <v>2022</v>
      </c>
      <c r="J5359" t="s">
        <v>167</v>
      </c>
      <c r="K5359" t="s">
        <v>55</v>
      </c>
      <c r="L5359" s="127">
        <v>0.27986111111111112</v>
      </c>
      <c r="M5359" t="s">
        <v>28</v>
      </c>
      <c r="N5359" t="s">
        <v>29</v>
      </c>
      <c r="O5359" t="s">
        <v>30</v>
      </c>
      <c r="P5359" t="s">
        <v>31</v>
      </c>
      <c r="Q5359" t="s">
        <v>41</v>
      </c>
      <c r="R5359" t="s">
        <v>33</v>
      </c>
      <c r="S5359" t="s">
        <v>42</v>
      </c>
      <c r="T5359" t="s">
        <v>74</v>
      </c>
      <c r="U5359" s="1" t="s">
        <v>36</v>
      </c>
      <c r="V5359">
        <v>2</v>
      </c>
      <c r="W5359">
        <v>0</v>
      </c>
      <c r="X5359">
        <v>0</v>
      </c>
      <c r="Y5359">
        <v>0</v>
      </c>
      <c r="Z5359">
        <v>0</v>
      </c>
    </row>
    <row r="5360" spans="1:26" x14ac:dyDescent="0.25">
      <c r="A5360">
        <v>107145692</v>
      </c>
      <c r="B5360" t="s">
        <v>86</v>
      </c>
      <c r="C5360" t="s">
        <v>65</v>
      </c>
      <c r="D5360">
        <v>10000026</v>
      </c>
      <c r="E5360">
        <v>10000026</v>
      </c>
      <c r="F5360">
        <v>27.866</v>
      </c>
      <c r="G5360">
        <v>200400</v>
      </c>
      <c r="H5360">
        <v>0.1</v>
      </c>
      <c r="I5360">
        <v>2022</v>
      </c>
      <c r="J5360" t="s">
        <v>172</v>
      </c>
      <c r="K5360" t="s">
        <v>58</v>
      </c>
      <c r="L5360" s="127">
        <v>0.80486111111111114</v>
      </c>
      <c r="M5360" t="s">
        <v>28</v>
      </c>
      <c r="N5360" t="s">
        <v>29</v>
      </c>
      <c r="O5360" t="s">
        <v>30</v>
      </c>
      <c r="P5360" t="s">
        <v>31</v>
      </c>
      <c r="Q5360" t="s">
        <v>41</v>
      </c>
      <c r="R5360" t="s">
        <v>76</v>
      </c>
      <c r="S5360" t="s">
        <v>42</v>
      </c>
      <c r="T5360" t="s">
        <v>57</v>
      </c>
      <c r="U5360" s="1" t="s">
        <v>36</v>
      </c>
      <c r="V5360">
        <v>2</v>
      </c>
      <c r="W5360">
        <v>0</v>
      </c>
      <c r="X5360">
        <v>0</v>
      </c>
      <c r="Y5360">
        <v>0</v>
      </c>
      <c r="Z5360">
        <v>0</v>
      </c>
    </row>
    <row r="5361" spans="1:26" x14ac:dyDescent="0.25">
      <c r="A5361">
        <v>107145698</v>
      </c>
      <c r="B5361" t="s">
        <v>104</v>
      </c>
      <c r="C5361" t="s">
        <v>65</v>
      </c>
      <c r="D5361">
        <v>10000026</v>
      </c>
      <c r="E5361">
        <v>10000026</v>
      </c>
      <c r="F5361">
        <v>14.664</v>
      </c>
      <c r="G5361">
        <v>20000025</v>
      </c>
      <c r="H5361">
        <v>1</v>
      </c>
      <c r="I5361">
        <v>2022</v>
      </c>
      <c r="J5361" t="s">
        <v>172</v>
      </c>
      <c r="K5361" t="s">
        <v>55</v>
      </c>
      <c r="L5361" s="127">
        <v>0.51180555555555551</v>
      </c>
      <c r="M5361" t="s">
        <v>28</v>
      </c>
      <c r="N5361" t="s">
        <v>29</v>
      </c>
      <c r="O5361" t="s">
        <v>30</v>
      </c>
      <c r="P5361" t="s">
        <v>31</v>
      </c>
      <c r="Q5361" t="s">
        <v>62</v>
      </c>
      <c r="R5361" t="s">
        <v>33</v>
      </c>
      <c r="S5361" t="s">
        <v>34</v>
      </c>
      <c r="T5361" t="s">
        <v>35</v>
      </c>
      <c r="U5361" s="1" t="s">
        <v>36</v>
      </c>
      <c r="V5361">
        <v>8</v>
      </c>
      <c r="W5361">
        <v>0</v>
      </c>
      <c r="X5361">
        <v>0</v>
      </c>
      <c r="Y5361">
        <v>0</v>
      </c>
      <c r="Z5361">
        <v>0</v>
      </c>
    </row>
    <row r="5362" spans="1:26" x14ac:dyDescent="0.25">
      <c r="A5362">
        <v>107145786</v>
      </c>
      <c r="B5362" t="s">
        <v>81</v>
      </c>
      <c r="C5362" t="s">
        <v>65</v>
      </c>
      <c r="D5362">
        <v>10000485</v>
      </c>
      <c r="E5362">
        <v>10800485</v>
      </c>
      <c r="F5362">
        <v>33.558</v>
      </c>
      <c r="G5362">
        <v>20000521</v>
      </c>
      <c r="H5362">
        <v>2.85</v>
      </c>
      <c r="I5362">
        <v>2022</v>
      </c>
      <c r="J5362" t="s">
        <v>172</v>
      </c>
      <c r="K5362" t="s">
        <v>55</v>
      </c>
      <c r="L5362" s="127">
        <v>0.4694444444444445</v>
      </c>
      <c r="M5362" t="s">
        <v>28</v>
      </c>
      <c r="N5362" t="s">
        <v>49</v>
      </c>
      <c r="O5362" t="s">
        <v>30</v>
      </c>
      <c r="P5362" t="s">
        <v>31</v>
      </c>
      <c r="Q5362" t="s">
        <v>41</v>
      </c>
      <c r="R5362" t="s">
        <v>33</v>
      </c>
      <c r="S5362" t="s">
        <v>42</v>
      </c>
      <c r="T5362" t="s">
        <v>35</v>
      </c>
      <c r="U5362" s="1" t="s">
        <v>36</v>
      </c>
      <c r="V5362">
        <v>3</v>
      </c>
      <c r="W5362">
        <v>0</v>
      </c>
      <c r="X5362">
        <v>0</v>
      </c>
      <c r="Y5362">
        <v>0</v>
      </c>
      <c r="Z5362">
        <v>0</v>
      </c>
    </row>
    <row r="5363" spans="1:26" x14ac:dyDescent="0.25">
      <c r="A5363">
        <v>107145859</v>
      </c>
      <c r="B5363" t="s">
        <v>104</v>
      </c>
      <c r="C5363" t="s">
        <v>65</v>
      </c>
      <c r="D5363">
        <v>10000026</v>
      </c>
      <c r="E5363">
        <v>10000026</v>
      </c>
      <c r="F5363">
        <v>14.664</v>
      </c>
      <c r="G5363">
        <v>20000025</v>
      </c>
      <c r="H5363">
        <v>1</v>
      </c>
      <c r="I5363">
        <v>2022</v>
      </c>
      <c r="J5363" t="s">
        <v>172</v>
      </c>
      <c r="K5363" t="s">
        <v>55</v>
      </c>
      <c r="L5363" s="127">
        <v>0.55555555555555558</v>
      </c>
      <c r="M5363" t="s">
        <v>28</v>
      </c>
      <c r="N5363" t="s">
        <v>29</v>
      </c>
      <c r="O5363" t="s">
        <v>30</v>
      </c>
      <c r="P5363" t="s">
        <v>31</v>
      </c>
      <c r="Q5363" t="s">
        <v>62</v>
      </c>
      <c r="R5363" t="s">
        <v>33</v>
      </c>
      <c r="S5363" t="s">
        <v>34</v>
      </c>
      <c r="T5363" t="s">
        <v>35</v>
      </c>
      <c r="U5363" s="1" t="s">
        <v>36</v>
      </c>
      <c r="V5363">
        <v>3</v>
      </c>
      <c r="W5363">
        <v>0</v>
      </c>
      <c r="X5363">
        <v>0</v>
      </c>
      <c r="Y5363">
        <v>0</v>
      </c>
      <c r="Z5363">
        <v>0</v>
      </c>
    </row>
    <row r="5364" spans="1:26" x14ac:dyDescent="0.25">
      <c r="A5364">
        <v>107145866</v>
      </c>
      <c r="B5364" t="s">
        <v>104</v>
      </c>
      <c r="C5364" t="s">
        <v>65</v>
      </c>
      <c r="D5364">
        <v>10000026</v>
      </c>
      <c r="E5364">
        <v>10000026</v>
      </c>
      <c r="F5364">
        <v>3.1960000000000002</v>
      </c>
      <c r="G5364">
        <v>20000025</v>
      </c>
      <c r="H5364">
        <v>9.5000000000000001E-2</v>
      </c>
      <c r="I5364">
        <v>2022</v>
      </c>
      <c r="J5364" t="s">
        <v>172</v>
      </c>
      <c r="K5364" t="s">
        <v>55</v>
      </c>
      <c r="L5364" s="127">
        <v>0.51111111111111118</v>
      </c>
      <c r="M5364" t="s">
        <v>28</v>
      </c>
      <c r="N5364" t="s">
        <v>49</v>
      </c>
      <c r="O5364" t="s">
        <v>30</v>
      </c>
      <c r="P5364" t="s">
        <v>31</v>
      </c>
      <c r="Q5364" t="s">
        <v>62</v>
      </c>
      <c r="R5364" t="s">
        <v>33</v>
      </c>
      <c r="S5364" t="s">
        <v>139</v>
      </c>
      <c r="T5364" t="s">
        <v>35</v>
      </c>
      <c r="U5364" s="1" t="s">
        <v>36</v>
      </c>
      <c r="V5364">
        <v>4</v>
      </c>
      <c r="W5364">
        <v>0</v>
      </c>
      <c r="X5364">
        <v>0</v>
      </c>
      <c r="Y5364">
        <v>0</v>
      </c>
      <c r="Z5364">
        <v>0</v>
      </c>
    </row>
    <row r="5365" spans="1:26" x14ac:dyDescent="0.25">
      <c r="A5365">
        <v>107145888</v>
      </c>
      <c r="B5365" t="s">
        <v>97</v>
      </c>
      <c r="C5365" t="s">
        <v>122</v>
      </c>
      <c r="D5365">
        <v>40001334</v>
      </c>
      <c r="E5365">
        <v>40001334</v>
      </c>
      <c r="F5365">
        <v>999.99900000000002</v>
      </c>
      <c r="G5365">
        <v>40004121</v>
      </c>
      <c r="H5365">
        <v>0.75</v>
      </c>
      <c r="I5365">
        <v>2022</v>
      </c>
      <c r="J5365" t="s">
        <v>172</v>
      </c>
      <c r="K5365" t="s">
        <v>27</v>
      </c>
      <c r="L5365" s="127">
        <v>0.68888888888888899</v>
      </c>
      <c r="M5365" t="s">
        <v>28</v>
      </c>
      <c r="N5365" t="s">
        <v>49</v>
      </c>
      <c r="O5365" t="s">
        <v>30</v>
      </c>
      <c r="P5365" t="s">
        <v>68</v>
      </c>
      <c r="Q5365" t="s">
        <v>41</v>
      </c>
      <c r="R5365" t="s">
        <v>33</v>
      </c>
      <c r="S5365" t="s">
        <v>42</v>
      </c>
      <c r="T5365" t="s">
        <v>35</v>
      </c>
      <c r="U5365" s="1" t="s">
        <v>36</v>
      </c>
      <c r="V5365">
        <v>4</v>
      </c>
      <c r="W5365">
        <v>0</v>
      </c>
      <c r="X5365">
        <v>0</v>
      </c>
      <c r="Y5365">
        <v>0</v>
      </c>
      <c r="Z5365">
        <v>0</v>
      </c>
    </row>
    <row r="5366" spans="1:26" x14ac:dyDescent="0.25">
      <c r="A5366">
        <v>107145941</v>
      </c>
      <c r="B5366" t="s">
        <v>78</v>
      </c>
      <c r="C5366" t="s">
        <v>65</v>
      </c>
      <c r="D5366">
        <v>10000085</v>
      </c>
      <c r="E5366">
        <v>10000085</v>
      </c>
      <c r="F5366">
        <v>2.1120000000000001</v>
      </c>
      <c r="G5366">
        <v>201070</v>
      </c>
      <c r="H5366">
        <v>0</v>
      </c>
      <c r="I5366">
        <v>2022</v>
      </c>
      <c r="J5366" t="s">
        <v>172</v>
      </c>
      <c r="K5366" t="s">
        <v>53</v>
      </c>
      <c r="L5366" s="127">
        <v>0.16458333333333333</v>
      </c>
      <c r="M5366" t="s">
        <v>28</v>
      </c>
      <c r="N5366" t="s">
        <v>49</v>
      </c>
      <c r="O5366" t="s">
        <v>30</v>
      </c>
      <c r="P5366" t="s">
        <v>68</v>
      </c>
      <c r="Q5366" t="s">
        <v>41</v>
      </c>
      <c r="R5366" t="s">
        <v>33</v>
      </c>
      <c r="S5366" t="s">
        <v>42</v>
      </c>
      <c r="T5366" t="s">
        <v>57</v>
      </c>
      <c r="U5366" s="1" t="s">
        <v>36</v>
      </c>
      <c r="V5366">
        <v>1</v>
      </c>
      <c r="W5366">
        <v>0</v>
      </c>
      <c r="X5366">
        <v>0</v>
      </c>
      <c r="Y5366">
        <v>0</v>
      </c>
      <c r="Z5366">
        <v>0</v>
      </c>
    </row>
    <row r="5367" spans="1:26" x14ac:dyDescent="0.25">
      <c r="A5367">
        <v>107145980</v>
      </c>
      <c r="B5367" t="s">
        <v>127</v>
      </c>
      <c r="C5367" t="s">
        <v>38</v>
      </c>
      <c r="D5367">
        <v>20000401</v>
      </c>
      <c r="E5367">
        <v>20000401</v>
      </c>
      <c r="F5367">
        <v>5.0010000000000003</v>
      </c>
      <c r="G5367">
        <v>40001103</v>
      </c>
      <c r="H5367">
        <v>0.1</v>
      </c>
      <c r="I5367">
        <v>2022</v>
      </c>
      <c r="J5367" t="s">
        <v>172</v>
      </c>
      <c r="K5367" t="s">
        <v>27</v>
      </c>
      <c r="L5367" s="127">
        <v>0.61458333333333337</v>
      </c>
      <c r="M5367" t="s">
        <v>28</v>
      </c>
      <c r="N5367" t="s">
        <v>49</v>
      </c>
      <c r="O5367" t="s">
        <v>30</v>
      </c>
      <c r="P5367" t="s">
        <v>54</v>
      </c>
      <c r="Q5367" t="s">
        <v>41</v>
      </c>
      <c r="R5367" t="s">
        <v>33</v>
      </c>
      <c r="S5367" t="s">
        <v>42</v>
      </c>
      <c r="T5367" t="s">
        <v>35</v>
      </c>
      <c r="U5367" s="1" t="s">
        <v>36</v>
      </c>
      <c r="V5367">
        <v>2</v>
      </c>
      <c r="W5367">
        <v>0</v>
      </c>
      <c r="X5367">
        <v>0</v>
      </c>
      <c r="Y5367">
        <v>0</v>
      </c>
      <c r="Z5367">
        <v>0</v>
      </c>
    </row>
    <row r="5368" spans="1:26" x14ac:dyDescent="0.25">
      <c r="A5368">
        <v>107146043</v>
      </c>
      <c r="B5368" t="s">
        <v>114</v>
      </c>
      <c r="C5368" t="s">
        <v>122</v>
      </c>
      <c r="D5368">
        <v>40001010</v>
      </c>
      <c r="E5368">
        <v>40001010</v>
      </c>
      <c r="F5368">
        <v>11.964</v>
      </c>
      <c r="G5368">
        <v>10000040</v>
      </c>
      <c r="H5368">
        <v>0.1</v>
      </c>
      <c r="I5368">
        <v>2022</v>
      </c>
      <c r="J5368" t="s">
        <v>172</v>
      </c>
      <c r="K5368" t="s">
        <v>53</v>
      </c>
      <c r="L5368" s="127">
        <v>0.7402777777777777</v>
      </c>
      <c r="M5368" t="s">
        <v>28</v>
      </c>
      <c r="N5368" t="s">
        <v>49</v>
      </c>
      <c r="O5368" t="s">
        <v>30</v>
      </c>
      <c r="P5368" t="s">
        <v>31</v>
      </c>
      <c r="Q5368" t="s">
        <v>41</v>
      </c>
      <c r="R5368" t="s">
        <v>33</v>
      </c>
      <c r="S5368" t="s">
        <v>42</v>
      </c>
      <c r="T5368" t="s">
        <v>57</v>
      </c>
      <c r="U5368" s="1" t="s">
        <v>36</v>
      </c>
      <c r="V5368">
        <v>3</v>
      </c>
      <c r="W5368">
        <v>0</v>
      </c>
      <c r="X5368">
        <v>0</v>
      </c>
      <c r="Y5368">
        <v>0</v>
      </c>
      <c r="Z5368">
        <v>0</v>
      </c>
    </row>
    <row r="5369" spans="1:26" x14ac:dyDescent="0.25">
      <c r="A5369">
        <v>107146058</v>
      </c>
      <c r="B5369" t="s">
        <v>104</v>
      </c>
      <c r="C5369" t="s">
        <v>65</v>
      </c>
      <c r="D5369">
        <v>10000026</v>
      </c>
      <c r="E5369">
        <v>10000026</v>
      </c>
      <c r="F5369">
        <v>13.763999999999999</v>
      </c>
      <c r="G5369">
        <v>20000025</v>
      </c>
      <c r="H5369">
        <v>0.1</v>
      </c>
      <c r="I5369">
        <v>2022</v>
      </c>
      <c r="J5369" t="s">
        <v>172</v>
      </c>
      <c r="K5369" t="s">
        <v>55</v>
      </c>
      <c r="L5369" s="127">
        <v>0.38472222222222219</v>
      </c>
      <c r="M5369" t="s">
        <v>28</v>
      </c>
      <c r="N5369" t="s">
        <v>29</v>
      </c>
      <c r="O5369" t="s">
        <v>30</v>
      </c>
      <c r="P5369" t="s">
        <v>31</v>
      </c>
      <c r="Q5369" t="s">
        <v>62</v>
      </c>
      <c r="R5369" t="s">
        <v>33</v>
      </c>
      <c r="S5369" t="s">
        <v>139</v>
      </c>
      <c r="T5369" t="s">
        <v>35</v>
      </c>
      <c r="U5369" s="1" t="s">
        <v>36</v>
      </c>
      <c r="V5369">
        <v>1</v>
      </c>
      <c r="W5369">
        <v>0</v>
      </c>
      <c r="X5369">
        <v>0</v>
      </c>
      <c r="Y5369">
        <v>0</v>
      </c>
      <c r="Z5369">
        <v>0</v>
      </c>
    </row>
    <row r="5370" spans="1:26" x14ac:dyDescent="0.25">
      <c r="A5370">
        <v>107146107</v>
      </c>
      <c r="B5370" t="s">
        <v>112</v>
      </c>
      <c r="C5370" t="s">
        <v>65</v>
      </c>
      <c r="D5370">
        <v>10000095</v>
      </c>
      <c r="E5370">
        <v>10000095</v>
      </c>
      <c r="F5370">
        <v>0.33300000000000002</v>
      </c>
      <c r="G5370">
        <v>40001811</v>
      </c>
      <c r="H5370">
        <v>0.2</v>
      </c>
      <c r="I5370">
        <v>2022</v>
      </c>
      <c r="J5370" t="s">
        <v>172</v>
      </c>
      <c r="K5370" t="s">
        <v>55</v>
      </c>
      <c r="L5370" s="127">
        <v>0.63750000000000007</v>
      </c>
      <c r="M5370" t="s">
        <v>28</v>
      </c>
      <c r="N5370" t="s">
        <v>49</v>
      </c>
      <c r="O5370" t="s">
        <v>30</v>
      </c>
      <c r="P5370" t="s">
        <v>31</v>
      </c>
      <c r="Q5370" t="s">
        <v>41</v>
      </c>
      <c r="R5370" t="s">
        <v>33</v>
      </c>
      <c r="S5370" t="s">
        <v>42</v>
      </c>
      <c r="T5370" t="s">
        <v>35</v>
      </c>
      <c r="U5370" s="1" t="s">
        <v>85</v>
      </c>
      <c r="V5370">
        <v>2</v>
      </c>
      <c r="W5370">
        <v>0</v>
      </c>
      <c r="X5370">
        <v>1</v>
      </c>
      <c r="Y5370">
        <v>0</v>
      </c>
      <c r="Z5370">
        <v>0</v>
      </c>
    </row>
    <row r="5371" spans="1:26" x14ac:dyDescent="0.25">
      <c r="A5371">
        <v>107146153</v>
      </c>
      <c r="B5371" t="s">
        <v>114</v>
      </c>
      <c r="C5371" t="s">
        <v>65</v>
      </c>
      <c r="D5371">
        <v>10000040</v>
      </c>
      <c r="E5371">
        <v>10000040</v>
      </c>
      <c r="F5371">
        <v>1.7749999999999999</v>
      </c>
      <c r="G5371">
        <v>203120</v>
      </c>
      <c r="H5371">
        <v>0.38</v>
      </c>
      <c r="I5371">
        <v>2022</v>
      </c>
      <c r="J5371" t="s">
        <v>172</v>
      </c>
      <c r="K5371" t="s">
        <v>55</v>
      </c>
      <c r="L5371" s="127">
        <v>0.39652777777777781</v>
      </c>
      <c r="M5371" t="s">
        <v>28</v>
      </c>
      <c r="N5371" t="s">
        <v>29</v>
      </c>
      <c r="O5371" t="s">
        <v>30</v>
      </c>
      <c r="P5371" t="s">
        <v>31</v>
      </c>
      <c r="Q5371" t="s">
        <v>62</v>
      </c>
      <c r="R5371" t="s">
        <v>33</v>
      </c>
      <c r="S5371" t="s">
        <v>34</v>
      </c>
      <c r="T5371" t="s">
        <v>35</v>
      </c>
      <c r="U5371" s="1" t="s">
        <v>36</v>
      </c>
      <c r="V5371">
        <v>1</v>
      </c>
      <c r="W5371">
        <v>0</v>
      </c>
      <c r="X5371">
        <v>0</v>
      </c>
      <c r="Y5371">
        <v>0</v>
      </c>
      <c r="Z5371">
        <v>0</v>
      </c>
    </row>
    <row r="5372" spans="1:26" x14ac:dyDescent="0.25">
      <c r="A5372">
        <v>107146284</v>
      </c>
      <c r="B5372" t="s">
        <v>104</v>
      </c>
      <c r="C5372" t="s">
        <v>65</v>
      </c>
      <c r="D5372">
        <v>10000026</v>
      </c>
      <c r="E5372">
        <v>10000026</v>
      </c>
      <c r="F5372">
        <v>3.5110000000000001</v>
      </c>
      <c r="G5372">
        <v>200430</v>
      </c>
      <c r="H5372">
        <v>1</v>
      </c>
      <c r="I5372">
        <v>2022</v>
      </c>
      <c r="J5372" t="s">
        <v>172</v>
      </c>
      <c r="K5372" t="s">
        <v>55</v>
      </c>
      <c r="L5372" s="127">
        <v>0.7006944444444444</v>
      </c>
      <c r="M5372" t="s">
        <v>28</v>
      </c>
      <c r="N5372" t="s">
        <v>49</v>
      </c>
      <c r="O5372" t="s">
        <v>30</v>
      </c>
      <c r="P5372" t="s">
        <v>54</v>
      </c>
      <c r="Q5372" t="s">
        <v>62</v>
      </c>
      <c r="R5372" t="s">
        <v>33</v>
      </c>
      <c r="S5372" t="s">
        <v>42</v>
      </c>
      <c r="T5372" t="s">
        <v>35</v>
      </c>
      <c r="U5372" s="1" t="s">
        <v>36</v>
      </c>
      <c r="V5372">
        <v>1</v>
      </c>
      <c r="W5372">
        <v>0</v>
      </c>
      <c r="X5372">
        <v>0</v>
      </c>
      <c r="Y5372">
        <v>0</v>
      </c>
      <c r="Z5372">
        <v>0</v>
      </c>
    </row>
    <row r="5373" spans="1:26" x14ac:dyDescent="0.25">
      <c r="A5373">
        <v>107146330</v>
      </c>
      <c r="B5373" t="s">
        <v>86</v>
      </c>
      <c r="C5373" t="s">
        <v>65</v>
      </c>
      <c r="D5373">
        <v>10000026</v>
      </c>
      <c r="E5373">
        <v>10000026</v>
      </c>
      <c r="F5373">
        <v>22.161999999999999</v>
      </c>
      <c r="G5373">
        <v>200340</v>
      </c>
      <c r="H5373">
        <v>0.4</v>
      </c>
      <c r="I5373">
        <v>2022</v>
      </c>
      <c r="J5373" t="s">
        <v>172</v>
      </c>
      <c r="K5373" t="s">
        <v>58</v>
      </c>
      <c r="L5373" s="127">
        <v>0.33055555555555555</v>
      </c>
      <c r="M5373" t="s">
        <v>28</v>
      </c>
      <c r="N5373" t="s">
        <v>49</v>
      </c>
      <c r="O5373" t="s">
        <v>30</v>
      </c>
      <c r="P5373" t="s">
        <v>31</v>
      </c>
      <c r="Q5373" t="s">
        <v>41</v>
      </c>
      <c r="R5373" t="s">
        <v>33</v>
      </c>
      <c r="S5373" t="s">
        <v>42</v>
      </c>
      <c r="T5373" t="s">
        <v>35</v>
      </c>
      <c r="U5373" s="1" t="s">
        <v>36</v>
      </c>
      <c r="V5373">
        <v>2</v>
      </c>
      <c r="W5373">
        <v>0</v>
      </c>
      <c r="X5373">
        <v>0</v>
      </c>
      <c r="Y5373">
        <v>0</v>
      </c>
      <c r="Z5373">
        <v>0</v>
      </c>
    </row>
    <row r="5374" spans="1:26" x14ac:dyDescent="0.25">
      <c r="A5374">
        <v>107146371</v>
      </c>
      <c r="B5374" t="s">
        <v>86</v>
      </c>
      <c r="C5374" t="s">
        <v>65</v>
      </c>
      <c r="D5374">
        <v>10000026</v>
      </c>
      <c r="E5374">
        <v>10000026</v>
      </c>
      <c r="F5374">
        <v>26.766999999999999</v>
      </c>
      <c r="G5374">
        <v>200385</v>
      </c>
      <c r="H5374">
        <v>0.5</v>
      </c>
      <c r="I5374">
        <v>2022</v>
      </c>
      <c r="J5374" t="s">
        <v>172</v>
      </c>
      <c r="K5374" t="s">
        <v>60</v>
      </c>
      <c r="L5374" s="127">
        <v>0.70000000000000007</v>
      </c>
      <c r="M5374" t="s">
        <v>28</v>
      </c>
      <c r="N5374" t="s">
        <v>29</v>
      </c>
      <c r="O5374" t="s">
        <v>30</v>
      </c>
      <c r="P5374" t="s">
        <v>31</v>
      </c>
      <c r="Q5374" t="s">
        <v>41</v>
      </c>
      <c r="R5374" t="s">
        <v>33</v>
      </c>
      <c r="S5374" t="s">
        <v>42</v>
      </c>
      <c r="T5374" t="s">
        <v>35</v>
      </c>
      <c r="U5374" s="1" t="s">
        <v>36</v>
      </c>
      <c r="V5374">
        <v>7</v>
      </c>
      <c r="W5374">
        <v>0</v>
      </c>
      <c r="X5374">
        <v>0</v>
      </c>
      <c r="Y5374">
        <v>0</v>
      </c>
      <c r="Z5374">
        <v>0</v>
      </c>
    </row>
    <row r="5375" spans="1:26" x14ac:dyDescent="0.25">
      <c r="A5375">
        <v>107146384</v>
      </c>
      <c r="B5375" t="s">
        <v>136</v>
      </c>
      <c r="C5375" t="s">
        <v>38</v>
      </c>
      <c r="D5375">
        <v>20000070</v>
      </c>
      <c r="E5375">
        <v>20000070</v>
      </c>
      <c r="F5375">
        <v>999.99900000000002</v>
      </c>
      <c r="G5375">
        <v>30000055</v>
      </c>
      <c r="H5375">
        <v>0.2</v>
      </c>
      <c r="I5375">
        <v>2022</v>
      </c>
      <c r="J5375" t="s">
        <v>172</v>
      </c>
      <c r="K5375" t="s">
        <v>48</v>
      </c>
      <c r="L5375" s="127">
        <v>0.39374999999999999</v>
      </c>
      <c r="M5375" t="s">
        <v>40</v>
      </c>
      <c r="N5375" t="s">
        <v>49</v>
      </c>
      <c r="O5375" t="s">
        <v>30</v>
      </c>
      <c r="P5375" t="s">
        <v>54</v>
      </c>
      <c r="Q5375" t="s">
        <v>32</v>
      </c>
      <c r="R5375" t="s">
        <v>75</v>
      </c>
      <c r="S5375" t="s">
        <v>42</v>
      </c>
      <c r="T5375" t="s">
        <v>35</v>
      </c>
      <c r="U5375" s="1" t="s">
        <v>36</v>
      </c>
      <c r="V5375">
        <v>4</v>
      </c>
      <c r="W5375">
        <v>0</v>
      </c>
      <c r="X5375">
        <v>0</v>
      </c>
      <c r="Y5375">
        <v>0</v>
      </c>
      <c r="Z5375">
        <v>0</v>
      </c>
    </row>
    <row r="5376" spans="1:26" x14ac:dyDescent="0.25">
      <c r="A5376">
        <v>107146388</v>
      </c>
      <c r="B5376" t="s">
        <v>114</v>
      </c>
      <c r="C5376" t="s">
        <v>67</v>
      </c>
      <c r="D5376">
        <v>30000042</v>
      </c>
      <c r="E5376">
        <v>30000042</v>
      </c>
      <c r="F5376">
        <v>999.99900000000002</v>
      </c>
      <c r="G5376">
        <v>40001725</v>
      </c>
      <c r="H5376">
        <v>0.19</v>
      </c>
      <c r="I5376">
        <v>2022</v>
      </c>
      <c r="J5376" t="s">
        <v>172</v>
      </c>
      <c r="K5376" t="s">
        <v>39</v>
      </c>
      <c r="L5376" s="127">
        <v>0.4993055555555555</v>
      </c>
      <c r="M5376" t="s">
        <v>40</v>
      </c>
      <c r="N5376" t="s">
        <v>49</v>
      </c>
      <c r="O5376" t="s">
        <v>30</v>
      </c>
      <c r="P5376" t="s">
        <v>31</v>
      </c>
      <c r="Q5376" t="s">
        <v>41</v>
      </c>
      <c r="R5376" t="s">
        <v>33</v>
      </c>
      <c r="S5376" t="s">
        <v>42</v>
      </c>
      <c r="T5376" t="s">
        <v>35</v>
      </c>
      <c r="U5376" s="1" t="s">
        <v>36</v>
      </c>
      <c r="V5376">
        <v>3</v>
      </c>
      <c r="W5376">
        <v>0</v>
      </c>
      <c r="X5376">
        <v>0</v>
      </c>
      <c r="Y5376">
        <v>0</v>
      </c>
      <c r="Z5376">
        <v>0</v>
      </c>
    </row>
    <row r="5377" spans="1:26" x14ac:dyDescent="0.25">
      <c r="A5377">
        <v>107146413</v>
      </c>
      <c r="B5377" t="s">
        <v>148</v>
      </c>
      <c r="C5377" t="s">
        <v>38</v>
      </c>
      <c r="D5377">
        <v>20000019</v>
      </c>
      <c r="E5377">
        <v>20000019</v>
      </c>
      <c r="F5377">
        <v>1.8779999999999999</v>
      </c>
      <c r="G5377">
        <v>40001300</v>
      </c>
      <c r="H5377">
        <v>0.6</v>
      </c>
      <c r="I5377">
        <v>2022</v>
      </c>
      <c r="J5377" t="s">
        <v>172</v>
      </c>
      <c r="K5377" t="s">
        <v>27</v>
      </c>
      <c r="L5377" s="127">
        <v>0.40972222222222227</v>
      </c>
      <c r="M5377" t="s">
        <v>77</v>
      </c>
      <c r="N5377" t="s">
        <v>49</v>
      </c>
      <c r="O5377" t="s">
        <v>30</v>
      </c>
      <c r="P5377" t="s">
        <v>54</v>
      </c>
      <c r="Q5377" t="s">
        <v>41</v>
      </c>
      <c r="R5377" t="s">
        <v>33</v>
      </c>
      <c r="S5377" t="s">
        <v>42</v>
      </c>
      <c r="T5377" t="s">
        <v>35</v>
      </c>
      <c r="U5377" s="1" t="s">
        <v>36</v>
      </c>
      <c r="V5377">
        <v>3</v>
      </c>
      <c r="W5377">
        <v>0</v>
      </c>
      <c r="X5377">
        <v>0</v>
      </c>
      <c r="Y5377">
        <v>0</v>
      </c>
      <c r="Z5377">
        <v>0</v>
      </c>
    </row>
    <row r="5378" spans="1:26" x14ac:dyDescent="0.25">
      <c r="A5378">
        <v>107146496</v>
      </c>
      <c r="B5378" t="s">
        <v>25</v>
      </c>
      <c r="C5378" t="s">
        <v>122</v>
      </c>
      <c r="D5378">
        <v>40001154</v>
      </c>
      <c r="E5378">
        <v>40001154</v>
      </c>
      <c r="F5378">
        <v>1.4530000000000001</v>
      </c>
      <c r="G5378">
        <v>40001155</v>
      </c>
      <c r="H5378">
        <v>0.5</v>
      </c>
      <c r="I5378">
        <v>2022</v>
      </c>
      <c r="J5378" t="s">
        <v>172</v>
      </c>
      <c r="K5378" t="s">
        <v>27</v>
      </c>
      <c r="L5378" s="127">
        <v>0.7368055555555556</v>
      </c>
      <c r="M5378" t="s">
        <v>28</v>
      </c>
      <c r="N5378" t="s">
        <v>49</v>
      </c>
      <c r="O5378" t="s">
        <v>30</v>
      </c>
      <c r="P5378" t="s">
        <v>54</v>
      </c>
      <c r="Q5378" t="s">
        <v>41</v>
      </c>
      <c r="R5378" t="s">
        <v>33</v>
      </c>
      <c r="S5378" t="s">
        <v>42</v>
      </c>
      <c r="T5378" t="s">
        <v>52</v>
      </c>
      <c r="U5378" s="1" t="s">
        <v>36</v>
      </c>
      <c r="V5378">
        <v>1</v>
      </c>
      <c r="W5378">
        <v>0</v>
      </c>
      <c r="X5378">
        <v>0</v>
      </c>
      <c r="Y5378">
        <v>0</v>
      </c>
      <c r="Z5378">
        <v>0</v>
      </c>
    </row>
    <row r="5379" spans="1:26" x14ac:dyDescent="0.25">
      <c r="A5379">
        <v>107146509</v>
      </c>
      <c r="B5379" t="s">
        <v>114</v>
      </c>
      <c r="C5379" t="s">
        <v>67</v>
      </c>
      <c r="D5379">
        <v>30000042</v>
      </c>
      <c r="E5379">
        <v>30000042</v>
      </c>
      <c r="F5379">
        <v>13.621</v>
      </c>
      <c r="G5379">
        <v>40002670</v>
      </c>
      <c r="H5379">
        <v>0.2</v>
      </c>
      <c r="I5379">
        <v>2022</v>
      </c>
      <c r="J5379" t="s">
        <v>172</v>
      </c>
      <c r="K5379" t="s">
        <v>60</v>
      </c>
      <c r="L5379" s="127">
        <v>0.56319444444444444</v>
      </c>
      <c r="M5379" t="s">
        <v>28</v>
      </c>
      <c r="N5379" t="s">
        <v>29</v>
      </c>
      <c r="O5379" t="s">
        <v>30</v>
      </c>
      <c r="P5379" t="s">
        <v>31</v>
      </c>
      <c r="Q5379" t="s">
        <v>41</v>
      </c>
      <c r="R5379" t="s">
        <v>33</v>
      </c>
      <c r="S5379" t="s">
        <v>42</v>
      </c>
      <c r="T5379" t="s">
        <v>35</v>
      </c>
      <c r="U5379" s="1" t="s">
        <v>36</v>
      </c>
      <c r="V5379">
        <v>2</v>
      </c>
      <c r="W5379">
        <v>0</v>
      </c>
      <c r="X5379">
        <v>0</v>
      </c>
      <c r="Y5379">
        <v>0</v>
      </c>
      <c r="Z5379">
        <v>0</v>
      </c>
    </row>
    <row r="5380" spans="1:26" x14ac:dyDescent="0.25">
      <c r="A5380">
        <v>107146592</v>
      </c>
      <c r="B5380" t="s">
        <v>114</v>
      </c>
      <c r="C5380" t="s">
        <v>67</v>
      </c>
      <c r="D5380">
        <v>30000042</v>
      </c>
      <c r="E5380">
        <v>30000042</v>
      </c>
      <c r="F5380">
        <v>999.99900000000002</v>
      </c>
      <c r="G5380">
        <v>40001725</v>
      </c>
      <c r="H5380">
        <v>0.19</v>
      </c>
      <c r="I5380">
        <v>2022</v>
      </c>
      <c r="J5380" t="s">
        <v>172</v>
      </c>
      <c r="K5380" t="s">
        <v>39</v>
      </c>
      <c r="L5380" s="127">
        <v>0.46249999999999997</v>
      </c>
      <c r="M5380" t="s">
        <v>40</v>
      </c>
      <c r="N5380" t="s">
        <v>49</v>
      </c>
      <c r="O5380" t="s">
        <v>30</v>
      </c>
      <c r="P5380" t="s">
        <v>31</v>
      </c>
      <c r="Q5380" t="s">
        <v>41</v>
      </c>
      <c r="R5380" t="s">
        <v>33</v>
      </c>
      <c r="S5380" t="s">
        <v>42</v>
      </c>
      <c r="T5380" t="s">
        <v>35</v>
      </c>
      <c r="U5380" s="1" t="s">
        <v>36</v>
      </c>
      <c r="V5380">
        <v>3</v>
      </c>
      <c r="W5380">
        <v>0</v>
      </c>
      <c r="X5380">
        <v>0</v>
      </c>
      <c r="Y5380">
        <v>0</v>
      </c>
      <c r="Z5380">
        <v>0</v>
      </c>
    </row>
    <row r="5381" spans="1:26" x14ac:dyDescent="0.25">
      <c r="A5381">
        <v>107146606</v>
      </c>
      <c r="B5381" t="s">
        <v>104</v>
      </c>
      <c r="C5381" t="s">
        <v>65</v>
      </c>
      <c r="D5381">
        <v>10000026</v>
      </c>
      <c r="E5381">
        <v>10000026</v>
      </c>
      <c r="F5381">
        <v>3.5110000000000001</v>
      </c>
      <c r="G5381">
        <v>200430</v>
      </c>
      <c r="H5381">
        <v>1</v>
      </c>
      <c r="I5381">
        <v>2022</v>
      </c>
      <c r="J5381" t="s">
        <v>172</v>
      </c>
      <c r="K5381" t="s">
        <v>55</v>
      </c>
      <c r="L5381" s="127">
        <v>0.52013888888888882</v>
      </c>
      <c r="M5381" t="s">
        <v>28</v>
      </c>
      <c r="N5381" t="s">
        <v>29</v>
      </c>
      <c r="O5381" t="s">
        <v>30</v>
      </c>
      <c r="P5381" t="s">
        <v>54</v>
      </c>
      <c r="Q5381" t="s">
        <v>62</v>
      </c>
      <c r="R5381" t="s">
        <v>33</v>
      </c>
      <c r="S5381" t="s">
        <v>139</v>
      </c>
      <c r="T5381" t="s">
        <v>35</v>
      </c>
      <c r="U5381" s="1" t="s">
        <v>36</v>
      </c>
      <c r="V5381">
        <v>1</v>
      </c>
      <c r="W5381">
        <v>0</v>
      </c>
      <c r="X5381">
        <v>0</v>
      </c>
      <c r="Y5381">
        <v>0</v>
      </c>
      <c r="Z5381">
        <v>0</v>
      </c>
    </row>
    <row r="5382" spans="1:26" x14ac:dyDescent="0.25">
      <c r="A5382">
        <v>107146672</v>
      </c>
      <c r="B5382" t="s">
        <v>136</v>
      </c>
      <c r="C5382" t="s">
        <v>38</v>
      </c>
      <c r="D5382">
        <v>20000070</v>
      </c>
      <c r="E5382">
        <v>20000070</v>
      </c>
      <c r="F5382">
        <v>19.407</v>
      </c>
      <c r="G5382">
        <v>40001131</v>
      </c>
      <c r="H5382">
        <v>0</v>
      </c>
      <c r="I5382">
        <v>2022</v>
      </c>
      <c r="J5382" t="s">
        <v>172</v>
      </c>
      <c r="K5382" t="s">
        <v>58</v>
      </c>
      <c r="L5382" s="127">
        <v>0.37916666666666665</v>
      </c>
      <c r="M5382" t="s">
        <v>28</v>
      </c>
      <c r="N5382" t="s">
        <v>49</v>
      </c>
      <c r="O5382" t="s">
        <v>30</v>
      </c>
      <c r="P5382" t="s">
        <v>54</v>
      </c>
      <c r="Q5382" t="s">
        <v>32</v>
      </c>
      <c r="R5382" t="s">
        <v>61</v>
      </c>
      <c r="S5382" t="s">
        <v>42</v>
      </c>
      <c r="T5382" t="s">
        <v>35</v>
      </c>
      <c r="U5382" s="1" t="s">
        <v>64</v>
      </c>
      <c r="V5382">
        <v>2</v>
      </c>
      <c r="W5382">
        <v>0</v>
      </c>
      <c r="X5382">
        <v>0</v>
      </c>
      <c r="Y5382">
        <v>1</v>
      </c>
      <c r="Z5382">
        <v>1</v>
      </c>
    </row>
    <row r="5383" spans="1:26" x14ac:dyDescent="0.25">
      <c r="A5383">
        <v>107146750</v>
      </c>
      <c r="B5383" t="s">
        <v>114</v>
      </c>
      <c r="C5383" t="s">
        <v>122</v>
      </c>
      <c r="D5383">
        <v>40001003</v>
      </c>
      <c r="E5383">
        <v>40001003</v>
      </c>
      <c r="F5383">
        <v>6.32</v>
      </c>
      <c r="G5383">
        <v>40001939</v>
      </c>
      <c r="H5383">
        <v>0</v>
      </c>
      <c r="I5383">
        <v>2022</v>
      </c>
      <c r="J5383" t="s">
        <v>172</v>
      </c>
      <c r="K5383" t="s">
        <v>53</v>
      </c>
      <c r="L5383" s="127">
        <v>0.75208333333333333</v>
      </c>
      <c r="M5383" t="s">
        <v>28</v>
      </c>
      <c r="N5383" t="s">
        <v>49</v>
      </c>
      <c r="O5383" t="s">
        <v>30</v>
      </c>
      <c r="P5383" t="s">
        <v>68</v>
      </c>
      <c r="Q5383" t="s">
        <v>41</v>
      </c>
      <c r="R5383" t="s">
        <v>46</v>
      </c>
      <c r="S5383" t="s">
        <v>42</v>
      </c>
      <c r="T5383" t="s">
        <v>57</v>
      </c>
      <c r="U5383" s="1" t="s">
        <v>36</v>
      </c>
      <c r="V5383">
        <v>1</v>
      </c>
      <c r="W5383">
        <v>0</v>
      </c>
      <c r="X5383">
        <v>0</v>
      </c>
      <c r="Y5383">
        <v>0</v>
      </c>
      <c r="Z5383">
        <v>0</v>
      </c>
    </row>
    <row r="5384" spans="1:26" x14ac:dyDescent="0.25">
      <c r="A5384">
        <v>107146760</v>
      </c>
      <c r="B5384" t="s">
        <v>114</v>
      </c>
      <c r="C5384" t="s">
        <v>65</v>
      </c>
      <c r="D5384">
        <v>10000040</v>
      </c>
      <c r="E5384">
        <v>10000040</v>
      </c>
      <c r="F5384">
        <v>1.2949999999999999</v>
      </c>
      <c r="G5384">
        <v>30000042</v>
      </c>
      <c r="H5384">
        <v>0.25</v>
      </c>
      <c r="I5384">
        <v>2022</v>
      </c>
      <c r="J5384" t="s">
        <v>172</v>
      </c>
      <c r="K5384" t="s">
        <v>55</v>
      </c>
      <c r="L5384" s="127">
        <v>0.77986111111111101</v>
      </c>
      <c r="M5384" t="s">
        <v>28</v>
      </c>
      <c r="N5384" t="s">
        <v>49</v>
      </c>
      <c r="O5384" t="s">
        <v>30</v>
      </c>
      <c r="P5384" t="s">
        <v>31</v>
      </c>
      <c r="Q5384" t="s">
        <v>62</v>
      </c>
      <c r="R5384" t="s">
        <v>33</v>
      </c>
      <c r="S5384" t="s">
        <v>34</v>
      </c>
      <c r="T5384" t="s">
        <v>57</v>
      </c>
      <c r="U5384" s="1" t="s">
        <v>36</v>
      </c>
      <c r="V5384">
        <v>2</v>
      </c>
      <c r="W5384">
        <v>0</v>
      </c>
      <c r="X5384">
        <v>0</v>
      </c>
      <c r="Y5384">
        <v>0</v>
      </c>
      <c r="Z5384">
        <v>0</v>
      </c>
    </row>
    <row r="5385" spans="1:26" x14ac:dyDescent="0.25">
      <c r="A5385">
        <v>107146850</v>
      </c>
      <c r="B5385" t="s">
        <v>91</v>
      </c>
      <c r="C5385" t="s">
        <v>45</v>
      </c>
      <c r="F5385">
        <v>999.99900000000002</v>
      </c>
      <c r="G5385">
        <v>50026311</v>
      </c>
      <c r="H5385">
        <v>8.9999999999999993E-3</v>
      </c>
      <c r="I5385">
        <v>2022</v>
      </c>
      <c r="J5385" t="s">
        <v>170</v>
      </c>
      <c r="K5385" t="s">
        <v>39</v>
      </c>
      <c r="L5385" s="127">
        <v>0.56180555555555556</v>
      </c>
      <c r="M5385" t="s">
        <v>28</v>
      </c>
      <c r="N5385" t="s">
        <v>49</v>
      </c>
      <c r="P5385" t="s">
        <v>31</v>
      </c>
      <c r="Q5385" t="s">
        <v>41</v>
      </c>
      <c r="S5385" t="s">
        <v>42</v>
      </c>
      <c r="T5385" t="s">
        <v>35</v>
      </c>
      <c r="U5385" s="1" t="s">
        <v>36</v>
      </c>
      <c r="V5385">
        <v>1</v>
      </c>
      <c r="W5385">
        <v>0</v>
      </c>
      <c r="X5385">
        <v>0</v>
      </c>
      <c r="Y5385">
        <v>0</v>
      </c>
      <c r="Z5385">
        <v>0</v>
      </c>
    </row>
    <row r="5386" spans="1:26" x14ac:dyDescent="0.25">
      <c r="A5386">
        <v>107146869</v>
      </c>
      <c r="B5386" t="s">
        <v>101</v>
      </c>
      <c r="C5386" t="s">
        <v>45</v>
      </c>
      <c r="D5386">
        <v>50018682</v>
      </c>
      <c r="E5386">
        <v>50018682</v>
      </c>
      <c r="F5386">
        <v>999.99900000000002</v>
      </c>
      <c r="G5386">
        <v>50014004</v>
      </c>
      <c r="H5386">
        <v>0</v>
      </c>
      <c r="I5386">
        <v>2022</v>
      </c>
      <c r="J5386" t="s">
        <v>170</v>
      </c>
      <c r="K5386" t="s">
        <v>48</v>
      </c>
      <c r="L5386" s="127">
        <v>0.6875</v>
      </c>
      <c r="M5386" t="s">
        <v>28</v>
      </c>
      <c r="N5386" t="s">
        <v>49</v>
      </c>
      <c r="O5386" t="s">
        <v>30</v>
      </c>
      <c r="P5386" t="s">
        <v>54</v>
      </c>
      <c r="Q5386" t="s">
        <v>41</v>
      </c>
      <c r="R5386" t="s">
        <v>33</v>
      </c>
      <c r="S5386" t="s">
        <v>42</v>
      </c>
      <c r="T5386" t="s">
        <v>35</v>
      </c>
      <c r="U5386" s="1" t="s">
        <v>36</v>
      </c>
      <c r="V5386">
        <v>1</v>
      </c>
      <c r="W5386">
        <v>0</v>
      </c>
      <c r="X5386">
        <v>0</v>
      </c>
      <c r="Y5386">
        <v>0</v>
      </c>
      <c r="Z5386">
        <v>0</v>
      </c>
    </row>
    <row r="5387" spans="1:26" x14ac:dyDescent="0.25">
      <c r="A5387">
        <v>107146876</v>
      </c>
      <c r="B5387" t="s">
        <v>86</v>
      </c>
      <c r="C5387" t="s">
        <v>38</v>
      </c>
      <c r="D5387">
        <v>20000025</v>
      </c>
      <c r="E5387">
        <v>20000025</v>
      </c>
      <c r="F5387">
        <v>4.4690000000000003</v>
      </c>
      <c r="G5387">
        <v>50023169</v>
      </c>
      <c r="H5387">
        <v>2.3E-2</v>
      </c>
      <c r="I5387">
        <v>2022</v>
      </c>
      <c r="J5387" t="s">
        <v>170</v>
      </c>
      <c r="K5387" t="s">
        <v>39</v>
      </c>
      <c r="L5387" s="127">
        <v>0.8305555555555556</v>
      </c>
      <c r="M5387" t="s">
        <v>28</v>
      </c>
      <c r="N5387" t="s">
        <v>49</v>
      </c>
      <c r="O5387" t="s">
        <v>30</v>
      </c>
      <c r="P5387" t="s">
        <v>68</v>
      </c>
      <c r="Q5387" t="s">
        <v>41</v>
      </c>
      <c r="R5387" t="s">
        <v>33</v>
      </c>
      <c r="S5387" t="s">
        <v>42</v>
      </c>
      <c r="T5387" t="s">
        <v>47</v>
      </c>
      <c r="U5387" s="1" t="s">
        <v>43</v>
      </c>
      <c r="V5387">
        <v>3</v>
      </c>
      <c r="W5387">
        <v>0</v>
      </c>
      <c r="X5387">
        <v>0</v>
      </c>
      <c r="Y5387">
        <v>0</v>
      </c>
      <c r="Z5387">
        <v>1</v>
      </c>
    </row>
    <row r="5388" spans="1:26" x14ac:dyDescent="0.25">
      <c r="A5388">
        <v>107147334</v>
      </c>
      <c r="B5388" t="s">
        <v>97</v>
      </c>
      <c r="C5388" t="s">
        <v>45</v>
      </c>
      <c r="D5388">
        <v>50021236</v>
      </c>
      <c r="E5388">
        <v>40002179</v>
      </c>
      <c r="F5388">
        <v>0.72299999999999998</v>
      </c>
      <c r="G5388">
        <v>50010665</v>
      </c>
      <c r="H5388">
        <v>0</v>
      </c>
      <c r="I5388">
        <v>2022</v>
      </c>
      <c r="J5388" t="s">
        <v>172</v>
      </c>
      <c r="K5388" t="s">
        <v>39</v>
      </c>
      <c r="L5388" s="127">
        <v>0.72013888888888899</v>
      </c>
      <c r="M5388" t="s">
        <v>28</v>
      </c>
      <c r="N5388" t="s">
        <v>29</v>
      </c>
      <c r="P5388" t="s">
        <v>31</v>
      </c>
      <c r="Q5388" t="s">
        <v>62</v>
      </c>
      <c r="R5388" t="s">
        <v>61</v>
      </c>
      <c r="S5388" t="s">
        <v>34</v>
      </c>
      <c r="T5388" t="s">
        <v>52</v>
      </c>
      <c r="U5388" s="1" t="s">
        <v>43</v>
      </c>
      <c r="V5388">
        <v>3</v>
      </c>
      <c r="W5388">
        <v>0</v>
      </c>
      <c r="X5388">
        <v>0</v>
      </c>
      <c r="Y5388">
        <v>0</v>
      </c>
      <c r="Z5388">
        <v>1</v>
      </c>
    </row>
    <row r="5389" spans="1:26" x14ac:dyDescent="0.25">
      <c r="A5389">
        <v>107147394</v>
      </c>
      <c r="B5389" t="s">
        <v>25</v>
      </c>
      <c r="C5389" t="s">
        <v>45</v>
      </c>
      <c r="D5389">
        <v>50014265</v>
      </c>
      <c r="E5389">
        <v>40001152</v>
      </c>
      <c r="F5389">
        <v>6.2850000000000001</v>
      </c>
      <c r="G5389">
        <v>50017993</v>
      </c>
      <c r="H5389">
        <v>0</v>
      </c>
      <c r="I5389">
        <v>2022</v>
      </c>
      <c r="J5389" t="s">
        <v>172</v>
      </c>
      <c r="K5389" t="s">
        <v>39</v>
      </c>
      <c r="L5389" s="127">
        <v>0.73819444444444438</v>
      </c>
      <c r="M5389" t="s">
        <v>28</v>
      </c>
      <c r="N5389" t="s">
        <v>29</v>
      </c>
      <c r="O5389" t="s">
        <v>30</v>
      </c>
      <c r="P5389" t="s">
        <v>31</v>
      </c>
      <c r="Q5389" t="s">
        <v>62</v>
      </c>
      <c r="R5389" t="s">
        <v>50</v>
      </c>
      <c r="S5389" t="s">
        <v>34</v>
      </c>
      <c r="T5389" t="s">
        <v>57</v>
      </c>
      <c r="U5389" s="1" t="s">
        <v>36</v>
      </c>
      <c r="V5389">
        <v>5</v>
      </c>
      <c r="W5389">
        <v>0</v>
      </c>
      <c r="X5389">
        <v>0</v>
      </c>
      <c r="Y5389">
        <v>0</v>
      </c>
      <c r="Z5389">
        <v>0</v>
      </c>
    </row>
    <row r="5390" spans="1:26" x14ac:dyDescent="0.25">
      <c r="A5390">
        <v>107147889</v>
      </c>
      <c r="B5390" t="s">
        <v>81</v>
      </c>
      <c r="C5390" t="s">
        <v>45</v>
      </c>
      <c r="D5390">
        <v>50003437</v>
      </c>
      <c r="E5390">
        <v>50003437</v>
      </c>
      <c r="F5390">
        <v>999.99900000000002</v>
      </c>
      <c r="G5390">
        <v>50035714</v>
      </c>
      <c r="H5390">
        <v>0</v>
      </c>
      <c r="I5390">
        <v>2022</v>
      </c>
      <c r="J5390" t="s">
        <v>172</v>
      </c>
      <c r="K5390" t="s">
        <v>27</v>
      </c>
      <c r="L5390" s="127">
        <v>0.56874999999999998</v>
      </c>
      <c r="M5390" t="s">
        <v>28</v>
      </c>
      <c r="N5390" t="s">
        <v>49</v>
      </c>
      <c r="O5390" t="s">
        <v>30</v>
      </c>
      <c r="P5390" t="s">
        <v>54</v>
      </c>
      <c r="Q5390" t="s">
        <v>41</v>
      </c>
      <c r="R5390" t="s">
        <v>33</v>
      </c>
      <c r="S5390" t="s">
        <v>42</v>
      </c>
      <c r="T5390" t="s">
        <v>35</v>
      </c>
      <c r="U5390" s="1" t="s">
        <v>43</v>
      </c>
      <c r="V5390">
        <v>3</v>
      </c>
      <c r="W5390">
        <v>0</v>
      </c>
      <c r="X5390">
        <v>0</v>
      </c>
      <c r="Y5390">
        <v>0</v>
      </c>
      <c r="Z5390">
        <v>2</v>
      </c>
    </row>
    <row r="5391" spans="1:26" x14ac:dyDescent="0.25">
      <c r="A5391">
        <v>107147937</v>
      </c>
      <c r="B5391" t="s">
        <v>25</v>
      </c>
      <c r="C5391" t="s">
        <v>45</v>
      </c>
      <c r="D5391">
        <v>50025849</v>
      </c>
      <c r="E5391">
        <v>50025849</v>
      </c>
      <c r="F5391">
        <v>4.0000000000000001E-3</v>
      </c>
      <c r="G5391">
        <v>20000064</v>
      </c>
      <c r="H5391">
        <v>4.0000000000000001E-3</v>
      </c>
      <c r="I5391">
        <v>2022</v>
      </c>
      <c r="J5391" t="s">
        <v>170</v>
      </c>
      <c r="K5391" t="s">
        <v>48</v>
      </c>
      <c r="L5391" s="127">
        <v>0.68680555555555556</v>
      </c>
      <c r="M5391" t="s">
        <v>28</v>
      </c>
      <c r="N5391" t="s">
        <v>29</v>
      </c>
      <c r="O5391" t="s">
        <v>30</v>
      </c>
      <c r="P5391" t="s">
        <v>54</v>
      </c>
      <c r="Q5391" t="s">
        <v>41</v>
      </c>
      <c r="R5391" t="s">
        <v>33</v>
      </c>
      <c r="S5391" t="s">
        <v>42</v>
      </c>
      <c r="T5391" t="s">
        <v>35</v>
      </c>
      <c r="U5391" s="1" t="s">
        <v>36</v>
      </c>
      <c r="V5391">
        <v>3</v>
      </c>
      <c r="W5391">
        <v>0</v>
      </c>
      <c r="X5391">
        <v>0</v>
      </c>
      <c r="Y5391">
        <v>0</v>
      </c>
      <c r="Z5391">
        <v>0</v>
      </c>
    </row>
    <row r="5392" spans="1:26" x14ac:dyDescent="0.25">
      <c r="A5392">
        <v>107147952</v>
      </c>
      <c r="B5392" t="s">
        <v>44</v>
      </c>
      <c r="C5392" t="s">
        <v>45</v>
      </c>
      <c r="D5392">
        <v>50017497</v>
      </c>
      <c r="E5392">
        <v>50017497</v>
      </c>
      <c r="F5392">
        <v>0.59</v>
      </c>
      <c r="G5392">
        <v>50008940</v>
      </c>
      <c r="H5392">
        <v>0</v>
      </c>
      <c r="I5392">
        <v>2022</v>
      </c>
      <c r="J5392" t="s">
        <v>172</v>
      </c>
      <c r="K5392" t="s">
        <v>39</v>
      </c>
      <c r="L5392" s="127">
        <v>0.63194444444444442</v>
      </c>
      <c r="M5392" t="s">
        <v>77</v>
      </c>
      <c r="N5392" t="s">
        <v>49</v>
      </c>
      <c r="O5392" t="s">
        <v>30</v>
      </c>
      <c r="P5392" t="s">
        <v>31</v>
      </c>
      <c r="Q5392" t="s">
        <v>62</v>
      </c>
      <c r="R5392" t="s">
        <v>33</v>
      </c>
      <c r="S5392" t="s">
        <v>34</v>
      </c>
      <c r="T5392" t="s">
        <v>35</v>
      </c>
      <c r="U5392" s="1" t="s">
        <v>36</v>
      </c>
      <c r="V5392">
        <v>2</v>
      </c>
      <c r="W5392">
        <v>0</v>
      </c>
      <c r="X5392">
        <v>0</v>
      </c>
      <c r="Y5392">
        <v>0</v>
      </c>
      <c r="Z5392">
        <v>0</v>
      </c>
    </row>
    <row r="5393" spans="1:26" x14ac:dyDescent="0.25">
      <c r="A5393">
        <v>107148044</v>
      </c>
      <c r="B5393" t="s">
        <v>81</v>
      </c>
      <c r="C5393" t="s">
        <v>45</v>
      </c>
      <c r="D5393">
        <v>50031836</v>
      </c>
      <c r="E5393">
        <v>30000024</v>
      </c>
      <c r="F5393">
        <v>3.6389999999999998</v>
      </c>
      <c r="G5393">
        <v>50007970</v>
      </c>
      <c r="H5393">
        <v>0</v>
      </c>
      <c r="I5393">
        <v>2022</v>
      </c>
      <c r="J5393" t="s">
        <v>172</v>
      </c>
      <c r="K5393" t="s">
        <v>27</v>
      </c>
      <c r="L5393" s="127">
        <v>0.75694444444444453</v>
      </c>
      <c r="M5393" t="s">
        <v>28</v>
      </c>
      <c r="N5393" t="s">
        <v>49</v>
      </c>
      <c r="O5393" t="s">
        <v>30</v>
      </c>
      <c r="P5393" t="s">
        <v>54</v>
      </c>
      <c r="Q5393" t="s">
        <v>41</v>
      </c>
      <c r="R5393" t="s">
        <v>33</v>
      </c>
      <c r="S5393" t="s">
        <v>42</v>
      </c>
      <c r="T5393" t="s">
        <v>47</v>
      </c>
      <c r="U5393" s="1" t="s">
        <v>36</v>
      </c>
      <c r="V5393">
        <v>2</v>
      </c>
      <c r="W5393">
        <v>0</v>
      </c>
      <c r="X5393">
        <v>0</v>
      </c>
      <c r="Y5393">
        <v>0</v>
      </c>
      <c r="Z5393">
        <v>0</v>
      </c>
    </row>
    <row r="5394" spans="1:26" x14ac:dyDescent="0.25">
      <c r="A5394">
        <v>107148106</v>
      </c>
      <c r="B5394" t="s">
        <v>164</v>
      </c>
      <c r="C5394" t="s">
        <v>45</v>
      </c>
      <c r="D5394">
        <v>50029662</v>
      </c>
      <c r="E5394">
        <v>30000024</v>
      </c>
      <c r="F5394">
        <v>19.626999999999999</v>
      </c>
      <c r="G5394">
        <v>50010074</v>
      </c>
      <c r="H5394">
        <v>5.7000000000000002E-2</v>
      </c>
      <c r="I5394">
        <v>2022</v>
      </c>
      <c r="J5394" t="s">
        <v>172</v>
      </c>
      <c r="K5394" t="s">
        <v>53</v>
      </c>
      <c r="L5394" s="127">
        <v>0.50069444444444444</v>
      </c>
      <c r="M5394" t="s">
        <v>28</v>
      </c>
      <c r="N5394" t="s">
        <v>29</v>
      </c>
      <c r="O5394" t="s">
        <v>30</v>
      </c>
      <c r="P5394" t="s">
        <v>68</v>
      </c>
      <c r="Q5394" t="s">
        <v>41</v>
      </c>
      <c r="R5394" t="s">
        <v>33</v>
      </c>
      <c r="S5394" t="s">
        <v>42</v>
      </c>
      <c r="T5394" t="s">
        <v>35</v>
      </c>
      <c r="U5394" s="1" t="s">
        <v>36</v>
      </c>
      <c r="V5394">
        <v>2</v>
      </c>
      <c r="W5394">
        <v>0</v>
      </c>
      <c r="X5394">
        <v>0</v>
      </c>
      <c r="Y5394">
        <v>0</v>
      </c>
      <c r="Z5394">
        <v>0</v>
      </c>
    </row>
    <row r="5395" spans="1:26" x14ac:dyDescent="0.25">
      <c r="A5395">
        <v>107148139</v>
      </c>
      <c r="B5395" t="s">
        <v>164</v>
      </c>
      <c r="C5395" t="s">
        <v>45</v>
      </c>
      <c r="D5395">
        <v>50029662</v>
      </c>
      <c r="E5395">
        <v>30000024</v>
      </c>
      <c r="F5395">
        <v>19.516999999999999</v>
      </c>
      <c r="G5395">
        <v>50027732</v>
      </c>
      <c r="H5395">
        <v>6.9000000000000006E-2</v>
      </c>
      <c r="I5395">
        <v>2022</v>
      </c>
      <c r="J5395" t="s">
        <v>172</v>
      </c>
      <c r="K5395" t="s">
        <v>58</v>
      </c>
      <c r="L5395" s="127">
        <v>0.64513888888888882</v>
      </c>
      <c r="M5395" t="s">
        <v>28</v>
      </c>
      <c r="N5395" t="s">
        <v>29</v>
      </c>
      <c r="O5395" t="s">
        <v>30</v>
      </c>
      <c r="P5395" t="s">
        <v>54</v>
      </c>
      <c r="Q5395" t="s">
        <v>41</v>
      </c>
      <c r="R5395" t="s">
        <v>33</v>
      </c>
      <c r="S5395" t="s">
        <v>42</v>
      </c>
      <c r="T5395" t="s">
        <v>35</v>
      </c>
      <c r="U5395" s="1" t="s">
        <v>36</v>
      </c>
      <c r="V5395">
        <v>3</v>
      </c>
      <c r="W5395">
        <v>0</v>
      </c>
      <c r="X5395">
        <v>0</v>
      </c>
      <c r="Y5395">
        <v>0</v>
      </c>
      <c r="Z5395">
        <v>0</v>
      </c>
    </row>
    <row r="5396" spans="1:26" x14ac:dyDescent="0.25">
      <c r="A5396">
        <v>107148254</v>
      </c>
      <c r="B5396" t="s">
        <v>25</v>
      </c>
      <c r="C5396" t="s">
        <v>65</v>
      </c>
      <c r="D5396">
        <v>10000440</v>
      </c>
      <c r="E5396">
        <v>10000040</v>
      </c>
      <c r="F5396">
        <v>10.746</v>
      </c>
      <c r="G5396">
        <v>50001296</v>
      </c>
      <c r="H5396">
        <v>0.79</v>
      </c>
      <c r="I5396">
        <v>2022</v>
      </c>
      <c r="J5396" t="s">
        <v>172</v>
      </c>
      <c r="K5396" t="s">
        <v>58</v>
      </c>
      <c r="L5396" s="127">
        <v>0.15277777777777776</v>
      </c>
      <c r="M5396" t="s">
        <v>28</v>
      </c>
      <c r="N5396" t="s">
        <v>49</v>
      </c>
      <c r="O5396" t="s">
        <v>30</v>
      </c>
      <c r="P5396" t="s">
        <v>31</v>
      </c>
      <c r="Q5396" t="s">
        <v>41</v>
      </c>
      <c r="R5396" t="s">
        <v>33</v>
      </c>
      <c r="S5396" t="s">
        <v>42</v>
      </c>
      <c r="T5396" t="s">
        <v>57</v>
      </c>
      <c r="U5396" s="1" t="s">
        <v>36</v>
      </c>
      <c r="V5396">
        <v>1</v>
      </c>
      <c r="W5396">
        <v>0</v>
      </c>
      <c r="X5396">
        <v>0</v>
      </c>
      <c r="Y5396">
        <v>0</v>
      </c>
      <c r="Z5396">
        <v>0</v>
      </c>
    </row>
    <row r="5397" spans="1:26" x14ac:dyDescent="0.25">
      <c r="A5397">
        <v>107148273</v>
      </c>
      <c r="B5397" t="s">
        <v>91</v>
      </c>
      <c r="C5397" t="s">
        <v>45</v>
      </c>
      <c r="D5397">
        <v>50006743</v>
      </c>
      <c r="E5397">
        <v>30000003</v>
      </c>
      <c r="F5397">
        <v>6.8339999999999996</v>
      </c>
      <c r="G5397">
        <v>50020723</v>
      </c>
      <c r="H5397">
        <v>0</v>
      </c>
      <c r="I5397">
        <v>2022</v>
      </c>
      <c r="J5397" t="s">
        <v>170</v>
      </c>
      <c r="K5397" t="s">
        <v>27</v>
      </c>
      <c r="L5397" s="127">
        <v>0.79722222222222217</v>
      </c>
      <c r="M5397" t="s">
        <v>28</v>
      </c>
      <c r="N5397" t="s">
        <v>29</v>
      </c>
      <c r="O5397" t="s">
        <v>30</v>
      </c>
      <c r="P5397" t="s">
        <v>68</v>
      </c>
      <c r="Q5397" t="s">
        <v>121</v>
      </c>
      <c r="R5397" t="s">
        <v>33</v>
      </c>
      <c r="S5397" t="s">
        <v>34</v>
      </c>
      <c r="T5397" t="s">
        <v>47</v>
      </c>
      <c r="U5397" s="1" t="s">
        <v>43</v>
      </c>
      <c r="V5397">
        <v>3</v>
      </c>
      <c r="W5397">
        <v>0</v>
      </c>
      <c r="X5397">
        <v>0</v>
      </c>
      <c r="Y5397">
        <v>0</v>
      </c>
      <c r="Z5397">
        <v>1</v>
      </c>
    </row>
    <row r="5398" spans="1:26" x14ac:dyDescent="0.25">
      <c r="A5398">
        <v>107148357</v>
      </c>
      <c r="B5398" t="s">
        <v>81</v>
      </c>
      <c r="C5398" t="s">
        <v>38</v>
      </c>
      <c r="D5398">
        <v>20000074</v>
      </c>
      <c r="E5398">
        <v>20000074</v>
      </c>
      <c r="F5398">
        <v>22.244</v>
      </c>
      <c r="G5398">
        <v>10000485</v>
      </c>
      <c r="H5398">
        <v>0.1</v>
      </c>
      <c r="I5398">
        <v>2022</v>
      </c>
      <c r="J5398" t="s">
        <v>170</v>
      </c>
      <c r="K5398" t="s">
        <v>48</v>
      </c>
      <c r="L5398" s="127">
        <v>0.57361111111111118</v>
      </c>
      <c r="M5398" t="s">
        <v>28</v>
      </c>
      <c r="N5398" t="s">
        <v>49</v>
      </c>
      <c r="O5398" t="s">
        <v>30</v>
      </c>
      <c r="P5398" t="s">
        <v>68</v>
      </c>
      <c r="Q5398" t="s">
        <v>41</v>
      </c>
      <c r="R5398" t="s">
        <v>33</v>
      </c>
      <c r="S5398" t="s">
        <v>42</v>
      </c>
      <c r="T5398" t="s">
        <v>35</v>
      </c>
      <c r="U5398" s="1" t="s">
        <v>43</v>
      </c>
      <c r="V5398">
        <v>2</v>
      </c>
      <c r="W5398">
        <v>0</v>
      </c>
      <c r="X5398">
        <v>0</v>
      </c>
      <c r="Y5398">
        <v>0</v>
      </c>
      <c r="Z5398">
        <v>1</v>
      </c>
    </row>
    <row r="5399" spans="1:26" x14ac:dyDescent="0.25">
      <c r="A5399">
        <v>107148359</v>
      </c>
      <c r="B5399" t="s">
        <v>81</v>
      </c>
      <c r="C5399" t="s">
        <v>38</v>
      </c>
      <c r="D5399">
        <v>20000074</v>
      </c>
      <c r="E5399">
        <v>20000074</v>
      </c>
      <c r="F5399">
        <v>21.584</v>
      </c>
      <c r="G5399">
        <v>10000485</v>
      </c>
      <c r="H5399">
        <v>0.76</v>
      </c>
      <c r="I5399">
        <v>2022</v>
      </c>
      <c r="J5399" t="s">
        <v>170</v>
      </c>
      <c r="K5399" t="s">
        <v>48</v>
      </c>
      <c r="L5399" s="127">
        <v>0.55069444444444449</v>
      </c>
      <c r="M5399" t="s">
        <v>28</v>
      </c>
      <c r="N5399" t="s">
        <v>49</v>
      </c>
      <c r="O5399" t="s">
        <v>30</v>
      </c>
      <c r="P5399" t="s">
        <v>68</v>
      </c>
      <c r="Q5399" t="s">
        <v>41</v>
      </c>
      <c r="R5399" t="s">
        <v>33</v>
      </c>
      <c r="S5399" t="s">
        <v>42</v>
      </c>
      <c r="T5399" t="s">
        <v>35</v>
      </c>
      <c r="U5399" s="1" t="s">
        <v>36</v>
      </c>
      <c r="V5399">
        <v>3</v>
      </c>
      <c r="W5399">
        <v>0</v>
      </c>
      <c r="X5399">
        <v>0</v>
      </c>
      <c r="Y5399">
        <v>0</v>
      </c>
      <c r="Z5399">
        <v>0</v>
      </c>
    </row>
    <row r="5400" spans="1:26" x14ac:dyDescent="0.25">
      <c r="A5400">
        <v>107148469</v>
      </c>
      <c r="B5400" t="s">
        <v>81</v>
      </c>
      <c r="C5400" t="s">
        <v>65</v>
      </c>
      <c r="D5400">
        <v>10000485</v>
      </c>
      <c r="E5400">
        <v>10800485</v>
      </c>
      <c r="F5400">
        <v>21.05</v>
      </c>
      <c r="G5400">
        <v>20000074</v>
      </c>
      <c r="H5400">
        <v>0.6</v>
      </c>
      <c r="I5400">
        <v>2022</v>
      </c>
      <c r="J5400" t="s">
        <v>172</v>
      </c>
      <c r="K5400" t="s">
        <v>53</v>
      </c>
      <c r="L5400" s="127">
        <v>0.8881944444444444</v>
      </c>
      <c r="M5400" t="s">
        <v>40</v>
      </c>
      <c r="N5400" t="s">
        <v>29</v>
      </c>
      <c r="O5400" t="s">
        <v>30</v>
      </c>
      <c r="P5400" t="s">
        <v>31</v>
      </c>
      <c r="Q5400" t="s">
        <v>41</v>
      </c>
      <c r="R5400" t="s">
        <v>95</v>
      </c>
      <c r="S5400" t="s">
        <v>42</v>
      </c>
      <c r="T5400" t="s">
        <v>57</v>
      </c>
      <c r="U5400" s="1" t="s">
        <v>36</v>
      </c>
      <c r="V5400">
        <v>8</v>
      </c>
      <c r="W5400">
        <v>0</v>
      </c>
      <c r="X5400">
        <v>0</v>
      </c>
      <c r="Y5400">
        <v>0</v>
      </c>
      <c r="Z5400">
        <v>0</v>
      </c>
    </row>
    <row r="5401" spans="1:26" x14ac:dyDescent="0.25">
      <c r="A5401">
        <v>107148554</v>
      </c>
      <c r="B5401" t="s">
        <v>25</v>
      </c>
      <c r="C5401" t="s">
        <v>45</v>
      </c>
      <c r="D5401">
        <v>50024565</v>
      </c>
      <c r="E5401">
        <v>40001007</v>
      </c>
      <c r="F5401">
        <v>11.058</v>
      </c>
      <c r="G5401">
        <v>50026201</v>
      </c>
      <c r="H5401">
        <v>2E-3</v>
      </c>
      <c r="I5401">
        <v>2022</v>
      </c>
      <c r="J5401" t="s">
        <v>172</v>
      </c>
      <c r="K5401" t="s">
        <v>48</v>
      </c>
      <c r="L5401" s="127">
        <v>0.41041666666666665</v>
      </c>
      <c r="M5401" t="s">
        <v>28</v>
      </c>
      <c r="N5401" t="s">
        <v>49</v>
      </c>
      <c r="O5401" t="s">
        <v>30</v>
      </c>
      <c r="P5401" t="s">
        <v>68</v>
      </c>
      <c r="Q5401" t="s">
        <v>41</v>
      </c>
      <c r="R5401" t="s">
        <v>33</v>
      </c>
      <c r="S5401" t="s">
        <v>42</v>
      </c>
      <c r="T5401" t="s">
        <v>35</v>
      </c>
      <c r="U5401" s="1" t="s">
        <v>36</v>
      </c>
      <c r="V5401">
        <v>2</v>
      </c>
      <c r="W5401">
        <v>0</v>
      </c>
      <c r="X5401">
        <v>0</v>
      </c>
      <c r="Y5401">
        <v>0</v>
      </c>
      <c r="Z5401">
        <v>0</v>
      </c>
    </row>
    <row r="5402" spans="1:26" x14ac:dyDescent="0.25">
      <c r="A5402">
        <v>107148715</v>
      </c>
      <c r="B5402" t="s">
        <v>109</v>
      </c>
      <c r="C5402" t="s">
        <v>65</v>
      </c>
      <c r="D5402">
        <v>10000095</v>
      </c>
      <c r="E5402">
        <v>10000095</v>
      </c>
      <c r="F5402">
        <v>14.7</v>
      </c>
      <c r="G5402">
        <v>200140</v>
      </c>
      <c r="H5402">
        <v>0.7</v>
      </c>
      <c r="I5402">
        <v>2022</v>
      </c>
      <c r="J5402" t="s">
        <v>172</v>
      </c>
      <c r="K5402" t="s">
        <v>39</v>
      </c>
      <c r="L5402" s="127">
        <v>0.89166666666666661</v>
      </c>
      <c r="M5402" t="s">
        <v>28</v>
      </c>
      <c r="N5402" t="s">
        <v>29</v>
      </c>
      <c r="O5402" t="s">
        <v>30</v>
      </c>
      <c r="P5402" t="s">
        <v>54</v>
      </c>
      <c r="Q5402" t="s">
        <v>62</v>
      </c>
      <c r="R5402" t="s">
        <v>33</v>
      </c>
      <c r="S5402" t="s">
        <v>34</v>
      </c>
      <c r="T5402" t="s">
        <v>57</v>
      </c>
      <c r="U5402" s="1" t="s">
        <v>36</v>
      </c>
      <c r="V5402">
        <v>2</v>
      </c>
      <c r="W5402">
        <v>0</v>
      </c>
      <c r="X5402">
        <v>0</v>
      </c>
      <c r="Y5402">
        <v>0</v>
      </c>
      <c r="Z5402">
        <v>0</v>
      </c>
    </row>
    <row r="5403" spans="1:26" x14ac:dyDescent="0.25">
      <c r="A5403">
        <v>107148728</v>
      </c>
      <c r="B5403" t="s">
        <v>106</v>
      </c>
      <c r="C5403" t="s">
        <v>65</v>
      </c>
      <c r="D5403">
        <v>10000095</v>
      </c>
      <c r="E5403">
        <v>10000095</v>
      </c>
      <c r="F5403">
        <v>25.056000000000001</v>
      </c>
      <c r="G5403">
        <v>200640</v>
      </c>
      <c r="H5403">
        <v>0</v>
      </c>
      <c r="I5403">
        <v>2022</v>
      </c>
      <c r="J5403" t="s">
        <v>172</v>
      </c>
      <c r="K5403" t="s">
        <v>27</v>
      </c>
      <c r="L5403" s="127">
        <v>0.69930555555555562</v>
      </c>
      <c r="M5403" t="s">
        <v>28</v>
      </c>
      <c r="N5403" t="s">
        <v>49</v>
      </c>
      <c r="O5403" t="s">
        <v>30</v>
      </c>
      <c r="P5403" t="s">
        <v>31</v>
      </c>
      <c r="Q5403" t="s">
        <v>41</v>
      </c>
      <c r="R5403" t="s">
        <v>33</v>
      </c>
      <c r="S5403" t="s">
        <v>42</v>
      </c>
      <c r="T5403" t="s">
        <v>35</v>
      </c>
      <c r="U5403" s="1" t="s">
        <v>36</v>
      </c>
      <c r="V5403">
        <v>1</v>
      </c>
      <c r="W5403">
        <v>0</v>
      </c>
      <c r="X5403">
        <v>0</v>
      </c>
      <c r="Y5403">
        <v>0</v>
      </c>
      <c r="Z5403">
        <v>0</v>
      </c>
    </row>
    <row r="5404" spans="1:26" x14ac:dyDescent="0.25">
      <c r="A5404">
        <v>107148729</v>
      </c>
      <c r="B5404" t="s">
        <v>63</v>
      </c>
      <c r="C5404" t="s">
        <v>65</v>
      </c>
      <c r="D5404">
        <v>10000085</v>
      </c>
      <c r="E5404">
        <v>10000085</v>
      </c>
      <c r="F5404">
        <v>16.021999999999998</v>
      </c>
      <c r="G5404">
        <v>40001915</v>
      </c>
      <c r="H5404">
        <v>0.15</v>
      </c>
      <c r="I5404">
        <v>2022</v>
      </c>
      <c r="J5404" t="s">
        <v>172</v>
      </c>
      <c r="K5404" t="s">
        <v>48</v>
      </c>
      <c r="L5404" s="127">
        <v>0.41666666666666669</v>
      </c>
      <c r="M5404" t="s">
        <v>28</v>
      </c>
      <c r="N5404" t="s">
        <v>49</v>
      </c>
      <c r="O5404" t="s">
        <v>30</v>
      </c>
      <c r="P5404" t="s">
        <v>31</v>
      </c>
      <c r="Q5404" t="s">
        <v>32</v>
      </c>
      <c r="R5404" t="s">
        <v>33</v>
      </c>
      <c r="S5404" t="s">
        <v>42</v>
      </c>
      <c r="T5404" t="s">
        <v>57</v>
      </c>
      <c r="U5404" s="1" t="s">
        <v>36</v>
      </c>
      <c r="V5404">
        <v>1</v>
      </c>
      <c r="W5404">
        <v>0</v>
      </c>
      <c r="X5404">
        <v>0</v>
      </c>
      <c r="Y5404">
        <v>0</v>
      </c>
      <c r="Z5404">
        <v>0</v>
      </c>
    </row>
    <row r="5405" spans="1:26" x14ac:dyDescent="0.25">
      <c r="A5405">
        <v>107148836</v>
      </c>
      <c r="B5405" t="s">
        <v>104</v>
      </c>
      <c r="C5405" t="s">
        <v>65</v>
      </c>
      <c r="D5405">
        <v>10000026</v>
      </c>
      <c r="E5405">
        <v>10000026</v>
      </c>
      <c r="F5405">
        <v>7.0190000000000001</v>
      </c>
      <c r="G5405">
        <v>200480</v>
      </c>
      <c r="H5405">
        <v>0.5</v>
      </c>
      <c r="I5405">
        <v>2022</v>
      </c>
      <c r="J5405" t="s">
        <v>172</v>
      </c>
      <c r="K5405" t="s">
        <v>39</v>
      </c>
      <c r="L5405" s="127">
        <v>0.77013888888888893</v>
      </c>
      <c r="M5405" t="s">
        <v>28</v>
      </c>
      <c r="N5405" t="s">
        <v>49</v>
      </c>
      <c r="O5405" t="s">
        <v>30</v>
      </c>
      <c r="P5405" t="s">
        <v>31</v>
      </c>
      <c r="Q5405" t="s">
        <v>62</v>
      </c>
      <c r="R5405" t="s">
        <v>33</v>
      </c>
      <c r="S5405" t="s">
        <v>34</v>
      </c>
      <c r="T5405" t="s">
        <v>57</v>
      </c>
      <c r="U5405" s="1" t="s">
        <v>36</v>
      </c>
      <c r="V5405">
        <v>2</v>
      </c>
      <c r="W5405">
        <v>0</v>
      </c>
      <c r="X5405">
        <v>0</v>
      </c>
      <c r="Y5405">
        <v>0</v>
      </c>
      <c r="Z5405">
        <v>0</v>
      </c>
    </row>
    <row r="5406" spans="1:26" x14ac:dyDescent="0.25">
      <c r="A5406">
        <v>107148903</v>
      </c>
      <c r="B5406" t="s">
        <v>81</v>
      </c>
      <c r="C5406" t="s">
        <v>65</v>
      </c>
      <c r="D5406">
        <v>10000485</v>
      </c>
      <c r="E5406">
        <v>10800485</v>
      </c>
      <c r="F5406">
        <v>36.889000000000003</v>
      </c>
      <c r="G5406">
        <v>10000077</v>
      </c>
      <c r="H5406">
        <v>0.2</v>
      </c>
      <c r="I5406">
        <v>2022</v>
      </c>
      <c r="J5406" t="s">
        <v>172</v>
      </c>
      <c r="K5406" t="s">
        <v>53</v>
      </c>
      <c r="L5406" s="127">
        <v>0.84583333333333333</v>
      </c>
      <c r="M5406" t="s">
        <v>28</v>
      </c>
      <c r="N5406" t="s">
        <v>49</v>
      </c>
      <c r="O5406" t="s">
        <v>30</v>
      </c>
      <c r="P5406" t="s">
        <v>54</v>
      </c>
      <c r="Q5406" t="s">
        <v>41</v>
      </c>
      <c r="R5406" t="s">
        <v>33</v>
      </c>
      <c r="S5406" t="s">
        <v>42</v>
      </c>
      <c r="T5406" t="s">
        <v>47</v>
      </c>
      <c r="U5406" s="1" t="s">
        <v>36</v>
      </c>
      <c r="V5406">
        <v>1</v>
      </c>
      <c r="W5406">
        <v>0</v>
      </c>
      <c r="X5406">
        <v>0</v>
      </c>
      <c r="Y5406">
        <v>0</v>
      </c>
      <c r="Z5406">
        <v>0</v>
      </c>
    </row>
    <row r="5407" spans="1:26" x14ac:dyDescent="0.25">
      <c r="A5407">
        <v>107148945</v>
      </c>
      <c r="B5407" t="s">
        <v>240</v>
      </c>
      <c r="C5407" t="s">
        <v>122</v>
      </c>
      <c r="D5407">
        <v>40001356</v>
      </c>
      <c r="E5407">
        <v>40001356</v>
      </c>
      <c r="F5407">
        <v>0.66</v>
      </c>
      <c r="G5407">
        <v>40001355</v>
      </c>
      <c r="H5407">
        <v>0</v>
      </c>
      <c r="I5407">
        <v>2022</v>
      </c>
      <c r="J5407" t="s">
        <v>172</v>
      </c>
      <c r="K5407" t="s">
        <v>27</v>
      </c>
      <c r="L5407" s="127">
        <v>0.3979166666666667</v>
      </c>
      <c r="M5407" t="s">
        <v>28</v>
      </c>
      <c r="N5407" t="s">
        <v>49</v>
      </c>
      <c r="O5407" t="s">
        <v>30</v>
      </c>
      <c r="P5407" t="s">
        <v>31</v>
      </c>
      <c r="Q5407" t="s">
        <v>41</v>
      </c>
      <c r="R5407" t="s">
        <v>50</v>
      </c>
      <c r="S5407" t="s">
        <v>42</v>
      </c>
      <c r="T5407" t="s">
        <v>35</v>
      </c>
      <c r="U5407" s="1" t="s">
        <v>36</v>
      </c>
      <c r="V5407">
        <v>2</v>
      </c>
      <c r="W5407">
        <v>0</v>
      </c>
      <c r="X5407">
        <v>0</v>
      </c>
      <c r="Y5407">
        <v>0</v>
      </c>
      <c r="Z5407">
        <v>0</v>
      </c>
    </row>
    <row r="5408" spans="1:26" x14ac:dyDescent="0.25">
      <c r="A5408">
        <v>107149043</v>
      </c>
      <c r="B5408" t="s">
        <v>166</v>
      </c>
      <c r="C5408" t="s">
        <v>67</v>
      </c>
      <c r="D5408">
        <v>30000801</v>
      </c>
      <c r="E5408">
        <v>30000801</v>
      </c>
      <c r="F5408">
        <v>20.561</v>
      </c>
      <c r="G5408">
        <v>40001452</v>
      </c>
      <c r="H5408">
        <v>0.15</v>
      </c>
      <c r="I5408">
        <v>2022</v>
      </c>
      <c r="J5408" t="s">
        <v>172</v>
      </c>
      <c r="K5408" t="s">
        <v>27</v>
      </c>
      <c r="L5408" s="127">
        <v>0.73402777777777783</v>
      </c>
      <c r="M5408" t="s">
        <v>28</v>
      </c>
      <c r="N5408" t="s">
        <v>49</v>
      </c>
      <c r="P5408" t="s">
        <v>31</v>
      </c>
      <c r="Q5408" t="s">
        <v>41</v>
      </c>
      <c r="R5408" t="s">
        <v>33</v>
      </c>
      <c r="S5408" t="s">
        <v>42</v>
      </c>
      <c r="T5408" t="s">
        <v>57</v>
      </c>
      <c r="U5408" s="1" t="s">
        <v>64</v>
      </c>
      <c r="V5408">
        <v>1</v>
      </c>
      <c r="W5408">
        <v>0</v>
      </c>
      <c r="X5408">
        <v>0</v>
      </c>
      <c r="Y5408">
        <v>1</v>
      </c>
      <c r="Z5408">
        <v>0</v>
      </c>
    </row>
    <row r="5409" spans="1:26" x14ac:dyDescent="0.25">
      <c r="A5409">
        <v>107149055</v>
      </c>
      <c r="B5409" t="s">
        <v>25</v>
      </c>
      <c r="C5409" t="s">
        <v>65</v>
      </c>
      <c r="D5409">
        <v>10000040</v>
      </c>
      <c r="E5409">
        <v>10000040</v>
      </c>
      <c r="F5409">
        <v>26.16</v>
      </c>
      <c r="G5409" t="s">
        <v>255</v>
      </c>
      <c r="H5409">
        <v>1.5</v>
      </c>
      <c r="I5409">
        <v>2022</v>
      </c>
      <c r="J5409" t="s">
        <v>172</v>
      </c>
      <c r="K5409" t="s">
        <v>60</v>
      </c>
      <c r="L5409" s="127">
        <v>0.5229166666666667</v>
      </c>
      <c r="M5409" t="s">
        <v>28</v>
      </c>
      <c r="N5409" t="s">
        <v>29</v>
      </c>
      <c r="O5409" t="s">
        <v>30</v>
      </c>
      <c r="P5409" t="s">
        <v>31</v>
      </c>
      <c r="Q5409" t="s">
        <v>41</v>
      </c>
      <c r="R5409" t="s">
        <v>33</v>
      </c>
      <c r="S5409" t="s">
        <v>42</v>
      </c>
      <c r="T5409" t="s">
        <v>35</v>
      </c>
      <c r="U5409" s="1" t="s">
        <v>36</v>
      </c>
      <c r="V5409">
        <v>6</v>
      </c>
      <c r="W5409">
        <v>0</v>
      </c>
      <c r="X5409">
        <v>0</v>
      </c>
      <c r="Y5409">
        <v>0</v>
      </c>
      <c r="Z5409">
        <v>0</v>
      </c>
    </row>
    <row r="5410" spans="1:26" x14ac:dyDescent="0.25">
      <c r="A5410">
        <v>107149095</v>
      </c>
      <c r="B5410" t="s">
        <v>81</v>
      </c>
      <c r="C5410" t="s">
        <v>65</v>
      </c>
      <c r="D5410">
        <v>10000485</v>
      </c>
      <c r="E5410">
        <v>10800485</v>
      </c>
      <c r="F5410">
        <v>30.802</v>
      </c>
      <c r="G5410">
        <v>200614</v>
      </c>
      <c r="H5410">
        <v>5.2999999999999999E-2</v>
      </c>
      <c r="I5410">
        <v>2022</v>
      </c>
      <c r="J5410" t="s">
        <v>172</v>
      </c>
      <c r="K5410" t="s">
        <v>39</v>
      </c>
      <c r="L5410" s="127">
        <v>0.54791666666666672</v>
      </c>
      <c r="M5410" t="s">
        <v>28</v>
      </c>
      <c r="N5410" t="s">
        <v>29</v>
      </c>
      <c r="O5410" t="s">
        <v>30</v>
      </c>
      <c r="P5410" t="s">
        <v>31</v>
      </c>
      <c r="Q5410" t="s">
        <v>32</v>
      </c>
      <c r="R5410" t="s">
        <v>84</v>
      </c>
      <c r="S5410" t="s">
        <v>34</v>
      </c>
      <c r="T5410" t="s">
        <v>35</v>
      </c>
      <c r="U5410" s="1" t="s">
        <v>43</v>
      </c>
      <c r="V5410">
        <v>6</v>
      </c>
      <c r="W5410">
        <v>0</v>
      </c>
      <c r="X5410">
        <v>0</v>
      </c>
      <c r="Y5410">
        <v>0</v>
      </c>
      <c r="Z5410">
        <v>1</v>
      </c>
    </row>
    <row r="5411" spans="1:26" x14ac:dyDescent="0.25">
      <c r="A5411">
        <v>107149209</v>
      </c>
      <c r="B5411" t="s">
        <v>106</v>
      </c>
      <c r="C5411" t="s">
        <v>65</v>
      </c>
      <c r="D5411">
        <v>10000095</v>
      </c>
      <c r="E5411">
        <v>10000095</v>
      </c>
      <c r="F5411">
        <v>26.143000000000001</v>
      </c>
      <c r="G5411">
        <v>200650</v>
      </c>
      <c r="H5411">
        <v>9.5000000000000001E-2</v>
      </c>
      <c r="I5411">
        <v>2022</v>
      </c>
      <c r="J5411" t="s">
        <v>172</v>
      </c>
      <c r="K5411" t="s">
        <v>27</v>
      </c>
      <c r="L5411" s="127">
        <v>0.4694444444444445</v>
      </c>
      <c r="M5411" t="s">
        <v>28</v>
      </c>
      <c r="N5411" t="s">
        <v>29</v>
      </c>
      <c r="O5411" t="s">
        <v>30</v>
      </c>
      <c r="P5411" t="s">
        <v>54</v>
      </c>
      <c r="Q5411" t="s">
        <v>41</v>
      </c>
      <c r="R5411" t="s">
        <v>33</v>
      </c>
      <c r="S5411" t="s">
        <v>42</v>
      </c>
      <c r="T5411" t="s">
        <v>35</v>
      </c>
      <c r="U5411" s="1" t="s">
        <v>36</v>
      </c>
      <c r="V5411">
        <v>1</v>
      </c>
      <c r="W5411">
        <v>0</v>
      </c>
      <c r="X5411">
        <v>0</v>
      </c>
      <c r="Y5411">
        <v>0</v>
      </c>
      <c r="Z5411">
        <v>0</v>
      </c>
    </row>
    <row r="5412" spans="1:26" x14ac:dyDescent="0.25">
      <c r="A5412">
        <v>107149214</v>
      </c>
      <c r="B5412" t="s">
        <v>86</v>
      </c>
      <c r="C5412" t="s">
        <v>65</v>
      </c>
      <c r="D5412">
        <v>10000026</v>
      </c>
      <c r="E5412">
        <v>10000026</v>
      </c>
      <c r="F5412">
        <v>23.263000000000002</v>
      </c>
      <c r="G5412">
        <v>200350</v>
      </c>
      <c r="H5412">
        <v>0.5</v>
      </c>
      <c r="I5412">
        <v>2022</v>
      </c>
      <c r="J5412" t="s">
        <v>172</v>
      </c>
      <c r="K5412" t="s">
        <v>39</v>
      </c>
      <c r="L5412" s="127">
        <v>0.54375000000000007</v>
      </c>
      <c r="M5412" t="s">
        <v>28</v>
      </c>
      <c r="N5412" t="s">
        <v>49</v>
      </c>
      <c r="O5412" t="s">
        <v>30</v>
      </c>
      <c r="P5412" t="s">
        <v>31</v>
      </c>
      <c r="Q5412" t="s">
        <v>62</v>
      </c>
      <c r="R5412" t="s">
        <v>33</v>
      </c>
      <c r="S5412" t="s">
        <v>34</v>
      </c>
      <c r="T5412" t="s">
        <v>35</v>
      </c>
      <c r="U5412" s="1" t="s">
        <v>43</v>
      </c>
      <c r="V5412">
        <v>2</v>
      </c>
      <c r="W5412">
        <v>0</v>
      </c>
      <c r="X5412">
        <v>0</v>
      </c>
      <c r="Y5412">
        <v>0</v>
      </c>
      <c r="Z5412">
        <v>1</v>
      </c>
    </row>
    <row r="5413" spans="1:26" x14ac:dyDescent="0.25">
      <c r="A5413">
        <v>107149249</v>
      </c>
      <c r="B5413" t="s">
        <v>125</v>
      </c>
      <c r="C5413" t="s">
        <v>38</v>
      </c>
      <c r="D5413">
        <v>20000074</v>
      </c>
      <c r="E5413">
        <v>20000074</v>
      </c>
      <c r="F5413">
        <v>999.99900000000002</v>
      </c>
      <c r="G5413">
        <v>20000074</v>
      </c>
      <c r="H5413">
        <v>0.4</v>
      </c>
      <c r="I5413">
        <v>2022</v>
      </c>
      <c r="J5413" t="s">
        <v>172</v>
      </c>
      <c r="K5413" t="s">
        <v>39</v>
      </c>
      <c r="L5413" s="127">
        <v>0.32013888888888892</v>
      </c>
      <c r="M5413" t="s">
        <v>28</v>
      </c>
      <c r="N5413" t="s">
        <v>29</v>
      </c>
      <c r="O5413" t="s">
        <v>30</v>
      </c>
      <c r="P5413" t="s">
        <v>31</v>
      </c>
      <c r="Q5413" t="s">
        <v>41</v>
      </c>
      <c r="R5413" t="s">
        <v>33</v>
      </c>
      <c r="S5413" t="s">
        <v>102</v>
      </c>
      <c r="T5413" t="s">
        <v>102</v>
      </c>
      <c r="U5413" s="1" t="s">
        <v>116</v>
      </c>
      <c r="V5413">
        <v>0</v>
      </c>
      <c r="W5413">
        <v>0</v>
      </c>
      <c r="X5413">
        <v>0</v>
      </c>
      <c r="Y5413">
        <v>0</v>
      </c>
      <c r="Z5413">
        <v>0</v>
      </c>
    </row>
    <row r="5414" spans="1:26" x14ac:dyDescent="0.25">
      <c r="A5414">
        <v>107149343</v>
      </c>
      <c r="B5414" t="s">
        <v>136</v>
      </c>
      <c r="C5414" t="s">
        <v>67</v>
      </c>
      <c r="D5414">
        <v>30000055</v>
      </c>
      <c r="E5414">
        <v>30000055</v>
      </c>
      <c r="F5414">
        <v>2.4489999999999998</v>
      </c>
      <c r="G5414">
        <v>20000017</v>
      </c>
      <c r="H5414">
        <v>0.2</v>
      </c>
      <c r="I5414">
        <v>2022</v>
      </c>
      <c r="J5414" t="s">
        <v>172</v>
      </c>
      <c r="K5414" t="s">
        <v>39</v>
      </c>
      <c r="L5414" s="127">
        <v>0.55902777777777779</v>
      </c>
      <c r="M5414" t="s">
        <v>77</v>
      </c>
      <c r="N5414" t="s">
        <v>49</v>
      </c>
      <c r="O5414" t="s">
        <v>30</v>
      </c>
      <c r="P5414" t="s">
        <v>54</v>
      </c>
      <c r="Q5414" t="s">
        <v>62</v>
      </c>
      <c r="R5414" t="s">
        <v>33</v>
      </c>
      <c r="S5414" t="s">
        <v>34</v>
      </c>
      <c r="T5414" t="s">
        <v>35</v>
      </c>
      <c r="U5414" s="1" t="s">
        <v>36</v>
      </c>
      <c r="V5414">
        <v>2</v>
      </c>
      <c r="W5414">
        <v>0</v>
      </c>
      <c r="X5414">
        <v>0</v>
      </c>
      <c r="Y5414">
        <v>0</v>
      </c>
      <c r="Z5414">
        <v>0</v>
      </c>
    </row>
    <row r="5415" spans="1:26" x14ac:dyDescent="0.25">
      <c r="A5415">
        <v>107149350</v>
      </c>
      <c r="B5415" t="s">
        <v>81</v>
      </c>
      <c r="C5415" t="s">
        <v>65</v>
      </c>
      <c r="D5415">
        <v>10000485</v>
      </c>
      <c r="E5415">
        <v>10800485</v>
      </c>
      <c r="F5415">
        <v>22.716999999999999</v>
      </c>
      <c r="G5415">
        <v>40001009</v>
      </c>
      <c r="H5415">
        <v>1</v>
      </c>
      <c r="I5415">
        <v>2022</v>
      </c>
      <c r="J5415" t="s">
        <v>172</v>
      </c>
      <c r="K5415" t="s">
        <v>53</v>
      </c>
      <c r="L5415" s="127">
        <v>0.63958333333333328</v>
      </c>
      <c r="M5415" t="s">
        <v>28</v>
      </c>
      <c r="N5415" t="s">
        <v>49</v>
      </c>
      <c r="O5415" t="s">
        <v>30</v>
      </c>
      <c r="P5415" t="s">
        <v>31</v>
      </c>
      <c r="Q5415" t="s">
        <v>41</v>
      </c>
      <c r="R5415" t="s">
        <v>33</v>
      </c>
      <c r="S5415" t="s">
        <v>42</v>
      </c>
      <c r="T5415" t="s">
        <v>35</v>
      </c>
      <c r="U5415" s="1" t="s">
        <v>43</v>
      </c>
      <c r="V5415">
        <v>4</v>
      </c>
      <c r="W5415">
        <v>0</v>
      </c>
      <c r="X5415">
        <v>0</v>
      </c>
      <c r="Y5415">
        <v>0</v>
      </c>
      <c r="Z5415">
        <v>2</v>
      </c>
    </row>
    <row r="5416" spans="1:26" x14ac:dyDescent="0.25">
      <c r="A5416">
        <v>107149476</v>
      </c>
      <c r="B5416" t="s">
        <v>112</v>
      </c>
      <c r="C5416" t="s">
        <v>45</v>
      </c>
      <c r="D5416">
        <v>50028832</v>
      </c>
      <c r="E5416">
        <v>40001793</v>
      </c>
      <c r="F5416">
        <v>0.999</v>
      </c>
      <c r="G5416">
        <v>10000095</v>
      </c>
      <c r="H5416">
        <v>0</v>
      </c>
      <c r="I5416">
        <v>2022</v>
      </c>
      <c r="J5416" t="s">
        <v>172</v>
      </c>
      <c r="K5416" t="s">
        <v>53</v>
      </c>
      <c r="L5416" s="127">
        <v>0.63472222222222219</v>
      </c>
      <c r="M5416" t="s">
        <v>28</v>
      </c>
      <c r="N5416" t="s">
        <v>29</v>
      </c>
      <c r="P5416" t="s">
        <v>31</v>
      </c>
      <c r="Q5416" t="s">
        <v>41</v>
      </c>
      <c r="R5416" t="s">
        <v>75</v>
      </c>
      <c r="S5416" t="s">
        <v>42</v>
      </c>
      <c r="T5416" t="s">
        <v>35</v>
      </c>
      <c r="U5416" s="1" t="s">
        <v>36</v>
      </c>
      <c r="V5416">
        <v>2</v>
      </c>
      <c r="W5416">
        <v>0</v>
      </c>
      <c r="X5416">
        <v>0</v>
      </c>
      <c r="Y5416">
        <v>0</v>
      </c>
      <c r="Z5416">
        <v>0</v>
      </c>
    </row>
    <row r="5417" spans="1:26" x14ac:dyDescent="0.25">
      <c r="A5417">
        <v>107149524</v>
      </c>
      <c r="B5417" t="s">
        <v>81</v>
      </c>
      <c r="C5417" t="s">
        <v>45</v>
      </c>
      <c r="D5417">
        <v>50015142</v>
      </c>
      <c r="E5417">
        <v>20000029</v>
      </c>
      <c r="F5417">
        <v>18.593</v>
      </c>
      <c r="G5417">
        <v>50031062</v>
      </c>
      <c r="H5417">
        <v>0</v>
      </c>
      <c r="I5417">
        <v>2022</v>
      </c>
      <c r="J5417" t="s">
        <v>172</v>
      </c>
      <c r="K5417" t="s">
        <v>53</v>
      </c>
      <c r="L5417" s="127">
        <v>0.82708333333333339</v>
      </c>
      <c r="M5417" t="s">
        <v>77</v>
      </c>
      <c r="N5417" t="s">
        <v>49</v>
      </c>
      <c r="O5417" t="s">
        <v>30</v>
      </c>
      <c r="P5417" t="s">
        <v>31</v>
      </c>
      <c r="Q5417" t="s">
        <v>32</v>
      </c>
      <c r="R5417" t="s">
        <v>33</v>
      </c>
      <c r="S5417" t="s">
        <v>42</v>
      </c>
      <c r="T5417" t="s">
        <v>47</v>
      </c>
      <c r="U5417" s="1" t="s">
        <v>36</v>
      </c>
      <c r="V5417">
        <v>3</v>
      </c>
      <c r="W5417">
        <v>0</v>
      </c>
      <c r="X5417">
        <v>0</v>
      </c>
      <c r="Y5417">
        <v>0</v>
      </c>
      <c r="Z5417">
        <v>0</v>
      </c>
    </row>
    <row r="5418" spans="1:26" x14ac:dyDescent="0.25">
      <c r="A5418">
        <v>107149639</v>
      </c>
      <c r="B5418" t="s">
        <v>44</v>
      </c>
      <c r="C5418" t="s">
        <v>45</v>
      </c>
      <c r="D5418">
        <v>50010335</v>
      </c>
      <c r="E5418">
        <v>40001118</v>
      </c>
      <c r="F5418">
        <v>6.665</v>
      </c>
      <c r="G5418">
        <v>50006971</v>
      </c>
      <c r="H5418">
        <v>0.161</v>
      </c>
      <c r="I5418">
        <v>2022</v>
      </c>
      <c r="J5418" t="s">
        <v>172</v>
      </c>
      <c r="K5418" t="s">
        <v>58</v>
      </c>
      <c r="L5418" s="127">
        <v>0.22152777777777777</v>
      </c>
      <c r="M5418" t="s">
        <v>77</v>
      </c>
      <c r="N5418" t="s">
        <v>29</v>
      </c>
      <c r="O5418" t="s">
        <v>30</v>
      </c>
      <c r="P5418" t="s">
        <v>31</v>
      </c>
      <c r="Q5418" t="s">
        <v>32</v>
      </c>
      <c r="R5418" t="s">
        <v>33</v>
      </c>
      <c r="S5418" t="s">
        <v>34</v>
      </c>
      <c r="T5418" t="s">
        <v>47</v>
      </c>
      <c r="U5418" s="1" t="s">
        <v>36</v>
      </c>
      <c r="V5418">
        <v>2</v>
      </c>
      <c r="W5418">
        <v>0</v>
      </c>
      <c r="X5418">
        <v>0</v>
      </c>
      <c r="Y5418">
        <v>0</v>
      </c>
      <c r="Z5418">
        <v>0</v>
      </c>
    </row>
    <row r="5419" spans="1:26" x14ac:dyDescent="0.25">
      <c r="A5419">
        <v>107149912</v>
      </c>
      <c r="B5419" t="s">
        <v>96</v>
      </c>
      <c r="C5419" t="s">
        <v>38</v>
      </c>
      <c r="D5419">
        <v>20000052</v>
      </c>
      <c r="E5419">
        <v>20000052</v>
      </c>
      <c r="F5419">
        <v>12.839</v>
      </c>
      <c r="G5419">
        <v>50011711</v>
      </c>
      <c r="H5419">
        <v>0.21</v>
      </c>
      <c r="I5419">
        <v>2022</v>
      </c>
      <c r="J5419" t="s">
        <v>172</v>
      </c>
      <c r="K5419" t="s">
        <v>53</v>
      </c>
      <c r="L5419" s="127">
        <v>0.55763888888888891</v>
      </c>
      <c r="M5419" t="s">
        <v>28</v>
      </c>
      <c r="N5419" t="s">
        <v>49</v>
      </c>
      <c r="O5419" t="s">
        <v>30</v>
      </c>
      <c r="P5419" t="s">
        <v>54</v>
      </c>
      <c r="Q5419" t="s">
        <v>41</v>
      </c>
      <c r="R5419" t="s">
        <v>46</v>
      </c>
      <c r="S5419" t="s">
        <v>42</v>
      </c>
      <c r="T5419" t="s">
        <v>35</v>
      </c>
      <c r="U5419" s="1" t="s">
        <v>36</v>
      </c>
      <c r="V5419">
        <v>2</v>
      </c>
      <c r="W5419">
        <v>0</v>
      </c>
      <c r="X5419">
        <v>0</v>
      </c>
      <c r="Y5419">
        <v>0</v>
      </c>
      <c r="Z5419">
        <v>0</v>
      </c>
    </row>
    <row r="5420" spans="1:26" x14ac:dyDescent="0.25">
      <c r="A5420">
        <v>107150057</v>
      </c>
      <c r="B5420" t="s">
        <v>147</v>
      </c>
      <c r="C5420" t="s">
        <v>38</v>
      </c>
      <c r="D5420">
        <v>20000017</v>
      </c>
      <c r="E5420">
        <v>20000017</v>
      </c>
      <c r="F5420">
        <v>43.933</v>
      </c>
      <c r="G5420">
        <v>50002849</v>
      </c>
      <c r="H5420">
        <v>0.65</v>
      </c>
      <c r="I5420">
        <v>2022</v>
      </c>
      <c r="J5420" t="s">
        <v>172</v>
      </c>
      <c r="K5420" t="s">
        <v>60</v>
      </c>
      <c r="L5420" s="127">
        <v>0.96250000000000002</v>
      </c>
      <c r="M5420" t="s">
        <v>40</v>
      </c>
      <c r="N5420" t="s">
        <v>49</v>
      </c>
      <c r="O5420" t="s">
        <v>30</v>
      </c>
      <c r="P5420" t="s">
        <v>31</v>
      </c>
      <c r="Q5420" t="s">
        <v>41</v>
      </c>
      <c r="R5420" t="s">
        <v>33</v>
      </c>
      <c r="S5420" t="s">
        <v>42</v>
      </c>
      <c r="T5420" t="s">
        <v>47</v>
      </c>
      <c r="U5420" s="1" t="s">
        <v>36</v>
      </c>
      <c r="V5420">
        <v>2</v>
      </c>
      <c r="W5420">
        <v>0</v>
      </c>
      <c r="X5420">
        <v>0</v>
      </c>
      <c r="Y5420">
        <v>0</v>
      </c>
      <c r="Z5420">
        <v>0</v>
      </c>
    </row>
    <row r="5421" spans="1:26" x14ac:dyDescent="0.25">
      <c r="A5421">
        <v>107150174</v>
      </c>
      <c r="B5421" t="s">
        <v>97</v>
      </c>
      <c r="C5421" t="s">
        <v>45</v>
      </c>
      <c r="D5421">
        <v>50001876</v>
      </c>
      <c r="E5421">
        <v>20000220</v>
      </c>
      <c r="F5421">
        <v>18.641999999999999</v>
      </c>
      <c r="G5421">
        <v>50005060</v>
      </c>
      <c r="H5421">
        <v>4.0000000000000001E-3</v>
      </c>
      <c r="I5421">
        <v>2022</v>
      </c>
      <c r="J5421" t="s">
        <v>172</v>
      </c>
      <c r="K5421" t="s">
        <v>48</v>
      </c>
      <c r="L5421" s="127">
        <v>0.12708333333333333</v>
      </c>
      <c r="M5421" t="s">
        <v>77</v>
      </c>
      <c r="N5421" t="s">
        <v>29</v>
      </c>
      <c r="P5421" t="s">
        <v>68</v>
      </c>
      <c r="Q5421" t="s">
        <v>41</v>
      </c>
      <c r="R5421" t="s">
        <v>33</v>
      </c>
      <c r="S5421" t="s">
        <v>42</v>
      </c>
      <c r="T5421" t="s">
        <v>47</v>
      </c>
      <c r="U5421" s="1" t="s">
        <v>36</v>
      </c>
      <c r="V5421">
        <v>1</v>
      </c>
      <c r="W5421">
        <v>0</v>
      </c>
      <c r="X5421">
        <v>0</v>
      </c>
      <c r="Y5421">
        <v>0</v>
      </c>
      <c r="Z5421">
        <v>0</v>
      </c>
    </row>
    <row r="5422" spans="1:26" x14ac:dyDescent="0.25">
      <c r="A5422">
        <v>107150434</v>
      </c>
      <c r="B5422" t="s">
        <v>25</v>
      </c>
      <c r="C5422" t="s">
        <v>38</v>
      </c>
      <c r="D5422">
        <v>20000001</v>
      </c>
      <c r="E5422">
        <v>10000440</v>
      </c>
      <c r="F5422">
        <v>0.66800000000000004</v>
      </c>
      <c r="G5422">
        <v>50015732</v>
      </c>
      <c r="H5422">
        <v>0.1</v>
      </c>
      <c r="I5422">
        <v>2022</v>
      </c>
      <c r="J5422" t="s">
        <v>170</v>
      </c>
      <c r="K5422" t="s">
        <v>55</v>
      </c>
      <c r="L5422" s="127">
        <v>0.74722222222222223</v>
      </c>
      <c r="M5422" t="s">
        <v>28</v>
      </c>
      <c r="N5422" t="s">
        <v>29</v>
      </c>
      <c r="O5422" t="s">
        <v>30</v>
      </c>
      <c r="P5422" t="s">
        <v>54</v>
      </c>
      <c r="Q5422" t="s">
        <v>41</v>
      </c>
      <c r="S5422" t="s">
        <v>42</v>
      </c>
      <c r="T5422" t="s">
        <v>35</v>
      </c>
      <c r="U5422" s="1" t="s">
        <v>36</v>
      </c>
      <c r="V5422">
        <v>2</v>
      </c>
      <c r="W5422">
        <v>0</v>
      </c>
      <c r="X5422">
        <v>0</v>
      </c>
      <c r="Y5422">
        <v>0</v>
      </c>
      <c r="Z5422">
        <v>0</v>
      </c>
    </row>
    <row r="5423" spans="1:26" x14ac:dyDescent="0.25">
      <c r="A5423">
        <v>107150447</v>
      </c>
      <c r="B5423" t="s">
        <v>25</v>
      </c>
      <c r="C5423" t="s">
        <v>38</v>
      </c>
      <c r="D5423">
        <v>20000001</v>
      </c>
      <c r="E5423">
        <v>20000001</v>
      </c>
      <c r="F5423">
        <v>15.715999999999999</v>
      </c>
      <c r="G5423">
        <v>40001313</v>
      </c>
      <c r="H5423">
        <v>1.9E-2</v>
      </c>
      <c r="I5423">
        <v>2022</v>
      </c>
      <c r="J5423" t="s">
        <v>170</v>
      </c>
      <c r="K5423" t="s">
        <v>53</v>
      </c>
      <c r="L5423" s="127">
        <v>0.40972222222222227</v>
      </c>
      <c r="M5423" t="s">
        <v>28</v>
      </c>
      <c r="N5423" t="s">
        <v>29</v>
      </c>
      <c r="O5423" t="s">
        <v>30</v>
      </c>
      <c r="P5423" t="s">
        <v>31</v>
      </c>
      <c r="Q5423" t="s">
        <v>41</v>
      </c>
      <c r="R5423" t="s">
        <v>33</v>
      </c>
      <c r="S5423" t="s">
        <v>42</v>
      </c>
      <c r="T5423" t="s">
        <v>35</v>
      </c>
      <c r="U5423" s="1" t="s">
        <v>36</v>
      </c>
      <c r="V5423">
        <v>2</v>
      </c>
      <c r="W5423">
        <v>0</v>
      </c>
      <c r="X5423">
        <v>0</v>
      </c>
      <c r="Y5423">
        <v>0</v>
      </c>
      <c r="Z5423">
        <v>0</v>
      </c>
    </row>
    <row r="5424" spans="1:26" x14ac:dyDescent="0.25">
      <c r="A5424">
        <v>107150732</v>
      </c>
      <c r="B5424" t="s">
        <v>86</v>
      </c>
      <c r="C5424" t="s">
        <v>65</v>
      </c>
      <c r="D5424">
        <v>10000026</v>
      </c>
      <c r="E5424">
        <v>10000026</v>
      </c>
      <c r="F5424">
        <v>26.138000000000002</v>
      </c>
      <c r="G5424">
        <v>30000146</v>
      </c>
      <c r="H5424">
        <v>1</v>
      </c>
      <c r="I5424">
        <v>2022</v>
      </c>
      <c r="J5424" t="s">
        <v>172</v>
      </c>
      <c r="K5424" t="s">
        <v>53</v>
      </c>
      <c r="L5424" s="127">
        <v>0.62083333333333335</v>
      </c>
      <c r="M5424" t="s">
        <v>28</v>
      </c>
      <c r="N5424" t="s">
        <v>49</v>
      </c>
      <c r="O5424" t="s">
        <v>30</v>
      </c>
      <c r="P5424" t="s">
        <v>31</v>
      </c>
      <c r="Q5424" t="s">
        <v>41</v>
      </c>
      <c r="R5424" t="s">
        <v>33</v>
      </c>
      <c r="S5424" t="s">
        <v>42</v>
      </c>
      <c r="T5424" t="s">
        <v>35</v>
      </c>
      <c r="U5424" s="1" t="s">
        <v>36</v>
      </c>
      <c r="V5424">
        <v>2</v>
      </c>
      <c r="W5424">
        <v>0</v>
      </c>
      <c r="X5424">
        <v>0</v>
      </c>
      <c r="Y5424">
        <v>0</v>
      </c>
      <c r="Z5424">
        <v>0</v>
      </c>
    </row>
    <row r="5425" spans="1:26" x14ac:dyDescent="0.25">
      <c r="A5425">
        <v>107150736</v>
      </c>
      <c r="B5425" t="s">
        <v>104</v>
      </c>
      <c r="C5425" t="s">
        <v>65</v>
      </c>
      <c r="D5425">
        <v>10000026</v>
      </c>
      <c r="E5425">
        <v>10000026</v>
      </c>
      <c r="F5425">
        <v>7.5279999999999996</v>
      </c>
      <c r="G5425">
        <v>200490</v>
      </c>
      <c r="H5425">
        <v>1</v>
      </c>
      <c r="I5425">
        <v>2022</v>
      </c>
      <c r="J5425" t="s">
        <v>172</v>
      </c>
      <c r="K5425" t="s">
        <v>48</v>
      </c>
      <c r="L5425" s="127">
        <v>0.21388888888888891</v>
      </c>
      <c r="M5425" t="s">
        <v>28</v>
      </c>
      <c r="N5425" t="s">
        <v>29</v>
      </c>
      <c r="O5425" t="s">
        <v>30</v>
      </c>
      <c r="P5425" t="s">
        <v>31</v>
      </c>
      <c r="Q5425" t="s">
        <v>41</v>
      </c>
      <c r="R5425" t="s">
        <v>33</v>
      </c>
      <c r="S5425" t="s">
        <v>42</v>
      </c>
      <c r="T5425" t="s">
        <v>57</v>
      </c>
      <c r="U5425" s="1" t="s">
        <v>36</v>
      </c>
      <c r="V5425">
        <v>1</v>
      </c>
      <c r="W5425">
        <v>0</v>
      </c>
      <c r="X5425">
        <v>0</v>
      </c>
      <c r="Y5425">
        <v>0</v>
      </c>
      <c r="Z5425">
        <v>0</v>
      </c>
    </row>
    <row r="5426" spans="1:26" x14ac:dyDescent="0.25">
      <c r="A5426">
        <v>107150752</v>
      </c>
      <c r="B5426" t="s">
        <v>25</v>
      </c>
      <c r="C5426" t="s">
        <v>65</v>
      </c>
      <c r="D5426">
        <v>10000040</v>
      </c>
      <c r="E5426">
        <v>10000040</v>
      </c>
      <c r="F5426">
        <v>27.234000000000002</v>
      </c>
      <c r="G5426">
        <v>20000070</v>
      </c>
      <c r="H5426">
        <v>9.5000000000000001E-2</v>
      </c>
      <c r="I5426">
        <v>2022</v>
      </c>
      <c r="J5426" t="s">
        <v>172</v>
      </c>
      <c r="K5426" t="s">
        <v>58</v>
      </c>
      <c r="L5426" s="127">
        <v>0.71666666666666667</v>
      </c>
      <c r="M5426" t="s">
        <v>28</v>
      </c>
      <c r="N5426" t="s">
        <v>29</v>
      </c>
      <c r="O5426" t="s">
        <v>30</v>
      </c>
      <c r="P5426" t="s">
        <v>68</v>
      </c>
      <c r="Q5426" t="s">
        <v>41</v>
      </c>
      <c r="R5426" t="s">
        <v>33</v>
      </c>
      <c r="S5426" t="s">
        <v>42</v>
      </c>
      <c r="T5426" t="s">
        <v>35</v>
      </c>
      <c r="U5426" s="1" t="s">
        <v>36</v>
      </c>
      <c r="V5426">
        <v>4</v>
      </c>
      <c r="W5426">
        <v>0</v>
      </c>
      <c r="X5426">
        <v>0</v>
      </c>
      <c r="Y5426">
        <v>0</v>
      </c>
      <c r="Z5426">
        <v>0</v>
      </c>
    </row>
    <row r="5427" spans="1:26" x14ac:dyDescent="0.25">
      <c r="A5427">
        <v>107150775</v>
      </c>
      <c r="B5427" t="s">
        <v>106</v>
      </c>
      <c r="C5427" t="s">
        <v>65</v>
      </c>
      <c r="D5427">
        <v>10000095</v>
      </c>
      <c r="E5427">
        <v>10000095</v>
      </c>
      <c r="F5427">
        <v>27.744</v>
      </c>
      <c r="G5427">
        <v>200660</v>
      </c>
      <c r="H5427">
        <v>0.7</v>
      </c>
      <c r="I5427">
        <v>2022</v>
      </c>
      <c r="J5427" t="s">
        <v>172</v>
      </c>
      <c r="K5427" t="s">
        <v>60</v>
      </c>
      <c r="L5427" s="127">
        <v>0.27638888888888885</v>
      </c>
      <c r="M5427" t="s">
        <v>28</v>
      </c>
      <c r="N5427" t="s">
        <v>49</v>
      </c>
      <c r="O5427" t="s">
        <v>30</v>
      </c>
      <c r="P5427" t="s">
        <v>54</v>
      </c>
      <c r="Q5427" t="s">
        <v>41</v>
      </c>
      <c r="R5427" t="s">
        <v>33</v>
      </c>
      <c r="S5427" t="s">
        <v>42</v>
      </c>
      <c r="T5427" t="s">
        <v>57</v>
      </c>
      <c r="U5427" s="1" t="s">
        <v>64</v>
      </c>
      <c r="V5427">
        <v>1</v>
      </c>
      <c r="W5427">
        <v>0</v>
      </c>
      <c r="X5427">
        <v>0</v>
      </c>
      <c r="Y5427">
        <v>1</v>
      </c>
      <c r="Z5427">
        <v>0</v>
      </c>
    </row>
    <row r="5428" spans="1:26" x14ac:dyDescent="0.25">
      <c r="A5428">
        <v>107150854</v>
      </c>
      <c r="B5428" t="s">
        <v>110</v>
      </c>
      <c r="C5428" t="s">
        <v>38</v>
      </c>
      <c r="D5428">
        <v>20000023</v>
      </c>
      <c r="E5428">
        <v>20000023</v>
      </c>
      <c r="F5428">
        <v>12.584</v>
      </c>
      <c r="G5428">
        <v>200830</v>
      </c>
      <c r="H5428">
        <v>0</v>
      </c>
      <c r="I5428">
        <v>2022</v>
      </c>
      <c r="J5428" t="s">
        <v>172</v>
      </c>
      <c r="K5428" t="s">
        <v>48</v>
      </c>
      <c r="L5428" s="127">
        <v>0.59305555555555556</v>
      </c>
      <c r="M5428" t="s">
        <v>28</v>
      </c>
      <c r="N5428" t="s">
        <v>49</v>
      </c>
      <c r="O5428" t="s">
        <v>30</v>
      </c>
      <c r="P5428" t="s">
        <v>54</v>
      </c>
      <c r="Q5428" t="s">
        <v>41</v>
      </c>
      <c r="R5428" t="s">
        <v>56</v>
      </c>
      <c r="S5428" t="s">
        <v>42</v>
      </c>
      <c r="T5428" t="s">
        <v>35</v>
      </c>
      <c r="U5428" s="1" t="s">
        <v>36</v>
      </c>
      <c r="V5428">
        <v>3</v>
      </c>
      <c r="W5428">
        <v>0</v>
      </c>
      <c r="X5428">
        <v>0</v>
      </c>
      <c r="Y5428">
        <v>0</v>
      </c>
      <c r="Z5428">
        <v>0</v>
      </c>
    </row>
    <row r="5429" spans="1:26" x14ac:dyDescent="0.25">
      <c r="A5429">
        <v>107150863</v>
      </c>
      <c r="B5429" t="s">
        <v>25</v>
      </c>
      <c r="C5429" t="s">
        <v>65</v>
      </c>
      <c r="D5429">
        <v>10000040</v>
      </c>
      <c r="E5429">
        <v>10000040</v>
      </c>
      <c r="F5429">
        <v>2</v>
      </c>
      <c r="G5429">
        <v>40003015</v>
      </c>
      <c r="H5429">
        <v>1</v>
      </c>
      <c r="I5429">
        <v>2022</v>
      </c>
      <c r="J5429" t="s">
        <v>172</v>
      </c>
      <c r="K5429" t="s">
        <v>48</v>
      </c>
      <c r="L5429" s="127">
        <v>0.78125</v>
      </c>
      <c r="M5429" t="s">
        <v>28</v>
      </c>
      <c r="N5429" t="s">
        <v>29</v>
      </c>
      <c r="O5429" t="s">
        <v>30</v>
      </c>
      <c r="P5429" t="s">
        <v>68</v>
      </c>
      <c r="Q5429" t="s">
        <v>41</v>
      </c>
      <c r="R5429" t="s">
        <v>33</v>
      </c>
      <c r="S5429" t="s">
        <v>42</v>
      </c>
      <c r="T5429" t="s">
        <v>47</v>
      </c>
      <c r="U5429" s="1" t="s">
        <v>36</v>
      </c>
      <c r="V5429">
        <v>2</v>
      </c>
      <c r="W5429">
        <v>0</v>
      </c>
      <c r="X5429">
        <v>0</v>
      </c>
      <c r="Y5429">
        <v>0</v>
      </c>
      <c r="Z5429">
        <v>0</v>
      </c>
    </row>
    <row r="5430" spans="1:26" x14ac:dyDescent="0.25">
      <c r="A5430">
        <v>107150869</v>
      </c>
      <c r="B5430" t="s">
        <v>86</v>
      </c>
      <c r="C5430" t="s">
        <v>65</v>
      </c>
      <c r="D5430">
        <v>10000026</v>
      </c>
      <c r="E5430">
        <v>10000026</v>
      </c>
      <c r="F5430">
        <v>25.658999999999999</v>
      </c>
      <c r="G5430">
        <v>200380</v>
      </c>
      <c r="H5430">
        <v>0.1</v>
      </c>
      <c r="I5430">
        <v>2022</v>
      </c>
      <c r="J5430" t="s">
        <v>172</v>
      </c>
      <c r="K5430" t="s">
        <v>55</v>
      </c>
      <c r="L5430" s="127">
        <v>0.65833333333333333</v>
      </c>
      <c r="M5430" t="s">
        <v>28</v>
      </c>
      <c r="N5430" t="s">
        <v>29</v>
      </c>
      <c r="O5430" t="s">
        <v>30</v>
      </c>
      <c r="P5430" t="s">
        <v>31</v>
      </c>
      <c r="Q5430" t="s">
        <v>62</v>
      </c>
      <c r="R5430" t="s">
        <v>33</v>
      </c>
      <c r="S5430" t="s">
        <v>34</v>
      </c>
      <c r="T5430" t="s">
        <v>35</v>
      </c>
      <c r="U5430" s="1" t="s">
        <v>36</v>
      </c>
      <c r="V5430">
        <v>5</v>
      </c>
      <c r="W5430">
        <v>0</v>
      </c>
      <c r="X5430">
        <v>0</v>
      </c>
      <c r="Y5430">
        <v>0</v>
      </c>
      <c r="Z5430">
        <v>0</v>
      </c>
    </row>
    <row r="5431" spans="1:26" x14ac:dyDescent="0.25">
      <c r="A5431">
        <v>107150935</v>
      </c>
      <c r="B5431" t="s">
        <v>104</v>
      </c>
      <c r="C5431" t="s">
        <v>65</v>
      </c>
      <c r="D5431">
        <v>10000026</v>
      </c>
      <c r="E5431">
        <v>10000026</v>
      </c>
      <c r="F5431">
        <v>4.4509999999999996</v>
      </c>
      <c r="G5431">
        <v>40001534</v>
      </c>
      <c r="H5431">
        <v>0.5</v>
      </c>
      <c r="I5431">
        <v>2022</v>
      </c>
      <c r="J5431" t="s">
        <v>172</v>
      </c>
      <c r="K5431" t="s">
        <v>48</v>
      </c>
      <c r="L5431" s="127">
        <v>4.8611111111111112E-3</v>
      </c>
      <c r="M5431" t="s">
        <v>28</v>
      </c>
      <c r="N5431" t="s">
        <v>49</v>
      </c>
      <c r="O5431" t="s">
        <v>30</v>
      </c>
      <c r="P5431" t="s">
        <v>31</v>
      </c>
      <c r="Q5431" t="s">
        <v>41</v>
      </c>
      <c r="R5431" t="s">
        <v>33</v>
      </c>
      <c r="S5431" t="s">
        <v>42</v>
      </c>
      <c r="T5431" t="s">
        <v>47</v>
      </c>
      <c r="U5431" s="1" t="s">
        <v>36</v>
      </c>
      <c r="V5431">
        <v>1</v>
      </c>
      <c r="W5431">
        <v>0</v>
      </c>
      <c r="X5431">
        <v>0</v>
      </c>
      <c r="Y5431">
        <v>0</v>
      </c>
      <c r="Z5431">
        <v>0</v>
      </c>
    </row>
    <row r="5432" spans="1:26" x14ac:dyDescent="0.25">
      <c r="A5432">
        <v>107150943</v>
      </c>
      <c r="B5432" t="s">
        <v>86</v>
      </c>
      <c r="C5432" t="s">
        <v>65</v>
      </c>
      <c r="D5432">
        <v>10000026</v>
      </c>
      <c r="E5432">
        <v>10000026</v>
      </c>
      <c r="F5432">
        <v>24.855</v>
      </c>
      <c r="G5432">
        <v>200370</v>
      </c>
      <c r="H5432">
        <v>0.1</v>
      </c>
      <c r="I5432">
        <v>2022</v>
      </c>
      <c r="J5432" t="s">
        <v>172</v>
      </c>
      <c r="K5432" t="s">
        <v>53</v>
      </c>
      <c r="L5432" s="127">
        <v>0.75763888888888886</v>
      </c>
      <c r="M5432" t="s">
        <v>28</v>
      </c>
      <c r="N5432" t="s">
        <v>49</v>
      </c>
      <c r="O5432" t="s">
        <v>30</v>
      </c>
      <c r="P5432" t="s">
        <v>54</v>
      </c>
      <c r="Q5432" t="s">
        <v>41</v>
      </c>
      <c r="R5432" t="s">
        <v>56</v>
      </c>
      <c r="S5432" t="s">
        <v>42</v>
      </c>
      <c r="T5432" t="s">
        <v>57</v>
      </c>
      <c r="U5432" s="1" t="s">
        <v>36</v>
      </c>
      <c r="V5432">
        <v>2</v>
      </c>
      <c r="W5432">
        <v>0</v>
      </c>
      <c r="X5432">
        <v>0</v>
      </c>
      <c r="Y5432">
        <v>0</v>
      </c>
      <c r="Z5432">
        <v>0</v>
      </c>
    </row>
    <row r="5433" spans="1:26" x14ac:dyDescent="0.25">
      <c r="A5433">
        <v>107150981</v>
      </c>
      <c r="B5433" t="s">
        <v>104</v>
      </c>
      <c r="C5433" t="s">
        <v>65</v>
      </c>
      <c r="D5433">
        <v>10000026</v>
      </c>
      <c r="E5433">
        <v>10000026</v>
      </c>
      <c r="F5433">
        <v>8.9169999999999998</v>
      </c>
      <c r="G5433">
        <v>20000064</v>
      </c>
      <c r="H5433">
        <v>0.1</v>
      </c>
      <c r="I5433">
        <v>2022</v>
      </c>
      <c r="J5433" t="s">
        <v>172</v>
      </c>
      <c r="K5433" t="s">
        <v>53</v>
      </c>
      <c r="L5433" s="127">
        <v>0.2722222222222222</v>
      </c>
      <c r="M5433" t="s">
        <v>28</v>
      </c>
      <c r="N5433" t="s">
        <v>29</v>
      </c>
      <c r="O5433" t="s">
        <v>30</v>
      </c>
      <c r="P5433" t="s">
        <v>31</v>
      </c>
      <c r="Q5433" t="s">
        <v>41</v>
      </c>
      <c r="R5433" t="s">
        <v>56</v>
      </c>
      <c r="S5433" t="s">
        <v>42</v>
      </c>
      <c r="T5433" t="s">
        <v>57</v>
      </c>
      <c r="U5433" s="1" t="s">
        <v>36</v>
      </c>
      <c r="V5433">
        <v>2</v>
      </c>
      <c r="W5433">
        <v>0</v>
      </c>
      <c r="X5433">
        <v>0</v>
      </c>
      <c r="Y5433">
        <v>0</v>
      </c>
      <c r="Z5433">
        <v>0</v>
      </c>
    </row>
    <row r="5434" spans="1:26" x14ac:dyDescent="0.25">
      <c r="A5434">
        <v>107150995</v>
      </c>
      <c r="B5434" t="s">
        <v>86</v>
      </c>
      <c r="C5434" t="s">
        <v>65</v>
      </c>
      <c r="D5434">
        <v>10000026</v>
      </c>
      <c r="E5434">
        <v>10000026</v>
      </c>
      <c r="F5434">
        <v>22.963000000000001</v>
      </c>
      <c r="G5434">
        <v>200350</v>
      </c>
      <c r="H5434">
        <v>0.2</v>
      </c>
      <c r="I5434">
        <v>2022</v>
      </c>
      <c r="J5434" t="s">
        <v>172</v>
      </c>
      <c r="K5434" t="s">
        <v>55</v>
      </c>
      <c r="L5434" s="127">
        <v>0.73819444444444438</v>
      </c>
      <c r="M5434" t="s">
        <v>28</v>
      </c>
      <c r="N5434" t="s">
        <v>29</v>
      </c>
      <c r="O5434" t="s">
        <v>30</v>
      </c>
      <c r="P5434" t="s">
        <v>31</v>
      </c>
      <c r="Q5434" t="s">
        <v>62</v>
      </c>
      <c r="R5434" t="s">
        <v>33</v>
      </c>
      <c r="S5434" t="s">
        <v>34</v>
      </c>
      <c r="T5434" t="s">
        <v>57</v>
      </c>
      <c r="U5434" s="1" t="s">
        <v>85</v>
      </c>
      <c r="V5434">
        <v>3</v>
      </c>
      <c r="W5434">
        <v>0</v>
      </c>
      <c r="X5434">
        <v>1</v>
      </c>
      <c r="Y5434">
        <v>0</v>
      </c>
      <c r="Z5434">
        <v>0</v>
      </c>
    </row>
    <row r="5435" spans="1:26" x14ac:dyDescent="0.25">
      <c r="A5435">
        <v>107151014</v>
      </c>
      <c r="B5435" t="s">
        <v>104</v>
      </c>
      <c r="C5435" t="s">
        <v>65</v>
      </c>
      <c r="D5435">
        <v>10000026</v>
      </c>
      <c r="E5435">
        <v>10000026</v>
      </c>
      <c r="F5435">
        <v>3.91</v>
      </c>
      <c r="G5435">
        <v>30000280</v>
      </c>
      <c r="H5435">
        <v>3.9</v>
      </c>
      <c r="I5435">
        <v>2022</v>
      </c>
      <c r="J5435" t="s">
        <v>172</v>
      </c>
      <c r="K5435" t="s">
        <v>39</v>
      </c>
      <c r="L5435" s="127">
        <v>0.29652777777777778</v>
      </c>
      <c r="M5435" t="s">
        <v>28</v>
      </c>
      <c r="N5435" t="s">
        <v>29</v>
      </c>
      <c r="O5435" t="s">
        <v>30</v>
      </c>
      <c r="P5435" t="s">
        <v>31</v>
      </c>
      <c r="Q5435" t="s">
        <v>62</v>
      </c>
      <c r="R5435" t="s">
        <v>95</v>
      </c>
      <c r="S5435" t="s">
        <v>34</v>
      </c>
      <c r="T5435" t="s">
        <v>57</v>
      </c>
      <c r="U5435" s="1" t="s">
        <v>36</v>
      </c>
      <c r="V5435">
        <v>1</v>
      </c>
      <c r="W5435">
        <v>0</v>
      </c>
      <c r="X5435">
        <v>0</v>
      </c>
      <c r="Y5435">
        <v>0</v>
      </c>
      <c r="Z5435">
        <v>0</v>
      </c>
    </row>
    <row r="5436" spans="1:26" x14ac:dyDescent="0.25">
      <c r="A5436">
        <v>107151046</v>
      </c>
      <c r="B5436" t="s">
        <v>25</v>
      </c>
      <c r="C5436" t="s">
        <v>65</v>
      </c>
      <c r="D5436">
        <v>10000040</v>
      </c>
      <c r="E5436">
        <v>10000040</v>
      </c>
      <c r="F5436">
        <v>20.411999999999999</v>
      </c>
      <c r="G5436">
        <v>40005220</v>
      </c>
      <c r="H5436">
        <v>0.5</v>
      </c>
      <c r="I5436">
        <v>2022</v>
      </c>
      <c r="J5436" t="s">
        <v>172</v>
      </c>
      <c r="K5436" t="s">
        <v>53</v>
      </c>
      <c r="L5436" s="127">
        <v>0.67986111111111114</v>
      </c>
      <c r="M5436" t="s">
        <v>28</v>
      </c>
      <c r="N5436" t="s">
        <v>49</v>
      </c>
      <c r="O5436" t="s">
        <v>30</v>
      </c>
      <c r="P5436" t="s">
        <v>31</v>
      </c>
      <c r="Q5436" t="s">
        <v>41</v>
      </c>
      <c r="R5436" t="s">
        <v>33</v>
      </c>
      <c r="S5436" t="s">
        <v>42</v>
      </c>
      <c r="T5436" t="s">
        <v>35</v>
      </c>
      <c r="U5436" s="1" t="s">
        <v>36</v>
      </c>
      <c r="V5436">
        <v>7</v>
      </c>
      <c r="W5436">
        <v>0</v>
      </c>
      <c r="X5436">
        <v>0</v>
      </c>
      <c r="Y5436">
        <v>0</v>
      </c>
      <c r="Z5436">
        <v>0</v>
      </c>
    </row>
    <row r="5437" spans="1:26" x14ac:dyDescent="0.25">
      <c r="A5437">
        <v>107151053</v>
      </c>
      <c r="B5437" t="s">
        <v>81</v>
      </c>
      <c r="C5437" t="s">
        <v>65</v>
      </c>
      <c r="D5437">
        <v>10000485</v>
      </c>
      <c r="E5437">
        <v>10800485</v>
      </c>
      <c r="F5437">
        <v>20.65</v>
      </c>
      <c r="G5437">
        <v>20000074</v>
      </c>
      <c r="H5437">
        <v>0.2</v>
      </c>
      <c r="I5437">
        <v>2022</v>
      </c>
      <c r="J5437" t="s">
        <v>172</v>
      </c>
      <c r="K5437" t="s">
        <v>48</v>
      </c>
      <c r="L5437" s="127">
        <v>0.3576388888888889</v>
      </c>
      <c r="M5437" t="s">
        <v>28</v>
      </c>
      <c r="N5437" t="s">
        <v>49</v>
      </c>
      <c r="O5437" t="s">
        <v>30</v>
      </c>
      <c r="P5437" t="s">
        <v>54</v>
      </c>
      <c r="Q5437" t="s">
        <v>41</v>
      </c>
      <c r="R5437" t="s">
        <v>33</v>
      </c>
      <c r="S5437" t="s">
        <v>42</v>
      </c>
      <c r="T5437" t="s">
        <v>35</v>
      </c>
      <c r="U5437" s="1" t="s">
        <v>36</v>
      </c>
      <c r="V5437">
        <v>2</v>
      </c>
      <c r="W5437">
        <v>0</v>
      </c>
      <c r="X5437">
        <v>0</v>
      </c>
      <c r="Y5437">
        <v>0</v>
      </c>
      <c r="Z5437">
        <v>0</v>
      </c>
    </row>
    <row r="5438" spans="1:26" x14ac:dyDescent="0.25">
      <c r="A5438">
        <v>107151081</v>
      </c>
      <c r="B5438" t="s">
        <v>106</v>
      </c>
      <c r="C5438" t="s">
        <v>65</v>
      </c>
      <c r="D5438">
        <v>10000095</v>
      </c>
      <c r="E5438">
        <v>10000095</v>
      </c>
      <c r="F5438">
        <v>18.308</v>
      </c>
      <c r="G5438">
        <v>30000295</v>
      </c>
      <c r="H5438">
        <v>0.9</v>
      </c>
      <c r="I5438">
        <v>2022</v>
      </c>
      <c r="J5438" t="s">
        <v>172</v>
      </c>
      <c r="K5438" t="s">
        <v>55</v>
      </c>
      <c r="L5438" s="127">
        <v>0.8520833333333333</v>
      </c>
      <c r="M5438" t="s">
        <v>28</v>
      </c>
      <c r="N5438" t="s">
        <v>29</v>
      </c>
      <c r="P5438" t="s">
        <v>31</v>
      </c>
      <c r="Q5438" t="s">
        <v>62</v>
      </c>
      <c r="R5438" t="s">
        <v>33</v>
      </c>
      <c r="S5438" t="s">
        <v>34</v>
      </c>
      <c r="T5438" t="s">
        <v>57</v>
      </c>
      <c r="U5438" s="1" t="s">
        <v>36</v>
      </c>
      <c r="V5438">
        <v>4</v>
      </c>
      <c r="W5438">
        <v>0</v>
      </c>
      <c r="X5438">
        <v>0</v>
      </c>
      <c r="Y5438">
        <v>0</v>
      </c>
      <c r="Z5438">
        <v>0</v>
      </c>
    </row>
    <row r="5439" spans="1:26" x14ac:dyDescent="0.25">
      <c r="A5439">
        <v>107151095</v>
      </c>
      <c r="B5439" t="s">
        <v>104</v>
      </c>
      <c r="C5439" t="s">
        <v>65</v>
      </c>
      <c r="D5439">
        <v>10000026</v>
      </c>
      <c r="E5439">
        <v>10000026</v>
      </c>
      <c r="F5439">
        <v>3.5249999999999999</v>
      </c>
      <c r="G5439">
        <v>200440</v>
      </c>
      <c r="H5439">
        <v>0</v>
      </c>
      <c r="I5439">
        <v>2022</v>
      </c>
      <c r="J5439" t="s">
        <v>172</v>
      </c>
      <c r="K5439" t="s">
        <v>48</v>
      </c>
      <c r="L5439" s="127">
        <v>0.67291666666666661</v>
      </c>
      <c r="M5439" t="s">
        <v>28</v>
      </c>
      <c r="N5439" t="s">
        <v>49</v>
      </c>
      <c r="O5439" t="s">
        <v>30</v>
      </c>
      <c r="P5439" t="s">
        <v>31</v>
      </c>
      <c r="Q5439" t="s">
        <v>41</v>
      </c>
      <c r="R5439" t="s">
        <v>33</v>
      </c>
      <c r="S5439" t="s">
        <v>42</v>
      </c>
      <c r="T5439" t="s">
        <v>35</v>
      </c>
      <c r="U5439" s="1" t="s">
        <v>36</v>
      </c>
      <c r="V5439">
        <v>1</v>
      </c>
      <c r="W5439">
        <v>0</v>
      </c>
      <c r="X5439">
        <v>0</v>
      </c>
      <c r="Y5439">
        <v>0</v>
      </c>
      <c r="Z5439">
        <v>0</v>
      </c>
    </row>
    <row r="5440" spans="1:26" x14ac:dyDescent="0.25">
      <c r="A5440">
        <v>107151113</v>
      </c>
      <c r="B5440" t="s">
        <v>96</v>
      </c>
      <c r="C5440" t="s">
        <v>38</v>
      </c>
      <c r="D5440">
        <v>20000052</v>
      </c>
      <c r="E5440">
        <v>20000052</v>
      </c>
      <c r="F5440">
        <v>16.347000000000001</v>
      </c>
      <c r="G5440">
        <v>201170</v>
      </c>
      <c r="H5440">
        <v>1</v>
      </c>
      <c r="I5440">
        <v>2022</v>
      </c>
      <c r="J5440" t="s">
        <v>172</v>
      </c>
      <c r="K5440" t="s">
        <v>39</v>
      </c>
      <c r="L5440" s="127">
        <v>0.52777777777777779</v>
      </c>
      <c r="M5440" t="s">
        <v>28</v>
      </c>
      <c r="N5440" t="s">
        <v>49</v>
      </c>
      <c r="O5440" t="s">
        <v>30</v>
      </c>
      <c r="P5440" t="s">
        <v>54</v>
      </c>
      <c r="Q5440" t="s">
        <v>62</v>
      </c>
      <c r="R5440" t="s">
        <v>33</v>
      </c>
      <c r="S5440" t="s">
        <v>34</v>
      </c>
      <c r="T5440" t="s">
        <v>35</v>
      </c>
      <c r="U5440" s="1" t="s">
        <v>43</v>
      </c>
      <c r="V5440">
        <v>1</v>
      </c>
      <c r="W5440">
        <v>0</v>
      </c>
      <c r="X5440">
        <v>0</v>
      </c>
      <c r="Y5440">
        <v>0</v>
      </c>
      <c r="Z5440">
        <v>1</v>
      </c>
    </row>
    <row r="5441" spans="1:26" x14ac:dyDescent="0.25">
      <c r="A5441">
        <v>107151175</v>
      </c>
      <c r="B5441" t="s">
        <v>104</v>
      </c>
      <c r="C5441" t="s">
        <v>65</v>
      </c>
      <c r="D5441">
        <v>10000026</v>
      </c>
      <c r="E5441">
        <v>10000026</v>
      </c>
      <c r="F5441">
        <v>3.2530000000000001</v>
      </c>
      <c r="G5441">
        <v>20000025</v>
      </c>
      <c r="H5441">
        <v>3.7999999999999999E-2</v>
      </c>
      <c r="I5441">
        <v>2022</v>
      </c>
      <c r="J5441" t="s">
        <v>172</v>
      </c>
      <c r="K5441" t="s">
        <v>53</v>
      </c>
      <c r="L5441" s="127">
        <v>0.52569444444444446</v>
      </c>
      <c r="M5441" t="s">
        <v>28</v>
      </c>
      <c r="N5441" t="s">
        <v>49</v>
      </c>
      <c r="O5441" t="s">
        <v>30</v>
      </c>
      <c r="P5441" t="s">
        <v>54</v>
      </c>
      <c r="Q5441" t="s">
        <v>41</v>
      </c>
      <c r="R5441" t="s">
        <v>76</v>
      </c>
      <c r="S5441" t="s">
        <v>42</v>
      </c>
      <c r="T5441" t="s">
        <v>35</v>
      </c>
      <c r="U5441" s="1" t="s">
        <v>36</v>
      </c>
      <c r="V5441">
        <v>2</v>
      </c>
      <c r="W5441">
        <v>0</v>
      </c>
      <c r="X5441">
        <v>0</v>
      </c>
      <c r="Y5441">
        <v>0</v>
      </c>
      <c r="Z5441">
        <v>0</v>
      </c>
    </row>
    <row r="5442" spans="1:26" x14ac:dyDescent="0.25">
      <c r="A5442">
        <v>107151188</v>
      </c>
      <c r="B5442" t="s">
        <v>120</v>
      </c>
      <c r="C5442" t="s">
        <v>122</v>
      </c>
      <c r="D5442">
        <v>40001958</v>
      </c>
      <c r="E5442">
        <v>40001958</v>
      </c>
      <c r="F5442">
        <v>0</v>
      </c>
      <c r="G5442">
        <v>40001956</v>
      </c>
      <c r="H5442">
        <v>0.9</v>
      </c>
      <c r="I5442">
        <v>2022</v>
      </c>
      <c r="J5442" t="s">
        <v>172</v>
      </c>
      <c r="K5442" t="s">
        <v>48</v>
      </c>
      <c r="L5442" s="127">
        <v>0.3840277777777778</v>
      </c>
      <c r="M5442" t="s">
        <v>28</v>
      </c>
      <c r="N5442" t="s">
        <v>49</v>
      </c>
      <c r="O5442" t="s">
        <v>30</v>
      </c>
      <c r="P5442" t="s">
        <v>68</v>
      </c>
      <c r="Q5442" t="s">
        <v>41</v>
      </c>
      <c r="R5442" t="s">
        <v>33</v>
      </c>
      <c r="S5442" t="s">
        <v>42</v>
      </c>
      <c r="T5442" t="s">
        <v>35</v>
      </c>
      <c r="U5442" s="1" t="s">
        <v>36</v>
      </c>
      <c r="V5442">
        <v>1</v>
      </c>
      <c r="W5442">
        <v>0</v>
      </c>
      <c r="X5442">
        <v>0</v>
      </c>
      <c r="Y5442">
        <v>0</v>
      </c>
      <c r="Z5442">
        <v>0</v>
      </c>
    </row>
    <row r="5443" spans="1:26" x14ac:dyDescent="0.25">
      <c r="A5443">
        <v>107151217</v>
      </c>
      <c r="B5443" t="s">
        <v>25</v>
      </c>
      <c r="C5443" t="s">
        <v>122</v>
      </c>
      <c r="D5443">
        <v>40001600</v>
      </c>
      <c r="E5443">
        <v>40001600</v>
      </c>
      <c r="F5443">
        <v>999.99900000000002</v>
      </c>
      <c r="G5443">
        <v>40001600</v>
      </c>
      <c r="H5443">
        <v>6.0000000000000001E-3</v>
      </c>
      <c r="I5443">
        <v>2022</v>
      </c>
      <c r="J5443" t="s">
        <v>170</v>
      </c>
      <c r="K5443" t="s">
        <v>39</v>
      </c>
      <c r="L5443" s="127">
        <v>0.60486111111111118</v>
      </c>
      <c r="M5443" t="s">
        <v>28</v>
      </c>
      <c r="N5443" t="s">
        <v>49</v>
      </c>
      <c r="O5443" t="s">
        <v>30</v>
      </c>
      <c r="P5443" t="s">
        <v>68</v>
      </c>
      <c r="Q5443" t="s">
        <v>41</v>
      </c>
      <c r="R5443" t="s">
        <v>33</v>
      </c>
      <c r="S5443" t="s">
        <v>42</v>
      </c>
      <c r="T5443" t="s">
        <v>35</v>
      </c>
      <c r="U5443" s="1" t="s">
        <v>43</v>
      </c>
      <c r="V5443">
        <v>3</v>
      </c>
      <c r="W5443">
        <v>0</v>
      </c>
      <c r="X5443">
        <v>0</v>
      </c>
      <c r="Y5443">
        <v>0</v>
      </c>
      <c r="Z5443">
        <v>1</v>
      </c>
    </row>
    <row r="5444" spans="1:26" x14ac:dyDescent="0.25">
      <c r="A5444">
        <v>107151263</v>
      </c>
      <c r="B5444" t="s">
        <v>37</v>
      </c>
      <c r="C5444" t="s">
        <v>45</v>
      </c>
      <c r="D5444">
        <v>50017906</v>
      </c>
      <c r="E5444">
        <v>40001493</v>
      </c>
      <c r="F5444">
        <v>1.4379999999999999</v>
      </c>
      <c r="G5444">
        <v>30000101</v>
      </c>
      <c r="H5444">
        <v>0</v>
      </c>
      <c r="I5444">
        <v>2022</v>
      </c>
      <c r="J5444" t="s">
        <v>170</v>
      </c>
      <c r="K5444" t="s">
        <v>39</v>
      </c>
      <c r="L5444" s="127">
        <v>0.48333333333333334</v>
      </c>
      <c r="M5444" t="s">
        <v>40</v>
      </c>
      <c r="N5444" t="s">
        <v>29</v>
      </c>
      <c r="O5444" t="s">
        <v>30</v>
      </c>
      <c r="P5444" t="s">
        <v>68</v>
      </c>
      <c r="Q5444" t="s">
        <v>32</v>
      </c>
      <c r="R5444" t="s">
        <v>33</v>
      </c>
      <c r="S5444" t="s">
        <v>42</v>
      </c>
      <c r="T5444" t="s">
        <v>35</v>
      </c>
      <c r="U5444" s="1" t="s">
        <v>36</v>
      </c>
      <c r="V5444">
        <v>2</v>
      </c>
      <c r="W5444">
        <v>0</v>
      </c>
      <c r="X5444">
        <v>0</v>
      </c>
      <c r="Y5444">
        <v>0</v>
      </c>
      <c r="Z5444">
        <v>0</v>
      </c>
    </row>
    <row r="5445" spans="1:26" x14ac:dyDescent="0.25">
      <c r="A5445">
        <v>107151268</v>
      </c>
      <c r="B5445" t="s">
        <v>114</v>
      </c>
      <c r="C5445" t="s">
        <v>38</v>
      </c>
      <c r="D5445">
        <v>20000070</v>
      </c>
      <c r="E5445">
        <v>20000070</v>
      </c>
      <c r="F5445">
        <v>11.814</v>
      </c>
      <c r="G5445">
        <v>50029816</v>
      </c>
      <c r="H5445">
        <v>0.28399999999999997</v>
      </c>
      <c r="I5445">
        <v>2022</v>
      </c>
      <c r="J5445" t="s">
        <v>172</v>
      </c>
      <c r="K5445" t="s">
        <v>48</v>
      </c>
      <c r="L5445" s="127">
        <v>0.80763888888888891</v>
      </c>
      <c r="M5445" t="s">
        <v>28</v>
      </c>
      <c r="N5445" t="s">
        <v>49</v>
      </c>
      <c r="O5445" t="s">
        <v>30</v>
      </c>
      <c r="P5445" t="s">
        <v>54</v>
      </c>
      <c r="Q5445" t="s">
        <v>41</v>
      </c>
      <c r="R5445" t="s">
        <v>33</v>
      </c>
      <c r="S5445" t="s">
        <v>42</v>
      </c>
      <c r="T5445" t="s">
        <v>35</v>
      </c>
      <c r="U5445" s="1" t="s">
        <v>36</v>
      </c>
      <c r="V5445">
        <v>3</v>
      </c>
      <c r="W5445">
        <v>0</v>
      </c>
      <c r="X5445">
        <v>0</v>
      </c>
      <c r="Y5445">
        <v>0</v>
      </c>
      <c r="Z5445">
        <v>0</v>
      </c>
    </row>
    <row r="5446" spans="1:26" x14ac:dyDescent="0.25">
      <c r="A5446">
        <v>107151269</v>
      </c>
      <c r="B5446" t="s">
        <v>114</v>
      </c>
      <c r="C5446" t="s">
        <v>38</v>
      </c>
      <c r="D5446">
        <v>22000070</v>
      </c>
      <c r="E5446">
        <v>20000070</v>
      </c>
      <c r="F5446">
        <v>13.247999999999999</v>
      </c>
      <c r="G5446">
        <v>50033208</v>
      </c>
      <c r="H5446">
        <v>0</v>
      </c>
      <c r="I5446">
        <v>2022</v>
      </c>
      <c r="J5446" t="s">
        <v>172</v>
      </c>
      <c r="K5446" t="s">
        <v>55</v>
      </c>
      <c r="L5446" s="127">
        <v>0.46180555555555558</v>
      </c>
      <c r="M5446" t="s">
        <v>28</v>
      </c>
      <c r="N5446" t="s">
        <v>49</v>
      </c>
      <c r="O5446" t="s">
        <v>30</v>
      </c>
      <c r="P5446" t="s">
        <v>68</v>
      </c>
      <c r="Q5446" t="s">
        <v>41</v>
      </c>
      <c r="R5446" t="s">
        <v>61</v>
      </c>
      <c r="S5446" t="s">
        <v>42</v>
      </c>
      <c r="T5446" t="s">
        <v>35</v>
      </c>
      <c r="U5446" s="1" t="s">
        <v>36</v>
      </c>
      <c r="V5446">
        <v>2</v>
      </c>
      <c r="W5446">
        <v>0</v>
      </c>
      <c r="X5446">
        <v>0</v>
      </c>
      <c r="Y5446">
        <v>0</v>
      </c>
      <c r="Z5446">
        <v>0</v>
      </c>
    </row>
    <row r="5447" spans="1:26" x14ac:dyDescent="0.25">
      <c r="A5447">
        <v>107151406</v>
      </c>
      <c r="B5447" t="s">
        <v>117</v>
      </c>
      <c r="C5447" t="s">
        <v>45</v>
      </c>
      <c r="D5447">
        <v>50003816</v>
      </c>
      <c r="E5447">
        <v>40002321</v>
      </c>
      <c r="F5447">
        <v>1.546</v>
      </c>
      <c r="G5447">
        <v>50019999</v>
      </c>
      <c r="H5447">
        <v>0</v>
      </c>
      <c r="I5447">
        <v>2022</v>
      </c>
      <c r="J5447" t="s">
        <v>170</v>
      </c>
      <c r="K5447" t="s">
        <v>48</v>
      </c>
      <c r="L5447" s="127">
        <v>0.4465277777777778</v>
      </c>
      <c r="M5447" t="s">
        <v>40</v>
      </c>
      <c r="N5447" t="s">
        <v>29</v>
      </c>
      <c r="O5447" t="s">
        <v>30</v>
      </c>
      <c r="P5447" t="s">
        <v>54</v>
      </c>
      <c r="Q5447" t="s">
        <v>41</v>
      </c>
      <c r="R5447" t="s">
        <v>33</v>
      </c>
      <c r="S5447" t="s">
        <v>42</v>
      </c>
      <c r="T5447" t="s">
        <v>35</v>
      </c>
      <c r="U5447" s="1" t="s">
        <v>43</v>
      </c>
      <c r="V5447">
        <v>2</v>
      </c>
      <c r="W5447">
        <v>0</v>
      </c>
      <c r="X5447">
        <v>0</v>
      </c>
      <c r="Y5447">
        <v>0</v>
      </c>
      <c r="Z5447">
        <v>2</v>
      </c>
    </row>
    <row r="5448" spans="1:26" x14ac:dyDescent="0.25">
      <c r="A5448">
        <v>107151513</v>
      </c>
      <c r="B5448" t="s">
        <v>137</v>
      </c>
      <c r="C5448" t="s">
        <v>38</v>
      </c>
      <c r="D5448">
        <v>29000441</v>
      </c>
      <c r="E5448">
        <v>29000441</v>
      </c>
      <c r="F5448">
        <v>999.99900000000002</v>
      </c>
      <c r="G5448">
        <v>29000441</v>
      </c>
      <c r="H5448">
        <v>0</v>
      </c>
      <c r="I5448">
        <v>2022</v>
      </c>
      <c r="J5448" t="s">
        <v>172</v>
      </c>
      <c r="K5448" t="s">
        <v>55</v>
      </c>
      <c r="L5448" s="127">
        <v>0.43888888888888888</v>
      </c>
      <c r="M5448" t="s">
        <v>28</v>
      </c>
      <c r="N5448" t="s">
        <v>29</v>
      </c>
      <c r="O5448" t="s">
        <v>30</v>
      </c>
      <c r="P5448" t="s">
        <v>31</v>
      </c>
      <c r="Q5448" t="s">
        <v>41</v>
      </c>
      <c r="R5448" t="s">
        <v>33</v>
      </c>
      <c r="S5448" t="s">
        <v>42</v>
      </c>
      <c r="T5448" t="s">
        <v>35</v>
      </c>
      <c r="U5448" s="1" t="s">
        <v>36</v>
      </c>
      <c r="V5448">
        <v>2</v>
      </c>
      <c r="W5448">
        <v>0</v>
      </c>
      <c r="X5448">
        <v>0</v>
      </c>
      <c r="Y5448">
        <v>0</v>
      </c>
      <c r="Z5448">
        <v>0</v>
      </c>
    </row>
    <row r="5449" spans="1:26" x14ac:dyDescent="0.25">
      <c r="A5449">
        <v>107151621</v>
      </c>
      <c r="B5449" t="s">
        <v>81</v>
      </c>
      <c r="C5449" t="s">
        <v>45</v>
      </c>
      <c r="D5449">
        <v>50000328</v>
      </c>
      <c r="E5449">
        <v>30000027</v>
      </c>
      <c r="F5449">
        <v>17.553000000000001</v>
      </c>
      <c r="G5449">
        <v>50025575</v>
      </c>
      <c r="H5449">
        <v>0.25</v>
      </c>
      <c r="I5449">
        <v>2022</v>
      </c>
      <c r="J5449" t="s">
        <v>172</v>
      </c>
      <c r="K5449" t="s">
        <v>55</v>
      </c>
      <c r="L5449" s="127">
        <v>0.78402777777777777</v>
      </c>
      <c r="M5449" t="s">
        <v>28</v>
      </c>
      <c r="N5449" t="s">
        <v>49</v>
      </c>
      <c r="O5449" t="s">
        <v>30</v>
      </c>
      <c r="P5449" t="s">
        <v>54</v>
      </c>
      <c r="Q5449" t="s">
        <v>41</v>
      </c>
      <c r="R5449" t="s">
        <v>33</v>
      </c>
      <c r="S5449" t="s">
        <v>42</v>
      </c>
      <c r="T5449" t="s">
        <v>35</v>
      </c>
      <c r="U5449" s="1" t="s">
        <v>36</v>
      </c>
      <c r="V5449">
        <v>5</v>
      </c>
      <c r="W5449">
        <v>0</v>
      </c>
      <c r="X5449">
        <v>0</v>
      </c>
      <c r="Y5449">
        <v>0</v>
      </c>
      <c r="Z5449">
        <v>0</v>
      </c>
    </row>
    <row r="5450" spans="1:26" x14ac:dyDescent="0.25">
      <c r="A5450">
        <v>107151756</v>
      </c>
      <c r="B5450" t="s">
        <v>97</v>
      </c>
      <c r="C5450" t="s">
        <v>45</v>
      </c>
      <c r="D5450">
        <v>50015499</v>
      </c>
      <c r="E5450">
        <v>50015499</v>
      </c>
      <c r="F5450">
        <v>999.99900000000002</v>
      </c>
      <c r="G5450">
        <v>50009622</v>
      </c>
      <c r="H5450">
        <v>8.9999999999999993E-3</v>
      </c>
      <c r="I5450">
        <v>2022</v>
      </c>
      <c r="J5450" t="s">
        <v>172</v>
      </c>
      <c r="K5450" t="s">
        <v>55</v>
      </c>
      <c r="L5450" s="127">
        <v>0.45763888888888887</v>
      </c>
      <c r="M5450" t="s">
        <v>28</v>
      </c>
      <c r="N5450" t="s">
        <v>49</v>
      </c>
      <c r="O5450" t="s">
        <v>30</v>
      </c>
      <c r="P5450" t="s">
        <v>31</v>
      </c>
      <c r="Q5450" t="s">
        <v>41</v>
      </c>
      <c r="R5450" t="s">
        <v>33</v>
      </c>
      <c r="S5450" t="s">
        <v>42</v>
      </c>
      <c r="T5450" t="s">
        <v>35</v>
      </c>
      <c r="U5450" s="1" t="s">
        <v>36</v>
      </c>
      <c r="V5450">
        <v>3</v>
      </c>
      <c r="W5450">
        <v>0</v>
      </c>
      <c r="X5450">
        <v>0</v>
      </c>
      <c r="Y5450">
        <v>0</v>
      </c>
      <c r="Z5450">
        <v>0</v>
      </c>
    </row>
    <row r="5451" spans="1:26" x14ac:dyDescent="0.25">
      <c r="A5451">
        <v>107151811</v>
      </c>
      <c r="B5451" t="s">
        <v>81</v>
      </c>
      <c r="C5451" t="s">
        <v>65</v>
      </c>
      <c r="D5451">
        <v>10000277</v>
      </c>
      <c r="E5451">
        <v>10000277</v>
      </c>
      <c r="F5451">
        <v>1.179</v>
      </c>
      <c r="G5451">
        <v>50028612</v>
      </c>
      <c r="H5451">
        <v>0</v>
      </c>
      <c r="I5451">
        <v>2022</v>
      </c>
      <c r="J5451" t="s">
        <v>172</v>
      </c>
      <c r="K5451" t="s">
        <v>55</v>
      </c>
      <c r="L5451" s="127">
        <v>0.9472222222222223</v>
      </c>
      <c r="M5451" t="s">
        <v>28</v>
      </c>
      <c r="N5451" t="s">
        <v>49</v>
      </c>
      <c r="O5451" t="s">
        <v>30</v>
      </c>
      <c r="P5451" t="s">
        <v>68</v>
      </c>
      <c r="Q5451" t="s">
        <v>41</v>
      </c>
      <c r="R5451" t="s">
        <v>33</v>
      </c>
      <c r="S5451" t="s">
        <v>42</v>
      </c>
      <c r="T5451" t="s">
        <v>47</v>
      </c>
      <c r="U5451" s="1" t="s">
        <v>36</v>
      </c>
      <c r="V5451">
        <v>3</v>
      </c>
      <c r="W5451">
        <v>0</v>
      </c>
      <c r="X5451">
        <v>0</v>
      </c>
      <c r="Y5451">
        <v>0</v>
      </c>
      <c r="Z5451">
        <v>0</v>
      </c>
    </row>
    <row r="5452" spans="1:26" x14ac:dyDescent="0.25">
      <c r="A5452">
        <v>107151968</v>
      </c>
      <c r="B5452" t="s">
        <v>44</v>
      </c>
      <c r="C5452" t="s">
        <v>45</v>
      </c>
      <c r="D5452">
        <v>50000545</v>
      </c>
      <c r="E5452">
        <v>30000055</v>
      </c>
      <c r="F5452">
        <v>8.1259999999999994</v>
      </c>
      <c r="G5452">
        <v>30000147</v>
      </c>
      <c r="H5452">
        <v>0</v>
      </c>
      <c r="I5452">
        <v>2022</v>
      </c>
      <c r="J5452" t="s">
        <v>172</v>
      </c>
      <c r="K5452" t="s">
        <v>60</v>
      </c>
      <c r="L5452" s="127">
        <v>0.58333333333333337</v>
      </c>
      <c r="M5452" t="s">
        <v>28</v>
      </c>
      <c r="N5452" t="s">
        <v>29</v>
      </c>
      <c r="O5452" t="s">
        <v>30</v>
      </c>
      <c r="P5452" t="s">
        <v>54</v>
      </c>
      <c r="Q5452" t="s">
        <v>41</v>
      </c>
      <c r="R5452" t="s">
        <v>33</v>
      </c>
      <c r="S5452" t="s">
        <v>42</v>
      </c>
      <c r="T5452" t="s">
        <v>35</v>
      </c>
      <c r="U5452" s="1" t="s">
        <v>43</v>
      </c>
      <c r="V5452">
        <v>3</v>
      </c>
      <c r="W5452">
        <v>0</v>
      </c>
      <c r="X5452">
        <v>0</v>
      </c>
      <c r="Y5452">
        <v>0</v>
      </c>
      <c r="Z5452">
        <v>1</v>
      </c>
    </row>
    <row r="5453" spans="1:26" x14ac:dyDescent="0.25">
      <c r="A5453">
        <v>107151984</v>
      </c>
      <c r="B5453" t="s">
        <v>44</v>
      </c>
      <c r="C5453" t="s">
        <v>45</v>
      </c>
      <c r="D5453">
        <v>50014232</v>
      </c>
      <c r="E5453">
        <v>30000098</v>
      </c>
      <c r="F5453">
        <v>2.008</v>
      </c>
      <c r="G5453">
        <v>50013109</v>
      </c>
      <c r="H5453">
        <v>8.9999999999999993E-3</v>
      </c>
      <c r="I5453">
        <v>2022</v>
      </c>
      <c r="J5453" t="s">
        <v>172</v>
      </c>
      <c r="K5453" t="s">
        <v>55</v>
      </c>
      <c r="L5453" s="127">
        <v>0.64097222222222217</v>
      </c>
      <c r="M5453" t="s">
        <v>28</v>
      </c>
      <c r="N5453" t="s">
        <v>29</v>
      </c>
      <c r="O5453" t="s">
        <v>30</v>
      </c>
      <c r="P5453" t="s">
        <v>31</v>
      </c>
      <c r="Q5453" t="s">
        <v>41</v>
      </c>
      <c r="R5453" t="s">
        <v>33</v>
      </c>
      <c r="S5453" t="s">
        <v>42</v>
      </c>
      <c r="T5453" t="s">
        <v>35</v>
      </c>
      <c r="U5453" s="1" t="s">
        <v>36</v>
      </c>
      <c r="V5453">
        <v>2</v>
      </c>
      <c r="W5453">
        <v>0</v>
      </c>
      <c r="X5453">
        <v>0</v>
      </c>
      <c r="Y5453">
        <v>0</v>
      </c>
      <c r="Z5453">
        <v>0</v>
      </c>
    </row>
    <row r="5454" spans="1:26" x14ac:dyDescent="0.25">
      <c r="A5454">
        <v>107152051</v>
      </c>
      <c r="B5454" t="s">
        <v>117</v>
      </c>
      <c r="C5454" t="s">
        <v>65</v>
      </c>
      <c r="D5454">
        <v>10000040</v>
      </c>
      <c r="E5454">
        <v>10000040</v>
      </c>
      <c r="F5454">
        <v>12.25</v>
      </c>
      <c r="G5454">
        <v>20000021</v>
      </c>
      <c r="H5454">
        <v>0.2</v>
      </c>
      <c r="I5454">
        <v>2022</v>
      </c>
      <c r="J5454" t="s">
        <v>172</v>
      </c>
      <c r="K5454" t="s">
        <v>55</v>
      </c>
      <c r="L5454" s="127">
        <v>0.61527777777777781</v>
      </c>
      <c r="M5454" t="s">
        <v>28</v>
      </c>
      <c r="N5454" t="s">
        <v>49</v>
      </c>
      <c r="O5454" t="s">
        <v>30</v>
      </c>
      <c r="P5454" t="s">
        <v>31</v>
      </c>
      <c r="Q5454" t="s">
        <v>41</v>
      </c>
      <c r="R5454" t="s">
        <v>33</v>
      </c>
      <c r="S5454" t="s">
        <v>42</v>
      </c>
      <c r="T5454" t="s">
        <v>35</v>
      </c>
      <c r="U5454" s="1" t="s">
        <v>36</v>
      </c>
      <c r="V5454">
        <v>3</v>
      </c>
      <c r="W5454">
        <v>0</v>
      </c>
      <c r="X5454">
        <v>0</v>
      </c>
      <c r="Y5454">
        <v>0</v>
      </c>
      <c r="Z5454">
        <v>0</v>
      </c>
    </row>
    <row r="5455" spans="1:26" x14ac:dyDescent="0.25">
      <c r="A5455">
        <v>107152069</v>
      </c>
      <c r="B5455" t="s">
        <v>112</v>
      </c>
      <c r="C5455" t="s">
        <v>122</v>
      </c>
      <c r="D5455">
        <v>40001707</v>
      </c>
      <c r="E5455">
        <v>40001707</v>
      </c>
      <c r="F5455">
        <v>1.125</v>
      </c>
      <c r="G5455">
        <v>40001708</v>
      </c>
      <c r="H5455">
        <v>0.5</v>
      </c>
      <c r="I5455">
        <v>2022</v>
      </c>
      <c r="J5455" t="s">
        <v>172</v>
      </c>
      <c r="K5455" t="s">
        <v>55</v>
      </c>
      <c r="L5455" s="127">
        <v>0.46388888888888885</v>
      </c>
      <c r="M5455" t="s">
        <v>40</v>
      </c>
      <c r="N5455" t="s">
        <v>49</v>
      </c>
      <c r="O5455" t="s">
        <v>30</v>
      </c>
      <c r="P5455" t="s">
        <v>31</v>
      </c>
      <c r="Q5455" t="s">
        <v>41</v>
      </c>
      <c r="R5455" t="s">
        <v>33</v>
      </c>
      <c r="S5455" t="s">
        <v>42</v>
      </c>
      <c r="T5455" t="s">
        <v>35</v>
      </c>
      <c r="U5455" s="1" t="s">
        <v>43</v>
      </c>
      <c r="V5455">
        <v>3</v>
      </c>
      <c r="W5455">
        <v>0</v>
      </c>
      <c r="X5455">
        <v>0</v>
      </c>
      <c r="Y5455">
        <v>0</v>
      </c>
      <c r="Z5455">
        <v>3</v>
      </c>
    </row>
    <row r="5456" spans="1:26" x14ac:dyDescent="0.25">
      <c r="A5456">
        <v>107152173</v>
      </c>
      <c r="B5456" t="s">
        <v>86</v>
      </c>
      <c r="C5456" t="s">
        <v>65</v>
      </c>
      <c r="D5456">
        <v>10000026</v>
      </c>
      <c r="E5456">
        <v>10000026</v>
      </c>
      <c r="F5456">
        <v>27.366</v>
      </c>
      <c r="G5456">
        <v>200400</v>
      </c>
      <c r="H5456">
        <v>0.4</v>
      </c>
      <c r="I5456">
        <v>2022</v>
      </c>
      <c r="J5456" t="s">
        <v>172</v>
      </c>
      <c r="K5456" t="s">
        <v>58</v>
      </c>
      <c r="L5456" s="127">
        <v>0.74444444444444446</v>
      </c>
      <c r="M5456" t="s">
        <v>28</v>
      </c>
      <c r="N5456" t="s">
        <v>49</v>
      </c>
      <c r="O5456" t="s">
        <v>30</v>
      </c>
      <c r="P5456" t="s">
        <v>31</v>
      </c>
      <c r="Q5456" t="s">
        <v>41</v>
      </c>
      <c r="R5456" t="s">
        <v>33</v>
      </c>
      <c r="S5456" t="s">
        <v>42</v>
      </c>
      <c r="T5456" t="s">
        <v>57</v>
      </c>
      <c r="U5456" s="1" t="s">
        <v>36</v>
      </c>
      <c r="V5456">
        <v>4</v>
      </c>
      <c r="W5456">
        <v>0</v>
      </c>
      <c r="X5456">
        <v>0</v>
      </c>
      <c r="Y5456">
        <v>0</v>
      </c>
      <c r="Z5456">
        <v>0</v>
      </c>
    </row>
    <row r="5457" spans="1:26" x14ac:dyDescent="0.25">
      <c r="A5457">
        <v>107152270</v>
      </c>
      <c r="B5457" t="s">
        <v>112</v>
      </c>
      <c r="C5457" t="s">
        <v>65</v>
      </c>
      <c r="D5457">
        <v>10000095</v>
      </c>
      <c r="E5457">
        <v>10000095</v>
      </c>
      <c r="F5457">
        <v>999.99900000000002</v>
      </c>
      <c r="G5457">
        <v>40001792</v>
      </c>
      <c r="H5457">
        <v>0.7</v>
      </c>
      <c r="I5457">
        <v>2022</v>
      </c>
      <c r="J5457" t="s">
        <v>172</v>
      </c>
      <c r="K5457" t="s">
        <v>53</v>
      </c>
      <c r="L5457" s="127">
        <v>0.88611111111111107</v>
      </c>
      <c r="M5457" t="s">
        <v>28</v>
      </c>
      <c r="N5457" t="s">
        <v>49</v>
      </c>
      <c r="O5457" t="s">
        <v>30</v>
      </c>
      <c r="P5457" t="s">
        <v>54</v>
      </c>
      <c r="Q5457" t="s">
        <v>41</v>
      </c>
      <c r="R5457" t="s">
        <v>33</v>
      </c>
      <c r="S5457" t="s">
        <v>42</v>
      </c>
      <c r="T5457" t="s">
        <v>57</v>
      </c>
      <c r="U5457" s="1" t="s">
        <v>36</v>
      </c>
      <c r="V5457">
        <v>1</v>
      </c>
      <c r="W5457">
        <v>0</v>
      </c>
      <c r="X5457">
        <v>0</v>
      </c>
      <c r="Y5457">
        <v>0</v>
      </c>
      <c r="Z5457">
        <v>0</v>
      </c>
    </row>
    <row r="5458" spans="1:26" x14ac:dyDescent="0.25">
      <c r="A5458">
        <v>107152278</v>
      </c>
      <c r="B5458" t="s">
        <v>25</v>
      </c>
      <c r="C5458" t="s">
        <v>65</v>
      </c>
      <c r="D5458">
        <v>10000040</v>
      </c>
      <c r="E5458">
        <v>10000040</v>
      </c>
      <c r="F5458">
        <v>20.988</v>
      </c>
      <c r="G5458">
        <v>20000070</v>
      </c>
      <c r="H5458">
        <v>2</v>
      </c>
      <c r="I5458">
        <v>2022</v>
      </c>
      <c r="J5458" t="s">
        <v>172</v>
      </c>
      <c r="K5458" t="s">
        <v>58</v>
      </c>
      <c r="L5458" s="127">
        <v>0.16597222222222222</v>
      </c>
      <c r="M5458" t="s">
        <v>28</v>
      </c>
      <c r="N5458" t="s">
        <v>49</v>
      </c>
      <c r="O5458" t="s">
        <v>30</v>
      </c>
      <c r="P5458" t="s">
        <v>54</v>
      </c>
      <c r="Q5458" t="s">
        <v>41</v>
      </c>
      <c r="R5458" t="s">
        <v>56</v>
      </c>
      <c r="S5458" t="s">
        <v>42</v>
      </c>
      <c r="T5458" t="s">
        <v>57</v>
      </c>
      <c r="U5458" s="1" t="s">
        <v>36</v>
      </c>
      <c r="V5458">
        <v>2</v>
      </c>
      <c r="W5458">
        <v>0</v>
      </c>
      <c r="X5458">
        <v>0</v>
      </c>
      <c r="Y5458">
        <v>0</v>
      </c>
      <c r="Z5458">
        <v>0</v>
      </c>
    </row>
    <row r="5459" spans="1:26" x14ac:dyDescent="0.25">
      <c r="A5459">
        <v>107152288</v>
      </c>
      <c r="B5459" t="s">
        <v>25</v>
      </c>
      <c r="C5459" t="s">
        <v>65</v>
      </c>
      <c r="D5459">
        <v>10000040</v>
      </c>
      <c r="E5459">
        <v>10000040</v>
      </c>
      <c r="F5459">
        <v>21.911999999999999</v>
      </c>
      <c r="G5459">
        <v>40005220</v>
      </c>
      <c r="H5459">
        <v>1</v>
      </c>
      <c r="I5459">
        <v>2022</v>
      </c>
      <c r="J5459" t="s">
        <v>172</v>
      </c>
      <c r="K5459" t="s">
        <v>58</v>
      </c>
      <c r="L5459" s="127">
        <v>4.4444444444444446E-2</v>
      </c>
      <c r="M5459" t="s">
        <v>28</v>
      </c>
      <c r="N5459" t="s">
        <v>49</v>
      </c>
      <c r="O5459" t="s">
        <v>30</v>
      </c>
      <c r="P5459" t="s">
        <v>68</v>
      </c>
      <c r="Q5459" t="s">
        <v>41</v>
      </c>
      <c r="R5459" t="s">
        <v>33</v>
      </c>
      <c r="S5459" t="s">
        <v>42</v>
      </c>
      <c r="T5459" t="s">
        <v>57</v>
      </c>
      <c r="U5459" s="1" t="s">
        <v>36</v>
      </c>
      <c r="V5459">
        <v>1</v>
      </c>
      <c r="W5459">
        <v>0</v>
      </c>
      <c r="X5459">
        <v>0</v>
      </c>
      <c r="Y5459">
        <v>0</v>
      </c>
      <c r="Z5459">
        <v>0</v>
      </c>
    </row>
    <row r="5460" spans="1:26" x14ac:dyDescent="0.25">
      <c r="A5460">
        <v>107152317</v>
      </c>
      <c r="B5460" t="s">
        <v>86</v>
      </c>
      <c r="C5460" t="s">
        <v>65</v>
      </c>
      <c r="D5460">
        <v>10000026</v>
      </c>
      <c r="E5460">
        <v>10000026</v>
      </c>
      <c r="F5460">
        <v>21.861999999999998</v>
      </c>
      <c r="G5460">
        <v>200340</v>
      </c>
      <c r="H5460">
        <v>0.1</v>
      </c>
      <c r="I5460">
        <v>2022</v>
      </c>
      <c r="J5460" t="s">
        <v>172</v>
      </c>
      <c r="K5460" t="s">
        <v>55</v>
      </c>
      <c r="L5460" s="127">
        <v>0.75902777777777775</v>
      </c>
      <c r="M5460" t="s">
        <v>28</v>
      </c>
      <c r="N5460" t="s">
        <v>49</v>
      </c>
      <c r="O5460" t="s">
        <v>30</v>
      </c>
      <c r="P5460" t="s">
        <v>31</v>
      </c>
      <c r="Q5460" t="s">
        <v>41</v>
      </c>
      <c r="R5460" t="s">
        <v>33</v>
      </c>
      <c r="S5460" t="s">
        <v>42</v>
      </c>
      <c r="T5460" t="s">
        <v>57</v>
      </c>
      <c r="U5460" s="1" t="s">
        <v>36</v>
      </c>
      <c r="V5460">
        <v>3</v>
      </c>
      <c r="W5460">
        <v>0</v>
      </c>
      <c r="X5460">
        <v>0</v>
      </c>
      <c r="Y5460">
        <v>0</v>
      </c>
      <c r="Z5460">
        <v>0</v>
      </c>
    </row>
    <row r="5461" spans="1:26" x14ac:dyDescent="0.25">
      <c r="A5461">
        <v>107152333</v>
      </c>
      <c r="B5461" t="s">
        <v>86</v>
      </c>
      <c r="C5461" t="s">
        <v>65</v>
      </c>
      <c r="D5461">
        <v>10000026</v>
      </c>
      <c r="E5461">
        <v>10000026</v>
      </c>
      <c r="F5461">
        <v>27.666</v>
      </c>
      <c r="G5461">
        <v>200400</v>
      </c>
      <c r="H5461">
        <v>0.1</v>
      </c>
      <c r="I5461">
        <v>2022</v>
      </c>
      <c r="J5461" t="s">
        <v>172</v>
      </c>
      <c r="K5461" t="s">
        <v>58</v>
      </c>
      <c r="L5461" s="127">
        <v>0.7909722222222223</v>
      </c>
      <c r="M5461" t="s">
        <v>28</v>
      </c>
      <c r="N5461" t="s">
        <v>49</v>
      </c>
      <c r="O5461" t="s">
        <v>30</v>
      </c>
      <c r="P5461" t="s">
        <v>31</v>
      </c>
      <c r="Q5461" t="s">
        <v>41</v>
      </c>
      <c r="R5461" t="s">
        <v>33</v>
      </c>
      <c r="S5461" t="s">
        <v>42</v>
      </c>
      <c r="T5461" t="s">
        <v>57</v>
      </c>
      <c r="U5461" s="1" t="s">
        <v>36</v>
      </c>
      <c r="V5461">
        <v>2</v>
      </c>
      <c r="W5461">
        <v>0</v>
      </c>
      <c r="X5461">
        <v>0</v>
      </c>
      <c r="Y5461">
        <v>0</v>
      </c>
      <c r="Z5461">
        <v>0</v>
      </c>
    </row>
    <row r="5462" spans="1:26" x14ac:dyDescent="0.25">
      <c r="A5462">
        <v>107152356</v>
      </c>
      <c r="B5462" t="s">
        <v>25</v>
      </c>
      <c r="C5462" t="s">
        <v>65</v>
      </c>
      <c r="D5462">
        <v>10000040</v>
      </c>
      <c r="E5462">
        <v>10000040</v>
      </c>
      <c r="F5462">
        <v>999.99900000000002</v>
      </c>
      <c r="G5462">
        <v>10000440</v>
      </c>
      <c r="H5462">
        <v>0</v>
      </c>
      <c r="I5462">
        <v>2022</v>
      </c>
      <c r="J5462" t="s">
        <v>172</v>
      </c>
      <c r="K5462" t="s">
        <v>48</v>
      </c>
      <c r="L5462" s="127">
        <v>0.61041666666666672</v>
      </c>
      <c r="M5462" t="s">
        <v>28</v>
      </c>
      <c r="N5462" t="s">
        <v>49</v>
      </c>
      <c r="O5462" t="s">
        <v>30</v>
      </c>
      <c r="P5462" t="s">
        <v>31</v>
      </c>
      <c r="Q5462" t="s">
        <v>41</v>
      </c>
      <c r="R5462" t="s">
        <v>95</v>
      </c>
      <c r="S5462" t="s">
        <v>42</v>
      </c>
      <c r="T5462" t="s">
        <v>35</v>
      </c>
      <c r="U5462" s="1" t="s">
        <v>36</v>
      </c>
      <c r="V5462">
        <v>2</v>
      </c>
      <c r="W5462">
        <v>0</v>
      </c>
      <c r="X5462">
        <v>0</v>
      </c>
      <c r="Y5462">
        <v>0</v>
      </c>
      <c r="Z5462">
        <v>0</v>
      </c>
    </row>
    <row r="5463" spans="1:26" x14ac:dyDescent="0.25">
      <c r="A5463">
        <v>107152451</v>
      </c>
      <c r="B5463" t="s">
        <v>86</v>
      </c>
      <c r="C5463" t="s">
        <v>65</v>
      </c>
      <c r="D5463">
        <v>10000026</v>
      </c>
      <c r="E5463">
        <v>10000026</v>
      </c>
      <c r="F5463">
        <v>20.856999999999999</v>
      </c>
      <c r="G5463">
        <v>200330</v>
      </c>
      <c r="H5463">
        <v>0.1</v>
      </c>
      <c r="I5463">
        <v>2022</v>
      </c>
      <c r="J5463" t="s">
        <v>172</v>
      </c>
      <c r="K5463" t="s">
        <v>48</v>
      </c>
      <c r="L5463" s="127">
        <v>0.75486111111111109</v>
      </c>
      <c r="M5463" t="s">
        <v>28</v>
      </c>
      <c r="N5463" t="s">
        <v>29</v>
      </c>
      <c r="O5463" t="s">
        <v>30</v>
      </c>
      <c r="P5463" t="s">
        <v>68</v>
      </c>
      <c r="Q5463" t="s">
        <v>41</v>
      </c>
      <c r="R5463" t="s">
        <v>33</v>
      </c>
      <c r="S5463" t="s">
        <v>42</v>
      </c>
      <c r="T5463" t="s">
        <v>57</v>
      </c>
      <c r="U5463" s="1" t="s">
        <v>36</v>
      </c>
      <c r="V5463">
        <v>2</v>
      </c>
      <c r="W5463">
        <v>0</v>
      </c>
      <c r="X5463">
        <v>0</v>
      </c>
      <c r="Y5463">
        <v>0</v>
      </c>
      <c r="Z5463">
        <v>0</v>
      </c>
    </row>
    <row r="5464" spans="1:26" x14ac:dyDescent="0.25">
      <c r="A5464">
        <v>107152470</v>
      </c>
      <c r="B5464" t="s">
        <v>25</v>
      </c>
      <c r="C5464" t="s">
        <v>65</v>
      </c>
      <c r="D5464">
        <v>10000040</v>
      </c>
      <c r="E5464">
        <v>10000040</v>
      </c>
      <c r="F5464">
        <v>27.66</v>
      </c>
      <c r="G5464" t="s">
        <v>255</v>
      </c>
      <c r="H5464">
        <v>0.88</v>
      </c>
      <c r="I5464">
        <v>2022</v>
      </c>
      <c r="J5464" t="s">
        <v>172</v>
      </c>
      <c r="K5464" t="s">
        <v>60</v>
      </c>
      <c r="L5464" s="127">
        <v>0.25138888888888888</v>
      </c>
      <c r="M5464" t="s">
        <v>28</v>
      </c>
      <c r="N5464" t="s">
        <v>29</v>
      </c>
      <c r="O5464" t="s">
        <v>30</v>
      </c>
      <c r="P5464" t="s">
        <v>54</v>
      </c>
      <c r="Q5464" t="s">
        <v>41</v>
      </c>
      <c r="R5464" t="s">
        <v>95</v>
      </c>
      <c r="S5464" t="s">
        <v>42</v>
      </c>
      <c r="T5464" t="s">
        <v>35</v>
      </c>
      <c r="U5464" s="1" t="s">
        <v>36</v>
      </c>
      <c r="V5464">
        <v>1</v>
      </c>
      <c r="W5464">
        <v>0</v>
      </c>
      <c r="X5464">
        <v>0</v>
      </c>
      <c r="Y5464">
        <v>0</v>
      </c>
      <c r="Z5464">
        <v>0</v>
      </c>
    </row>
    <row r="5465" spans="1:26" x14ac:dyDescent="0.25">
      <c r="A5465">
        <v>107152478</v>
      </c>
      <c r="B5465" t="s">
        <v>117</v>
      </c>
      <c r="C5465" t="s">
        <v>65</v>
      </c>
      <c r="D5465">
        <v>10000077</v>
      </c>
      <c r="E5465">
        <v>10000077</v>
      </c>
      <c r="F5465">
        <v>19.347000000000001</v>
      </c>
      <c r="G5465">
        <v>40002321</v>
      </c>
      <c r="H5465">
        <v>0.3</v>
      </c>
      <c r="I5465">
        <v>2022</v>
      </c>
      <c r="J5465" t="s">
        <v>172</v>
      </c>
      <c r="K5465" t="s">
        <v>55</v>
      </c>
      <c r="L5465" s="127">
        <v>0.3263888888888889</v>
      </c>
      <c r="M5465" t="s">
        <v>28</v>
      </c>
      <c r="N5465" t="s">
        <v>49</v>
      </c>
      <c r="O5465" t="s">
        <v>30</v>
      </c>
      <c r="P5465" t="s">
        <v>31</v>
      </c>
      <c r="Q5465" t="s">
        <v>41</v>
      </c>
      <c r="R5465" t="s">
        <v>33</v>
      </c>
      <c r="S5465" t="s">
        <v>42</v>
      </c>
      <c r="T5465" t="s">
        <v>35</v>
      </c>
      <c r="U5465" s="1" t="s">
        <v>36</v>
      </c>
      <c r="V5465">
        <v>3</v>
      </c>
      <c r="W5465">
        <v>0</v>
      </c>
      <c r="X5465">
        <v>0</v>
      </c>
      <c r="Y5465">
        <v>0</v>
      </c>
      <c r="Z5465">
        <v>0</v>
      </c>
    </row>
    <row r="5466" spans="1:26" x14ac:dyDescent="0.25">
      <c r="A5466">
        <v>107152520</v>
      </c>
      <c r="B5466" t="s">
        <v>106</v>
      </c>
      <c r="C5466" t="s">
        <v>65</v>
      </c>
      <c r="D5466">
        <v>10000095</v>
      </c>
      <c r="E5466">
        <v>10000095</v>
      </c>
      <c r="F5466">
        <v>22.914999999999999</v>
      </c>
      <c r="G5466">
        <v>40001815</v>
      </c>
      <c r="H5466">
        <v>0.4</v>
      </c>
      <c r="I5466">
        <v>2022</v>
      </c>
      <c r="J5466" t="s">
        <v>172</v>
      </c>
      <c r="K5466" t="s">
        <v>48</v>
      </c>
      <c r="L5466" s="127">
        <v>2.2222222222222223E-2</v>
      </c>
      <c r="M5466" t="s">
        <v>51</v>
      </c>
      <c r="N5466" t="s">
        <v>49</v>
      </c>
      <c r="O5466" t="s">
        <v>30</v>
      </c>
      <c r="P5466" t="s">
        <v>54</v>
      </c>
      <c r="Q5466" t="s">
        <v>41</v>
      </c>
      <c r="R5466" t="s">
        <v>33</v>
      </c>
      <c r="S5466" t="s">
        <v>42</v>
      </c>
      <c r="T5466" t="s">
        <v>57</v>
      </c>
      <c r="U5466" s="1" t="s">
        <v>36</v>
      </c>
      <c r="V5466">
        <v>2</v>
      </c>
      <c r="W5466">
        <v>0</v>
      </c>
      <c r="X5466">
        <v>0</v>
      </c>
      <c r="Y5466">
        <v>0</v>
      </c>
      <c r="Z5466">
        <v>0</v>
      </c>
    </row>
    <row r="5467" spans="1:26" x14ac:dyDescent="0.25">
      <c r="A5467">
        <v>107152534</v>
      </c>
      <c r="B5467" t="s">
        <v>25</v>
      </c>
      <c r="C5467" t="s">
        <v>65</v>
      </c>
      <c r="D5467">
        <v>10000040</v>
      </c>
      <c r="E5467">
        <v>10000040</v>
      </c>
      <c r="F5467">
        <v>26.228000000000002</v>
      </c>
      <c r="G5467">
        <v>40002700</v>
      </c>
      <c r="H5467">
        <v>1.1000000000000001</v>
      </c>
      <c r="I5467">
        <v>2022</v>
      </c>
      <c r="J5467" t="s">
        <v>172</v>
      </c>
      <c r="K5467" t="s">
        <v>55</v>
      </c>
      <c r="L5467" s="127">
        <v>0.61597222222222225</v>
      </c>
      <c r="M5467" t="s">
        <v>28</v>
      </c>
      <c r="N5467" t="s">
        <v>49</v>
      </c>
      <c r="O5467" t="s">
        <v>30</v>
      </c>
      <c r="P5467" t="s">
        <v>31</v>
      </c>
      <c r="Q5467" t="s">
        <v>41</v>
      </c>
      <c r="R5467" t="s">
        <v>33</v>
      </c>
      <c r="S5467" t="s">
        <v>42</v>
      </c>
      <c r="T5467" t="s">
        <v>35</v>
      </c>
      <c r="U5467" s="1" t="s">
        <v>36</v>
      </c>
      <c r="V5467">
        <v>2</v>
      </c>
      <c r="W5467">
        <v>0</v>
      </c>
      <c r="X5467">
        <v>0</v>
      </c>
      <c r="Y5467">
        <v>0</v>
      </c>
      <c r="Z5467">
        <v>0</v>
      </c>
    </row>
    <row r="5468" spans="1:26" x14ac:dyDescent="0.25">
      <c r="A5468">
        <v>107152646</v>
      </c>
      <c r="B5468" t="s">
        <v>114</v>
      </c>
      <c r="C5468" t="s">
        <v>65</v>
      </c>
      <c r="D5468">
        <v>10000040</v>
      </c>
      <c r="E5468">
        <v>10000040</v>
      </c>
      <c r="F5468">
        <v>1.7450000000000001</v>
      </c>
      <c r="G5468">
        <v>30000042</v>
      </c>
      <c r="H5468">
        <v>0.2</v>
      </c>
      <c r="I5468">
        <v>2022</v>
      </c>
      <c r="J5468" t="s">
        <v>172</v>
      </c>
      <c r="K5468" t="s">
        <v>58</v>
      </c>
      <c r="L5468" s="127">
        <v>0.70763888888888893</v>
      </c>
      <c r="M5468" t="s">
        <v>28</v>
      </c>
      <c r="N5468" t="s">
        <v>49</v>
      </c>
      <c r="O5468" t="s">
        <v>30</v>
      </c>
      <c r="P5468" t="s">
        <v>31</v>
      </c>
      <c r="Q5468" t="s">
        <v>41</v>
      </c>
      <c r="R5468" t="s">
        <v>95</v>
      </c>
      <c r="S5468" t="s">
        <v>42</v>
      </c>
      <c r="T5468" t="s">
        <v>52</v>
      </c>
      <c r="U5468" s="1" t="s">
        <v>36</v>
      </c>
      <c r="V5468">
        <v>1</v>
      </c>
      <c r="W5468">
        <v>0</v>
      </c>
      <c r="X5468">
        <v>0</v>
      </c>
      <c r="Y5468">
        <v>0</v>
      </c>
      <c r="Z5468">
        <v>0</v>
      </c>
    </row>
    <row r="5469" spans="1:26" x14ac:dyDescent="0.25">
      <c r="A5469">
        <v>107152656</v>
      </c>
      <c r="B5469" t="s">
        <v>112</v>
      </c>
      <c r="C5469" t="s">
        <v>65</v>
      </c>
      <c r="D5469">
        <v>10000095</v>
      </c>
      <c r="E5469">
        <v>10000095</v>
      </c>
      <c r="F5469">
        <v>7.8470000000000004</v>
      </c>
      <c r="G5469">
        <v>40001709</v>
      </c>
      <c r="H5469">
        <v>0</v>
      </c>
      <c r="I5469">
        <v>2022</v>
      </c>
      <c r="J5469" t="s">
        <v>172</v>
      </c>
      <c r="K5469" t="s">
        <v>27</v>
      </c>
      <c r="L5469" s="127">
        <v>0.49027777777777781</v>
      </c>
      <c r="M5469" t="s">
        <v>28</v>
      </c>
      <c r="N5469" t="s">
        <v>49</v>
      </c>
      <c r="O5469" t="s">
        <v>30</v>
      </c>
      <c r="P5469" t="s">
        <v>31</v>
      </c>
      <c r="Q5469" t="s">
        <v>41</v>
      </c>
      <c r="R5469" t="s">
        <v>61</v>
      </c>
      <c r="S5469" t="s">
        <v>42</v>
      </c>
      <c r="T5469" t="s">
        <v>35</v>
      </c>
      <c r="U5469" s="1" t="s">
        <v>36</v>
      </c>
      <c r="V5469">
        <v>2</v>
      </c>
      <c r="W5469">
        <v>0</v>
      </c>
      <c r="X5469">
        <v>0</v>
      </c>
      <c r="Y5469">
        <v>0</v>
      </c>
      <c r="Z5469">
        <v>0</v>
      </c>
    </row>
    <row r="5470" spans="1:26" x14ac:dyDescent="0.25">
      <c r="A5470">
        <v>107152667</v>
      </c>
      <c r="B5470" t="s">
        <v>25</v>
      </c>
      <c r="C5470" t="s">
        <v>65</v>
      </c>
      <c r="D5470">
        <v>10000040</v>
      </c>
      <c r="E5470">
        <v>10000040</v>
      </c>
      <c r="F5470">
        <v>19.911999999999999</v>
      </c>
      <c r="G5470">
        <v>40005220</v>
      </c>
      <c r="H5470">
        <v>1</v>
      </c>
      <c r="I5470">
        <v>2022</v>
      </c>
      <c r="J5470" t="s">
        <v>172</v>
      </c>
      <c r="K5470" t="s">
        <v>27</v>
      </c>
      <c r="L5470" s="127">
        <v>0.8833333333333333</v>
      </c>
      <c r="M5470" t="s">
        <v>28</v>
      </c>
      <c r="N5470" t="s">
        <v>49</v>
      </c>
      <c r="O5470" t="s">
        <v>30</v>
      </c>
      <c r="P5470" t="s">
        <v>31</v>
      </c>
      <c r="Q5470" t="s">
        <v>41</v>
      </c>
      <c r="R5470" t="s">
        <v>33</v>
      </c>
      <c r="S5470" t="s">
        <v>42</v>
      </c>
      <c r="T5470" t="s">
        <v>57</v>
      </c>
      <c r="U5470" s="1" t="s">
        <v>36</v>
      </c>
      <c r="V5470">
        <v>1</v>
      </c>
      <c r="W5470">
        <v>0</v>
      </c>
      <c r="X5470">
        <v>0</v>
      </c>
      <c r="Y5470">
        <v>0</v>
      </c>
      <c r="Z5470">
        <v>0</v>
      </c>
    </row>
    <row r="5471" spans="1:26" x14ac:dyDescent="0.25">
      <c r="A5471">
        <v>107152688</v>
      </c>
      <c r="B5471" t="s">
        <v>106</v>
      </c>
      <c r="C5471" t="s">
        <v>65</v>
      </c>
      <c r="D5471">
        <v>10000095</v>
      </c>
      <c r="E5471">
        <v>10000095</v>
      </c>
      <c r="F5471">
        <v>21.082000000000001</v>
      </c>
      <c r="G5471">
        <v>200610</v>
      </c>
      <c r="H5471">
        <v>1</v>
      </c>
      <c r="I5471">
        <v>2022</v>
      </c>
      <c r="J5471" t="s">
        <v>172</v>
      </c>
      <c r="K5471" t="s">
        <v>55</v>
      </c>
      <c r="L5471" s="127">
        <v>0.7270833333333333</v>
      </c>
      <c r="M5471" t="s">
        <v>28</v>
      </c>
      <c r="N5471" t="s">
        <v>49</v>
      </c>
      <c r="O5471" t="s">
        <v>30</v>
      </c>
      <c r="P5471" t="s">
        <v>31</v>
      </c>
      <c r="Q5471" t="s">
        <v>41</v>
      </c>
      <c r="R5471" t="s">
        <v>33</v>
      </c>
      <c r="S5471" t="s">
        <v>42</v>
      </c>
      <c r="T5471" t="s">
        <v>57</v>
      </c>
      <c r="U5471" s="1" t="s">
        <v>36</v>
      </c>
      <c r="V5471">
        <v>4</v>
      </c>
      <c r="W5471">
        <v>0</v>
      </c>
      <c r="X5471">
        <v>0</v>
      </c>
      <c r="Y5471">
        <v>0</v>
      </c>
      <c r="Z5471">
        <v>0</v>
      </c>
    </row>
    <row r="5472" spans="1:26" x14ac:dyDescent="0.25">
      <c r="A5472">
        <v>107152702</v>
      </c>
      <c r="B5472" t="s">
        <v>86</v>
      </c>
      <c r="C5472" t="s">
        <v>65</v>
      </c>
      <c r="D5472">
        <v>10000026</v>
      </c>
      <c r="E5472">
        <v>10000026</v>
      </c>
      <c r="F5472">
        <v>21.757000000000001</v>
      </c>
      <c r="G5472">
        <v>200345</v>
      </c>
      <c r="H5472">
        <v>0.5</v>
      </c>
      <c r="I5472">
        <v>2022</v>
      </c>
      <c r="J5472" t="s">
        <v>172</v>
      </c>
      <c r="K5472" t="s">
        <v>58</v>
      </c>
      <c r="L5472" s="127">
        <v>0.55277777777777781</v>
      </c>
      <c r="M5472" t="s">
        <v>28</v>
      </c>
      <c r="N5472" t="s">
        <v>29</v>
      </c>
      <c r="O5472" t="s">
        <v>30</v>
      </c>
      <c r="P5472" t="s">
        <v>31</v>
      </c>
      <c r="Q5472" t="s">
        <v>41</v>
      </c>
      <c r="R5472" t="s">
        <v>33</v>
      </c>
      <c r="S5472" t="s">
        <v>42</v>
      </c>
      <c r="T5472" t="s">
        <v>35</v>
      </c>
      <c r="U5472" s="1" t="s">
        <v>43</v>
      </c>
      <c r="V5472">
        <v>5</v>
      </c>
      <c r="W5472">
        <v>0</v>
      </c>
      <c r="X5472">
        <v>0</v>
      </c>
      <c r="Y5472">
        <v>0</v>
      </c>
      <c r="Z5472">
        <v>2</v>
      </c>
    </row>
    <row r="5473" spans="1:26" x14ac:dyDescent="0.25">
      <c r="A5473">
        <v>107152738</v>
      </c>
      <c r="B5473" t="s">
        <v>104</v>
      </c>
      <c r="C5473" t="s">
        <v>65</v>
      </c>
      <c r="D5473">
        <v>10000026</v>
      </c>
      <c r="E5473">
        <v>10000026</v>
      </c>
      <c r="F5473">
        <v>0</v>
      </c>
      <c r="G5473">
        <v>200400</v>
      </c>
      <c r="H5473">
        <v>0.5</v>
      </c>
      <c r="I5473">
        <v>2022</v>
      </c>
      <c r="J5473" t="s">
        <v>172</v>
      </c>
      <c r="K5473" t="s">
        <v>55</v>
      </c>
      <c r="L5473" s="127">
        <v>0.80694444444444446</v>
      </c>
      <c r="M5473" t="s">
        <v>28</v>
      </c>
      <c r="N5473" t="s">
        <v>49</v>
      </c>
      <c r="O5473" t="s">
        <v>30</v>
      </c>
      <c r="P5473" t="s">
        <v>31</v>
      </c>
      <c r="Q5473" t="s">
        <v>41</v>
      </c>
      <c r="R5473" t="s">
        <v>33</v>
      </c>
      <c r="S5473" t="s">
        <v>42</v>
      </c>
      <c r="T5473" t="s">
        <v>57</v>
      </c>
      <c r="U5473" s="1" t="s">
        <v>36</v>
      </c>
      <c r="V5473">
        <v>3</v>
      </c>
      <c r="W5473">
        <v>0</v>
      </c>
      <c r="X5473">
        <v>0</v>
      </c>
      <c r="Y5473">
        <v>0</v>
      </c>
      <c r="Z5473">
        <v>0</v>
      </c>
    </row>
    <row r="5474" spans="1:26" x14ac:dyDescent="0.25">
      <c r="A5474">
        <v>107152774</v>
      </c>
      <c r="B5474" t="s">
        <v>106</v>
      </c>
      <c r="C5474" t="s">
        <v>65</v>
      </c>
      <c r="D5474">
        <v>10000095</v>
      </c>
      <c r="E5474">
        <v>10000095</v>
      </c>
      <c r="F5474">
        <v>24.515000000000001</v>
      </c>
      <c r="G5474">
        <v>40001815</v>
      </c>
      <c r="H5474">
        <v>2</v>
      </c>
      <c r="I5474">
        <v>2022</v>
      </c>
      <c r="J5474" t="s">
        <v>172</v>
      </c>
      <c r="K5474" t="s">
        <v>53</v>
      </c>
      <c r="L5474" s="127">
        <v>0.23263888888888887</v>
      </c>
      <c r="M5474" t="s">
        <v>28</v>
      </c>
      <c r="N5474" t="s">
        <v>49</v>
      </c>
      <c r="O5474" t="s">
        <v>30</v>
      </c>
      <c r="P5474" t="s">
        <v>54</v>
      </c>
      <c r="Q5474" t="s">
        <v>41</v>
      </c>
      <c r="R5474" t="s">
        <v>33</v>
      </c>
      <c r="S5474" t="s">
        <v>42</v>
      </c>
      <c r="T5474" t="s">
        <v>57</v>
      </c>
      <c r="U5474" s="1" t="s">
        <v>43</v>
      </c>
      <c r="V5474">
        <v>2</v>
      </c>
      <c r="W5474">
        <v>0</v>
      </c>
      <c r="X5474">
        <v>0</v>
      </c>
      <c r="Y5474">
        <v>0</v>
      </c>
      <c r="Z5474">
        <v>1</v>
      </c>
    </row>
    <row r="5475" spans="1:26" x14ac:dyDescent="0.25">
      <c r="A5475">
        <v>107152896</v>
      </c>
      <c r="B5475" t="s">
        <v>86</v>
      </c>
      <c r="C5475" t="s">
        <v>65</v>
      </c>
      <c r="D5475">
        <v>10000026</v>
      </c>
      <c r="E5475">
        <v>10000026</v>
      </c>
      <c r="F5475">
        <v>999.99900000000002</v>
      </c>
      <c r="G5475">
        <v>10000026</v>
      </c>
      <c r="H5475">
        <v>0.1</v>
      </c>
      <c r="I5475">
        <v>2022</v>
      </c>
      <c r="J5475" t="s">
        <v>172</v>
      </c>
      <c r="K5475" t="s">
        <v>55</v>
      </c>
      <c r="L5475" s="127">
        <v>0.68263888888888891</v>
      </c>
      <c r="M5475" t="s">
        <v>28</v>
      </c>
      <c r="N5475" t="s">
        <v>49</v>
      </c>
      <c r="O5475" t="s">
        <v>30</v>
      </c>
      <c r="P5475" t="s">
        <v>31</v>
      </c>
      <c r="Q5475" t="s">
        <v>41</v>
      </c>
      <c r="R5475" t="s">
        <v>66</v>
      </c>
      <c r="S5475" t="s">
        <v>42</v>
      </c>
      <c r="T5475" t="s">
        <v>35</v>
      </c>
      <c r="U5475" s="1" t="s">
        <v>36</v>
      </c>
      <c r="V5475">
        <v>3</v>
      </c>
      <c r="W5475">
        <v>0</v>
      </c>
      <c r="X5475">
        <v>0</v>
      </c>
      <c r="Y5475">
        <v>0</v>
      </c>
      <c r="Z5475">
        <v>0</v>
      </c>
    </row>
    <row r="5476" spans="1:26" x14ac:dyDescent="0.25">
      <c r="A5476">
        <v>107152999</v>
      </c>
      <c r="B5476" t="s">
        <v>112</v>
      </c>
      <c r="C5476" t="s">
        <v>65</v>
      </c>
      <c r="D5476">
        <v>10000095</v>
      </c>
      <c r="E5476">
        <v>10000095</v>
      </c>
      <c r="F5476">
        <v>7.8689999999999998</v>
      </c>
      <c r="G5476" t="s">
        <v>255</v>
      </c>
      <c r="H5476">
        <v>1</v>
      </c>
      <c r="I5476">
        <v>2022</v>
      </c>
      <c r="J5476" t="s">
        <v>172</v>
      </c>
      <c r="K5476" t="s">
        <v>60</v>
      </c>
      <c r="L5476" s="127">
        <v>0.61805555555555558</v>
      </c>
      <c r="M5476" t="s">
        <v>28</v>
      </c>
      <c r="N5476" t="s">
        <v>49</v>
      </c>
      <c r="O5476" t="s">
        <v>30</v>
      </c>
      <c r="P5476" t="s">
        <v>54</v>
      </c>
      <c r="Q5476" t="s">
        <v>41</v>
      </c>
      <c r="R5476" t="s">
        <v>33</v>
      </c>
      <c r="S5476" t="s">
        <v>42</v>
      </c>
      <c r="T5476" t="s">
        <v>35</v>
      </c>
      <c r="U5476" s="1" t="s">
        <v>36</v>
      </c>
      <c r="V5476">
        <v>2</v>
      </c>
      <c r="W5476">
        <v>0</v>
      </c>
      <c r="X5476">
        <v>0</v>
      </c>
      <c r="Y5476">
        <v>0</v>
      </c>
      <c r="Z5476">
        <v>0</v>
      </c>
    </row>
    <row r="5477" spans="1:26" x14ac:dyDescent="0.25">
      <c r="A5477">
        <v>107153125</v>
      </c>
      <c r="B5477" t="s">
        <v>97</v>
      </c>
      <c r="C5477" t="s">
        <v>45</v>
      </c>
      <c r="D5477">
        <v>50033806</v>
      </c>
      <c r="E5477">
        <v>50033806</v>
      </c>
      <c r="F5477">
        <v>999.99900000000002</v>
      </c>
      <c r="G5477">
        <v>50023629</v>
      </c>
      <c r="H5477">
        <v>0</v>
      </c>
      <c r="I5477">
        <v>2022</v>
      </c>
      <c r="J5477" t="s">
        <v>172</v>
      </c>
      <c r="K5477" t="s">
        <v>55</v>
      </c>
      <c r="L5477" s="127">
        <v>0.78125</v>
      </c>
      <c r="M5477" t="s">
        <v>28</v>
      </c>
      <c r="N5477" t="s">
        <v>49</v>
      </c>
      <c r="O5477" t="s">
        <v>30</v>
      </c>
      <c r="P5477" t="s">
        <v>31</v>
      </c>
      <c r="Q5477" t="s">
        <v>41</v>
      </c>
      <c r="R5477" t="s">
        <v>50</v>
      </c>
      <c r="S5477" t="s">
        <v>42</v>
      </c>
      <c r="T5477" t="s">
        <v>47</v>
      </c>
      <c r="U5477" s="1" t="s">
        <v>36</v>
      </c>
      <c r="V5477">
        <v>2</v>
      </c>
      <c r="W5477">
        <v>0</v>
      </c>
      <c r="X5477">
        <v>0</v>
      </c>
      <c r="Y5477">
        <v>0</v>
      </c>
      <c r="Z5477">
        <v>0</v>
      </c>
    </row>
    <row r="5478" spans="1:26" x14ac:dyDescent="0.25">
      <c r="A5478">
        <v>107153286</v>
      </c>
      <c r="B5478" t="s">
        <v>25</v>
      </c>
      <c r="C5478" t="s">
        <v>38</v>
      </c>
      <c r="D5478">
        <v>20000070</v>
      </c>
      <c r="E5478">
        <v>29000070</v>
      </c>
      <c r="F5478">
        <v>0.2</v>
      </c>
      <c r="G5478">
        <v>10000040</v>
      </c>
      <c r="H5478">
        <v>0.2</v>
      </c>
      <c r="I5478">
        <v>2022</v>
      </c>
      <c r="J5478" t="s">
        <v>172</v>
      </c>
      <c r="K5478" t="s">
        <v>48</v>
      </c>
      <c r="L5478" s="127">
        <v>0.31111111111111112</v>
      </c>
      <c r="M5478" t="s">
        <v>28</v>
      </c>
      <c r="N5478" t="s">
        <v>29</v>
      </c>
      <c r="O5478" t="s">
        <v>30</v>
      </c>
      <c r="P5478" t="s">
        <v>31</v>
      </c>
      <c r="Q5478" t="s">
        <v>41</v>
      </c>
      <c r="R5478" t="s">
        <v>33</v>
      </c>
      <c r="S5478" t="s">
        <v>42</v>
      </c>
      <c r="T5478" t="s">
        <v>35</v>
      </c>
      <c r="U5478" s="1" t="s">
        <v>36</v>
      </c>
      <c r="V5478">
        <v>2</v>
      </c>
      <c r="W5478">
        <v>0</v>
      </c>
      <c r="X5478">
        <v>0</v>
      </c>
      <c r="Y5478">
        <v>0</v>
      </c>
      <c r="Z5478">
        <v>0</v>
      </c>
    </row>
    <row r="5479" spans="1:26" x14ac:dyDescent="0.25">
      <c r="A5479">
        <v>107153347</v>
      </c>
      <c r="B5479" t="s">
        <v>86</v>
      </c>
      <c r="C5479" t="s">
        <v>65</v>
      </c>
      <c r="D5479">
        <v>10000026</v>
      </c>
      <c r="E5479">
        <v>10000026</v>
      </c>
      <c r="F5479">
        <v>24.855</v>
      </c>
      <c r="G5479">
        <v>200370</v>
      </c>
      <c r="H5479">
        <v>0.1</v>
      </c>
      <c r="I5479">
        <v>2022</v>
      </c>
      <c r="J5479" t="s">
        <v>170</v>
      </c>
      <c r="K5479" t="s">
        <v>53</v>
      </c>
      <c r="L5479" s="127">
        <v>0.72083333333333333</v>
      </c>
      <c r="M5479" t="s">
        <v>28</v>
      </c>
      <c r="N5479" t="s">
        <v>49</v>
      </c>
      <c r="O5479" t="s">
        <v>30</v>
      </c>
      <c r="P5479" t="s">
        <v>54</v>
      </c>
      <c r="Q5479" t="s">
        <v>41</v>
      </c>
      <c r="R5479" t="s">
        <v>56</v>
      </c>
      <c r="S5479" t="s">
        <v>42</v>
      </c>
      <c r="T5479" t="s">
        <v>35</v>
      </c>
      <c r="U5479" s="1" t="s">
        <v>36</v>
      </c>
      <c r="V5479">
        <v>1</v>
      </c>
      <c r="W5479">
        <v>0</v>
      </c>
      <c r="X5479">
        <v>0</v>
      </c>
      <c r="Y5479">
        <v>0</v>
      </c>
      <c r="Z5479">
        <v>0</v>
      </c>
    </row>
    <row r="5480" spans="1:26" x14ac:dyDescent="0.25">
      <c r="A5480">
        <v>107153352</v>
      </c>
      <c r="B5480" t="s">
        <v>117</v>
      </c>
      <c r="C5480" t="s">
        <v>45</v>
      </c>
      <c r="D5480">
        <v>50003816</v>
      </c>
      <c r="E5480">
        <v>50003816</v>
      </c>
      <c r="F5480">
        <v>999.99900000000002</v>
      </c>
      <c r="H5480">
        <v>0</v>
      </c>
      <c r="I5480">
        <v>2022</v>
      </c>
      <c r="J5480" t="s">
        <v>170</v>
      </c>
      <c r="K5480" t="s">
        <v>27</v>
      </c>
      <c r="L5480" s="127">
        <v>0.48749999999999999</v>
      </c>
      <c r="M5480" t="s">
        <v>28</v>
      </c>
      <c r="N5480" t="s">
        <v>29</v>
      </c>
      <c r="O5480" t="s">
        <v>30</v>
      </c>
      <c r="P5480" t="s">
        <v>31</v>
      </c>
      <c r="Q5480" t="s">
        <v>62</v>
      </c>
      <c r="R5480" t="s">
        <v>75</v>
      </c>
      <c r="S5480" t="s">
        <v>34</v>
      </c>
      <c r="T5480" t="s">
        <v>35</v>
      </c>
      <c r="U5480" s="1" t="s">
        <v>43</v>
      </c>
      <c r="V5480">
        <v>2</v>
      </c>
      <c r="W5480">
        <v>0</v>
      </c>
      <c r="X5480">
        <v>0</v>
      </c>
      <c r="Y5480">
        <v>0</v>
      </c>
      <c r="Z5480">
        <v>1</v>
      </c>
    </row>
    <row r="5481" spans="1:26" x14ac:dyDescent="0.25">
      <c r="A5481">
        <v>107153395</v>
      </c>
      <c r="B5481" t="s">
        <v>117</v>
      </c>
      <c r="C5481" t="s">
        <v>45</v>
      </c>
      <c r="D5481">
        <v>50003816</v>
      </c>
      <c r="E5481">
        <v>50003816</v>
      </c>
      <c r="F5481">
        <v>999.99900000000002</v>
      </c>
      <c r="H5481">
        <v>0</v>
      </c>
      <c r="I5481">
        <v>2022</v>
      </c>
      <c r="J5481" t="s">
        <v>170</v>
      </c>
      <c r="K5481" t="s">
        <v>48</v>
      </c>
      <c r="L5481" s="127">
        <v>0.44166666666666665</v>
      </c>
      <c r="M5481" t="s">
        <v>28</v>
      </c>
      <c r="N5481" t="s">
        <v>29</v>
      </c>
      <c r="O5481" t="s">
        <v>30</v>
      </c>
      <c r="P5481" t="s">
        <v>54</v>
      </c>
      <c r="Q5481" t="s">
        <v>41</v>
      </c>
      <c r="R5481" t="s">
        <v>33</v>
      </c>
      <c r="S5481" t="s">
        <v>42</v>
      </c>
      <c r="T5481" t="s">
        <v>35</v>
      </c>
      <c r="U5481" s="1" t="s">
        <v>36</v>
      </c>
      <c r="V5481">
        <v>2</v>
      </c>
      <c r="W5481">
        <v>0</v>
      </c>
      <c r="X5481">
        <v>0</v>
      </c>
      <c r="Y5481">
        <v>0</v>
      </c>
      <c r="Z5481">
        <v>0</v>
      </c>
    </row>
    <row r="5482" spans="1:26" x14ac:dyDescent="0.25">
      <c r="A5482">
        <v>107153407</v>
      </c>
      <c r="B5482" t="s">
        <v>25</v>
      </c>
      <c r="C5482" t="s">
        <v>67</v>
      </c>
      <c r="D5482">
        <v>30000098</v>
      </c>
      <c r="E5482">
        <v>30000098</v>
      </c>
      <c r="F5482">
        <v>999.99900000000002</v>
      </c>
      <c r="G5482">
        <v>50011079</v>
      </c>
      <c r="H5482">
        <v>2E-3</v>
      </c>
      <c r="I5482">
        <v>2022</v>
      </c>
      <c r="J5482" t="s">
        <v>170</v>
      </c>
      <c r="K5482" t="s">
        <v>27</v>
      </c>
      <c r="L5482" s="127">
        <v>0.75624999999999998</v>
      </c>
      <c r="M5482" t="s">
        <v>28</v>
      </c>
      <c r="N5482" t="s">
        <v>29</v>
      </c>
      <c r="P5482" t="s">
        <v>31</v>
      </c>
      <c r="Q5482" t="s">
        <v>41</v>
      </c>
      <c r="R5482" t="s">
        <v>50</v>
      </c>
      <c r="S5482" t="s">
        <v>42</v>
      </c>
      <c r="T5482" t="s">
        <v>35</v>
      </c>
      <c r="U5482" s="1" t="s">
        <v>36</v>
      </c>
      <c r="V5482">
        <v>2</v>
      </c>
      <c r="W5482">
        <v>0</v>
      </c>
      <c r="X5482">
        <v>0</v>
      </c>
      <c r="Y5482">
        <v>0</v>
      </c>
      <c r="Z5482">
        <v>0</v>
      </c>
    </row>
    <row r="5483" spans="1:26" x14ac:dyDescent="0.25">
      <c r="A5483">
        <v>107153814</v>
      </c>
      <c r="B5483" t="s">
        <v>117</v>
      </c>
      <c r="C5483" t="s">
        <v>65</v>
      </c>
      <c r="D5483">
        <v>10000077</v>
      </c>
      <c r="E5483">
        <v>10000077</v>
      </c>
      <c r="F5483">
        <v>19.446999999999999</v>
      </c>
      <c r="G5483">
        <v>40002321</v>
      </c>
      <c r="H5483">
        <v>0.2</v>
      </c>
      <c r="I5483">
        <v>2022</v>
      </c>
      <c r="J5483" t="s">
        <v>172</v>
      </c>
      <c r="K5483" t="s">
        <v>55</v>
      </c>
      <c r="L5483" s="127">
        <v>0.88611111111111107</v>
      </c>
      <c r="M5483" t="s">
        <v>28</v>
      </c>
      <c r="N5483" t="s">
        <v>49</v>
      </c>
      <c r="O5483" t="s">
        <v>30</v>
      </c>
      <c r="P5483" t="s">
        <v>31</v>
      </c>
      <c r="Q5483" t="s">
        <v>41</v>
      </c>
      <c r="R5483" t="s">
        <v>33</v>
      </c>
      <c r="S5483" t="s">
        <v>42</v>
      </c>
      <c r="T5483" t="s">
        <v>57</v>
      </c>
      <c r="U5483" s="1" t="s">
        <v>43</v>
      </c>
      <c r="V5483">
        <v>3</v>
      </c>
      <c r="W5483">
        <v>0</v>
      </c>
      <c r="X5483">
        <v>0</v>
      </c>
      <c r="Y5483">
        <v>0</v>
      </c>
      <c r="Z5483">
        <v>3</v>
      </c>
    </row>
    <row r="5484" spans="1:26" x14ac:dyDescent="0.25">
      <c r="A5484">
        <v>107153824</v>
      </c>
      <c r="B5484" t="s">
        <v>117</v>
      </c>
      <c r="C5484" t="s">
        <v>65</v>
      </c>
      <c r="D5484">
        <v>10000077</v>
      </c>
      <c r="E5484">
        <v>10000077</v>
      </c>
      <c r="F5484">
        <v>999.99900000000002</v>
      </c>
      <c r="G5484">
        <v>10000077</v>
      </c>
      <c r="H5484">
        <v>0.1</v>
      </c>
      <c r="I5484">
        <v>2022</v>
      </c>
      <c r="J5484" t="s">
        <v>172</v>
      </c>
      <c r="K5484" t="s">
        <v>58</v>
      </c>
      <c r="L5484" s="127">
        <v>0.79027777777777775</v>
      </c>
      <c r="M5484" t="s">
        <v>28</v>
      </c>
      <c r="N5484" t="s">
        <v>29</v>
      </c>
      <c r="O5484" t="s">
        <v>30</v>
      </c>
      <c r="P5484" t="s">
        <v>31</v>
      </c>
      <c r="Q5484" t="s">
        <v>41</v>
      </c>
      <c r="R5484" t="s">
        <v>76</v>
      </c>
      <c r="S5484" t="s">
        <v>42</v>
      </c>
      <c r="T5484" t="s">
        <v>57</v>
      </c>
      <c r="U5484" s="1" t="s">
        <v>36</v>
      </c>
      <c r="V5484">
        <v>2</v>
      </c>
      <c r="W5484">
        <v>0</v>
      </c>
      <c r="X5484">
        <v>0</v>
      </c>
      <c r="Y5484">
        <v>0</v>
      </c>
      <c r="Z5484">
        <v>0</v>
      </c>
    </row>
    <row r="5485" spans="1:26" x14ac:dyDescent="0.25">
      <c r="A5485">
        <v>107153838</v>
      </c>
      <c r="B5485" t="s">
        <v>106</v>
      </c>
      <c r="C5485" t="s">
        <v>65</v>
      </c>
      <c r="D5485">
        <v>10000095</v>
      </c>
      <c r="E5485">
        <v>10000095</v>
      </c>
      <c r="F5485">
        <v>18.135999999999999</v>
      </c>
      <c r="G5485">
        <v>200560</v>
      </c>
      <c r="H5485">
        <v>1.5</v>
      </c>
      <c r="I5485">
        <v>2022</v>
      </c>
      <c r="J5485" t="s">
        <v>172</v>
      </c>
      <c r="K5485" t="s">
        <v>55</v>
      </c>
      <c r="L5485" s="127">
        <v>0.75277777777777777</v>
      </c>
      <c r="M5485" t="s">
        <v>28</v>
      </c>
      <c r="N5485" t="s">
        <v>49</v>
      </c>
      <c r="O5485" t="s">
        <v>30</v>
      </c>
      <c r="P5485" t="s">
        <v>31</v>
      </c>
      <c r="Q5485" t="s">
        <v>41</v>
      </c>
      <c r="R5485" t="s">
        <v>33</v>
      </c>
      <c r="S5485" t="s">
        <v>42</v>
      </c>
      <c r="T5485" t="s">
        <v>57</v>
      </c>
      <c r="U5485" s="1" t="s">
        <v>36</v>
      </c>
      <c r="V5485">
        <v>2</v>
      </c>
      <c r="W5485">
        <v>0</v>
      </c>
      <c r="X5485">
        <v>0</v>
      </c>
      <c r="Y5485">
        <v>0</v>
      </c>
      <c r="Z5485">
        <v>0</v>
      </c>
    </row>
    <row r="5486" spans="1:26" x14ac:dyDescent="0.25">
      <c r="A5486">
        <v>107153882</v>
      </c>
      <c r="B5486" t="s">
        <v>136</v>
      </c>
      <c r="C5486" t="s">
        <v>38</v>
      </c>
      <c r="D5486">
        <v>20000070</v>
      </c>
      <c r="E5486">
        <v>20000070</v>
      </c>
      <c r="F5486">
        <v>21.337</v>
      </c>
      <c r="G5486">
        <v>40001922</v>
      </c>
      <c r="H5486">
        <v>0.1</v>
      </c>
      <c r="I5486">
        <v>2022</v>
      </c>
      <c r="J5486" t="s">
        <v>172</v>
      </c>
      <c r="K5486" t="s">
        <v>58</v>
      </c>
      <c r="L5486" s="127">
        <v>0.54097222222222219</v>
      </c>
      <c r="M5486" t="s">
        <v>28</v>
      </c>
      <c r="N5486" t="s">
        <v>49</v>
      </c>
      <c r="O5486" t="s">
        <v>30</v>
      </c>
      <c r="P5486" t="s">
        <v>54</v>
      </c>
      <c r="Q5486" t="s">
        <v>41</v>
      </c>
      <c r="R5486" t="s">
        <v>33</v>
      </c>
      <c r="S5486" t="s">
        <v>42</v>
      </c>
      <c r="T5486" t="s">
        <v>35</v>
      </c>
      <c r="U5486" s="1" t="s">
        <v>36</v>
      </c>
      <c r="V5486">
        <v>6</v>
      </c>
      <c r="W5486">
        <v>0</v>
      </c>
      <c r="X5486">
        <v>0</v>
      </c>
      <c r="Y5486">
        <v>0</v>
      </c>
      <c r="Z5486">
        <v>0</v>
      </c>
    </row>
    <row r="5487" spans="1:26" x14ac:dyDescent="0.25">
      <c r="A5487">
        <v>107153959</v>
      </c>
      <c r="B5487" t="s">
        <v>86</v>
      </c>
      <c r="C5487" t="s">
        <v>65</v>
      </c>
      <c r="D5487">
        <v>10000026</v>
      </c>
      <c r="E5487">
        <v>10000026</v>
      </c>
      <c r="F5487">
        <v>26.059000000000001</v>
      </c>
      <c r="G5487">
        <v>30000280</v>
      </c>
      <c r="H5487">
        <v>2.2000000000000002</v>
      </c>
      <c r="I5487">
        <v>2022</v>
      </c>
      <c r="J5487" t="s">
        <v>172</v>
      </c>
      <c r="K5487" t="s">
        <v>58</v>
      </c>
      <c r="L5487" s="127">
        <v>0.5</v>
      </c>
      <c r="M5487" t="s">
        <v>28</v>
      </c>
      <c r="N5487" t="s">
        <v>49</v>
      </c>
      <c r="O5487" t="s">
        <v>30</v>
      </c>
      <c r="P5487" t="s">
        <v>54</v>
      </c>
      <c r="Q5487" t="s">
        <v>41</v>
      </c>
      <c r="R5487" t="s">
        <v>33</v>
      </c>
      <c r="S5487" t="s">
        <v>42</v>
      </c>
      <c r="T5487" t="s">
        <v>35</v>
      </c>
      <c r="U5487" s="1" t="s">
        <v>43</v>
      </c>
      <c r="V5487">
        <v>13</v>
      </c>
      <c r="W5487">
        <v>0</v>
      </c>
      <c r="X5487">
        <v>0</v>
      </c>
      <c r="Y5487">
        <v>0</v>
      </c>
      <c r="Z5487">
        <v>2</v>
      </c>
    </row>
    <row r="5488" spans="1:26" x14ac:dyDescent="0.25">
      <c r="A5488">
        <v>107153990</v>
      </c>
      <c r="B5488" t="s">
        <v>25</v>
      </c>
      <c r="C5488" t="s">
        <v>65</v>
      </c>
      <c r="D5488">
        <v>10000040</v>
      </c>
      <c r="E5488">
        <v>10000040</v>
      </c>
      <c r="F5488">
        <v>999.99900000000002</v>
      </c>
      <c r="G5488">
        <v>10000040</v>
      </c>
      <c r="H5488">
        <v>0.2</v>
      </c>
      <c r="I5488">
        <v>2022</v>
      </c>
      <c r="J5488" t="s">
        <v>172</v>
      </c>
      <c r="K5488" t="s">
        <v>48</v>
      </c>
      <c r="L5488" s="127">
        <v>0.41250000000000003</v>
      </c>
      <c r="M5488" t="s">
        <v>28</v>
      </c>
      <c r="N5488" t="s">
        <v>29</v>
      </c>
      <c r="O5488" t="s">
        <v>30</v>
      </c>
      <c r="P5488" t="s">
        <v>31</v>
      </c>
      <c r="Q5488" t="s">
        <v>41</v>
      </c>
      <c r="R5488" t="s">
        <v>33</v>
      </c>
      <c r="S5488" t="s">
        <v>42</v>
      </c>
      <c r="T5488" t="s">
        <v>35</v>
      </c>
      <c r="U5488" s="1" t="s">
        <v>36</v>
      </c>
      <c r="V5488">
        <v>2</v>
      </c>
      <c r="W5488">
        <v>0</v>
      </c>
      <c r="X5488">
        <v>0</v>
      </c>
      <c r="Y5488">
        <v>0</v>
      </c>
      <c r="Z5488">
        <v>0</v>
      </c>
    </row>
    <row r="5489" spans="1:26" x14ac:dyDescent="0.25">
      <c r="A5489">
        <v>107153995</v>
      </c>
      <c r="B5489" t="s">
        <v>104</v>
      </c>
      <c r="C5489" t="s">
        <v>65</v>
      </c>
      <c r="D5489">
        <v>10000026</v>
      </c>
      <c r="E5489">
        <v>10000026</v>
      </c>
      <c r="F5489">
        <v>15.532</v>
      </c>
      <c r="G5489">
        <v>200560</v>
      </c>
      <c r="H5489">
        <v>0</v>
      </c>
      <c r="I5489">
        <v>2022</v>
      </c>
      <c r="J5489" t="s">
        <v>172</v>
      </c>
      <c r="K5489" t="s">
        <v>60</v>
      </c>
      <c r="L5489" s="127">
        <v>0.75138888888888899</v>
      </c>
      <c r="M5489" t="s">
        <v>28</v>
      </c>
      <c r="N5489" t="s">
        <v>49</v>
      </c>
      <c r="O5489" t="s">
        <v>30</v>
      </c>
      <c r="P5489" t="s">
        <v>31</v>
      </c>
      <c r="Q5489" t="s">
        <v>41</v>
      </c>
      <c r="R5489" t="s">
        <v>75</v>
      </c>
      <c r="S5489" t="s">
        <v>42</v>
      </c>
      <c r="T5489" t="s">
        <v>57</v>
      </c>
      <c r="U5489" s="1" t="s">
        <v>36</v>
      </c>
      <c r="V5489">
        <v>2</v>
      </c>
      <c r="W5489">
        <v>0</v>
      </c>
      <c r="X5489">
        <v>0</v>
      </c>
      <c r="Y5489">
        <v>0</v>
      </c>
      <c r="Z5489">
        <v>0</v>
      </c>
    </row>
    <row r="5490" spans="1:26" x14ac:dyDescent="0.25">
      <c r="A5490">
        <v>107153999</v>
      </c>
      <c r="B5490" t="s">
        <v>117</v>
      </c>
      <c r="C5490" t="s">
        <v>65</v>
      </c>
      <c r="D5490">
        <v>10000077</v>
      </c>
      <c r="E5490">
        <v>10000077</v>
      </c>
      <c r="F5490">
        <v>19.446999999999999</v>
      </c>
      <c r="G5490">
        <v>40002321</v>
      </c>
      <c r="H5490">
        <v>0.2</v>
      </c>
      <c r="I5490">
        <v>2022</v>
      </c>
      <c r="J5490" t="s">
        <v>172</v>
      </c>
      <c r="K5490" t="s">
        <v>55</v>
      </c>
      <c r="L5490" s="127">
        <v>0.88541666666666663</v>
      </c>
      <c r="M5490" t="s">
        <v>28</v>
      </c>
      <c r="N5490" t="s">
        <v>49</v>
      </c>
      <c r="O5490" t="s">
        <v>30</v>
      </c>
      <c r="P5490" t="s">
        <v>54</v>
      </c>
      <c r="Q5490" t="s">
        <v>41</v>
      </c>
      <c r="R5490" t="s">
        <v>33</v>
      </c>
      <c r="S5490" t="s">
        <v>42</v>
      </c>
      <c r="T5490" t="s">
        <v>57</v>
      </c>
      <c r="U5490" s="1" t="s">
        <v>43</v>
      </c>
      <c r="V5490">
        <v>7</v>
      </c>
      <c r="W5490">
        <v>0</v>
      </c>
      <c r="X5490">
        <v>0</v>
      </c>
      <c r="Y5490">
        <v>0</v>
      </c>
      <c r="Z5490">
        <v>2</v>
      </c>
    </row>
    <row r="5491" spans="1:26" x14ac:dyDescent="0.25">
      <c r="A5491">
        <v>107154028</v>
      </c>
      <c r="B5491" t="s">
        <v>25</v>
      </c>
      <c r="C5491" t="s">
        <v>65</v>
      </c>
      <c r="D5491">
        <v>10000040</v>
      </c>
      <c r="E5491">
        <v>10000040</v>
      </c>
      <c r="F5491">
        <v>22.638000000000002</v>
      </c>
      <c r="G5491">
        <v>20000070</v>
      </c>
      <c r="H5491">
        <v>0.35</v>
      </c>
      <c r="I5491">
        <v>2022</v>
      </c>
      <c r="J5491" t="s">
        <v>172</v>
      </c>
      <c r="K5491" t="s">
        <v>53</v>
      </c>
      <c r="L5491" s="127">
        <v>0.4284722222222222</v>
      </c>
      <c r="M5491" t="s">
        <v>28</v>
      </c>
      <c r="N5491" t="s">
        <v>49</v>
      </c>
      <c r="O5491" t="s">
        <v>30</v>
      </c>
      <c r="P5491" t="s">
        <v>31</v>
      </c>
      <c r="Q5491" t="s">
        <v>41</v>
      </c>
      <c r="R5491" t="s">
        <v>33</v>
      </c>
      <c r="S5491" t="s">
        <v>42</v>
      </c>
      <c r="T5491" t="s">
        <v>35</v>
      </c>
      <c r="U5491" s="1" t="s">
        <v>36</v>
      </c>
      <c r="V5491">
        <v>3</v>
      </c>
      <c r="W5491">
        <v>0</v>
      </c>
      <c r="X5491">
        <v>0</v>
      </c>
      <c r="Y5491">
        <v>0</v>
      </c>
      <c r="Z5491">
        <v>0</v>
      </c>
    </row>
    <row r="5492" spans="1:26" x14ac:dyDescent="0.25">
      <c r="A5492">
        <v>107154035</v>
      </c>
      <c r="B5492" t="s">
        <v>114</v>
      </c>
      <c r="C5492" t="s">
        <v>38</v>
      </c>
      <c r="D5492">
        <v>20000070</v>
      </c>
      <c r="E5492">
        <v>20000070</v>
      </c>
      <c r="F5492">
        <v>12.07</v>
      </c>
      <c r="G5492">
        <v>40001501</v>
      </c>
      <c r="H5492">
        <v>2.8000000000000001E-2</v>
      </c>
      <c r="I5492">
        <v>2022</v>
      </c>
      <c r="J5492" t="s">
        <v>172</v>
      </c>
      <c r="K5492" t="s">
        <v>39</v>
      </c>
      <c r="L5492" s="127">
        <v>0.33819444444444446</v>
      </c>
      <c r="M5492" t="s">
        <v>28</v>
      </c>
      <c r="N5492" t="s">
        <v>49</v>
      </c>
      <c r="O5492" t="s">
        <v>30</v>
      </c>
      <c r="P5492" t="s">
        <v>31</v>
      </c>
      <c r="Q5492" t="s">
        <v>41</v>
      </c>
      <c r="R5492" t="s">
        <v>33</v>
      </c>
      <c r="S5492" t="s">
        <v>42</v>
      </c>
      <c r="T5492" t="s">
        <v>35</v>
      </c>
      <c r="U5492" s="1" t="s">
        <v>36</v>
      </c>
      <c r="V5492">
        <v>2</v>
      </c>
      <c r="W5492">
        <v>0</v>
      </c>
      <c r="X5492">
        <v>0</v>
      </c>
      <c r="Y5492">
        <v>0</v>
      </c>
      <c r="Z5492">
        <v>0</v>
      </c>
    </row>
    <row r="5493" spans="1:26" x14ac:dyDescent="0.25">
      <c r="A5493">
        <v>107154068</v>
      </c>
      <c r="B5493" t="s">
        <v>114</v>
      </c>
      <c r="C5493" t="s">
        <v>65</v>
      </c>
      <c r="D5493">
        <v>10000095</v>
      </c>
      <c r="E5493">
        <v>10000095</v>
      </c>
      <c r="F5493">
        <v>2.79</v>
      </c>
      <c r="G5493">
        <v>10000040</v>
      </c>
      <c r="H5493">
        <v>0.3</v>
      </c>
      <c r="I5493">
        <v>2022</v>
      </c>
      <c r="J5493" t="s">
        <v>172</v>
      </c>
      <c r="K5493" t="s">
        <v>60</v>
      </c>
      <c r="L5493" s="127">
        <v>0.4069444444444445</v>
      </c>
      <c r="M5493" t="s">
        <v>28</v>
      </c>
      <c r="N5493" t="s">
        <v>49</v>
      </c>
      <c r="O5493" t="s">
        <v>30</v>
      </c>
      <c r="P5493" t="s">
        <v>31</v>
      </c>
      <c r="Q5493" t="s">
        <v>41</v>
      </c>
      <c r="R5493" t="s">
        <v>33</v>
      </c>
      <c r="S5493" t="s">
        <v>42</v>
      </c>
      <c r="T5493" t="s">
        <v>35</v>
      </c>
      <c r="U5493" s="1" t="s">
        <v>36</v>
      </c>
      <c r="V5493">
        <v>4</v>
      </c>
      <c r="W5493">
        <v>0</v>
      </c>
      <c r="X5493">
        <v>0</v>
      </c>
      <c r="Y5493">
        <v>0</v>
      </c>
      <c r="Z5493">
        <v>0</v>
      </c>
    </row>
    <row r="5494" spans="1:26" x14ac:dyDescent="0.25">
      <c r="A5494">
        <v>107154073</v>
      </c>
      <c r="B5494" t="s">
        <v>86</v>
      </c>
      <c r="C5494" t="s">
        <v>65</v>
      </c>
      <c r="D5494">
        <v>10000026</v>
      </c>
      <c r="E5494">
        <v>10000026</v>
      </c>
      <c r="F5494">
        <v>20.71</v>
      </c>
      <c r="G5494">
        <v>200320</v>
      </c>
      <c r="H5494">
        <v>0.9</v>
      </c>
      <c r="I5494">
        <v>2022</v>
      </c>
      <c r="J5494" t="s">
        <v>172</v>
      </c>
      <c r="K5494" t="s">
        <v>27</v>
      </c>
      <c r="L5494" s="127">
        <v>0.35138888888888892</v>
      </c>
      <c r="M5494" t="s">
        <v>28</v>
      </c>
      <c r="N5494" t="s">
        <v>49</v>
      </c>
      <c r="O5494" t="s">
        <v>30</v>
      </c>
      <c r="P5494" t="s">
        <v>31</v>
      </c>
      <c r="Q5494" t="s">
        <v>41</v>
      </c>
      <c r="R5494" t="s">
        <v>33</v>
      </c>
      <c r="S5494" t="s">
        <v>42</v>
      </c>
      <c r="T5494" t="s">
        <v>35</v>
      </c>
      <c r="U5494" s="1" t="s">
        <v>36</v>
      </c>
      <c r="V5494">
        <v>3</v>
      </c>
      <c r="W5494">
        <v>0</v>
      </c>
      <c r="X5494">
        <v>0</v>
      </c>
      <c r="Y5494">
        <v>0</v>
      </c>
      <c r="Z5494">
        <v>0</v>
      </c>
    </row>
    <row r="5495" spans="1:26" x14ac:dyDescent="0.25">
      <c r="A5495">
        <v>107154074</v>
      </c>
      <c r="B5495" t="s">
        <v>86</v>
      </c>
      <c r="C5495" t="s">
        <v>65</v>
      </c>
      <c r="D5495">
        <v>10000026</v>
      </c>
      <c r="E5495">
        <v>10000026</v>
      </c>
      <c r="F5495">
        <v>24.754999999999999</v>
      </c>
      <c r="G5495">
        <v>200370</v>
      </c>
      <c r="H5495">
        <v>0</v>
      </c>
      <c r="I5495">
        <v>2022</v>
      </c>
      <c r="J5495" t="s">
        <v>172</v>
      </c>
      <c r="K5495" t="s">
        <v>60</v>
      </c>
      <c r="L5495" s="127">
        <v>6.8749999999999992E-2</v>
      </c>
      <c r="M5495" t="s">
        <v>28</v>
      </c>
      <c r="N5495" t="s">
        <v>29</v>
      </c>
      <c r="O5495" t="s">
        <v>30</v>
      </c>
      <c r="P5495" t="s">
        <v>54</v>
      </c>
      <c r="Q5495" t="s">
        <v>41</v>
      </c>
      <c r="R5495" t="s">
        <v>33</v>
      </c>
      <c r="S5495" t="s">
        <v>42</v>
      </c>
      <c r="T5495" t="s">
        <v>35</v>
      </c>
      <c r="U5495" s="1" t="s">
        <v>36</v>
      </c>
      <c r="V5495">
        <v>1</v>
      </c>
      <c r="W5495">
        <v>0</v>
      </c>
      <c r="X5495">
        <v>0</v>
      </c>
      <c r="Y5495">
        <v>0</v>
      </c>
      <c r="Z5495">
        <v>0</v>
      </c>
    </row>
    <row r="5496" spans="1:26" x14ac:dyDescent="0.25">
      <c r="A5496">
        <v>107154100</v>
      </c>
      <c r="B5496" t="s">
        <v>114</v>
      </c>
      <c r="C5496" t="s">
        <v>65</v>
      </c>
      <c r="D5496">
        <v>10000040</v>
      </c>
      <c r="E5496">
        <v>10000040</v>
      </c>
      <c r="F5496">
        <v>4.0220000000000002</v>
      </c>
      <c r="G5496">
        <v>40001525</v>
      </c>
      <c r="H5496">
        <v>1.2999999999999999E-2</v>
      </c>
      <c r="I5496">
        <v>2022</v>
      </c>
      <c r="J5496" t="s">
        <v>172</v>
      </c>
      <c r="K5496" t="s">
        <v>58</v>
      </c>
      <c r="L5496" s="127">
        <v>0.55069444444444449</v>
      </c>
      <c r="M5496" t="s">
        <v>28</v>
      </c>
      <c r="N5496" t="s">
        <v>49</v>
      </c>
      <c r="O5496" t="s">
        <v>30</v>
      </c>
      <c r="P5496" t="s">
        <v>31</v>
      </c>
      <c r="Q5496" t="s">
        <v>41</v>
      </c>
      <c r="R5496" t="s">
        <v>33</v>
      </c>
      <c r="S5496" t="s">
        <v>42</v>
      </c>
      <c r="T5496" t="s">
        <v>35</v>
      </c>
      <c r="U5496" s="1" t="s">
        <v>36</v>
      </c>
      <c r="V5496">
        <v>5</v>
      </c>
      <c r="W5496">
        <v>0</v>
      </c>
      <c r="X5496">
        <v>0</v>
      </c>
      <c r="Y5496">
        <v>0</v>
      </c>
      <c r="Z5496">
        <v>0</v>
      </c>
    </row>
    <row r="5497" spans="1:26" x14ac:dyDescent="0.25">
      <c r="A5497">
        <v>107154109</v>
      </c>
      <c r="B5497" t="s">
        <v>81</v>
      </c>
      <c r="C5497" t="s">
        <v>65</v>
      </c>
      <c r="D5497">
        <v>10000485</v>
      </c>
      <c r="E5497">
        <v>10800485</v>
      </c>
      <c r="F5497">
        <v>34.655999999999999</v>
      </c>
      <c r="G5497">
        <v>50028612</v>
      </c>
      <c r="H5497">
        <v>0.25</v>
      </c>
      <c r="I5497">
        <v>2022</v>
      </c>
      <c r="J5497" t="s">
        <v>172</v>
      </c>
      <c r="K5497" t="s">
        <v>58</v>
      </c>
      <c r="L5497" s="127">
        <v>0.85416666666666663</v>
      </c>
      <c r="M5497" t="s">
        <v>28</v>
      </c>
      <c r="N5497" t="s">
        <v>49</v>
      </c>
      <c r="O5497" t="s">
        <v>30</v>
      </c>
      <c r="P5497" t="s">
        <v>31</v>
      </c>
      <c r="Q5497" t="s">
        <v>41</v>
      </c>
      <c r="R5497" t="s">
        <v>33</v>
      </c>
      <c r="S5497" t="s">
        <v>42</v>
      </c>
      <c r="T5497" t="s">
        <v>57</v>
      </c>
      <c r="U5497" s="1" t="s">
        <v>43</v>
      </c>
      <c r="V5497">
        <v>4</v>
      </c>
      <c r="W5497">
        <v>0</v>
      </c>
      <c r="X5497">
        <v>0</v>
      </c>
      <c r="Y5497">
        <v>0</v>
      </c>
      <c r="Z5497">
        <v>1</v>
      </c>
    </row>
    <row r="5498" spans="1:26" x14ac:dyDescent="0.25">
      <c r="A5498">
        <v>107154115</v>
      </c>
      <c r="B5498" t="s">
        <v>25</v>
      </c>
      <c r="C5498" t="s">
        <v>65</v>
      </c>
      <c r="D5498">
        <v>10000040</v>
      </c>
      <c r="E5498">
        <v>10000040</v>
      </c>
      <c r="F5498">
        <v>27.632000000000001</v>
      </c>
      <c r="G5498" t="s">
        <v>255</v>
      </c>
      <c r="H5498">
        <v>2.8000000000000001E-2</v>
      </c>
      <c r="I5498">
        <v>2022</v>
      </c>
      <c r="J5498" t="s">
        <v>172</v>
      </c>
      <c r="K5498" t="s">
        <v>27</v>
      </c>
      <c r="L5498" s="127">
        <v>0.3</v>
      </c>
      <c r="M5498" t="s">
        <v>28</v>
      </c>
      <c r="N5498" t="s">
        <v>29</v>
      </c>
      <c r="O5498" t="s">
        <v>30</v>
      </c>
      <c r="P5498" t="s">
        <v>31</v>
      </c>
      <c r="Q5498" t="s">
        <v>41</v>
      </c>
      <c r="R5498" t="s">
        <v>33</v>
      </c>
      <c r="S5498" t="s">
        <v>42</v>
      </c>
      <c r="T5498" t="s">
        <v>35</v>
      </c>
      <c r="U5498" s="1" t="s">
        <v>36</v>
      </c>
      <c r="V5498">
        <v>3</v>
      </c>
      <c r="W5498">
        <v>0</v>
      </c>
      <c r="X5498">
        <v>0</v>
      </c>
      <c r="Y5498">
        <v>0</v>
      </c>
      <c r="Z5498">
        <v>0</v>
      </c>
    </row>
    <row r="5499" spans="1:26" x14ac:dyDescent="0.25">
      <c r="A5499">
        <v>107154130</v>
      </c>
      <c r="B5499" t="s">
        <v>81</v>
      </c>
      <c r="C5499" t="s">
        <v>65</v>
      </c>
      <c r="D5499">
        <v>10000485</v>
      </c>
      <c r="E5499">
        <v>10800485</v>
      </c>
      <c r="F5499">
        <v>27.209</v>
      </c>
      <c r="G5499">
        <v>50025426</v>
      </c>
      <c r="H5499">
        <v>1.8</v>
      </c>
      <c r="I5499">
        <v>2022</v>
      </c>
      <c r="J5499" t="s">
        <v>172</v>
      </c>
      <c r="K5499" t="s">
        <v>39</v>
      </c>
      <c r="L5499" s="127">
        <v>0.66597222222222219</v>
      </c>
      <c r="M5499" t="s">
        <v>28</v>
      </c>
      <c r="N5499" t="s">
        <v>49</v>
      </c>
      <c r="O5499" t="s">
        <v>30</v>
      </c>
      <c r="P5499" t="s">
        <v>31</v>
      </c>
      <c r="Q5499" t="s">
        <v>62</v>
      </c>
      <c r="R5499" t="s">
        <v>33</v>
      </c>
      <c r="S5499" t="s">
        <v>34</v>
      </c>
      <c r="T5499" t="s">
        <v>35</v>
      </c>
      <c r="U5499" s="1" t="s">
        <v>36</v>
      </c>
      <c r="V5499">
        <v>1</v>
      </c>
      <c r="W5499">
        <v>0</v>
      </c>
      <c r="X5499">
        <v>0</v>
      </c>
      <c r="Y5499">
        <v>0</v>
      </c>
      <c r="Z5499">
        <v>0</v>
      </c>
    </row>
    <row r="5500" spans="1:26" x14ac:dyDescent="0.25">
      <c r="A5500">
        <v>107154177</v>
      </c>
      <c r="B5500" t="s">
        <v>25</v>
      </c>
      <c r="C5500" t="s">
        <v>38</v>
      </c>
      <c r="D5500">
        <v>20000401</v>
      </c>
      <c r="E5500">
        <v>20000401</v>
      </c>
      <c r="F5500">
        <v>4.2939999999999996</v>
      </c>
      <c r="G5500">
        <v>50029670</v>
      </c>
      <c r="H5500">
        <v>2.7E-2</v>
      </c>
      <c r="I5500">
        <v>2022</v>
      </c>
      <c r="J5500" t="s">
        <v>172</v>
      </c>
      <c r="K5500" t="s">
        <v>55</v>
      </c>
      <c r="L5500" s="127">
        <v>0.55763888888888891</v>
      </c>
      <c r="M5500" t="s">
        <v>40</v>
      </c>
      <c r="N5500" t="s">
        <v>49</v>
      </c>
      <c r="O5500" t="s">
        <v>30</v>
      </c>
      <c r="P5500" t="s">
        <v>68</v>
      </c>
      <c r="Q5500" t="s">
        <v>41</v>
      </c>
      <c r="R5500" t="s">
        <v>33</v>
      </c>
      <c r="S5500" t="s">
        <v>42</v>
      </c>
      <c r="T5500" t="s">
        <v>35</v>
      </c>
      <c r="U5500" s="1" t="s">
        <v>36</v>
      </c>
      <c r="V5500">
        <v>2</v>
      </c>
      <c r="W5500">
        <v>0</v>
      </c>
      <c r="X5500">
        <v>0</v>
      </c>
      <c r="Y5500">
        <v>0</v>
      </c>
      <c r="Z5500">
        <v>0</v>
      </c>
    </row>
    <row r="5501" spans="1:26" x14ac:dyDescent="0.25">
      <c r="A5501">
        <v>107154494</v>
      </c>
      <c r="B5501" t="s">
        <v>81</v>
      </c>
      <c r="C5501" t="s">
        <v>67</v>
      </c>
      <c r="D5501">
        <v>30000073</v>
      </c>
      <c r="E5501">
        <v>30000073</v>
      </c>
      <c r="F5501">
        <v>9.5960000000000001</v>
      </c>
      <c r="G5501">
        <v>50007947</v>
      </c>
      <c r="H5501">
        <v>0</v>
      </c>
      <c r="I5501">
        <v>2022</v>
      </c>
      <c r="J5501" t="s">
        <v>172</v>
      </c>
      <c r="K5501" t="s">
        <v>39</v>
      </c>
      <c r="L5501" s="127">
        <v>0.56805555555555554</v>
      </c>
      <c r="M5501" t="s">
        <v>28</v>
      </c>
      <c r="N5501" t="s">
        <v>49</v>
      </c>
      <c r="O5501" t="s">
        <v>30</v>
      </c>
      <c r="P5501" t="s">
        <v>31</v>
      </c>
      <c r="Q5501" t="s">
        <v>41</v>
      </c>
      <c r="R5501" t="s">
        <v>50</v>
      </c>
      <c r="S5501" t="s">
        <v>42</v>
      </c>
      <c r="T5501" t="s">
        <v>35</v>
      </c>
      <c r="U5501" s="1" t="s">
        <v>36</v>
      </c>
      <c r="V5501">
        <v>2</v>
      </c>
      <c r="W5501">
        <v>0</v>
      </c>
      <c r="X5501">
        <v>0</v>
      </c>
      <c r="Y5501">
        <v>0</v>
      </c>
      <c r="Z5501">
        <v>0</v>
      </c>
    </row>
    <row r="5502" spans="1:26" x14ac:dyDescent="0.25">
      <c r="A5502">
        <v>107154521</v>
      </c>
      <c r="B5502" t="s">
        <v>112</v>
      </c>
      <c r="C5502" t="s">
        <v>67</v>
      </c>
      <c r="D5502">
        <v>30000210</v>
      </c>
      <c r="E5502">
        <v>30000210</v>
      </c>
      <c r="F5502">
        <v>23.315999999999999</v>
      </c>
      <c r="G5502">
        <v>50039302</v>
      </c>
      <c r="H5502">
        <v>5.7000000000000002E-2</v>
      </c>
      <c r="I5502">
        <v>2022</v>
      </c>
      <c r="J5502" t="s">
        <v>172</v>
      </c>
      <c r="K5502" t="s">
        <v>53</v>
      </c>
      <c r="L5502" s="127">
        <v>0.49652777777777773</v>
      </c>
      <c r="M5502" t="s">
        <v>28</v>
      </c>
      <c r="N5502" t="s">
        <v>49</v>
      </c>
      <c r="O5502" t="s">
        <v>30</v>
      </c>
      <c r="P5502" t="s">
        <v>31</v>
      </c>
      <c r="Q5502" t="s">
        <v>41</v>
      </c>
      <c r="R5502" t="s">
        <v>33</v>
      </c>
      <c r="S5502" t="s">
        <v>42</v>
      </c>
      <c r="T5502" t="s">
        <v>35</v>
      </c>
      <c r="U5502" s="1" t="s">
        <v>36</v>
      </c>
      <c r="V5502">
        <v>2</v>
      </c>
      <c r="W5502">
        <v>0</v>
      </c>
      <c r="X5502">
        <v>0</v>
      </c>
      <c r="Y5502">
        <v>0</v>
      </c>
      <c r="Z5502">
        <v>0</v>
      </c>
    </row>
    <row r="5503" spans="1:26" x14ac:dyDescent="0.25">
      <c r="A5503">
        <v>107154547</v>
      </c>
      <c r="B5503" t="s">
        <v>81</v>
      </c>
      <c r="C5503" t="s">
        <v>45</v>
      </c>
      <c r="D5503">
        <v>50007942</v>
      </c>
      <c r="E5503">
        <v>50007942</v>
      </c>
      <c r="F5503">
        <v>1.44</v>
      </c>
      <c r="G5503">
        <v>50000010</v>
      </c>
      <c r="H5503">
        <v>0</v>
      </c>
      <c r="I5503">
        <v>2022</v>
      </c>
      <c r="J5503" t="s">
        <v>172</v>
      </c>
      <c r="K5503" t="s">
        <v>27</v>
      </c>
      <c r="L5503" s="127">
        <v>0.62361111111111112</v>
      </c>
      <c r="M5503" t="s">
        <v>28</v>
      </c>
      <c r="N5503" t="s">
        <v>49</v>
      </c>
      <c r="O5503" t="s">
        <v>30</v>
      </c>
      <c r="P5503" t="s">
        <v>54</v>
      </c>
      <c r="Q5503" t="s">
        <v>41</v>
      </c>
      <c r="R5503" t="s">
        <v>33</v>
      </c>
      <c r="S5503" t="s">
        <v>42</v>
      </c>
      <c r="T5503" t="s">
        <v>35</v>
      </c>
      <c r="U5503" s="1" t="s">
        <v>36</v>
      </c>
      <c r="V5503">
        <v>2</v>
      </c>
      <c r="W5503">
        <v>0</v>
      </c>
      <c r="X5503">
        <v>0</v>
      </c>
      <c r="Y5503">
        <v>0</v>
      </c>
      <c r="Z5503">
        <v>0</v>
      </c>
    </row>
    <row r="5504" spans="1:26" x14ac:dyDescent="0.25">
      <c r="A5504">
        <v>107154548</v>
      </c>
      <c r="B5504" t="s">
        <v>81</v>
      </c>
      <c r="C5504" t="s">
        <v>45</v>
      </c>
      <c r="D5504">
        <v>50031050</v>
      </c>
      <c r="E5504">
        <v>50031050</v>
      </c>
      <c r="F5504">
        <v>999.99900000000002</v>
      </c>
      <c r="G5504">
        <v>50026364</v>
      </c>
      <c r="H5504">
        <v>3.5000000000000003E-2</v>
      </c>
      <c r="I5504">
        <v>2022</v>
      </c>
      <c r="J5504" t="s">
        <v>172</v>
      </c>
      <c r="K5504" t="s">
        <v>27</v>
      </c>
      <c r="L5504" s="127">
        <v>0.56527777777777777</v>
      </c>
      <c r="M5504" t="s">
        <v>28</v>
      </c>
      <c r="N5504" t="s">
        <v>49</v>
      </c>
      <c r="O5504" t="s">
        <v>30</v>
      </c>
      <c r="P5504" t="s">
        <v>31</v>
      </c>
      <c r="Q5504" t="s">
        <v>41</v>
      </c>
      <c r="R5504" t="s">
        <v>33</v>
      </c>
      <c r="S5504" t="s">
        <v>42</v>
      </c>
      <c r="T5504" t="s">
        <v>35</v>
      </c>
      <c r="U5504" s="1" t="s">
        <v>36</v>
      </c>
      <c r="V5504">
        <v>2</v>
      </c>
      <c r="W5504">
        <v>0</v>
      </c>
      <c r="X5504">
        <v>0</v>
      </c>
      <c r="Y5504">
        <v>0</v>
      </c>
      <c r="Z5504">
        <v>0</v>
      </c>
    </row>
    <row r="5505" spans="1:26" x14ac:dyDescent="0.25">
      <c r="A5505">
        <v>107154566</v>
      </c>
      <c r="B5505" t="s">
        <v>81</v>
      </c>
      <c r="C5505" t="s">
        <v>45</v>
      </c>
      <c r="D5505">
        <v>50027622</v>
      </c>
      <c r="E5505">
        <v>50027622</v>
      </c>
      <c r="F5505">
        <v>2.536</v>
      </c>
      <c r="G5505">
        <v>50031062</v>
      </c>
      <c r="H5505">
        <v>0</v>
      </c>
      <c r="I5505">
        <v>2022</v>
      </c>
      <c r="J5505" t="s">
        <v>172</v>
      </c>
      <c r="K5505" t="s">
        <v>27</v>
      </c>
      <c r="L5505" s="127">
        <v>0.76111111111111107</v>
      </c>
      <c r="M5505" t="s">
        <v>28</v>
      </c>
      <c r="N5505" t="s">
        <v>29</v>
      </c>
      <c r="O5505" t="s">
        <v>30</v>
      </c>
      <c r="P5505" t="s">
        <v>31</v>
      </c>
      <c r="Q5505" t="s">
        <v>41</v>
      </c>
      <c r="R5505" t="s">
        <v>33</v>
      </c>
      <c r="S5505" t="s">
        <v>42</v>
      </c>
      <c r="T5505" t="s">
        <v>47</v>
      </c>
      <c r="U5505" s="1" t="s">
        <v>43</v>
      </c>
      <c r="V5505">
        <v>3</v>
      </c>
      <c r="W5505">
        <v>0</v>
      </c>
      <c r="X5505">
        <v>0</v>
      </c>
      <c r="Y5505">
        <v>0</v>
      </c>
      <c r="Z5505">
        <v>2</v>
      </c>
    </row>
    <row r="5506" spans="1:26" x14ac:dyDescent="0.25">
      <c r="A5506">
        <v>107154914</v>
      </c>
      <c r="B5506" t="s">
        <v>25</v>
      </c>
      <c r="C5506" t="s">
        <v>45</v>
      </c>
      <c r="D5506">
        <v>50005074</v>
      </c>
      <c r="E5506">
        <v>50005074</v>
      </c>
      <c r="F5506">
        <v>999.99900000000002</v>
      </c>
      <c r="G5506">
        <v>50047458</v>
      </c>
      <c r="H5506">
        <v>0.06</v>
      </c>
      <c r="I5506">
        <v>2022</v>
      </c>
      <c r="J5506" t="s">
        <v>172</v>
      </c>
      <c r="K5506" t="s">
        <v>48</v>
      </c>
      <c r="L5506" s="127">
        <v>0.60416666666666663</v>
      </c>
      <c r="M5506" t="s">
        <v>28</v>
      </c>
      <c r="N5506" t="s">
        <v>49</v>
      </c>
      <c r="O5506" t="s">
        <v>30</v>
      </c>
      <c r="P5506" t="s">
        <v>54</v>
      </c>
      <c r="Q5506" t="s">
        <v>41</v>
      </c>
      <c r="R5506" t="s">
        <v>33</v>
      </c>
      <c r="S5506" t="s">
        <v>42</v>
      </c>
      <c r="T5506" t="s">
        <v>35</v>
      </c>
      <c r="U5506" s="1" t="s">
        <v>36</v>
      </c>
      <c r="V5506">
        <v>1</v>
      </c>
      <c r="W5506">
        <v>0</v>
      </c>
      <c r="X5506">
        <v>0</v>
      </c>
      <c r="Y5506">
        <v>0</v>
      </c>
      <c r="Z5506">
        <v>0</v>
      </c>
    </row>
    <row r="5507" spans="1:26" x14ac:dyDescent="0.25">
      <c r="A5507">
        <v>107155176</v>
      </c>
      <c r="B5507" t="s">
        <v>81</v>
      </c>
      <c r="C5507" t="s">
        <v>65</v>
      </c>
      <c r="D5507">
        <v>10000485</v>
      </c>
      <c r="E5507">
        <v>10800485</v>
      </c>
      <c r="F5507">
        <v>36.088999999999999</v>
      </c>
      <c r="G5507">
        <v>10000077</v>
      </c>
      <c r="H5507">
        <v>1</v>
      </c>
      <c r="I5507">
        <v>2022</v>
      </c>
      <c r="J5507" t="s">
        <v>172</v>
      </c>
      <c r="K5507" t="s">
        <v>53</v>
      </c>
      <c r="L5507" s="127">
        <v>0.75624999999999998</v>
      </c>
      <c r="M5507" t="s">
        <v>28</v>
      </c>
      <c r="N5507" t="s">
        <v>49</v>
      </c>
      <c r="O5507" t="s">
        <v>30</v>
      </c>
      <c r="P5507" t="s">
        <v>31</v>
      </c>
      <c r="Q5507" t="s">
        <v>41</v>
      </c>
      <c r="R5507" t="s">
        <v>33</v>
      </c>
      <c r="S5507" t="s">
        <v>42</v>
      </c>
      <c r="T5507" t="s">
        <v>35</v>
      </c>
      <c r="U5507" s="1" t="s">
        <v>43</v>
      </c>
      <c r="V5507">
        <v>3</v>
      </c>
      <c r="W5507">
        <v>0</v>
      </c>
      <c r="X5507">
        <v>0</v>
      </c>
      <c r="Y5507">
        <v>0</v>
      </c>
      <c r="Z5507">
        <v>1</v>
      </c>
    </row>
    <row r="5508" spans="1:26" x14ac:dyDescent="0.25">
      <c r="A5508">
        <v>107155239</v>
      </c>
      <c r="B5508" t="s">
        <v>86</v>
      </c>
      <c r="C5508" t="s">
        <v>65</v>
      </c>
      <c r="D5508">
        <v>10000026</v>
      </c>
      <c r="E5508">
        <v>10000026</v>
      </c>
      <c r="F5508">
        <v>26.754000000000001</v>
      </c>
      <c r="G5508">
        <v>200395</v>
      </c>
      <c r="H5508">
        <v>0.5</v>
      </c>
      <c r="I5508">
        <v>2022</v>
      </c>
      <c r="J5508" t="s">
        <v>172</v>
      </c>
      <c r="K5508" t="s">
        <v>27</v>
      </c>
      <c r="L5508" s="127">
        <v>0.35347222222222219</v>
      </c>
      <c r="M5508" t="s">
        <v>28</v>
      </c>
      <c r="N5508" t="s">
        <v>49</v>
      </c>
      <c r="O5508" t="s">
        <v>30</v>
      </c>
      <c r="P5508" t="s">
        <v>31</v>
      </c>
      <c r="Q5508" t="s">
        <v>41</v>
      </c>
      <c r="R5508" t="s">
        <v>33</v>
      </c>
      <c r="S5508" t="s">
        <v>42</v>
      </c>
      <c r="T5508" t="s">
        <v>35</v>
      </c>
      <c r="U5508" s="1" t="s">
        <v>64</v>
      </c>
      <c r="V5508">
        <v>1</v>
      </c>
      <c r="W5508">
        <v>0</v>
      </c>
      <c r="X5508">
        <v>0</v>
      </c>
      <c r="Y5508">
        <v>1</v>
      </c>
      <c r="Z5508">
        <v>0</v>
      </c>
    </row>
    <row r="5509" spans="1:26" x14ac:dyDescent="0.25">
      <c r="A5509">
        <v>107155259</v>
      </c>
      <c r="B5509" t="s">
        <v>109</v>
      </c>
      <c r="C5509" t="s">
        <v>65</v>
      </c>
      <c r="D5509">
        <v>10000095</v>
      </c>
      <c r="E5509">
        <v>10000095</v>
      </c>
      <c r="F5509">
        <v>30.9</v>
      </c>
      <c r="G5509">
        <v>200310</v>
      </c>
      <c r="H5509">
        <v>0.1</v>
      </c>
      <c r="I5509">
        <v>2022</v>
      </c>
      <c r="J5509" t="s">
        <v>172</v>
      </c>
      <c r="K5509" t="s">
        <v>55</v>
      </c>
      <c r="L5509" s="127">
        <v>0.83124999999999993</v>
      </c>
      <c r="M5509" t="s">
        <v>28</v>
      </c>
      <c r="N5509" t="s">
        <v>29</v>
      </c>
      <c r="O5509" t="s">
        <v>30</v>
      </c>
      <c r="P5509" t="s">
        <v>54</v>
      </c>
      <c r="Q5509" t="s">
        <v>41</v>
      </c>
      <c r="R5509" t="s">
        <v>33</v>
      </c>
      <c r="S5509" t="s">
        <v>42</v>
      </c>
      <c r="T5509" t="s">
        <v>47</v>
      </c>
      <c r="U5509" s="1" t="s">
        <v>36</v>
      </c>
      <c r="V5509">
        <v>1</v>
      </c>
      <c r="W5509">
        <v>0</v>
      </c>
      <c r="X5509">
        <v>0</v>
      </c>
      <c r="Y5509">
        <v>0</v>
      </c>
      <c r="Z5509">
        <v>0</v>
      </c>
    </row>
    <row r="5510" spans="1:26" x14ac:dyDescent="0.25">
      <c r="A5510">
        <v>107155357</v>
      </c>
      <c r="B5510" t="s">
        <v>86</v>
      </c>
      <c r="C5510" t="s">
        <v>65</v>
      </c>
      <c r="D5510">
        <v>10000026</v>
      </c>
      <c r="E5510">
        <v>10000026</v>
      </c>
      <c r="F5510">
        <v>21.757000000000001</v>
      </c>
      <c r="G5510">
        <v>200345</v>
      </c>
      <c r="H5510">
        <v>0.5</v>
      </c>
      <c r="I5510">
        <v>2022</v>
      </c>
      <c r="J5510" t="s">
        <v>172</v>
      </c>
      <c r="K5510" t="s">
        <v>27</v>
      </c>
      <c r="L5510" s="127">
        <v>0.32777777777777778</v>
      </c>
      <c r="M5510" t="s">
        <v>28</v>
      </c>
      <c r="N5510" t="s">
        <v>49</v>
      </c>
      <c r="O5510" t="s">
        <v>30</v>
      </c>
      <c r="P5510" t="s">
        <v>31</v>
      </c>
      <c r="Q5510" t="s">
        <v>41</v>
      </c>
      <c r="R5510" t="s">
        <v>33</v>
      </c>
      <c r="S5510" t="s">
        <v>42</v>
      </c>
      <c r="T5510" t="s">
        <v>35</v>
      </c>
      <c r="U5510" s="1" t="s">
        <v>36</v>
      </c>
      <c r="V5510">
        <v>2</v>
      </c>
      <c r="W5510">
        <v>0</v>
      </c>
      <c r="X5510">
        <v>0</v>
      </c>
      <c r="Y5510">
        <v>0</v>
      </c>
      <c r="Z5510">
        <v>0</v>
      </c>
    </row>
    <row r="5511" spans="1:26" x14ac:dyDescent="0.25">
      <c r="A5511">
        <v>107155405</v>
      </c>
      <c r="B5511" t="s">
        <v>148</v>
      </c>
      <c r="C5511" t="s">
        <v>65</v>
      </c>
      <c r="D5511">
        <v>10000040</v>
      </c>
      <c r="E5511">
        <v>10000040</v>
      </c>
      <c r="F5511">
        <v>14.5</v>
      </c>
      <c r="G5511">
        <v>200150</v>
      </c>
      <c r="H5511">
        <v>0.5</v>
      </c>
      <c r="I5511">
        <v>2022</v>
      </c>
      <c r="J5511" t="s">
        <v>172</v>
      </c>
      <c r="K5511" t="s">
        <v>58</v>
      </c>
      <c r="L5511" s="127">
        <v>0.52361111111111114</v>
      </c>
      <c r="M5511" t="s">
        <v>28</v>
      </c>
      <c r="N5511" t="s">
        <v>49</v>
      </c>
      <c r="O5511" t="s">
        <v>30</v>
      </c>
      <c r="P5511" t="s">
        <v>68</v>
      </c>
      <c r="Q5511" t="s">
        <v>41</v>
      </c>
      <c r="R5511" t="s">
        <v>33</v>
      </c>
      <c r="S5511" t="s">
        <v>42</v>
      </c>
      <c r="T5511" t="s">
        <v>35</v>
      </c>
      <c r="U5511" s="1" t="s">
        <v>36</v>
      </c>
      <c r="V5511">
        <v>3</v>
      </c>
      <c r="W5511">
        <v>0</v>
      </c>
      <c r="X5511">
        <v>0</v>
      </c>
      <c r="Y5511">
        <v>0</v>
      </c>
      <c r="Z5511">
        <v>0</v>
      </c>
    </row>
    <row r="5512" spans="1:26" x14ac:dyDescent="0.25">
      <c r="A5512">
        <v>107155477</v>
      </c>
      <c r="B5512" t="s">
        <v>25</v>
      </c>
      <c r="C5512" t="s">
        <v>65</v>
      </c>
      <c r="D5512">
        <v>10000440</v>
      </c>
      <c r="E5512">
        <v>10000440</v>
      </c>
      <c r="F5512">
        <v>4.3719999999999999</v>
      </c>
      <c r="G5512">
        <v>50016800</v>
      </c>
      <c r="H5512">
        <v>0.28399999999999997</v>
      </c>
      <c r="I5512">
        <v>2022</v>
      </c>
      <c r="J5512" t="s">
        <v>172</v>
      </c>
      <c r="K5512" t="s">
        <v>27</v>
      </c>
      <c r="L5512" s="127">
        <v>0.38541666666666669</v>
      </c>
      <c r="M5512" t="s">
        <v>28</v>
      </c>
      <c r="N5512" t="s">
        <v>29</v>
      </c>
      <c r="O5512" t="s">
        <v>30</v>
      </c>
      <c r="P5512" t="s">
        <v>31</v>
      </c>
      <c r="Q5512" t="s">
        <v>41</v>
      </c>
      <c r="R5512" t="s">
        <v>33</v>
      </c>
      <c r="S5512" t="s">
        <v>42</v>
      </c>
      <c r="T5512" t="s">
        <v>35</v>
      </c>
      <c r="U5512" s="1" t="s">
        <v>36</v>
      </c>
      <c r="V5512">
        <v>2</v>
      </c>
      <c r="W5512">
        <v>0</v>
      </c>
      <c r="X5512">
        <v>0</v>
      </c>
      <c r="Y5512">
        <v>0</v>
      </c>
      <c r="Z5512">
        <v>0</v>
      </c>
    </row>
    <row r="5513" spans="1:26" x14ac:dyDescent="0.25">
      <c r="A5513">
        <v>107155488</v>
      </c>
      <c r="B5513" t="s">
        <v>114</v>
      </c>
      <c r="C5513" t="s">
        <v>38</v>
      </c>
      <c r="D5513">
        <v>22000070</v>
      </c>
      <c r="E5513">
        <v>20000070</v>
      </c>
      <c r="F5513">
        <v>12.098000000000001</v>
      </c>
      <c r="G5513">
        <v>50029816</v>
      </c>
      <c r="H5513">
        <v>0</v>
      </c>
      <c r="I5513">
        <v>2022</v>
      </c>
      <c r="J5513" t="s">
        <v>172</v>
      </c>
      <c r="K5513" t="s">
        <v>58</v>
      </c>
      <c r="L5513" s="127">
        <v>0.74861111111111101</v>
      </c>
      <c r="M5513" t="s">
        <v>28</v>
      </c>
      <c r="N5513" t="s">
        <v>49</v>
      </c>
      <c r="O5513" t="s">
        <v>30</v>
      </c>
      <c r="P5513" t="s">
        <v>31</v>
      </c>
      <c r="Q5513" t="s">
        <v>32</v>
      </c>
      <c r="R5513" t="s">
        <v>61</v>
      </c>
      <c r="S5513" t="s">
        <v>42</v>
      </c>
      <c r="T5513" t="s">
        <v>47</v>
      </c>
      <c r="U5513" s="1" t="s">
        <v>36</v>
      </c>
      <c r="V5513">
        <v>2</v>
      </c>
      <c r="W5513">
        <v>0</v>
      </c>
      <c r="X5513">
        <v>0</v>
      </c>
      <c r="Y5513">
        <v>0</v>
      </c>
      <c r="Z5513">
        <v>0</v>
      </c>
    </row>
    <row r="5514" spans="1:26" x14ac:dyDescent="0.25">
      <c r="A5514">
        <v>107155489</v>
      </c>
      <c r="B5514" t="s">
        <v>114</v>
      </c>
      <c r="C5514" t="s">
        <v>38</v>
      </c>
      <c r="D5514">
        <v>22000070</v>
      </c>
      <c r="E5514">
        <v>20000070</v>
      </c>
      <c r="F5514">
        <v>13.247999999999999</v>
      </c>
      <c r="G5514">
        <v>50033208</v>
      </c>
      <c r="H5514">
        <v>0</v>
      </c>
      <c r="I5514">
        <v>2022</v>
      </c>
      <c r="J5514" t="s">
        <v>172</v>
      </c>
      <c r="K5514" t="s">
        <v>55</v>
      </c>
      <c r="L5514" s="127">
        <v>0.55625000000000002</v>
      </c>
      <c r="M5514" t="s">
        <v>28</v>
      </c>
      <c r="N5514" t="s">
        <v>49</v>
      </c>
      <c r="O5514" t="s">
        <v>30</v>
      </c>
      <c r="P5514" t="s">
        <v>31</v>
      </c>
      <c r="Q5514" t="s">
        <v>41</v>
      </c>
      <c r="R5514" t="s">
        <v>33</v>
      </c>
      <c r="S5514" t="s">
        <v>42</v>
      </c>
      <c r="T5514" t="s">
        <v>35</v>
      </c>
      <c r="U5514" s="1" t="s">
        <v>36</v>
      </c>
      <c r="V5514">
        <v>1</v>
      </c>
      <c r="W5514">
        <v>0</v>
      </c>
      <c r="X5514">
        <v>0</v>
      </c>
      <c r="Y5514">
        <v>0</v>
      </c>
      <c r="Z5514">
        <v>0</v>
      </c>
    </row>
    <row r="5515" spans="1:26" x14ac:dyDescent="0.25">
      <c r="A5515">
        <v>107155535</v>
      </c>
      <c r="B5515" t="s">
        <v>114</v>
      </c>
      <c r="C5515" t="s">
        <v>67</v>
      </c>
      <c r="D5515">
        <v>30000070</v>
      </c>
      <c r="E5515">
        <v>30000070</v>
      </c>
      <c r="F5515">
        <v>999.99900000000002</v>
      </c>
      <c r="G5515">
        <v>50029816</v>
      </c>
      <c r="H5515">
        <v>0.28399999999999997</v>
      </c>
      <c r="I5515">
        <v>2022</v>
      </c>
      <c r="J5515" t="s">
        <v>172</v>
      </c>
      <c r="K5515" t="s">
        <v>27</v>
      </c>
      <c r="L5515" s="127">
        <v>0.33958333333333335</v>
      </c>
      <c r="M5515" t="s">
        <v>28</v>
      </c>
      <c r="N5515" t="s">
        <v>49</v>
      </c>
      <c r="O5515" t="s">
        <v>30</v>
      </c>
      <c r="P5515" t="s">
        <v>54</v>
      </c>
      <c r="Q5515" t="s">
        <v>41</v>
      </c>
      <c r="R5515" t="s">
        <v>33</v>
      </c>
      <c r="S5515" t="s">
        <v>42</v>
      </c>
      <c r="T5515" t="s">
        <v>35</v>
      </c>
      <c r="U5515" s="1" t="s">
        <v>36</v>
      </c>
      <c r="V5515">
        <v>2</v>
      </c>
      <c r="W5515">
        <v>0</v>
      </c>
      <c r="X5515">
        <v>0</v>
      </c>
      <c r="Y5515">
        <v>0</v>
      </c>
      <c r="Z5515">
        <v>0</v>
      </c>
    </row>
    <row r="5516" spans="1:26" x14ac:dyDescent="0.25">
      <c r="A5516">
        <v>107155579</v>
      </c>
      <c r="B5516" t="s">
        <v>25</v>
      </c>
      <c r="C5516" t="s">
        <v>45</v>
      </c>
      <c r="D5516">
        <v>50029670</v>
      </c>
      <c r="E5516">
        <v>40001301</v>
      </c>
      <c r="F5516">
        <v>2.129</v>
      </c>
      <c r="G5516">
        <v>50006412</v>
      </c>
      <c r="H5516">
        <v>2.7E-2</v>
      </c>
      <c r="I5516">
        <v>2022</v>
      </c>
      <c r="J5516" t="s">
        <v>172</v>
      </c>
      <c r="K5516" t="s">
        <v>27</v>
      </c>
      <c r="L5516" s="127">
        <v>0.68472222222222223</v>
      </c>
      <c r="M5516" t="s">
        <v>28</v>
      </c>
      <c r="N5516" t="s">
        <v>29</v>
      </c>
      <c r="O5516" t="s">
        <v>30</v>
      </c>
      <c r="P5516" t="s">
        <v>31</v>
      </c>
      <c r="Q5516" t="s">
        <v>41</v>
      </c>
      <c r="R5516" t="s">
        <v>33</v>
      </c>
      <c r="S5516" t="s">
        <v>42</v>
      </c>
      <c r="T5516" t="s">
        <v>35</v>
      </c>
      <c r="U5516" s="1" t="s">
        <v>64</v>
      </c>
      <c r="V5516">
        <v>2</v>
      </c>
      <c r="W5516">
        <v>0</v>
      </c>
      <c r="X5516">
        <v>0</v>
      </c>
      <c r="Y5516">
        <v>1</v>
      </c>
      <c r="Z5516">
        <v>0</v>
      </c>
    </row>
    <row r="5517" spans="1:26" x14ac:dyDescent="0.25">
      <c r="A5517">
        <v>107155644</v>
      </c>
      <c r="B5517" t="s">
        <v>239</v>
      </c>
      <c r="C5517" t="s">
        <v>67</v>
      </c>
      <c r="D5517">
        <v>30000069</v>
      </c>
      <c r="E5517">
        <v>30000069</v>
      </c>
      <c r="F5517">
        <v>0.62</v>
      </c>
      <c r="G5517">
        <v>40001140</v>
      </c>
      <c r="H5517">
        <v>0.1</v>
      </c>
      <c r="I5517">
        <v>2022</v>
      </c>
      <c r="J5517" t="s">
        <v>172</v>
      </c>
      <c r="K5517" t="s">
        <v>27</v>
      </c>
      <c r="L5517" s="127">
        <v>0.7597222222222223</v>
      </c>
      <c r="M5517" t="s">
        <v>28</v>
      </c>
      <c r="N5517" t="s">
        <v>29</v>
      </c>
      <c r="O5517" t="s">
        <v>30</v>
      </c>
      <c r="P5517" t="s">
        <v>54</v>
      </c>
      <c r="Q5517" t="s">
        <v>41</v>
      </c>
      <c r="R5517" t="s">
        <v>33</v>
      </c>
      <c r="S5517" t="s">
        <v>42</v>
      </c>
      <c r="T5517" t="s">
        <v>57</v>
      </c>
      <c r="U5517" s="1" t="s">
        <v>36</v>
      </c>
      <c r="V5517">
        <v>1</v>
      </c>
      <c r="W5517">
        <v>0</v>
      </c>
      <c r="X5517">
        <v>0</v>
      </c>
      <c r="Y5517">
        <v>0</v>
      </c>
      <c r="Z5517">
        <v>0</v>
      </c>
    </row>
    <row r="5518" spans="1:26" x14ac:dyDescent="0.25">
      <c r="A5518">
        <v>107155646</v>
      </c>
      <c r="B5518" t="s">
        <v>86</v>
      </c>
      <c r="C5518" t="s">
        <v>65</v>
      </c>
      <c r="D5518">
        <v>10000026</v>
      </c>
      <c r="E5518">
        <v>10000026</v>
      </c>
      <c r="F5518">
        <v>23.655000000000001</v>
      </c>
      <c r="G5518">
        <v>200360</v>
      </c>
      <c r="H5518">
        <v>0.1</v>
      </c>
      <c r="I5518">
        <v>2022</v>
      </c>
      <c r="J5518" t="s">
        <v>172</v>
      </c>
      <c r="K5518" t="s">
        <v>27</v>
      </c>
      <c r="L5518" s="127">
        <v>0.31319444444444444</v>
      </c>
      <c r="M5518" t="s">
        <v>28</v>
      </c>
      <c r="N5518" t="s">
        <v>49</v>
      </c>
      <c r="O5518" t="s">
        <v>30</v>
      </c>
      <c r="P5518" t="s">
        <v>31</v>
      </c>
      <c r="Q5518" t="s">
        <v>41</v>
      </c>
      <c r="R5518" t="s">
        <v>33</v>
      </c>
      <c r="S5518" t="s">
        <v>42</v>
      </c>
      <c r="T5518" t="s">
        <v>35</v>
      </c>
      <c r="U5518" s="1" t="s">
        <v>36</v>
      </c>
      <c r="V5518">
        <v>2</v>
      </c>
      <c r="W5518">
        <v>0</v>
      </c>
      <c r="X5518">
        <v>0</v>
      </c>
      <c r="Y5518">
        <v>0</v>
      </c>
      <c r="Z5518">
        <v>0</v>
      </c>
    </row>
    <row r="5519" spans="1:26" x14ac:dyDescent="0.25">
      <c r="A5519">
        <v>107155665</v>
      </c>
      <c r="B5519" t="s">
        <v>86</v>
      </c>
      <c r="C5519" t="s">
        <v>65</v>
      </c>
      <c r="D5519">
        <v>10000026</v>
      </c>
      <c r="E5519">
        <v>10000026</v>
      </c>
      <c r="F5519">
        <v>24.937999999999999</v>
      </c>
      <c r="G5519">
        <v>30000146</v>
      </c>
      <c r="H5519">
        <v>0.2</v>
      </c>
      <c r="I5519">
        <v>2022</v>
      </c>
      <c r="J5519" t="s">
        <v>172</v>
      </c>
      <c r="K5519" t="s">
        <v>60</v>
      </c>
      <c r="L5519" s="127">
        <v>0.80555555555555547</v>
      </c>
      <c r="M5519" t="s">
        <v>28</v>
      </c>
      <c r="N5519" t="s">
        <v>49</v>
      </c>
      <c r="O5519" t="s">
        <v>30</v>
      </c>
      <c r="P5519" t="s">
        <v>31</v>
      </c>
      <c r="Q5519" t="s">
        <v>41</v>
      </c>
      <c r="R5519" t="s">
        <v>59</v>
      </c>
      <c r="S5519" t="s">
        <v>42</v>
      </c>
      <c r="T5519" t="s">
        <v>35</v>
      </c>
      <c r="U5519" s="1" t="s">
        <v>43</v>
      </c>
      <c r="V5519">
        <v>3</v>
      </c>
      <c r="W5519">
        <v>0</v>
      </c>
      <c r="X5519">
        <v>0</v>
      </c>
      <c r="Y5519">
        <v>0</v>
      </c>
      <c r="Z5519">
        <v>1</v>
      </c>
    </row>
    <row r="5520" spans="1:26" x14ac:dyDescent="0.25">
      <c r="A5520">
        <v>107155769</v>
      </c>
      <c r="B5520" t="s">
        <v>91</v>
      </c>
      <c r="C5520" t="s">
        <v>45</v>
      </c>
      <c r="D5520">
        <v>50031311</v>
      </c>
      <c r="E5520">
        <v>50031311</v>
      </c>
      <c r="F5520">
        <v>3.2989999999999999</v>
      </c>
      <c r="G5520">
        <v>50012664</v>
      </c>
      <c r="H5520">
        <v>3.7999999999999999E-2</v>
      </c>
      <c r="I5520">
        <v>2022</v>
      </c>
      <c r="J5520" t="s">
        <v>172</v>
      </c>
      <c r="K5520" t="s">
        <v>39</v>
      </c>
      <c r="L5520" s="127">
        <v>0.60416666666666663</v>
      </c>
      <c r="M5520" t="s">
        <v>28</v>
      </c>
      <c r="N5520" t="s">
        <v>49</v>
      </c>
      <c r="O5520" t="s">
        <v>30</v>
      </c>
      <c r="P5520" t="s">
        <v>68</v>
      </c>
      <c r="Q5520" t="s">
        <v>41</v>
      </c>
      <c r="R5520" t="s">
        <v>33</v>
      </c>
      <c r="S5520" t="s">
        <v>42</v>
      </c>
      <c r="T5520" t="s">
        <v>35</v>
      </c>
      <c r="U5520" s="1" t="s">
        <v>36</v>
      </c>
      <c r="V5520">
        <v>3</v>
      </c>
      <c r="W5520">
        <v>0</v>
      </c>
      <c r="X5520">
        <v>0</v>
      </c>
      <c r="Y5520">
        <v>0</v>
      </c>
      <c r="Z5520">
        <v>0</v>
      </c>
    </row>
    <row r="5521" spans="1:26" x14ac:dyDescent="0.25">
      <c r="A5521">
        <v>107155772</v>
      </c>
      <c r="B5521" t="s">
        <v>91</v>
      </c>
      <c r="C5521" t="s">
        <v>45</v>
      </c>
      <c r="D5521">
        <v>50006740</v>
      </c>
      <c r="E5521">
        <v>20000029</v>
      </c>
      <c r="F5521">
        <v>2.0619999999999998</v>
      </c>
      <c r="G5521">
        <v>50005097</v>
      </c>
      <c r="H5521">
        <v>0</v>
      </c>
      <c r="I5521">
        <v>2022</v>
      </c>
      <c r="J5521" t="s">
        <v>172</v>
      </c>
      <c r="K5521" t="s">
        <v>39</v>
      </c>
      <c r="L5521" s="127">
        <v>0.60416666666666663</v>
      </c>
      <c r="M5521" t="s">
        <v>28</v>
      </c>
      <c r="N5521" t="s">
        <v>49</v>
      </c>
      <c r="O5521" t="s">
        <v>30</v>
      </c>
      <c r="P5521" t="s">
        <v>31</v>
      </c>
      <c r="Q5521" t="s">
        <v>41</v>
      </c>
      <c r="R5521" t="s">
        <v>33</v>
      </c>
      <c r="S5521" t="s">
        <v>42</v>
      </c>
      <c r="T5521" t="s">
        <v>35</v>
      </c>
      <c r="U5521" s="1" t="s">
        <v>36</v>
      </c>
      <c r="V5521">
        <v>1</v>
      </c>
      <c r="W5521">
        <v>0</v>
      </c>
      <c r="X5521">
        <v>0</v>
      </c>
      <c r="Y5521">
        <v>0</v>
      </c>
      <c r="Z5521">
        <v>0</v>
      </c>
    </row>
    <row r="5522" spans="1:26" x14ac:dyDescent="0.25">
      <c r="A5522">
        <v>107155861</v>
      </c>
      <c r="B5522" t="s">
        <v>131</v>
      </c>
      <c r="C5522" t="s">
        <v>38</v>
      </c>
      <c r="D5522">
        <v>20000221</v>
      </c>
      <c r="E5522">
        <v>20000221</v>
      </c>
      <c r="F5522">
        <v>14.375999999999999</v>
      </c>
      <c r="G5522">
        <v>50018093</v>
      </c>
      <c r="H5522">
        <v>0.152</v>
      </c>
      <c r="I5522">
        <v>2022</v>
      </c>
      <c r="J5522" t="s">
        <v>172</v>
      </c>
      <c r="K5522" t="s">
        <v>27</v>
      </c>
      <c r="L5522" s="127">
        <v>0.79652777777777783</v>
      </c>
      <c r="M5522" t="s">
        <v>28</v>
      </c>
      <c r="N5522" t="s">
        <v>29</v>
      </c>
      <c r="O5522" t="s">
        <v>30</v>
      </c>
      <c r="P5522" t="s">
        <v>54</v>
      </c>
      <c r="Q5522" t="s">
        <v>41</v>
      </c>
      <c r="R5522" t="s">
        <v>33</v>
      </c>
      <c r="S5522" t="s">
        <v>42</v>
      </c>
      <c r="T5522" t="s">
        <v>47</v>
      </c>
      <c r="U5522" s="1" t="s">
        <v>43</v>
      </c>
      <c r="V5522">
        <v>3</v>
      </c>
      <c r="W5522">
        <v>0</v>
      </c>
      <c r="X5522">
        <v>0</v>
      </c>
      <c r="Y5522">
        <v>0</v>
      </c>
      <c r="Z5522">
        <v>2</v>
      </c>
    </row>
    <row r="5523" spans="1:26" x14ac:dyDescent="0.25">
      <c r="A5523">
        <v>107155889</v>
      </c>
      <c r="B5523" t="s">
        <v>81</v>
      </c>
      <c r="C5523" t="s">
        <v>45</v>
      </c>
      <c r="D5523">
        <v>50024887</v>
      </c>
      <c r="E5523">
        <v>30000016</v>
      </c>
      <c r="F5523">
        <v>4.5190000000000001</v>
      </c>
      <c r="G5523">
        <v>50024238</v>
      </c>
      <c r="H5523">
        <v>0</v>
      </c>
      <c r="I5523">
        <v>2022</v>
      </c>
      <c r="J5523" t="s">
        <v>172</v>
      </c>
      <c r="K5523" t="s">
        <v>39</v>
      </c>
      <c r="L5523" s="127">
        <v>0.50555555555555554</v>
      </c>
      <c r="M5523" t="s">
        <v>28</v>
      </c>
      <c r="N5523" t="s">
        <v>49</v>
      </c>
      <c r="O5523" t="s">
        <v>30</v>
      </c>
      <c r="P5523" t="s">
        <v>31</v>
      </c>
      <c r="Q5523" t="s">
        <v>41</v>
      </c>
      <c r="R5523" t="s">
        <v>33</v>
      </c>
      <c r="S5523" t="s">
        <v>42</v>
      </c>
      <c r="T5523" t="s">
        <v>35</v>
      </c>
      <c r="U5523" s="1" t="s">
        <v>36</v>
      </c>
      <c r="V5523">
        <v>2</v>
      </c>
      <c r="W5523">
        <v>0</v>
      </c>
      <c r="X5523">
        <v>0</v>
      </c>
      <c r="Y5523">
        <v>0</v>
      </c>
      <c r="Z5523">
        <v>0</v>
      </c>
    </row>
    <row r="5524" spans="1:26" x14ac:dyDescent="0.25">
      <c r="A5524">
        <v>107155971</v>
      </c>
      <c r="B5524" t="s">
        <v>106</v>
      </c>
      <c r="C5524" t="s">
        <v>65</v>
      </c>
      <c r="D5524">
        <v>10000095</v>
      </c>
      <c r="E5524">
        <v>10000095</v>
      </c>
      <c r="F5524">
        <v>22.914999999999999</v>
      </c>
      <c r="G5524">
        <v>40001815</v>
      </c>
      <c r="H5524">
        <v>0.4</v>
      </c>
      <c r="I5524">
        <v>2022</v>
      </c>
      <c r="J5524" t="s">
        <v>172</v>
      </c>
      <c r="K5524" t="s">
        <v>48</v>
      </c>
      <c r="L5524" s="127">
        <v>6.1111111111111116E-2</v>
      </c>
      <c r="M5524" t="s">
        <v>51</v>
      </c>
      <c r="N5524" t="s">
        <v>49</v>
      </c>
      <c r="O5524" t="s">
        <v>30</v>
      </c>
      <c r="P5524" t="s">
        <v>54</v>
      </c>
      <c r="Q5524" t="s">
        <v>41</v>
      </c>
      <c r="R5524" t="s">
        <v>33</v>
      </c>
      <c r="S5524" t="s">
        <v>42</v>
      </c>
      <c r="T5524" t="s">
        <v>57</v>
      </c>
      <c r="U5524" s="1" t="s">
        <v>43</v>
      </c>
      <c r="V5524">
        <v>1</v>
      </c>
      <c r="W5524">
        <v>0</v>
      </c>
      <c r="X5524">
        <v>0</v>
      </c>
      <c r="Y5524">
        <v>0</v>
      </c>
      <c r="Z5524">
        <v>1</v>
      </c>
    </row>
    <row r="5525" spans="1:26" x14ac:dyDescent="0.25">
      <c r="A5525">
        <v>107155990</v>
      </c>
      <c r="B5525" t="s">
        <v>112</v>
      </c>
      <c r="C5525" t="s">
        <v>65</v>
      </c>
      <c r="D5525">
        <v>10000095</v>
      </c>
      <c r="E5525">
        <v>10000095</v>
      </c>
      <c r="F5525">
        <v>1.647</v>
      </c>
      <c r="G5525">
        <v>40001002</v>
      </c>
      <c r="H5525">
        <v>0.1</v>
      </c>
      <c r="I5525">
        <v>2022</v>
      </c>
      <c r="J5525" t="s">
        <v>172</v>
      </c>
      <c r="K5525" t="s">
        <v>48</v>
      </c>
      <c r="L5525" s="127">
        <v>0.65833333333333333</v>
      </c>
      <c r="M5525" t="s">
        <v>28</v>
      </c>
      <c r="N5525" t="s">
        <v>49</v>
      </c>
      <c r="O5525" t="s">
        <v>30</v>
      </c>
      <c r="P5525" t="s">
        <v>54</v>
      </c>
      <c r="Q5525" t="s">
        <v>41</v>
      </c>
      <c r="R5525" t="s">
        <v>33</v>
      </c>
      <c r="S5525" t="s">
        <v>42</v>
      </c>
      <c r="T5525" t="s">
        <v>35</v>
      </c>
      <c r="U5525" s="1" t="s">
        <v>43</v>
      </c>
      <c r="V5525">
        <v>4</v>
      </c>
      <c r="W5525">
        <v>0</v>
      </c>
      <c r="X5525">
        <v>0</v>
      </c>
      <c r="Y5525">
        <v>0</v>
      </c>
      <c r="Z5525">
        <v>2</v>
      </c>
    </row>
    <row r="5526" spans="1:26" x14ac:dyDescent="0.25">
      <c r="A5526">
        <v>107156050</v>
      </c>
      <c r="B5526" t="s">
        <v>114</v>
      </c>
      <c r="C5526" t="s">
        <v>67</v>
      </c>
      <c r="D5526">
        <v>30000042</v>
      </c>
      <c r="E5526">
        <v>30000042</v>
      </c>
      <c r="F5526">
        <v>13.67</v>
      </c>
      <c r="G5526">
        <v>40001703</v>
      </c>
      <c r="H5526">
        <v>8.9999999999999993E-3</v>
      </c>
      <c r="I5526">
        <v>2022</v>
      </c>
      <c r="J5526" t="s">
        <v>172</v>
      </c>
      <c r="K5526" t="s">
        <v>60</v>
      </c>
      <c r="L5526" s="127">
        <v>0.76250000000000007</v>
      </c>
      <c r="M5526" t="s">
        <v>28</v>
      </c>
      <c r="N5526" t="s">
        <v>29</v>
      </c>
      <c r="O5526" t="s">
        <v>30</v>
      </c>
      <c r="P5526" t="s">
        <v>31</v>
      </c>
      <c r="Q5526" t="s">
        <v>41</v>
      </c>
      <c r="R5526" t="s">
        <v>33</v>
      </c>
      <c r="S5526" t="s">
        <v>42</v>
      </c>
      <c r="T5526" t="s">
        <v>57</v>
      </c>
      <c r="U5526" s="1" t="s">
        <v>36</v>
      </c>
      <c r="V5526">
        <v>3</v>
      </c>
      <c r="W5526">
        <v>0</v>
      </c>
      <c r="X5526">
        <v>0</v>
      </c>
      <c r="Y5526">
        <v>0</v>
      </c>
      <c r="Z5526">
        <v>0</v>
      </c>
    </row>
    <row r="5527" spans="1:26" x14ac:dyDescent="0.25">
      <c r="A5527">
        <v>107156064</v>
      </c>
      <c r="B5527" t="s">
        <v>114</v>
      </c>
      <c r="C5527" t="s">
        <v>67</v>
      </c>
      <c r="D5527">
        <v>30000042</v>
      </c>
      <c r="E5527">
        <v>30000042</v>
      </c>
      <c r="F5527">
        <v>3.0990000000000002</v>
      </c>
      <c r="G5527">
        <v>10000040</v>
      </c>
      <c r="H5527">
        <v>0</v>
      </c>
      <c r="I5527">
        <v>2022</v>
      </c>
      <c r="J5527" t="s">
        <v>172</v>
      </c>
      <c r="K5527" t="s">
        <v>27</v>
      </c>
      <c r="L5527" s="127">
        <v>0.84791666666666676</v>
      </c>
      <c r="M5527" t="s">
        <v>28</v>
      </c>
      <c r="N5527" t="s">
        <v>29</v>
      </c>
      <c r="O5527" t="s">
        <v>30</v>
      </c>
      <c r="P5527" t="s">
        <v>31</v>
      </c>
      <c r="Q5527" t="s">
        <v>41</v>
      </c>
      <c r="R5527" t="s">
        <v>61</v>
      </c>
      <c r="S5527" t="s">
        <v>42</v>
      </c>
      <c r="T5527" t="s">
        <v>57</v>
      </c>
      <c r="U5527" s="1" t="s">
        <v>36</v>
      </c>
      <c r="V5527">
        <v>2</v>
      </c>
      <c r="W5527">
        <v>0</v>
      </c>
      <c r="X5527">
        <v>0</v>
      </c>
      <c r="Y5527">
        <v>0</v>
      </c>
      <c r="Z5527">
        <v>0</v>
      </c>
    </row>
    <row r="5528" spans="1:26" x14ac:dyDescent="0.25">
      <c r="A5528">
        <v>107156065</v>
      </c>
      <c r="B5528" t="s">
        <v>106</v>
      </c>
      <c r="C5528" t="s">
        <v>65</v>
      </c>
      <c r="D5528">
        <v>10000095</v>
      </c>
      <c r="E5528">
        <v>10000095</v>
      </c>
      <c r="F5528">
        <v>29.119</v>
      </c>
      <c r="G5528">
        <v>200680</v>
      </c>
      <c r="H5528">
        <v>0.1</v>
      </c>
      <c r="I5528">
        <v>2022</v>
      </c>
      <c r="J5528" t="s">
        <v>172</v>
      </c>
      <c r="K5528" t="s">
        <v>27</v>
      </c>
      <c r="L5528" s="127">
        <v>0.5180555555555556</v>
      </c>
      <c r="M5528" t="s">
        <v>28</v>
      </c>
      <c r="N5528" t="s">
        <v>49</v>
      </c>
      <c r="O5528" t="s">
        <v>30</v>
      </c>
      <c r="P5528" t="s">
        <v>31</v>
      </c>
      <c r="Q5528" t="s">
        <v>41</v>
      </c>
      <c r="R5528" t="s">
        <v>33</v>
      </c>
      <c r="S5528" t="s">
        <v>42</v>
      </c>
      <c r="T5528" t="s">
        <v>35</v>
      </c>
      <c r="U5528" s="1" t="s">
        <v>36</v>
      </c>
      <c r="V5528">
        <v>3</v>
      </c>
      <c r="W5528">
        <v>0</v>
      </c>
      <c r="X5528">
        <v>0</v>
      </c>
      <c r="Y5528">
        <v>0</v>
      </c>
      <c r="Z5528">
        <v>0</v>
      </c>
    </row>
    <row r="5529" spans="1:26" x14ac:dyDescent="0.25">
      <c r="A5529">
        <v>107156410</v>
      </c>
      <c r="B5529" t="s">
        <v>117</v>
      </c>
      <c r="C5529" t="s">
        <v>65</v>
      </c>
      <c r="D5529">
        <v>10000077</v>
      </c>
      <c r="E5529">
        <v>10000077</v>
      </c>
      <c r="F5529">
        <v>20.199000000000002</v>
      </c>
      <c r="G5529">
        <v>50007951</v>
      </c>
      <c r="H5529">
        <v>0.2</v>
      </c>
      <c r="I5529">
        <v>2022</v>
      </c>
      <c r="J5529" t="s">
        <v>172</v>
      </c>
      <c r="K5529" t="s">
        <v>39</v>
      </c>
      <c r="L5529" s="127">
        <v>0.64722222222222225</v>
      </c>
      <c r="M5529" t="s">
        <v>28</v>
      </c>
      <c r="N5529" t="s">
        <v>49</v>
      </c>
      <c r="O5529" t="s">
        <v>30</v>
      </c>
      <c r="P5529" t="s">
        <v>31</v>
      </c>
      <c r="Q5529" t="s">
        <v>41</v>
      </c>
      <c r="R5529" t="s">
        <v>33</v>
      </c>
      <c r="S5529" t="s">
        <v>42</v>
      </c>
      <c r="T5529" t="s">
        <v>35</v>
      </c>
      <c r="U5529" s="1" t="s">
        <v>36</v>
      </c>
      <c r="V5529">
        <v>3</v>
      </c>
      <c r="W5529">
        <v>0</v>
      </c>
      <c r="X5529">
        <v>0</v>
      </c>
      <c r="Y5529">
        <v>0</v>
      </c>
      <c r="Z5529">
        <v>0</v>
      </c>
    </row>
    <row r="5530" spans="1:26" x14ac:dyDescent="0.25">
      <c r="A5530">
        <v>107156413</v>
      </c>
      <c r="B5530" t="s">
        <v>81</v>
      </c>
      <c r="C5530" t="s">
        <v>65</v>
      </c>
      <c r="D5530">
        <v>10000485</v>
      </c>
      <c r="E5530">
        <v>10800485</v>
      </c>
      <c r="F5530">
        <v>32.607999999999997</v>
      </c>
      <c r="G5530">
        <v>20000521</v>
      </c>
      <c r="H5530">
        <v>1.9</v>
      </c>
      <c r="I5530">
        <v>2022</v>
      </c>
      <c r="J5530" t="s">
        <v>172</v>
      </c>
      <c r="K5530" t="s">
        <v>39</v>
      </c>
      <c r="L5530" s="127">
        <v>0.70833333333333337</v>
      </c>
      <c r="M5530" t="s">
        <v>28</v>
      </c>
      <c r="N5530" t="s">
        <v>49</v>
      </c>
      <c r="O5530" t="s">
        <v>30</v>
      </c>
      <c r="P5530" t="s">
        <v>31</v>
      </c>
      <c r="Q5530" t="s">
        <v>62</v>
      </c>
      <c r="R5530" t="s">
        <v>76</v>
      </c>
      <c r="S5530" t="s">
        <v>34</v>
      </c>
      <c r="T5530" t="s">
        <v>35</v>
      </c>
      <c r="U5530" s="1" t="s">
        <v>36</v>
      </c>
      <c r="V5530">
        <v>1</v>
      </c>
      <c r="W5530">
        <v>0</v>
      </c>
      <c r="X5530">
        <v>0</v>
      </c>
      <c r="Y5530">
        <v>0</v>
      </c>
      <c r="Z5530">
        <v>0</v>
      </c>
    </row>
    <row r="5531" spans="1:26" x14ac:dyDescent="0.25">
      <c r="A5531">
        <v>107156512</v>
      </c>
      <c r="B5531" t="s">
        <v>81</v>
      </c>
      <c r="C5531" t="s">
        <v>65</v>
      </c>
      <c r="D5531">
        <v>10000077</v>
      </c>
      <c r="E5531">
        <v>10000077</v>
      </c>
      <c r="F5531">
        <v>22.997</v>
      </c>
      <c r="G5531">
        <v>50011776</v>
      </c>
      <c r="H5531">
        <v>3.7999999999999999E-2</v>
      </c>
      <c r="I5531">
        <v>2022</v>
      </c>
      <c r="J5531" t="s">
        <v>172</v>
      </c>
      <c r="K5531" t="s">
        <v>39</v>
      </c>
      <c r="L5531" s="127">
        <v>0.79722222222222217</v>
      </c>
      <c r="M5531" t="s">
        <v>28</v>
      </c>
      <c r="N5531" t="s">
        <v>49</v>
      </c>
      <c r="O5531" t="s">
        <v>30</v>
      </c>
      <c r="P5531" t="s">
        <v>31</v>
      </c>
      <c r="Q5531" t="s">
        <v>41</v>
      </c>
      <c r="R5531" t="s">
        <v>33</v>
      </c>
      <c r="S5531" t="s">
        <v>42</v>
      </c>
      <c r="T5531" t="s">
        <v>57</v>
      </c>
      <c r="U5531" s="1" t="s">
        <v>43</v>
      </c>
      <c r="V5531">
        <v>2</v>
      </c>
      <c r="W5531">
        <v>0</v>
      </c>
      <c r="X5531">
        <v>0</v>
      </c>
      <c r="Y5531">
        <v>0</v>
      </c>
      <c r="Z5531">
        <v>1</v>
      </c>
    </row>
    <row r="5532" spans="1:26" x14ac:dyDescent="0.25">
      <c r="A5532">
        <v>107156541</v>
      </c>
      <c r="B5532" t="s">
        <v>25</v>
      </c>
      <c r="C5532" t="s">
        <v>65</v>
      </c>
      <c r="D5532">
        <v>10000040</v>
      </c>
      <c r="E5532">
        <v>10000040</v>
      </c>
      <c r="F5532">
        <v>27.65</v>
      </c>
      <c r="G5532" t="s">
        <v>255</v>
      </c>
      <c r="H5532">
        <v>0.01</v>
      </c>
      <c r="I5532">
        <v>2022</v>
      </c>
      <c r="J5532" t="s">
        <v>172</v>
      </c>
      <c r="K5532" t="s">
        <v>27</v>
      </c>
      <c r="L5532" s="127">
        <v>0.38125000000000003</v>
      </c>
      <c r="M5532" t="s">
        <v>28</v>
      </c>
      <c r="N5532" t="s">
        <v>49</v>
      </c>
      <c r="O5532" t="s">
        <v>30</v>
      </c>
      <c r="P5532" t="s">
        <v>31</v>
      </c>
      <c r="Q5532" t="s">
        <v>41</v>
      </c>
      <c r="R5532" t="s">
        <v>33</v>
      </c>
      <c r="S5532" t="s">
        <v>42</v>
      </c>
      <c r="T5532" t="s">
        <v>35</v>
      </c>
      <c r="U5532" s="1" t="s">
        <v>36</v>
      </c>
      <c r="V5532">
        <v>4</v>
      </c>
      <c r="W5532">
        <v>0</v>
      </c>
      <c r="X5532">
        <v>0</v>
      </c>
      <c r="Y5532">
        <v>0</v>
      </c>
      <c r="Z5532">
        <v>0</v>
      </c>
    </row>
    <row r="5533" spans="1:26" x14ac:dyDescent="0.25">
      <c r="A5533">
        <v>107156705</v>
      </c>
      <c r="B5533" t="s">
        <v>137</v>
      </c>
      <c r="C5533" t="s">
        <v>45</v>
      </c>
      <c r="D5533">
        <v>50011696</v>
      </c>
      <c r="E5533">
        <v>20000023</v>
      </c>
      <c r="F5533">
        <v>11.42</v>
      </c>
      <c r="G5533">
        <v>50032896</v>
      </c>
      <c r="H5533">
        <v>0</v>
      </c>
      <c r="I5533">
        <v>2022</v>
      </c>
      <c r="J5533" t="s">
        <v>172</v>
      </c>
      <c r="K5533" t="s">
        <v>53</v>
      </c>
      <c r="L5533" s="127">
        <v>0.59930555555555554</v>
      </c>
      <c r="M5533" t="s">
        <v>28</v>
      </c>
      <c r="N5533" t="s">
        <v>29</v>
      </c>
      <c r="O5533" t="s">
        <v>30</v>
      </c>
      <c r="P5533" t="s">
        <v>31</v>
      </c>
      <c r="Q5533" t="s">
        <v>41</v>
      </c>
      <c r="R5533" t="s">
        <v>33</v>
      </c>
      <c r="S5533" t="s">
        <v>42</v>
      </c>
      <c r="T5533" t="s">
        <v>35</v>
      </c>
      <c r="U5533" s="1" t="s">
        <v>36</v>
      </c>
      <c r="V5533">
        <v>2</v>
      </c>
      <c r="W5533">
        <v>0</v>
      </c>
      <c r="X5533">
        <v>0</v>
      </c>
      <c r="Y5533">
        <v>0</v>
      </c>
      <c r="Z5533">
        <v>0</v>
      </c>
    </row>
    <row r="5534" spans="1:26" x14ac:dyDescent="0.25">
      <c r="A5534">
        <v>107156923</v>
      </c>
      <c r="B5534" t="s">
        <v>81</v>
      </c>
      <c r="C5534" t="s">
        <v>45</v>
      </c>
      <c r="F5534">
        <v>999.99900000000002</v>
      </c>
      <c r="H5534">
        <v>0</v>
      </c>
      <c r="I5534">
        <v>2022</v>
      </c>
      <c r="J5534" t="s">
        <v>172</v>
      </c>
      <c r="K5534" t="s">
        <v>39</v>
      </c>
      <c r="L5534" s="127">
        <v>0.30416666666666664</v>
      </c>
      <c r="M5534" t="s">
        <v>28</v>
      </c>
      <c r="N5534" t="s">
        <v>49</v>
      </c>
      <c r="O5534" t="s">
        <v>30</v>
      </c>
      <c r="P5534" t="s">
        <v>54</v>
      </c>
      <c r="Q5534" t="s">
        <v>41</v>
      </c>
      <c r="R5534" t="s">
        <v>50</v>
      </c>
      <c r="S5534" t="s">
        <v>42</v>
      </c>
      <c r="T5534" t="s">
        <v>35</v>
      </c>
      <c r="U5534" s="1" t="s">
        <v>36</v>
      </c>
      <c r="V5534">
        <v>6</v>
      </c>
      <c r="W5534">
        <v>0</v>
      </c>
      <c r="X5534">
        <v>0</v>
      </c>
      <c r="Y5534">
        <v>0</v>
      </c>
      <c r="Z5534">
        <v>0</v>
      </c>
    </row>
    <row r="5535" spans="1:26" x14ac:dyDescent="0.25">
      <c r="A5535">
        <v>107157100</v>
      </c>
      <c r="B5535" t="s">
        <v>86</v>
      </c>
      <c r="C5535" t="s">
        <v>65</v>
      </c>
      <c r="D5535">
        <v>10000026</v>
      </c>
      <c r="E5535">
        <v>10000026</v>
      </c>
      <c r="F5535">
        <v>24.355</v>
      </c>
      <c r="G5535">
        <v>200370</v>
      </c>
      <c r="H5535">
        <v>0.4</v>
      </c>
      <c r="I5535">
        <v>2022</v>
      </c>
      <c r="J5535" t="s">
        <v>172</v>
      </c>
      <c r="K5535" t="s">
        <v>53</v>
      </c>
      <c r="L5535" s="127">
        <v>0.62013888888888891</v>
      </c>
      <c r="M5535" t="s">
        <v>28</v>
      </c>
      <c r="N5535" t="s">
        <v>49</v>
      </c>
      <c r="O5535" t="s">
        <v>30</v>
      </c>
      <c r="P5535" t="s">
        <v>31</v>
      </c>
      <c r="Q5535" t="s">
        <v>41</v>
      </c>
      <c r="R5535" t="s">
        <v>33</v>
      </c>
      <c r="S5535" t="s">
        <v>42</v>
      </c>
      <c r="T5535" t="s">
        <v>35</v>
      </c>
      <c r="U5535" s="1" t="s">
        <v>36</v>
      </c>
      <c r="V5535">
        <v>3</v>
      </c>
      <c r="W5535">
        <v>0</v>
      </c>
      <c r="X5535">
        <v>0</v>
      </c>
      <c r="Y5535">
        <v>0</v>
      </c>
      <c r="Z5535">
        <v>0</v>
      </c>
    </row>
    <row r="5536" spans="1:26" x14ac:dyDescent="0.25">
      <c r="A5536">
        <v>107157145</v>
      </c>
      <c r="B5536" t="s">
        <v>101</v>
      </c>
      <c r="C5536" t="s">
        <v>67</v>
      </c>
      <c r="D5536">
        <v>30000024</v>
      </c>
      <c r="E5536">
        <v>30000024</v>
      </c>
      <c r="F5536">
        <v>24.201000000000001</v>
      </c>
      <c r="G5536">
        <v>40001778</v>
      </c>
      <c r="H5536">
        <v>0.1</v>
      </c>
      <c r="I5536">
        <v>2022</v>
      </c>
      <c r="J5536" t="s">
        <v>172</v>
      </c>
      <c r="K5536" t="s">
        <v>53</v>
      </c>
      <c r="L5536" s="127">
        <v>0.76874999999999993</v>
      </c>
      <c r="M5536" t="s">
        <v>28</v>
      </c>
      <c r="N5536" t="s">
        <v>29</v>
      </c>
      <c r="O5536" t="s">
        <v>30</v>
      </c>
      <c r="P5536" t="s">
        <v>31</v>
      </c>
      <c r="Q5536" t="s">
        <v>41</v>
      </c>
      <c r="R5536" t="s">
        <v>33</v>
      </c>
      <c r="S5536" t="s">
        <v>42</v>
      </c>
      <c r="T5536" t="s">
        <v>57</v>
      </c>
      <c r="U5536" s="1" t="s">
        <v>36</v>
      </c>
      <c r="V5536">
        <v>1</v>
      </c>
      <c r="W5536">
        <v>0</v>
      </c>
      <c r="X5536">
        <v>0</v>
      </c>
      <c r="Y5536">
        <v>0</v>
      </c>
      <c r="Z5536">
        <v>0</v>
      </c>
    </row>
    <row r="5537" spans="1:26" x14ac:dyDescent="0.25">
      <c r="A5537">
        <v>107157164</v>
      </c>
      <c r="B5537" t="s">
        <v>101</v>
      </c>
      <c r="C5537" t="s">
        <v>67</v>
      </c>
      <c r="D5537">
        <v>30000024</v>
      </c>
      <c r="E5537">
        <v>30000024</v>
      </c>
      <c r="F5537">
        <v>23.814</v>
      </c>
      <c r="G5537">
        <v>40001740</v>
      </c>
      <c r="H5537">
        <v>0.1</v>
      </c>
      <c r="I5537">
        <v>2022</v>
      </c>
      <c r="J5537" t="s">
        <v>172</v>
      </c>
      <c r="K5537" t="s">
        <v>53</v>
      </c>
      <c r="L5537" s="127">
        <v>0.2902777777777778</v>
      </c>
      <c r="M5537" t="s">
        <v>28</v>
      </c>
      <c r="N5537" t="s">
        <v>29</v>
      </c>
      <c r="O5537" t="s">
        <v>30</v>
      </c>
      <c r="P5537" t="s">
        <v>31</v>
      </c>
      <c r="Q5537" t="s">
        <v>41</v>
      </c>
      <c r="R5537" t="s">
        <v>33</v>
      </c>
      <c r="S5537" t="s">
        <v>42</v>
      </c>
      <c r="T5537" t="s">
        <v>35</v>
      </c>
      <c r="U5537" s="1" t="s">
        <v>36</v>
      </c>
      <c r="V5537">
        <v>1</v>
      </c>
      <c r="W5537">
        <v>0</v>
      </c>
      <c r="X5537">
        <v>0</v>
      </c>
      <c r="Y5537">
        <v>0</v>
      </c>
      <c r="Z5537">
        <v>0</v>
      </c>
    </row>
    <row r="5538" spans="1:26" x14ac:dyDescent="0.25">
      <c r="A5538">
        <v>107157185</v>
      </c>
      <c r="B5538" t="s">
        <v>104</v>
      </c>
      <c r="C5538" t="s">
        <v>65</v>
      </c>
      <c r="D5538">
        <v>10000026</v>
      </c>
      <c r="E5538">
        <v>10000026</v>
      </c>
      <c r="F5538">
        <v>7.5279999999999996</v>
      </c>
      <c r="G5538">
        <v>200490</v>
      </c>
      <c r="H5538">
        <v>1</v>
      </c>
      <c r="I5538">
        <v>2022</v>
      </c>
      <c r="J5538" t="s">
        <v>172</v>
      </c>
      <c r="K5538" t="s">
        <v>53</v>
      </c>
      <c r="L5538" s="127">
        <v>0.5541666666666667</v>
      </c>
      <c r="M5538" t="s">
        <v>28</v>
      </c>
      <c r="N5538" t="s">
        <v>49</v>
      </c>
      <c r="O5538" t="s">
        <v>30</v>
      </c>
      <c r="P5538" t="s">
        <v>31</v>
      </c>
      <c r="Q5538" t="s">
        <v>41</v>
      </c>
      <c r="R5538" t="s">
        <v>33</v>
      </c>
      <c r="S5538" t="s">
        <v>42</v>
      </c>
      <c r="T5538" t="s">
        <v>35</v>
      </c>
      <c r="U5538" s="1" t="s">
        <v>36</v>
      </c>
      <c r="V5538">
        <v>2</v>
      </c>
      <c r="W5538">
        <v>0</v>
      </c>
      <c r="X5538">
        <v>0</v>
      </c>
      <c r="Y5538">
        <v>0</v>
      </c>
      <c r="Z5538">
        <v>0</v>
      </c>
    </row>
    <row r="5539" spans="1:26" x14ac:dyDescent="0.25">
      <c r="A5539">
        <v>107157223</v>
      </c>
      <c r="B5539" t="s">
        <v>149</v>
      </c>
      <c r="C5539" t="s">
        <v>38</v>
      </c>
      <c r="D5539">
        <v>20000074</v>
      </c>
      <c r="E5539">
        <v>20000074</v>
      </c>
      <c r="F5539">
        <v>30.14</v>
      </c>
      <c r="G5539">
        <v>30000211</v>
      </c>
      <c r="H5539">
        <v>4.2</v>
      </c>
      <c r="I5539">
        <v>2022</v>
      </c>
      <c r="J5539" t="s">
        <v>172</v>
      </c>
      <c r="K5539" t="s">
        <v>53</v>
      </c>
      <c r="L5539" s="127">
        <v>0.32430555555555557</v>
      </c>
      <c r="M5539" t="s">
        <v>28</v>
      </c>
      <c r="N5539" t="s">
        <v>29</v>
      </c>
      <c r="O5539" t="s">
        <v>30</v>
      </c>
      <c r="P5539" t="s">
        <v>31</v>
      </c>
      <c r="Q5539" t="s">
        <v>32</v>
      </c>
      <c r="R5539" t="s">
        <v>33</v>
      </c>
      <c r="S5539" t="s">
        <v>42</v>
      </c>
      <c r="T5539" t="s">
        <v>35</v>
      </c>
      <c r="U5539" s="1" t="s">
        <v>36</v>
      </c>
      <c r="V5539">
        <v>1</v>
      </c>
      <c r="W5539">
        <v>0</v>
      </c>
      <c r="X5539">
        <v>0</v>
      </c>
      <c r="Y5539">
        <v>0</v>
      </c>
      <c r="Z5539">
        <v>0</v>
      </c>
    </row>
    <row r="5540" spans="1:26" x14ac:dyDescent="0.25">
      <c r="A5540">
        <v>107157244</v>
      </c>
      <c r="B5540" t="s">
        <v>25</v>
      </c>
      <c r="C5540" t="s">
        <v>65</v>
      </c>
      <c r="D5540">
        <v>10000040</v>
      </c>
      <c r="E5540">
        <v>10000040</v>
      </c>
      <c r="F5540">
        <v>19.777999999999999</v>
      </c>
      <c r="G5540">
        <v>10000440</v>
      </c>
      <c r="H5540">
        <v>1.3</v>
      </c>
      <c r="I5540">
        <v>2022</v>
      </c>
      <c r="J5540" t="s">
        <v>172</v>
      </c>
      <c r="K5540" t="s">
        <v>39</v>
      </c>
      <c r="L5540" s="127">
        <v>0.64513888888888882</v>
      </c>
      <c r="M5540" t="s">
        <v>28</v>
      </c>
      <c r="N5540" t="s">
        <v>49</v>
      </c>
      <c r="O5540" t="s">
        <v>30</v>
      </c>
      <c r="P5540" t="s">
        <v>31</v>
      </c>
      <c r="Q5540" t="s">
        <v>41</v>
      </c>
      <c r="R5540" t="s">
        <v>33</v>
      </c>
      <c r="S5540" t="s">
        <v>42</v>
      </c>
      <c r="T5540" t="s">
        <v>35</v>
      </c>
      <c r="U5540" s="1" t="s">
        <v>36</v>
      </c>
      <c r="V5540">
        <v>3</v>
      </c>
      <c r="W5540">
        <v>0</v>
      </c>
      <c r="X5540">
        <v>0</v>
      </c>
      <c r="Y5540">
        <v>0</v>
      </c>
      <c r="Z5540">
        <v>0</v>
      </c>
    </row>
    <row r="5541" spans="1:26" x14ac:dyDescent="0.25">
      <c r="A5541">
        <v>107157363</v>
      </c>
      <c r="B5541" t="s">
        <v>81</v>
      </c>
      <c r="C5541" t="s">
        <v>45</v>
      </c>
      <c r="D5541">
        <v>50003933</v>
      </c>
      <c r="E5541">
        <v>10000277</v>
      </c>
      <c r="F5541">
        <v>3.0659999999999998</v>
      </c>
      <c r="G5541">
        <v>50007942</v>
      </c>
      <c r="H5541">
        <v>0</v>
      </c>
      <c r="I5541">
        <v>2022</v>
      </c>
      <c r="J5541" t="s">
        <v>172</v>
      </c>
      <c r="K5541" t="s">
        <v>27</v>
      </c>
      <c r="L5541" s="127">
        <v>0.99722222222222223</v>
      </c>
      <c r="M5541" t="s">
        <v>28</v>
      </c>
      <c r="N5541" t="s">
        <v>29</v>
      </c>
      <c r="O5541" t="s">
        <v>30</v>
      </c>
      <c r="P5541" t="s">
        <v>31</v>
      </c>
      <c r="Q5541" t="s">
        <v>41</v>
      </c>
      <c r="R5541" t="s">
        <v>33</v>
      </c>
      <c r="S5541" t="s">
        <v>42</v>
      </c>
      <c r="T5541" t="s">
        <v>47</v>
      </c>
      <c r="U5541" s="1" t="s">
        <v>36</v>
      </c>
      <c r="V5541">
        <v>2</v>
      </c>
      <c r="W5541">
        <v>0</v>
      </c>
      <c r="X5541">
        <v>0</v>
      </c>
      <c r="Y5541">
        <v>0</v>
      </c>
      <c r="Z5541">
        <v>0</v>
      </c>
    </row>
    <row r="5542" spans="1:26" x14ac:dyDescent="0.25">
      <c r="A5542">
        <v>107157606</v>
      </c>
      <c r="B5542" t="s">
        <v>44</v>
      </c>
      <c r="C5542" t="s">
        <v>45</v>
      </c>
      <c r="D5542">
        <v>50012519</v>
      </c>
      <c r="E5542">
        <v>40001327</v>
      </c>
      <c r="F5542">
        <v>0.38600000000000001</v>
      </c>
      <c r="G5542">
        <v>50016967</v>
      </c>
      <c r="H5542">
        <v>0</v>
      </c>
      <c r="I5542">
        <v>2022</v>
      </c>
      <c r="J5542" t="s">
        <v>172</v>
      </c>
      <c r="K5542" t="s">
        <v>39</v>
      </c>
      <c r="L5542" s="127">
        <v>0.14583333333333334</v>
      </c>
      <c r="M5542" t="s">
        <v>28</v>
      </c>
      <c r="N5542" t="s">
        <v>49</v>
      </c>
      <c r="O5542" t="s">
        <v>30</v>
      </c>
      <c r="P5542" t="s">
        <v>54</v>
      </c>
      <c r="Q5542" t="s">
        <v>41</v>
      </c>
      <c r="R5542" t="s">
        <v>33</v>
      </c>
      <c r="S5542" t="s">
        <v>42</v>
      </c>
      <c r="T5542" t="s">
        <v>47</v>
      </c>
      <c r="U5542" s="1" t="s">
        <v>43</v>
      </c>
      <c r="V5542">
        <v>0</v>
      </c>
      <c r="W5542">
        <v>0</v>
      </c>
      <c r="X5542">
        <v>0</v>
      </c>
      <c r="Y5542">
        <v>0</v>
      </c>
      <c r="Z5542">
        <v>1</v>
      </c>
    </row>
    <row r="5543" spans="1:26" x14ac:dyDescent="0.25">
      <c r="A5543">
        <v>107157810</v>
      </c>
      <c r="B5543" t="s">
        <v>96</v>
      </c>
      <c r="C5543" t="s">
        <v>45</v>
      </c>
      <c r="D5543">
        <v>50010540</v>
      </c>
      <c r="E5543">
        <v>50010540</v>
      </c>
      <c r="F5543">
        <v>1.78</v>
      </c>
      <c r="G5543">
        <v>50017606</v>
      </c>
      <c r="H5543">
        <v>0</v>
      </c>
      <c r="I5543">
        <v>2022</v>
      </c>
      <c r="J5543" t="s">
        <v>172</v>
      </c>
      <c r="K5543" t="s">
        <v>53</v>
      </c>
      <c r="L5543" s="127">
        <v>0.52916666666666667</v>
      </c>
      <c r="M5543" t="s">
        <v>40</v>
      </c>
      <c r="N5543" t="s">
        <v>29</v>
      </c>
      <c r="O5543" t="s">
        <v>30</v>
      </c>
      <c r="P5543" t="s">
        <v>54</v>
      </c>
      <c r="Q5543" t="s">
        <v>41</v>
      </c>
      <c r="R5543" t="s">
        <v>61</v>
      </c>
      <c r="S5543" t="s">
        <v>42</v>
      </c>
      <c r="T5543" t="s">
        <v>35</v>
      </c>
      <c r="U5543" s="1" t="s">
        <v>64</v>
      </c>
      <c r="V5543">
        <v>2</v>
      </c>
      <c r="W5543">
        <v>0</v>
      </c>
      <c r="X5543">
        <v>0</v>
      </c>
      <c r="Y5543">
        <v>1</v>
      </c>
      <c r="Z5543">
        <v>0</v>
      </c>
    </row>
    <row r="5544" spans="1:26" x14ac:dyDescent="0.25">
      <c r="A5544">
        <v>107157931</v>
      </c>
      <c r="B5544" t="s">
        <v>25</v>
      </c>
      <c r="C5544" t="s">
        <v>65</v>
      </c>
      <c r="D5544">
        <v>10000040</v>
      </c>
      <c r="E5544">
        <v>10000040</v>
      </c>
      <c r="F5544">
        <v>22.105</v>
      </c>
      <c r="G5544">
        <v>40001004</v>
      </c>
      <c r="H5544">
        <v>0.2</v>
      </c>
      <c r="I5544">
        <v>2022</v>
      </c>
      <c r="J5544" t="s">
        <v>172</v>
      </c>
      <c r="K5544" t="s">
        <v>48</v>
      </c>
      <c r="L5544" s="127">
        <v>0.9243055555555556</v>
      </c>
      <c r="M5544" t="s">
        <v>28</v>
      </c>
      <c r="N5544" t="s">
        <v>49</v>
      </c>
      <c r="O5544" t="s">
        <v>30</v>
      </c>
      <c r="P5544" t="s">
        <v>54</v>
      </c>
      <c r="Q5544" t="s">
        <v>41</v>
      </c>
      <c r="R5544" t="s">
        <v>46</v>
      </c>
      <c r="S5544" t="s">
        <v>42</v>
      </c>
      <c r="T5544" t="s">
        <v>57</v>
      </c>
      <c r="U5544" s="1" t="s">
        <v>36</v>
      </c>
      <c r="V5544">
        <v>3</v>
      </c>
      <c r="W5544">
        <v>0</v>
      </c>
      <c r="X5544">
        <v>0</v>
      </c>
      <c r="Y5544">
        <v>0</v>
      </c>
      <c r="Z5544">
        <v>0</v>
      </c>
    </row>
    <row r="5545" spans="1:26" x14ac:dyDescent="0.25">
      <c r="A5545">
        <v>107157989</v>
      </c>
      <c r="B5545" t="s">
        <v>104</v>
      </c>
      <c r="C5545" t="s">
        <v>65</v>
      </c>
      <c r="D5545">
        <v>10000026</v>
      </c>
      <c r="E5545">
        <v>10000026</v>
      </c>
      <c r="F5545">
        <v>3.2909999999999999</v>
      </c>
      <c r="G5545">
        <v>20000025</v>
      </c>
      <c r="H5545">
        <v>0</v>
      </c>
      <c r="I5545">
        <v>2022</v>
      </c>
      <c r="J5545" t="s">
        <v>172</v>
      </c>
      <c r="K5545" t="s">
        <v>27</v>
      </c>
      <c r="L5545" s="127">
        <v>0.78541666666666676</v>
      </c>
      <c r="M5545" t="s">
        <v>28</v>
      </c>
      <c r="N5545" t="s">
        <v>29</v>
      </c>
      <c r="O5545" t="s">
        <v>30</v>
      </c>
      <c r="P5545" t="s">
        <v>31</v>
      </c>
      <c r="Q5545" t="s">
        <v>41</v>
      </c>
      <c r="R5545" t="s">
        <v>95</v>
      </c>
      <c r="S5545" t="s">
        <v>42</v>
      </c>
      <c r="T5545" t="s">
        <v>47</v>
      </c>
      <c r="U5545" s="1" t="s">
        <v>36</v>
      </c>
      <c r="V5545">
        <v>3</v>
      </c>
      <c r="W5545">
        <v>0</v>
      </c>
      <c r="X5545">
        <v>0</v>
      </c>
      <c r="Y5545">
        <v>0</v>
      </c>
      <c r="Z5545">
        <v>0</v>
      </c>
    </row>
    <row r="5546" spans="1:26" x14ac:dyDescent="0.25">
      <c r="A5546">
        <v>107157998</v>
      </c>
      <c r="B5546" t="s">
        <v>114</v>
      </c>
      <c r="C5546" t="s">
        <v>65</v>
      </c>
      <c r="D5546">
        <v>10000040</v>
      </c>
      <c r="E5546">
        <v>10000040</v>
      </c>
      <c r="F5546">
        <v>2.1560000000000001</v>
      </c>
      <c r="G5546">
        <v>203110</v>
      </c>
      <c r="H5546">
        <v>1</v>
      </c>
      <c r="I5546">
        <v>2022</v>
      </c>
      <c r="J5546" t="s">
        <v>172</v>
      </c>
      <c r="K5546" t="s">
        <v>60</v>
      </c>
      <c r="L5546" s="127">
        <v>0.71875</v>
      </c>
      <c r="M5546" t="s">
        <v>28</v>
      </c>
      <c r="N5546" t="s">
        <v>29</v>
      </c>
      <c r="O5546" t="s">
        <v>30</v>
      </c>
      <c r="P5546" t="s">
        <v>31</v>
      </c>
      <c r="Q5546" t="s">
        <v>41</v>
      </c>
      <c r="R5546" t="s">
        <v>33</v>
      </c>
      <c r="S5546" t="s">
        <v>42</v>
      </c>
      <c r="T5546" t="s">
        <v>35</v>
      </c>
      <c r="U5546" s="1" t="s">
        <v>36</v>
      </c>
      <c r="V5546">
        <v>2</v>
      </c>
      <c r="W5546">
        <v>0</v>
      </c>
      <c r="X5546">
        <v>0</v>
      </c>
      <c r="Y5546">
        <v>0</v>
      </c>
      <c r="Z5546">
        <v>0</v>
      </c>
    </row>
    <row r="5547" spans="1:26" x14ac:dyDescent="0.25">
      <c r="A5547">
        <v>107158159</v>
      </c>
      <c r="B5547" t="s">
        <v>149</v>
      </c>
      <c r="C5547" t="s">
        <v>38</v>
      </c>
      <c r="D5547">
        <v>20000074</v>
      </c>
      <c r="E5547">
        <v>20000074</v>
      </c>
      <c r="F5547">
        <v>1.778</v>
      </c>
      <c r="G5547">
        <v>202250</v>
      </c>
      <c r="H5547">
        <v>0.6</v>
      </c>
      <c r="I5547">
        <v>2022</v>
      </c>
      <c r="J5547" t="s">
        <v>172</v>
      </c>
      <c r="K5547" t="s">
        <v>39</v>
      </c>
      <c r="L5547" s="127">
        <v>0.80763888888888891</v>
      </c>
      <c r="M5547" t="s">
        <v>28</v>
      </c>
      <c r="N5547" t="s">
        <v>29</v>
      </c>
      <c r="O5547" t="s">
        <v>30</v>
      </c>
      <c r="P5547" t="s">
        <v>54</v>
      </c>
      <c r="Q5547" t="s">
        <v>41</v>
      </c>
      <c r="R5547" t="s">
        <v>33</v>
      </c>
      <c r="S5547" t="s">
        <v>42</v>
      </c>
      <c r="T5547" t="s">
        <v>57</v>
      </c>
      <c r="U5547" s="1" t="s">
        <v>36</v>
      </c>
      <c r="V5547">
        <v>1</v>
      </c>
      <c r="W5547">
        <v>0</v>
      </c>
      <c r="X5547">
        <v>0</v>
      </c>
      <c r="Y5547">
        <v>0</v>
      </c>
      <c r="Z5547">
        <v>0</v>
      </c>
    </row>
    <row r="5548" spans="1:26" x14ac:dyDescent="0.25">
      <c r="A5548">
        <v>107158177</v>
      </c>
      <c r="B5548" t="s">
        <v>114</v>
      </c>
      <c r="C5548" t="s">
        <v>65</v>
      </c>
      <c r="D5548">
        <v>10000095</v>
      </c>
      <c r="E5548">
        <v>10000095</v>
      </c>
      <c r="F5548">
        <v>0</v>
      </c>
      <c r="G5548">
        <v>30000050</v>
      </c>
      <c r="H5548">
        <v>2</v>
      </c>
      <c r="I5548">
        <v>2022</v>
      </c>
      <c r="J5548" t="s">
        <v>172</v>
      </c>
      <c r="K5548" t="s">
        <v>53</v>
      </c>
      <c r="L5548" s="127">
        <v>0.47361111111111115</v>
      </c>
      <c r="M5548" t="s">
        <v>28</v>
      </c>
      <c r="N5548" t="s">
        <v>49</v>
      </c>
      <c r="O5548" t="s">
        <v>30</v>
      </c>
      <c r="P5548" t="s">
        <v>31</v>
      </c>
      <c r="Q5548" t="s">
        <v>41</v>
      </c>
      <c r="R5548" t="s">
        <v>33</v>
      </c>
      <c r="S5548" t="s">
        <v>42</v>
      </c>
      <c r="T5548" t="s">
        <v>35</v>
      </c>
      <c r="U5548" s="1" t="s">
        <v>36</v>
      </c>
      <c r="V5548">
        <v>3</v>
      </c>
      <c r="W5548">
        <v>0</v>
      </c>
      <c r="X5548">
        <v>0</v>
      </c>
      <c r="Y5548">
        <v>0</v>
      </c>
      <c r="Z5548">
        <v>0</v>
      </c>
    </row>
    <row r="5549" spans="1:26" x14ac:dyDescent="0.25">
      <c r="A5549">
        <v>107158180</v>
      </c>
      <c r="B5549" t="s">
        <v>148</v>
      </c>
      <c r="C5549" t="s">
        <v>38</v>
      </c>
      <c r="D5549">
        <v>20000276</v>
      </c>
      <c r="E5549">
        <v>20000276</v>
      </c>
      <c r="F5549">
        <v>27.585000000000001</v>
      </c>
      <c r="G5549">
        <v>40001310</v>
      </c>
      <c r="H5549">
        <v>0.2</v>
      </c>
      <c r="I5549">
        <v>2022</v>
      </c>
      <c r="J5549" t="s">
        <v>172</v>
      </c>
      <c r="K5549" t="s">
        <v>27</v>
      </c>
      <c r="L5549" s="127">
        <v>0.71458333333333324</v>
      </c>
      <c r="M5549" t="s">
        <v>28</v>
      </c>
      <c r="N5549" t="s">
        <v>49</v>
      </c>
      <c r="O5549" t="s">
        <v>30</v>
      </c>
      <c r="P5549" t="s">
        <v>31</v>
      </c>
      <c r="Q5549" t="s">
        <v>41</v>
      </c>
      <c r="R5549" t="s">
        <v>33</v>
      </c>
      <c r="S5549" t="s">
        <v>42</v>
      </c>
      <c r="T5549" t="s">
        <v>52</v>
      </c>
      <c r="U5549" s="1" t="s">
        <v>36</v>
      </c>
      <c r="V5549">
        <v>3</v>
      </c>
      <c r="W5549">
        <v>0</v>
      </c>
      <c r="X5549">
        <v>0</v>
      </c>
      <c r="Y5549">
        <v>0</v>
      </c>
      <c r="Z5549">
        <v>0</v>
      </c>
    </row>
    <row r="5550" spans="1:26" x14ac:dyDescent="0.25">
      <c r="A5550">
        <v>107158210</v>
      </c>
      <c r="B5550" t="s">
        <v>114</v>
      </c>
      <c r="C5550" t="s">
        <v>67</v>
      </c>
      <c r="D5550">
        <v>30000042</v>
      </c>
      <c r="E5550">
        <v>30000042</v>
      </c>
      <c r="F5550">
        <v>15.695</v>
      </c>
      <c r="G5550">
        <v>40001704</v>
      </c>
      <c r="H5550">
        <v>0.1</v>
      </c>
      <c r="I5550">
        <v>2022</v>
      </c>
      <c r="J5550" t="s">
        <v>172</v>
      </c>
      <c r="K5550" t="s">
        <v>48</v>
      </c>
      <c r="L5550" s="127">
        <v>0.69791666666666663</v>
      </c>
      <c r="M5550" t="s">
        <v>28</v>
      </c>
      <c r="N5550" t="s">
        <v>29</v>
      </c>
      <c r="O5550" t="s">
        <v>30</v>
      </c>
      <c r="P5550" t="s">
        <v>31</v>
      </c>
      <c r="Q5550" t="s">
        <v>41</v>
      </c>
      <c r="R5550" t="s">
        <v>33</v>
      </c>
      <c r="S5550" t="s">
        <v>42</v>
      </c>
      <c r="T5550" t="s">
        <v>52</v>
      </c>
      <c r="U5550" s="1" t="s">
        <v>43</v>
      </c>
      <c r="V5550">
        <v>2</v>
      </c>
      <c r="W5550">
        <v>0</v>
      </c>
      <c r="X5550">
        <v>0</v>
      </c>
      <c r="Y5550">
        <v>0</v>
      </c>
      <c r="Z5550">
        <v>1</v>
      </c>
    </row>
    <row r="5551" spans="1:26" x14ac:dyDescent="0.25">
      <c r="A5551">
        <v>107158278</v>
      </c>
      <c r="B5551" t="s">
        <v>127</v>
      </c>
      <c r="C5551" t="s">
        <v>67</v>
      </c>
      <c r="D5551">
        <v>30000098</v>
      </c>
      <c r="E5551">
        <v>30000098</v>
      </c>
      <c r="F5551">
        <v>1.1339999999999999</v>
      </c>
      <c r="G5551">
        <v>40001712</v>
      </c>
      <c r="H5551">
        <v>1.3</v>
      </c>
      <c r="I5551">
        <v>2022</v>
      </c>
      <c r="J5551" t="s">
        <v>172</v>
      </c>
      <c r="K5551" t="s">
        <v>60</v>
      </c>
      <c r="L5551" s="127">
        <v>0.82500000000000007</v>
      </c>
      <c r="M5551" t="s">
        <v>28</v>
      </c>
      <c r="N5551" t="s">
        <v>29</v>
      </c>
      <c r="O5551" t="s">
        <v>30</v>
      </c>
      <c r="P5551" t="s">
        <v>54</v>
      </c>
      <c r="Q5551" t="s">
        <v>41</v>
      </c>
      <c r="R5551" t="s">
        <v>50</v>
      </c>
      <c r="S5551" t="s">
        <v>42</v>
      </c>
      <c r="T5551" t="s">
        <v>57</v>
      </c>
      <c r="U5551" s="1" t="s">
        <v>36</v>
      </c>
      <c r="V5551">
        <v>4</v>
      </c>
      <c r="W5551">
        <v>0</v>
      </c>
      <c r="X5551">
        <v>0</v>
      </c>
      <c r="Y5551">
        <v>0</v>
      </c>
      <c r="Z5551">
        <v>0</v>
      </c>
    </row>
    <row r="5552" spans="1:26" x14ac:dyDescent="0.25">
      <c r="A5552">
        <v>107158284</v>
      </c>
      <c r="B5552" t="s">
        <v>25</v>
      </c>
      <c r="C5552" t="s">
        <v>65</v>
      </c>
      <c r="D5552">
        <v>10000040</v>
      </c>
      <c r="E5552">
        <v>10000040</v>
      </c>
      <c r="F5552">
        <v>1.4530000000000001</v>
      </c>
      <c r="G5552">
        <v>202840</v>
      </c>
      <c r="H5552">
        <v>0.02</v>
      </c>
      <c r="I5552">
        <v>2022</v>
      </c>
      <c r="J5552" t="s">
        <v>172</v>
      </c>
      <c r="K5552" t="s">
        <v>48</v>
      </c>
      <c r="L5552" s="127">
        <v>0.17430555555555557</v>
      </c>
      <c r="M5552" t="s">
        <v>28</v>
      </c>
      <c r="N5552" t="s">
        <v>29</v>
      </c>
      <c r="O5552" t="s">
        <v>30</v>
      </c>
      <c r="P5552" t="s">
        <v>31</v>
      </c>
      <c r="Q5552" t="s">
        <v>41</v>
      </c>
      <c r="R5552" t="s">
        <v>33</v>
      </c>
      <c r="S5552" t="s">
        <v>42</v>
      </c>
      <c r="T5552" t="s">
        <v>57</v>
      </c>
      <c r="U5552" s="1" t="s">
        <v>36</v>
      </c>
      <c r="V5552">
        <v>3</v>
      </c>
      <c r="W5552">
        <v>0</v>
      </c>
      <c r="X5552">
        <v>0</v>
      </c>
      <c r="Y5552">
        <v>0</v>
      </c>
      <c r="Z5552">
        <v>0</v>
      </c>
    </row>
    <row r="5553" spans="1:26" x14ac:dyDescent="0.25">
      <c r="A5553">
        <v>107158289</v>
      </c>
      <c r="B5553" t="s">
        <v>112</v>
      </c>
      <c r="C5553" t="s">
        <v>65</v>
      </c>
      <c r="D5553">
        <v>10000095</v>
      </c>
      <c r="E5553">
        <v>10000095</v>
      </c>
      <c r="F5553">
        <v>1.4470000000000001</v>
      </c>
      <c r="G5553">
        <v>40001002</v>
      </c>
      <c r="H5553">
        <v>0.3</v>
      </c>
      <c r="I5553">
        <v>2022</v>
      </c>
      <c r="J5553" t="s">
        <v>172</v>
      </c>
      <c r="K5553" t="s">
        <v>58</v>
      </c>
      <c r="L5553" s="127">
        <v>0.57777777777777783</v>
      </c>
      <c r="M5553" t="s">
        <v>28</v>
      </c>
      <c r="N5553" t="s">
        <v>49</v>
      </c>
      <c r="O5553" t="s">
        <v>30</v>
      </c>
      <c r="P5553" t="s">
        <v>54</v>
      </c>
      <c r="Q5553" t="s">
        <v>41</v>
      </c>
      <c r="R5553" t="s">
        <v>33</v>
      </c>
      <c r="S5553" t="s">
        <v>42</v>
      </c>
      <c r="T5553" t="s">
        <v>35</v>
      </c>
      <c r="U5553" s="1" t="s">
        <v>36</v>
      </c>
      <c r="V5553">
        <v>2</v>
      </c>
      <c r="W5553">
        <v>0</v>
      </c>
      <c r="X5553">
        <v>0</v>
      </c>
      <c r="Y5553">
        <v>0</v>
      </c>
      <c r="Z5553">
        <v>0</v>
      </c>
    </row>
    <row r="5554" spans="1:26" x14ac:dyDescent="0.25">
      <c r="A5554">
        <v>107158329</v>
      </c>
      <c r="B5554" t="s">
        <v>114</v>
      </c>
      <c r="C5554" t="s">
        <v>67</v>
      </c>
      <c r="D5554">
        <v>30000042</v>
      </c>
      <c r="E5554">
        <v>30000042</v>
      </c>
      <c r="F5554">
        <v>12.211</v>
      </c>
      <c r="G5554">
        <v>40001902</v>
      </c>
      <c r="H5554">
        <v>0.13</v>
      </c>
      <c r="I5554">
        <v>2022</v>
      </c>
      <c r="J5554" t="s">
        <v>172</v>
      </c>
      <c r="K5554" t="s">
        <v>39</v>
      </c>
      <c r="L5554" s="127">
        <v>0.75416666666666676</v>
      </c>
      <c r="M5554" t="s">
        <v>28</v>
      </c>
      <c r="N5554" t="s">
        <v>49</v>
      </c>
      <c r="O5554" t="s">
        <v>30</v>
      </c>
      <c r="P5554" t="s">
        <v>31</v>
      </c>
      <c r="Q5554" t="s">
        <v>41</v>
      </c>
      <c r="R5554" t="s">
        <v>33</v>
      </c>
      <c r="S5554" t="s">
        <v>42</v>
      </c>
      <c r="T5554" t="s">
        <v>57</v>
      </c>
      <c r="U5554" s="1" t="s">
        <v>36</v>
      </c>
      <c r="V5554">
        <v>3</v>
      </c>
      <c r="W5554">
        <v>0</v>
      </c>
      <c r="X5554">
        <v>0</v>
      </c>
      <c r="Y5554">
        <v>0</v>
      </c>
      <c r="Z5554">
        <v>0</v>
      </c>
    </row>
    <row r="5555" spans="1:26" x14ac:dyDescent="0.25">
      <c r="A5555">
        <v>107158345</v>
      </c>
      <c r="B5555" t="s">
        <v>86</v>
      </c>
      <c r="C5555" t="s">
        <v>65</v>
      </c>
      <c r="D5555">
        <v>10000026</v>
      </c>
      <c r="E5555">
        <v>10000026</v>
      </c>
      <c r="F5555">
        <v>22.863</v>
      </c>
      <c r="G5555">
        <v>200350</v>
      </c>
      <c r="H5555">
        <v>0.1</v>
      </c>
      <c r="I5555">
        <v>2022</v>
      </c>
      <c r="J5555" t="s">
        <v>172</v>
      </c>
      <c r="K5555" t="s">
        <v>39</v>
      </c>
      <c r="L5555" s="127">
        <v>0.72430555555555554</v>
      </c>
      <c r="M5555" t="s">
        <v>28</v>
      </c>
      <c r="N5555" t="s">
        <v>49</v>
      </c>
      <c r="O5555" t="s">
        <v>30</v>
      </c>
      <c r="P5555" t="s">
        <v>31</v>
      </c>
      <c r="Q5555" t="s">
        <v>41</v>
      </c>
      <c r="R5555" t="s">
        <v>33</v>
      </c>
      <c r="S5555" t="s">
        <v>42</v>
      </c>
      <c r="T5555" t="s">
        <v>57</v>
      </c>
      <c r="U5555" s="1" t="s">
        <v>36</v>
      </c>
      <c r="V5555">
        <v>7</v>
      </c>
      <c r="W5555">
        <v>0</v>
      </c>
      <c r="X5555">
        <v>0</v>
      </c>
      <c r="Y5555">
        <v>0</v>
      </c>
      <c r="Z5555">
        <v>0</v>
      </c>
    </row>
    <row r="5556" spans="1:26" x14ac:dyDescent="0.25">
      <c r="A5556">
        <v>107158554</v>
      </c>
      <c r="B5556" t="s">
        <v>114</v>
      </c>
      <c r="C5556" t="s">
        <v>67</v>
      </c>
      <c r="D5556">
        <v>30000042</v>
      </c>
      <c r="E5556">
        <v>30000042</v>
      </c>
      <c r="F5556">
        <v>12.281000000000001</v>
      </c>
      <c r="G5556">
        <v>40001902</v>
      </c>
      <c r="H5556">
        <v>0.2</v>
      </c>
      <c r="I5556">
        <v>2022</v>
      </c>
      <c r="J5556" t="s">
        <v>172</v>
      </c>
      <c r="K5556" t="s">
        <v>39</v>
      </c>
      <c r="L5556" s="127">
        <v>0.7729166666666667</v>
      </c>
      <c r="M5556" t="s">
        <v>28</v>
      </c>
      <c r="N5556" t="s">
        <v>49</v>
      </c>
      <c r="O5556" t="s">
        <v>30</v>
      </c>
      <c r="P5556" t="s">
        <v>31</v>
      </c>
      <c r="Q5556" t="s">
        <v>41</v>
      </c>
      <c r="R5556" t="s">
        <v>33</v>
      </c>
      <c r="S5556" t="s">
        <v>42</v>
      </c>
      <c r="T5556" t="s">
        <v>57</v>
      </c>
      <c r="U5556" s="1" t="s">
        <v>36</v>
      </c>
      <c r="V5556">
        <v>3</v>
      </c>
      <c r="W5556">
        <v>0</v>
      </c>
      <c r="X5556">
        <v>0</v>
      </c>
      <c r="Y5556">
        <v>0</v>
      </c>
      <c r="Z5556">
        <v>0</v>
      </c>
    </row>
    <row r="5557" spans="1:26" x14ac:dyDescent="0.25">
      <c r="A5557">
        <v>107158571</v>
      </c>
      <c r="B5557" t="s">
        <v>25</v>
      </c>
      <c r="C5557" t="s">
        <v>65</v>
      </c>
      <c r="D5557">
        <v>10000040</v>
      </c>
      <c r="E5557">
        <v>10000040</v>
      </c>
      <c r="F5557">
        <v>23.960999999999999</v>
      </c>
      <c r="G5557">
        <v>20000070</v>
      </c>
      <c r="H5557">
        <v>2.5</v>
      </c>
      <c r="I5557">
        <v>2022</v>
      </c>
      <c r="J5557" t="s">
        <v>172</v>
      </c>
      <c r="K5557" t="s">
        <v>27</v>
      </c>
      <c r="L5557" s="127">
        <v>0.8979166666666667</v>
      </c>
      <c r="M5557" t="s">
        <v>28</v>
      </c>
      <c r="N5557" t="s">
        <v>29</v>
      </c>
      <c r="O5557" t="s">
        <v>30</v>
      </c>
      <c r="P5557" t="s">
        <v>31</v>
      </c>
      <c r="Q5557" t="s">
        <v>41</v>
      </c>
      <c r="R5557" t="s">
        <v>33</v>
      </c>
      <c r="S5557" t="s">
        <v>42</v>
      </c>
      <c r="T5557" t="s">
        <v>57</v>
      </c>
      <c r="U5557" s="1" t="s">
        <v>36</v>
      </c>
      <c r="V5557">
        <v>1</v>
      </c>
      <c r="W5557">
        <v>0</v>
      </c>
      <c r="X5557">
        <v>0</v>
      </c>
      <c r="Y5557">
        <v>0</v>
      </c>
      <c r="Z5557">
        <v>0</v>
      </c>
    </row>
    <row r="5558" spans="1:26" x14ac:dyDescent="0.25">
      <c r="A5558">
        <v>107158714</v>
      </c>
      <c r="B5558" t="s">
        <v>104</v>
      </c>
      <c r="C5558" t="s">
        <v>65</v>
      </c>
      <c r="D5558">
        <v>10000026</v>
      </c>
      <c r="E5558">
        <v>10000026</v>
      </c>
      <c r="F5558">
        <v>0.72</v>
      </c>
      <c r="G5558">
        <v>40001358</v>
      </c>
      <c r="H5558">
        <v>0.1</v>
      </c>
      <c r="I5558">
        <v>2022</v>
      </c>
      <c r="J5558" t="s">
        <v>172</v>
      </c>
      <c r="K5558" t="s">
        <v>48</v>
      </c>
      <c r="L5558" s="127">
        <v>0.13055555555555556</v>
      </c>
      <c r="M5558" t="s">
        <v>28</v>
      </c>
      <c r="N5558" t="s">
        <v>49</v>
      </c>
      <c r="O5558" t="s">
        <v>30</v>
      </c>
      <c r="P5558" t="s">
        <v>31</v>
      </c>
      <c r="Q5558" t="s">
        <v>41</v>
      </c>
      <c r="R5558" t="s">
        <v>33</v>
      </c>
      <c r="S5558" t="s">
        <v>42</v>
      </c>
      <c r="T5558" t="s">
        <v>57</v>
      </c>
      <c r="U5558" s="1" t="s">
        <v>36</v>
      </c>
      <c r="V5558">
        <v>1</v>
      </c>
      <c r="W5558">
        <v>0</v>
      </c>
      <c r="X5558">
        <v>0</v>
      </c>
      <c r="Y5558">
        <v>0</v>
      </c>
      <c r="Z5558">
        <v>0</v>
      </c>
    </row>
    <row r="5559" spans="1:26" x14ac:dyDescent="0.25">
      <c r="A5559">
        <v>107158761</v>
      </c>
      <c r="B5559" t="s">
        <v>112</v>
      </c>
      <c r="C5559" t="s">
        <v>65</v>
      </c>
      <c r="D5559">
        <v>10000095</v>
      </c>
      <c r="E5559">
        <v>10000095</v>
      </c>
      <c r="F5559">
        <v>3.3000000000000002E-2</v>
      </c>
      <c r="G5559">
        <v>40001811</v>
      </c>
      <c r="H5559">
        <v>0.5</v>
      </c>
      <c r="I5559">
        <v>2022</v>
      </c>
      <c r="J5559" t="s">
        <v>172</v>
      </c>
      <c r="K5559" t="s">
        <v>58</v>
      </c>
      <c r="L5559" s="127">
        <v>0.56319444444444444</v>
      </c>
      <c r="M5559" t="s">
        <v>28</v>
      </c>
      <c r="N5559" t="s">
        <v>49</v>
      </c>
      <c r="O5559" t="s">
        <v>30</v>
      </c>
      <c r="P5559" t="s">
        <v>54</v>
      </c>
      <c r="Q5559" t="s">
        <v>41</v>
      </c>
      <c r="R5559" t="s">
        <v>33</v>
      </c>
      <c r="S5559" t="s">
        <v>42</v>
      </c>
      <c r="T5559" t="s">
        <v>35</v>
      </c>
      <c r="U5559" s="1" t="s">
        <v>36</v>
      </c>
      <c r="V5559">
        <v>3</v>
      </c>
      <c r="W5559">
        <v>0</v>
      </c>
      <c r="X5559">
        <v>0</v>
      </c>
      <c r="Y5559">
        <v>0</v>
      </c>
      <c r="Z5559">
        <v>0</v>
      </c>
    </row>
    <row r="5560" spans="1:26" x14ac:dyDescent="0.25">
      <c r="A5560">
        <v>107158801</v>
      </c>
      <c r="B5560" t="s">
        <v>25</v>
      </c>
      <c r="C5560" t="s">
        <v>65</v>
      </c>
      <c r="D5560">
        <v>10000040</v>
      </c>
      <c r="E5560">
        <v>10000040</v>
      </c>
      <c r="F5560">
        <v>3.694</v>
      </c>
      <c r="G5560">
        <v>40001002</v>
      </c>
      <c r="H5560">
        <v>1.5</v>
      </c>
      <c r="I5560">
        <v>2022</v>
      </c>
      <c r="J5560" t="s">
        <v>172</v>
      </c>
      <c r="K5560" t="s">
        <v>53</v>
      </c>
      <c r="L5560" s="127">
        <v>0.82361111111111107</v>
      </c>
      <c r="M5560" t="s">
        <v>40</v>
      </c>
      <c r="N5560" t="s">
        <v>29</v>
      </c>
      <c r="O5560" t="s">
        <v>30</v>
      </c>
      <c r="P5560" t="s">
        <v>54</v>
      </c>
      <c r="Q5560" t="s">
        <v>41</v>
      </c>
      <c r="R5560" t="s">
        <v>33</v>
      </c>
      <c r="S5560" t="s">
        <v>42</v>
      </c>
      <c r="T5560" t="s">
        <v>57</v>
      </c>
      <c r="U5560" s="1" t="s">
        <v>36</v>
      </c>
      <c r="V5560">
        <v>2</v>
      </c>
      <c r="W5560">
        <v>0</v>
      </c>
      <c r="X5560">
        <v>0</v>
      </c>
      <c r="Y5560">
        <v>0</v>
      </c>
      <c r="Z5560">
        <v>0</v>
      </c>
    </row>
    <row r="5561" spans="1:26" x14ac:dyDescent="0.25">
      <c r="A5561">
        <v>107158819</v>
      </c>
      <c r="B5561" t="s">
        <v>112</v>
      </c>
      <c r="C5561" t="s">
        <v>65</v>
      </c>
      <c r="D5561">
        <v>10000095</v>
      </c>
      <c r="E5561">
        <v>10000095</v>
      </c>
      <c r="F5561">
        <v>1.5469999999999999</v>
      </c>
      <c r="G5561">
        <v>40001002</v>
      </c>
      <c r="H5561">
        <v>0.2</v>
      </c>
      <c r="I5561">
        <v>2022</v>
      </c>
      <c r="J5561" t="s">
        <v>172</v>
      </c>
      <c r="K5561" t="s">
        <v>48</v>
      </c>
      <c r="L5561" s="127">
        <v>0.57916666666666672</v>
      </c>
      <c r="M5561" t="s">
        <v>28</v>
      </c>
      <c r="N5561" t="s">
        <v>49</v>
      </c>
      <c r="O5561" t="s">
        <v>30</v>
      </c>
      <c r="P5561" t="s">
        <v>54</v>
      </c>
      <c r="Q5561" t="s">
        <v>41</v>
      </c>
      <c r="R5561" t="s">
        <v>33</v>
      </c>
      <c r="S5561" t="s">
        <v>42</v>
      </c>
      <c r="T5561" t="s">
        <v>35</v>
      </c>
      <c r="U5561" s="1" t="s">
        <v>43</v>
      </c>
      <c r="V5561">
        <v>2</v>
      </c>
      <c r="W5561">
        <v>0</v>
      </c>
      <c r="X5561">
        <v>0</v>
      </c>
      <c r="Y5561">
        <v>0</v>
      </c>
      <c r="Z5561">
        <v>2</v>
      </c>
    </row>
    <row r="5562" spans="1:26" x14ac:dyDescent="0.25">
      <c r="A5562">
        <v>107158824</v>
      </c>
      <c r="B5562" t="s">
        <v>117</v>
      </c>
      <c r="C5562" t="s">
        <v>65</v>
      </c>
      <c r="D5562">
        <v>10000077</v>
      </c>
      <c r="E5562">
        <v>10000077</v>
      </c>
      <c r="F5562">
        <v>19.856000000000002</v>
      </c>
      <c r="G5562">
        <v>200500</v>
      </c>
      <c r="H5562">
        <v>0.1</v>
      </c>
      <c r="I5562">
        <v>2022</v>
      </c>
      <c r="J5562" t="s">
        <v>172</v>
      </c>
      <c r="K5562" t="s">
        <v>53</v>
      </c>
      <c r="L5562" s="127">
        <v>0.55277777777777781</v>
      </c>
      <c r="M5562" t="s">
        <v>28</v>
      </c>
      <c r="N5562" t="s">
        <v>49</v>
      </c>
      <c r="O5562" t="s">
        <v>30</v>
      </c>
      <c r="P5562" t="s">
        <v>54</v>
      </c>
      <c r="Q5562" t="s">
        <v>41</v>
      </c>
      <c r="R5562" t="s">
        <v>33</v>
      </c>
      <c r="S5562" t="s">
        <v>42</v>
      </c>
      <c r="T5562" t="s">
        <v>35</v>
      </c>
      <c r="U5562" s="1" t="s">
        <v>36</v>
      </c>
      <c r="V5562">
        <v>4</v>
      </c>
      <c r="W5562">
        <v>0</v>
      </c>
      <c r="X5562">
        <v>0</v>
      </c>
      <c r="Y5562">
        <v>0</v>
      </c>
      <c r="Z5562">
        <v>0</v>
      </c>
    </row>
    <row r="5563" spans="1:26" x14ac:dyDescent="0.25">
      <c r="A5563">
        <v>107158926</v>
      </c>
      <c r="B5563" t="s">
        <v>81</v>
      </c>
      <c r="C5563" t="s">
        <v>45</v>
      </c>
      <c r="D5563">
        <v>50047986</v>
      </c>
      <c r="E5563">
        <v>50047986</v>
      </c>
      <c r="F5563">
        <v>999.99900000000002</v>
      </c>
      <c r="G5563">
        <v>50000398</v>
      </c>
      <c r="H5563">
        <v>1.9E-2</v>
      </c>
      <c r="I5563">
        <v>2022</v>
      </c>
      <c r="J5563" t="s">
        <v>172</v>
      </c>
      <c r="K5563" t="s">
        <v>58</v>
      </c>
      <c r="L5563" s="127">
        <v>0.46736111111111112</v>
      </c>
      <c r="M5563" t="s">
        <v>28</v>
      </c>
      <c r="N5563" t="s">
        <v>29</v>
      </c>
      <c r="O5563" t="s">
        <v>30</v>
      </c>
      <c r="P5563" t="s">
        <v>31</v>
      </c>
      <c r="Q5563" t="s">
        <v>41</v>
      </c>
      <c r="R5563" t="s">
        <v>33</v>
      </c>
      <c r="S5563" t="s">
        <v>42</v>
      </c>
      <c r="T5563" t="s">
        <v>35</v>
      </c>
      <c r="U5563" s="1" t="s">
        <v>43</v>
      </c>
      <c r="V5563">
        <v>6</v>
      </c>
      <c r="W5563">
        <v>0</v>
      </c>
      <c r="X5563">
        <v>0</v>
      </c>
      <c r="Y5563">
        <v>0</v>
      </c>
      <c r="Z5563">
        <v>3</v>
      </c>
    </row>
    <row r="5564" spans="1:26" x14ac:dyDescent="0.25">
      <c r="A5564">
        <v>107159025</v>
      </c>
      <c r="B5564" t="s">
        <v>44</v>
      </c>
      <c r="C5564" t="s">
        <v>38</v>
      </c>
      <c r="D5564">
        <v>20000070</v>
      </c>
      <c r="E5564">
        <v>20000070</v>
      </c>
      <c r="F5564">
        <v>10.394</v>
      </c>
      <c r="G5564">
        <v>50017759</v>
      </c>
      <c r="H5564">
        <v>0</v>
      </c>
      <c r="I5564">
        <v>2022</v>
      </c>
      <c r="J5564" t="s">
        <v>172</v>
      </c>
      <c r="K5564" t="s">
        <v>60</v>
      </c>
      <c r="L5564" s="127">
        <v>0.26805555555555555</v>
      </c>
      <c r="M5564" t="s">
        <v>40</v>
      </c>
      <c r="N5564" t="s">
        <v>29</v>
      </c>
      <c r="O5564" t="s">
        <v>30</v>
      </c>
      <c r="P5564" t="s">
        <v>54</v>
      </c>
      <c r="Q5564" t="s">
        <v>62</v>
      </c>
      <c r="R5564" t="s">
        <v>50</v>
      </c>
      <c r="S5564" t="s">
        <v>34</v>
      </c>
      <c r="T5564" t="s">
        <v>47</v>
      </c>
      <c r="U5564" s="1" t="s">
        <v>36</v>
      </c>
      <c r="V5564">
        <v>1</v>
      </c>
      <c r="W5564">
        <v>0</v>
      </c>
      <c r="X5564">
        <v>0</v>
      </c>
      <c r="Y5564">
        <v>0</v>
      </c>
      <c r="Z5564">
        <v>0</v>
      </c>
    </row>
    <row r="5565" spans="1:26" x14ac:dyDescent="0.25">
      <c r="A5565">
        <v>107159036</v>
      </c>
      <c r="B5565" t="s">
        <v>81</v>
      </c>
      <c r="C5565" t="s">
        <v>45</v>
      </c>
      <c r="D5565">
        <v>50013978</v>
      </c>
      <c r="E5565">
        <v>50013978</v>
      </c>
      <c r="F5565">
        <v>999.99900000000002</v>
      </c>
      <c r="G5565">
        <v>50032891</v>
      </c>
      <c r="H5565">
        <v>0</v>
      </c>
      <c r="I5565">
        <v>2022</v>
      </c>
      <c r="J5565" t="s">
        <v>172</v>
      </c>
      <c r="K5565" t="s">
        <v>58</v>
      </c>
      <c r="L5565" s="127">
        <v>0.50624999999999998</v>
      </c>
      <c r="M5565" t="s">
        <v>77</v>
      </c>
      <c r="N5565" t="s">
        <v>49</v>
      </c>
      <c r="O5565" t="s">
        <v>30</v>
      </c>
      <c r="P5565" t="s">
        <v>31</v>
      </c>
      <c r="Q5565" t="s">
        <v>41</v>
      </c>
      <c r="R5565" t="s">
        <v>50</v>
      </c>
      <c r="S5565" t="s">
        <v>42</v>
      </c>
      <c r="T5565" t="s">
        <v>35</v>
      </c>
      <c r="U5565" s="1" t="s">
        <v>36</v>
      </c>
      <c r="V5565">
        <v>2</v>
      </c>
      <c r="W5565">
        <v>0</v>
      </c>
      <c r="X5565">
        <v>0</v>
      </c>
      <c r="Y5565">
        <v>0</v>
      </c>
      <c r="Z5565">
        <v>0</v>
      </c>
    </row>
    <row r="5566" spans="1:26" x14ac:dyDescent="0.25">
      <c r="A5566">
        <v>107159094</v>
      </c>
      <c r="B5566" t="s">
        <v>81</v>
      </c>
      <c r="C5566" t="s">
        <v>45</v>
      </c>
      <c r="D5566">
        <v>50022757</v>
      </c>
      <c r="E5566">
        <v>30000115</v>
      </c>
      <c r="F5566">
        <v>0.432</v>
      </c>
      <c r="G5566">
        <v>50011738</v>
      </c>
      <c r="H5566">
        <v>3.7999999999999999E-2</v>
      </c>
      <c r="I5566">
        <v>2022</v>
      </c>
      <c r="J5566" t="s">
        <v>172</v>
      </c>
      <c r="K5566" t="s">
        <v>55</v>
      </c>
      <c r="L5566" s="127">
        <v>0.48819444444444443</v>
      </c>
      <c r="M5566" t="s">
        <v>28</v>
      </c>
      <c r="N5566" t="s">
        <v>49</v>
      </c>
      <c r="O5566" t="s">
        <v>30</v>
      </c>
      <c r="P5566" t="s">
        <v>68</v>
      </c>
      <c r="Q5566" t="s">
        <v>32</v>
      </c>
      <c r="R5566" t="s">
        <v>33</v>
      </c>
      <c r="S5566" t="s">
        <v>42</v>
      </c>
      <c r="T5566" t="s">
        <v>35</v>
      </c>
      <c r="U5566" s="1" t="s">
        <v>43</v>
      </c>
      <c r="V5566">
        <v>5</v>
      </c>
      <c r="W5566">
        <v>0</v>
      </c>
      <c r="X5566">
        <v>0</v>
      </c>
      <c r="Y5566">
        <v>0</v>
      </c>
      <c r="Z5566">
        <v>3</v>
      </c>
    </row>
    <row r="5567" spans="1:26" x14ac:dyDescent="0.25">
      <c r="A5567">
        <v>107159108</v>
      </c>
      <c r="B5567" t="s">
        <v>81</v>
      </c>
      <c r="C5567" t="s">
        <v>65</v>
      </c>
      <c r="D5567">
        <v>10000485</v>
      </c>
      <c r="E5567">
        <v>10800485</v>
      </c>
      <c r="F5567">
        <v>30.957999999999998</v>
      </c>
      <c r="G5567">
        <v>50015657</v>
      </c>
      <c r="H5567">
        <v>0.25</v>
      </c>
      <c r="I5567">
        <v>2022</v>
      </c>
      <c r="J5567" t="s">
        <v>172</v>
      </c>
      <c r="K5567" t="s">
        <v>60</v>
      </c>
      <c r="L5567" s="127">
        <v>0.42708333333333331</v>
      </c>
      <c r="M5567" t="s">
        <v>28</v>
      </c>
      <c r="N5567" t="s">
        <v>29</v>
      </c>
      <c r="O5567" t="s">
        <v>30</v>
      </c>
      <c r="P5567" t="s">
        <v>54</v>
      </c>
      <c r="Q5567" t="s">
        <v>32</v>
      </c>
      <c r="R5567" t="s">
        <v>33</v>
      </c>
      <c r="S5567" t="s">
        <v>34</v>
      </c>
      <c r="T5567" t="s">
        <v>35</v>
      </c>
      <c r="U5567" s="1" t="s">
        <v>36</v>
      </c>
      <c r="V5567">
        <v>3</v>
      </c>
      <c r="W5567">
        <v>0</v>
      </c>
      <c r="X5567">
        <v>0</v>
      </c>
      <c r="Y5567">
        <v>0</v>
      </c>
      <c r="Z5567">
        <v>0</v>
      </c>
    </row>
    <row r="5568" spans="1:26" x14ac:dyDescent="0.25">
      <c r="A5568">
        <v>107159353</v>
      </c>
      <c r="B5568" t="s">
        <v>96</v>
      </c>
      <c r="C5568" t="s">
        <v>45</v>
      </c>
      <c r="F5568">
        <v>999.99900000000002</v>
      </c>
      <c r="G5568">
        <v>50014748</v>
      </c>
      <c r="H5568">
        <v>2E-3</v>
      </c>
      <c r="I5568">
        <v>2022</v>
      </c>
      <c r="J5568" t="s">
        <v>172</v>
      </c>
      <c r="K5568" t="s">
        <v>39</v>
      </c>
      <c r="L5568" s="127">
        <v>0.59791666666666665</v>
      </c>
      <c r="M5568" t="s">
        <v>77</v>
      </c>
      <c r="N5568" t="s">
        <v>49</v>
      </c>
      <c r="O5568" t="s">
        <v>30</v>
      </c>
      <c r="P5568" t="s">
        <v>54</v>
      </c>
      <c r="Q5568" t="s">
        <v>41</v>
      </c>
      <c r="R5568" t="s">
        <v>33</v>
      </c>
      <c r="S5568" t="s">
        <v>42</v>
      </c>
      <c r="T5568" t="s">
        <v>35</v>
      </c>
      <c r="U5568" s="1" t="s">
        <v>43</v>
      </c>
      <c r="V5568">
        <v>26</v>
      </c>
      <c r="W5568">
        <v>0</v>
      </c>
      <c r="X5568">
        <v>0</v>
      </c>
      <c r="Y5568">
        <v>0</v>
      </c>
      <c r="Z5568">
        <v>1</v>
      </c>
    </row>
    <row r="5569" spans="1:26" x14ac:dyDescent="0.25">
      <c r="A5569">
        <v>107159442</v>
      </c>
      <c r="B5569" t="s">
        <v>96</v>
      </c>
      <c r="C5569" t="s">
        <v>38</v>
      </c>
      <c r="D5569">
        <v>20000052</v>
      </c>
      <c r="E5569">
        <v>20000052</v>
      </c>
      <c r="F5569">
        <v>16.132999999999999</v>
      </c>
      <c r="G5569">
        <v>50002509</v>
      </c>
      <c r="H5569">
        <v>0.45</v>
      </c>
      <c r="I5569">
        <v>2022</v>
      </c>
      <c r="J5569" t="s">
        <v>172</v>
      </c>
      <c r="K5569" t="s">
        <v>60</v>
      </c>
      <c r="L5569" s="127">
        <v>0.4375</v>
      </c>
      <c r="M5569" t="s">
        <v>28</v>
      </c>
      <c r="N5569" t="s">
        <v>29</v>
      </c>
      <c r="O5569" t="s">
        <v>30</v>
      </c>
      <c r="P5569" t="s">
        <v>54</v>
      </c>
      <c r="Q5569" t="s">
        <v>62</v>
      </c>
      <c r="R5569" t="s">
        <v>33</v>
      </c>
      <c r="S5569" t="s">
        <v>34</v>
      </c>
      <c r="T5569" t="s">
        <v>35</v>
      </c>
      <c r="U5569" s="1" t="s">
        <v>36</v>
      </c>
      <c r="V5569">
        <v>1</v>
      </c>
      <c r="W5569">
        <v>0</v>
      </c>
      <c r="X5569">
        <v>0</v>
      </c>
      <c r="Y5569">
        <v>0</v>
      </c>
      <c r="Z5569">
        <v>0</v>
      </c>
    </row>
    <row r="5570" spans="1:26" x14ac:dyDescent="0.25">
      <c r="A5570">
        <v>107160121</v>
      </c>
      <c r="B5570" t="s">
        <v>229</v>
      </c>
      <c r="C5570" t="s">
        <v>65</v>
      </c>
      <c r="D5570">
        <v>10000026</v>
      </c>
      <c r="E5570">
        <v>10000026</v>
      </c>
      <c r="F5570">
        <v>999.99900000000002</v>
      </c>
      <c r="G5570">
        <v>40001134</v>
      </c>
      <c r="H5570">
        <v>3.7</v>
      </c>
      <c r="I5570">
        <v>2022</v>
      </c>
      <c r="J5570" t="s">
        <v>172</v>
      </c>
      <c r="K5570" t="s">
        <v>60</v>
      </c>
      <c r="L5570" s="127">
        <v>0.63958333333333328</v>
      </c>
      <c r="M5570" t="s">
        <v>28</v>
      </c>
      <c r="N5570" t="s">
        <v>49</v>
      </c>
      <c r="O5570" t="s">
        <v>30</v>
      </c>
      <c r="P5570" t="s">
        <v>31</v>
      </c>
      <c r="Q5570" t="s">
        <v>41</v>
      </c>
      <c r="R5570" t="s">
        <v>33</v>
      </c>
      <c r="S5570" t="s">
        <v>42</v>
      </c>
      <c r="T5570" t="s">
        <v>35</v>
      </c>
      <c r="U5570" s="1" t="s">
        <v>36</v>
      </c>
      <c r="V5570">
        <v>2</v>
      </c>
      <c r="W5570">
        <v>0</v>
      </c>
      <c r="X5570">
        <v>0</v>
      </c>
      <c r="Y5570">
        <v>0</v>
      </c>
      <c r="Z5570">
        <v>0</v>
      </c>
    </row>
    <row r="5571" spans="1:26" x14ac:dyDescent="0.25">
      <c r="A5571">
        <v>107160145</v>
      </c>
      <c r="B5571" t="s">
        <v>86</v>
      </c>
      <c r="C5571" t="s">
        <v>65</v>
      </c>
      <c r="D5571">
        <v>10000026</v>
      </c>
      <c r="E5571">
        <v>10000026</v>
      </c>
      <c r="F5571">
        <v>26.238</v>
      </c>
      <c r="G5571">
        <v>30000146</v>
      </c>
      <c r="H5571">
        <v>1.1000000000000001</v>
      </c>
      <c r="I5571">
        <v>2022</v>
      </c>
      <c r="J5571" t="s">
        <v>172</v>
      </c>
      <c r="K5571" t="s">
        <v>58</v>
      </c>
      <c r="L5571" s="127">
        <v>0.46180555555555558</v>
      </c>
      <c r="M5571" t="s">
        <v>28</v>
      </c>
      <c r="N5571" t="s">
        <v>29</v>
      </c>
      <c r="O5571" t="s">
        <v>30</v>
      </c>
      <c r="P5571" t="s">
        <v>31</v>
      </c>
      <c r="Q5571" t="s">
        <v>41</v>
      </c>
      <c r="R5571" t="s">
        <v>33</v>
      </c>
      <c r="S5571" t="s">
        <v>42</v>
      </c>
      <c r="T5571" t="s">
        <v>35</v>
      </c>
      <c r="U5571" s="1" t="s">
        <v>36</v>
      </c>
      <c r="V5571">
        <v>3</v>
      </c>
      <c r="W5571">
        <v>0</v>
      </c>
      <c r="X5571">
        <v>0</v>
      </c>
      <c r="Y5571">
        <v>0</v>
      </c>
      <c r="Z5571">
        <v>0</v>
      </c>
    </row>
    <row r="5572" spans="1:26" x14ac:dyDescent="0.25">
      <c r="A5572">
        <v>107160147</v>
      </c>
      <c r="B5572" t="s">
        <v>86</v>
      </c>
      <c r="C5572" t="s">
        <v>65</v>
      </c>
      <c r="D5572">
        <v>10000026</v>
      </c>
      <c r="E5572">
        <v>10000026</v>
      </c>
      <c r="F5572">
        <v>25.038</v>
      </c>
      <c r="G5572">
        <v>30000146</v>
      </c>
      <c r="H5572">
        <v>0.1</v>
      </c>
      <c r="I5572">
        <v>2022</v>
      </c>
      <c r="J5572" t="s">
        <v>172</v>
      </c>
      <c r="K5572" t="s">
        <v>60</v>
      </c>
      <c r="L5572" s="127">
        <v>0.51250000000000007</v>
      </c>
      <c r="M5572" t="s">
        <v>28</v>
      </c>
      <c r="N5572" t="s">
        <v>49</v>
      </c>
      <c r="O5572" t="s">
        <v>30</v>
      </c>
      <c r="P5572" t="s">
        <v>31</v>
      </c>
      <c r="Q5572" t="s">
        <v>41</v>
      </c>
      <c r="R5572" t="s">
        <v>33</v>
      </c>
      <c r="S5572" t="s">
        <v>42</v>
      </c>
      <c r="T5572" t="s">
        <v>35</v>
      </c>
      <c r="U5572" s="1" t="s">
        <v>36</v>
      </c>
      <c r="V5572">
        <v>2</v>
      </c>
      <c r="W5572">
        <v>0</v>
      </c>
      <c r="X5572">
        <v>0</v>
      </c>
      <c r="Y5572">
        <v>0</v>
      </c>
      <c r="Z5572">
        <v>0</v>
      </c>
    </row>
    <row r="5573" spans="1:26" x14ac:dyDescent="0.25">
      <c r="A5573">
        <v>107160221</v>
      </c>
      <c r="B5573" t="s">
        <v>86</v>
      </c>
      <c r="C5573" t="s">
        <v>65</v>
      </c>
      <c r="D5573">
        <v>10000026</v>
      </c>
      <c r="E5573">
        <v>10000026</v>
      </c>
      <c r="F5573">
        <v>28.158999999999999</v>
      </c>
      <c r="G5573">
        <v>30000280</v>
      </c>
      <c r="H5573">
        <v>0.1</v>
      </c>
      <c r="I5573">
        <v>2022</v>
      </c>
      <c r="J5573" t="s">
        <v>172</v>
      </c>
      <c r="K5573" t="s">
        <v>60</v>
      </c>
      <c r="L5573" s="127">
        <v>0.60763888888888895</v>
      </c>
      <c r="M5573" t="s">
        <v>28</v>
      </c>
      <c r="N5573" t="s">
        <v>49</v>
      </c>
      <c r="O5573" t="s">
        <v>30</v>
      </c>
      <c r="P5573" t="s">
        <v>54</v>
      </c>
      <c r="Q5573" t="s">
        <v>41</v>
      </c>
      <c r="R5573" t="s">
        <v>33</v>
      </c>
      <c r="S5573" t="s">
        <v>42</v>
      </c>
      <c r="T5573" t="s">
        <v>35</v>
      </c>
      <c r="U5573" s="1" t="s">
        <v>36</v>
      </c>
      <c r="V5573">
        <v>13</v>
      </c>
      <c r="W5573">
        <v>0</v>
      </c>
      <c r="X5573">
        <v>0</v>
      </c>
      <c r="Y5573">
        <v>0</v>
      </c>
      <c r="Z5573">
        <v>0</v>
      </c>
    </row>
    <row r="5574" spans="1:26" x14ac:dyDescent="0.25">
      <c r="A5574">
        <v>107160236</v>
      </c>
      <c r="B5574" t="s">
        <v>86</v>
      </c>
      <c r="C5574" t="s">
        <v>65</v>
      </c>
      <c r="D5574">
        <v>10000026</v>
      </c>
      <c r="E5574">
        <v>10000026</v>
      </c>
      <c r="F5574">
        <v>22.863</v>
      </c>
      <c r="G5574">
        <v>200350</v>
      </c>
      <c r="H5574">
        <v>0.1</v>
      </c>
      <c r="I5574">
        <v>2022</v>
      </c>
      <c r="J5574" t="s">
        <v>172</v>
      </c>
      <c r="K5574" t="s">
        <v>39</v>
      </c>
      <c r="L5574" s="127">
        <v>0.54375000000000007</v>
      </c>
      <c r="M5574" t="s">
        <v>28</v>
      </c>
      <c r="N5574" t="s">
        <v>49</v>
      </c>
      <c r="O5574" t="s">
        <v>30</v>
      </c>
      <c r="P5574" t="s">
        <v>31</v>
      </c>
      <c r="Q5574" t="s">
        <v>41</v>
      </c>
      <c r="R5574" t="s">
        <v>33</v>
      </c>
      <c r="S5574" t="s">
        <v>42</v>
      </c>
      <c r="T5574" t="s">
        <v>35</v>
      </c>
      <c r="U5574" s="1" t="s">
        <v>36</v>
      </c>
      <c r="V5574">
        <v>5</v>
      </c>
      <c r="W5574">
        <v>0</v>
      </c>
      <c r="X5574">
        <v>0</v>
      </c>
      <c r="Y5574">
        <v>0</v>
      </c>
      <c r="Z5574">
        <v>0</v>
      </c>
    </row>
    <row r="5575" spans="1:26" x14ac:dyDescent="0.25">
      <c r="A5575">
        <v>107160273</v>
      </c>
      <c r="B5575" t="s">
        <v>104</v>
      </c>
      <c r="C5575" t="s">
        <v>65</v>
      </c>
      <c r="D5575">
        <v>10000026</v>
      </c>
      <c r="E5575">
        <v>10000026</v>
      </c>
      <c r="F5575">
        <v>15.432</v>
      </c>
      <c r="G5575">
        <v>200560</v>
      </c>
      <c r="H5575">
        <v>0.1</v>
      </c>
      <c r="I5575">
        <v>2022</v>
      </c>
      <c r="J5575" t="s">
        <v>172</v>
      </c>
      <c r="K5575" t="s">
        <v>60</v>
      </c>
      <c r="L5575" s="127">
        <v>0.34097222222222223</v>
      </c>
      <c r="M5575" t="s">
        <v>28</v>
      </c>
      <c r="N5575" t="s">
        <v>29</v>
      </c>
      <c r="O5575" t="s">
        <v>30</v>
      </c>
      <c r="P5575" t="s">
        <v>68</v>
      </c>
      <c r="Q5575" t="s">
        <v>62</v>
      </c>
      <c r="R5575" t="s">
        <v>33</v>
      </c>
      <c r="S5575" t="s">
        <v>34</v>
      </c>
      <c r="T5575" t="s">
        <v>35</v>
      </c>
      <c r="U5575" s="1" t="s">
        <v>36</v>
      </c>
      <c r="V5575">
        <v>1</v>
      </c>
      <c r="W5575">
        <v>0</v>
      </c>
      <c r="X5575">
        <v>0</v>
      </c>
      <c r="Y5575">
        <v>0</v>
      </c>
      <c r="Z5575">
        <v>0</v>
      </c>
    </row>
    <row r="5576" spans="1:26" x14ac:dyDescent="0.25">
      <c r="A5576">
        <v>107160304</v>
      </c>
      <c r="B5576" t="s">
        <v>86</v>
      </c>
      <c r="C5576" t="s">
        <v>65</v>
      </c>
      <c r="D5576">
        <v>10000026</v>
      </c>
      <c r="E5576">
        <v>10000026</v>
      </c>
      <c r="F5576">
        <v>26.666</v>
      </c>
      <c r="G5576">
        <v>200390</v>
      </c>
      <c r="H5576">
        <v>0.1</v>
      </c>
      <c r="I5576">
        <v>2022</v>
      </c>
      <c r="J5576" t="s">
        <v>172</v>
      </c>
      <c r="K5576" t="s">
        <v>60</v>
      </c>
      <c r="L5576" s="127">
        <v>0.5444444444444444</v>
      </c>
      <c r="M5576" t="s">
        <v>28</v>
      </c>
      <c r="N5576" t="s">
        <v>29</v>
      </c>
      <c r="O5576" t="s">
        <v>30</v>
      </c>
      <c r="P5576" t="s">
        <v>31</v>
      </c>
      <c r="Q5576" t="s">
        <v>41</v>
      </c>
      <c r="R5576" t="s">
        <v>33</v>
      </c>
      <c r="S5576" t="s">
        <v>42</v>
      </c>
      <c r="T5576" t="s">
        <v>35</v>
      </c>
      <c r="U5576" s="1" t="s">
        <v>43</v>
      </c>
      <c r="V5576">
        <v>10</v>
      </c>
      <c r="W5576">
        <v>0</v>
      </c>
      <c r="X5576">
        <v>0</v>
      </c>
      <c r="Y5576">
        <v>0</v>
      </c>
      <c r="Z5576">
        <v>2</v>
      </c>
    </row>
    <row r="5577" spans="1:26" x14ac:dyDescent="0.25">
      <c r="A5577">
        <v>107160312</v>
      </c>
      <c r="B5577" t="s">
        <v>104</v>
      </c>
      <c r="C5577" t="s">
        <v>65</v>
      </c>
      <c r="D5577">
        <v>10000026</v>
      </c>
      <c r="E5577">
        <v>10000026</v>
      </c>
      <c r="F5577">
        <v>3.5249999999999999</v>
      </c>
      <c r="G5577">
        <v>200440</v>
      </c>
      <c r="H5577">
        <v>0</v>
      </c>
      <c r="I5577">
        <v>2022</v>
      </c>
      <c r="J5577" t="s">
        <v>172</v>
      </c>
      <c r="K5577" t="s">
        <v>60</v>
      </c>
      <c r="L5577" s="127">
        <v>0.34375</v>
      </c>
      <c r="M5577" t="s">
        <v>28</v>
      </c>
      <c r="N5577" t="s">
        <v>49</v>
      </c>
      <c r="O5577" t="s">
        <v>30</v>
      </c>
      <c r="P5577" t="s">
        <v>31</v>
      </c>
      <c r="Q5577" t="s">
        <v>32</v>
      </c>
      <c r="R5577" t="s">
        <v>33</v>
      </c>
      <c r="S5577" t="s">
        <v>34</v>
      </c>
      <c r="T5577" t="s">
        <v>35</v>
      </c>
      <c r="U5577" s="1" t="s">
        <v>36</v>
      </c>
      <c r="V5577">
        <v>1</v>
      </c>
      <c r="W5577">
        <v>0</v>
      </c>
      <c r="X5577">
        <v>0</v>
      </c>
      <c r="Y5577">
        <v>0</v>
      </c>
      <c r="Z5577">
        <v>0</v>
      </c>
    </row>
    <row r="5578" spans="1:26" x14ac:dyDescent="0.25">
      <c r="A5578">
        <v>107160348</v>
      </c>
      <c r="B5578" t="s">
        <v>86</v>
      </c>
      <c r="C5578" t="s">
        <v>65</v>
      </c>
      <c r="D5578">
        <v>10000026</v>
      </c>
      <c r="E5578">
        <v>10000026</v>
      </c>
      <c r="F5578">
        <v>25.038</v>
      </c>
      <c r="G5578">
        <v>30000146</v>
      </c>
      <c r="H5578">
        <v>0.1</v>
      </c>
      <c r="I5578">
        <v>2022</v>
      </c>
      <c r="J5578" t="s">
        <v>172</v>
      </c>
      <c r="K5578" t="s">
        <v>60</v>
      </c>
      <c r="L5578" s="127">
        <v>0.5131944444444444</v>
      </c>
      <c r="M5578" t="s">
        <v>28</v>
      </c>
      <c r="N5578" t="s">
        <v>49</v>
      </c>
      <c r="O5578" t="s">
        <v>30</v>
      </c>
      <c r="P5578" t="s">
        <v>31</v>
      </c>
      <c r="Q5578" t="s">
        <v>41</v>
      </c>
      <c r="R5578" t="s">
        <v>33</v>
      </c>
      <c r="S5578" t="s">
        <v>42</v>
      </c>
      <c r="T5578" t="s">
        <v>35</v>
      </c>
      <c r="U5578" s="1" t="s">
        <v>36</v>
      </c>
      <c r="V5578">
        <v>6</v>
      </c>
      <c r="W5578">
        <v>0</v>
      </c>
      <c r="X5578">
        <v>0</v>
      </c>
      <c r="Y5578">
        <v>0</v>
      </c>
      <c r="Z5578">
        <v>0</v>
      </c>
    </row>
    <row r="5579" spans="1:26" x14ac:dyDescent="0.25">
      <c r="A5579">
        <v>107160379</v>
      </c>
      <c r="B5579" t="s">
        <v>112</v>
      </c>
      <c r="C5579" t="s">
        <v>65</v>
      </c>
      <c r="D5579">
        <v>10000095</v>
      </c>
      <c r="E5579">
        <v>10000095</v>
      </c>
      <c r="F5579">
        <v>7.5970000000000004</v>
      </c>
      <c r="G5579">
        <v>40001709</v>
      </c>
      <c r="H5579">
        <v>0.25</v>
      </c>
      <c r="I5579">
        <v>2022</v>
      </c>
      <c r="J5579" t="s">
        <v>172</v>
      </c>
      <c r="K5579" t="s">
        <v>58</v>
      </c>
      <c r="L5579" s="127">
        <v>0.60972222222222217</v>
      </c>
      <c r="M5579" t="s">
        <v>28</v>
      </c>
      <c r="N5579" t="s">
        <v>29</v>
      </c>
      <c r="O5579" t="s">
        <v>30</v>
      </c>
      <c r="P5579" t="s">
        <v>31</v>
      </c>
      <c r="Q5579" t="s">
        <v>41</v>
      </c>
      <c r="R5579" t="s">
        <v>33</v>
      </c>
      <c r="S5579" t="s">
        <v>42</v>
      </c>
      <c r="T5579" t="s">
        <v>35</v>
      </c>
      <c r="U5579" s="1" t="s">
        <v>43</v>
      </c>
      <c r="V5579">
        <v>5</v>
      </c>
      <c r="W5579">
        <v>0</v>
      </c>
      <c r="X5579">
        <v>0</v>
      </c>
      <c r="Y5579">
        <v>0</v>
      </c>
      <c r="Z5579">
        <v>2</v>
      </c>
    </row>
    <row r="5580" spans="1:26" x14ac:dyDescent="0.25">
      <c r="A5580">
        <v>107160417</v>
      </c>
      <c r="B5580" t="s">
        <v>87</v>
      </c>
      <c r="C5580" t="s">
        <v>65</v>
      </c>
      <c r="D5580">
        <v>10000040</v>
      </c>
      <c r="E5580">
        <v>10000040</v>
      </c>
      <c r="F5580">
        <v>9.5739999999999998</v>
      </c>
      <c r="G5580">
        <v>40001006</v>
      </c>
      <c r="H5580">
        <v>1.3</v>
      </c>
      <c r="I5580">
        <v>2022</v>
      </c>
      <c r="J5580" t="s">
        <v>172</v>
      </c>
      <c r="K5580" t="s">
        <v>60</v>
      </c>
      <c r="L5580" s="127">
        <v>0.39305555555555555</v>
      </c>
      <c r="M5580" t="s">
        <v>28</v>
      </c>
      <c r="N5580" t="s">
        <v>29</v>
      </c>
      <c r="O5580" t="s">
        <v>30</v>
      </c>
      <c r="P5580" t="s">
        <v>54</v>
      </c>
      <c r="Q5580" t="s">
        <v>62</v>
      </c>
      <c r="R5580" t="s">
        <v>33</v>
      </c>
      <c r="S5580" t="s">
        <v>34</v>
      </c>
      <c r="T5580" t="s">
        <v>35</v>
      </c>
      <c r="U5580" s="1" t="s">
        <v>43</v>
      </c>
      <c r="V5580">
        <v>1</v>
      </c>
      <c r="W5580">
        <v>0</v>
      </c>
      <c r="X5580">
        <v>0</v>
      </c>
      <c r="Y5580">
        <v>0</v>
      </c>
      <c r="Z5580">
        <v>1</v>
      </c>
    </row>
    <row r="5581" spans="1:26" x14ac:dyDescent="0.25">
      <c r="A5581">
        <v>107160447</v>
      </c>
      <c r="B5581" t="s">
        <v>81</v>
      </c>
      <c r="C5581" t="s">
        <v>65</v>
      </c>
      <c r="D5581">
        <v>10000485</v>
      </c>
      <c r="E5581">
        <v>10800485</v>
      </c>
      <c r="F5581">
        <v>20.85</v>
      </c>
      <c r="G5581">
        <v>20000074</v>
      </c>
      <c r="H5581">
        <v>0.4</v>
      </c>
      <c r="I5581">
        <v>2022</v>
      </c>
      <c r="J5581" t="s">
        <v>172</v>
      </c>
      <c r="K5581" t="s">
        <v>53</v>
      </c>
      <c r="L5581" s="127">
        <v>0.73749999999999993</v>
      </c>
      <c r="M5581" t="s">
        <v>28</v>
      </c>
      <c r="N5581" t="s">
        <v>49</v>
      </c>
      <c r="O5581" t="s">
        <v>30</v>
      </c>
      <c r="P5581" t="s">
        <v>31</v>
      </c>
      <c r="Q5581" t="s">
        <v>41</v>
      </c>
      <c r="R5581" t="s">
        <v>33</v>
      </c>
      <c r="S5581" t="s">
        <v>42</v>
      </c>
      <c r="T5581" t="s">
        <v>52</v>
      </c>
      <c r="U5581" s="1" t="s">
        <v>36</v>
      </c>
      <c r="V5581">
        <v>1</v>
      </c>
      <c r="W5581">
        <v>0</v>
      </c>
      <c r="X5581">
        <v>0</v>
      </c>
      <c r="Y5581">
        <v>0</v>
      </c>
      <c r="Z5581">
        <v>0</v>
      </c>
    </row>
    <row r="5582" spans="1:26" x14ac:dyDescent="0.25">
      <c r="A5582">
        <v>107160460</v>
      </c>
      <c r="B5582" t="s">
        <v>104</v>
      </c>
      <c r="C5582" t="s">
        <v>65</v>
      </c>
      <c r="D5582">
        <v>10000026</v>
      </c>
      <c r="E5582">
        <v>10000026</v>
      </c>
      <c r="F5582">
        <v>0</v>
      </c>
      <c r="G5582">
        <v>200400</v>
      </c>
      <c r="H5582">
        <v>6.0000000000000001E-3</v>
      </c>
      <c r="I5582">
        <v>2022</v>
      </c>
      <c r="J5582" t="s">
        <v>172</v>
      </c>
      <c r="K5582" t="s">
        <v>48</v>
      </c>
      <c r="L5582" s="127">
        <v>0.53472222222222221</v>
      </c>
      <c r="M5582" t="s">
        <v>28</v>
      </c>
      <c r="N5582" t="s">
        <v>49</v>
      </c>
      <c r="O5582" t="s">
        <v>30</v>
      </c>
      <c r="P5582" t="s">
        <v>31</v>
      </c>
      <c r="Q5582" t="s">
        <v>41</v>
      </c>
      <c r="R5582" t="s">
        <v>76</v>
      </c>
      <c r="S5582" t="s">
        <v>42</v>
      </c>
      <c r="T5582" t="s">
        <v>35</v>
      </c>
      <c r="U5582" s="1" t="s">
        <v>36</v>
      </c>
      <c r="V5582">
        <v>5</v>
      </c>
      <c r="W5582">
        <v>0</v>
      </c>
      <c r="X5582">
        <v>0</v>
      </c>
      <c r="Y5582">
        <v>0</v>
      </c>
      <c r="Z5582">
        <v>0</v>
      </c>
    </row>
    <row r="5583" spans="1:26" x14ac:dyDescent="0.25">
      <c r="A5583">
        <v>107160463</v>
      </c>
      <c r="B5583" t="s">
        <v>104</v>
      </c>
      <c r="C5583" t="s">
        <v>38</v>
      </c>
      <c r="D5583">
        <v>20000025</v>
      </c>
      <c r="E5583">
        <v>10600026</v>
      </c>
      <c r="F5583">
        <v>14.253</v>
      </c>
      <c r="G5583">
        <v>10000026</v>
      </c>
      <c r="H5583">
        <v>0</v>
      </c>
      <c r="I5583">
        <v>2022</v>
      </c>
      <c r="J5583" t="s">
        <v>172</v>
      </c>
      <c r="K5583" t="s">
        <v>58</v>
      </c>
      <c r="L5583" s="127">
        <v>0.85972222222222217</v>
      </c>
      <c r="M5583" t="s">
        <v>28</v>
      </c>
      <c r="N5583" t="s">
        <v>49</v>
      </c>
      <c r="O5583" t="s">
        <v>30</v>
      </c>
      <c r="P5583" t="s">
        <v>31</v>
      </c>
      <c r="Q5583" t="s">
        <v>41</v>
      </c>
      <c r="R5583" t="s">
        <v>75</v>
      </c>
      <c r="S5583" t="s">
        <v>42</v>
      </c>
      <c r="T5583" t="s">
        <v>57</v>
      </c>
      <c r="U5583" s="1" t="s">
        <v>36</v>
      </c>
      <c r="V5583">
        <v>1</v>
      </c>
      <c r="W5583">
        <v>0</v>
      </c>
      <c r="X5583">
        <v>0</v>
      </c>
      <c r="Y5583">
        <v>0</v>
      </c>
      <c r="Z5583">
        <v>0</v>
      </c>
    </row>
    <row r="5584" spans="1:26" x14ac:dyDescent="0.25">
      <c r="A5584">
        <v>107160479</v>
      </c>
      <c r="B5584" t="s">
        <v>25</v>
      </c>
      <c r="C5584" t="s">
        <v>65</v>
      </c>
      <c r="D5584">
        <v>10000040</v>
      </c>
      <c r="E5584">
        <v>10000040</v>
      </c>
      <c r="F5584">
        <v>19.111999999999998</v>
      </c>
      <c r="G5584">
        <v>40005220</v>
      </c>
      <c r="H5584">
        <v>1.8</v>
      </c>
      <c r="I5584">
        <v>2022</v>
      </c>
      <c r="J5584" t="s">
        <v>172</v>
      </c>
      <c r="K5584" t="s">
        <v>55</v>
      </c>
      <c r="L5584" s="127">
        <v>0.84861111111111109</v>
      </c>
      <c r="M5584" t="s">
        <v>28</v>
      </c>
      <c r="N5584" t="s">
        <v>29</v>
      </c>
      <c r="O5584" t="s">
        <v>30</v>
      </c>
      <c r="P5584" t="s">
        <v>31</v>
      </c>
      <c r="Q5584" t="s">
        <v>41</v>
      </c>
      <c r="R5584" t="s">
        <v>33</v>
      </c>
      <c r="S5584" t="s">
        <v>42</v>
      </c>
      <c r="T5584" t="s">
        <v>57</v>
      </c>
      <c r="U5584" s="1" t="s">
        <v>43</v>
      </c>
      <c r="V5584">
        <v>2</v>
      </c>
      <c r="W5584">
        <v>0</v>
      </c>
      <c r="X5584">
        <v>0</v>
      </c>
      <c r="Y5584">
        <v>0</v>
      </c>
      <c r="Z5584">
        <v>1</v>
      </c>
    </row>
    <row r="5585" spans="1:26" x14ac:dyDescent="0.25">
      <c r="A5585">
        <v>107160488</v>
      </c>
      <c r="B5585" t="s">
        <v>25</v>
      </c>
      <c r="C5585" t="s">
        <v>38</v>
      </c>
      <c r="D5585">
        <v>20000001</v>
      </c>
      <c r="E5585">
        <v>10000440</v>
      </c>
      <c r="F5585">
        <v>0.66800000000000004</v>
      </c>
      <c r="G5585">
        <v>40001319</v>
      </c>
      <c r="H5585">
        <v>0.1</v>
      </c>
      <c r="I5585">
        <v>2022</v>
      </c>
      <c r="J5585" t="s">
        <v>172</v>
      </c>
      <c r="K5585" t="s">
        <v>60</v>
      </c>
      <c r="L5585" s="127">
        <v>0.28750000000000003</v>
      </c>
      <c r="M5585" t="s">
        <v>28</v>
      </c>
      <c r="N5585" t="s">
        <v>29</v>
      </c>
      <c r="O5585" t="s">
        <v>30</v>
      </c>
      <c r="P5585" t="s">
        <v>31</v>
      </c>
      <c r="Q5585" t="s">
        <v>62</v>
      </c>
      <c r="R5585" t="s">
        <v>33</v>
      </c>
      <c r="S5585" t="s">
        <v>34</v>
      </c>
      <c r="T5585" t="s">
        <v>57</v>
      </c>
      <c r="U5585" s="1" t="s">
        <v>36</v>
      </c>
      <c r="V5585">
        <v>1</v>
      </c>
      <c r="W5585">
        <v>0</v>
      </c>
      <c r="X5585">
        <v>0</v>
      </c>
      <c r="Y5585">
        <v>0</v>
      </c>
      <c r="Z5585">
        <v>0</v>
      </c>
    </row>
    <row r="5586" spans="1:26" x14ac:dyDescent="0.25">
      <c r="A5586">
        <v>107160550</v>
      </c>
      <c r="B5586" t="s">
        <v>117</v>
      </c>
      <c r="C5586" t="s">
        <v>65</v>
      </c>
      <c r="D5586">
        <v>10000040</v>
      </c>
      <c r="E5586">
        <v>10000040</v>
      </c>
      <c r="F5586">
        <v>11.3</v>
      </c>
      <c r="G5586">
        <v>20000021</v>
      </c>
      <c r="H5586">
        <v>0.75</v>
      </c>
      <c r="I5586">
        <v>2022</v>
      </c>
      <c r="J5586" t="s">
        <v>172</v>
      </c>
      <c r="K5586" t="s">
        <v>53</v>
      </c>
      <c r="L5586" s="127">
        <v>0.62986111111111109</v>
      </c>
      <c r="M5586" t="s">
        <v>28</v>
      </c>
      <c r="N5586" t="s">
        <v>49</v>
      </c>
      <c r="O5586" t="s">
        <v>30</v>
      </c>
      <c r="P5586" t="s">
        <v>31</v>
      </c>
      <c r="Q5586" t="s">
        <v>41</v>
      </c>
      <c r="R5586" t="s">
        <v>33</v>
      </c>
      <c r="S5586" t="s">
        <v>42</v>
      </c>
      <c r="T5586" t="s">
        <v>35</v>
      </c>
      <c r="U5586" s="1" t="s">
        <v>36</v>
      </c>
      <c r="V5586">
        <v>2</v>
      </c>
      <c r="W5586">
        <v>0</v>
      </c>
      <c r="X5586">
        <v>0</v>
      </c>
      <c r="Y5586">
        <v>0</v>
      </c>
      <c r="Z5586">
        <v>0</v>
      </c>
    </row>
    <row r="5587" spans="1:26" x14ac:dyDescent="0.25">
      <c r="A5587">
        <v>107160560</v>
      </c>
      <c r="B5587" t="s">
        <v>104</v>
      </c>
      <c r="C5587" t="s">
        <v>65</v>
      </c>
      <c r="D5587">
        <v>10000026</v>
      </c>
      <c r="E5587">
        <v>10000026</v>
      </c>
      <c r="F5587">
        <v>6.125</v>
      </c>
      <c r="G5587">
        <v>200440</v>
      </c>
      <c r="H5587">
        <v>2.6</v>
      </c>
      <c r="I5587">
        <v>2022</v>
      </c>
      <c r="J5587" t="s">
        <v>172</v>
      </c>
      <c r="K5587" t="s">
        <v>60</v>
      </c>
      <c r="L5587" s="127">
        <v>0.4368055555555555</v>
      </c>
      <c r="M5587" t="s">
        <v>28</v>
      </c>
      <c r="N5587" t="s">
        <v>49</v>
      </c>
      <c r="O5587" t="s">
        <v>30</v>
      </c>
      <c r="P5587" t="s">
        <v>31</v>
      </c>
      <c r="Q5587" t="s">
        <v>32</v>
      </c>
      <c r="R5587" t="s">
        <v>33</v>
      </c>
      <c r="S5587" t="s">
        <v>34</v>
      </c>
      <c r="T5587" t="s">
        <v>35</v>
      </c>
      <c r="U5587" s="1" t="s">
        <v>36</v>
      </c>
      <c r="V5587">
        <v>4</v>
      </c>
      <c r="W5587">
        <v>0</v>
      </c>
      <c r="X5587">
        <v>0</v>
      </c>
      <c r="Y5587">
        <v>0</v>
      </c>
      <c r="Z5587">
        <v>0</v>
      </c>
    </row>
    <row r="5588" spans="1:26" x14ac:dyDescent="0.25">
      <c r="A5588">
        <v>107160625</v>
      </c>
      <c r="B5588" t="s">
        <v>86</v>
      </c>
      <c r="C5588" t="s">
        <v>65</v>
      </c>
      <c r="D5588">
        <v>10000026</v>
      </c>
      <c r="E5588">
        <v>10000026</v>
      </c>
      <c r="F5588">
        <v>23.01</v>
      </c>
      <c r="G5588">
        <v>30000191</v>
      </c>
      <c r="H5588">
        <v>2.5</v>
      </c>
      <c r="I5588">
        <v>2022</v>
      </c>
      <c r="J5588" t="s">
        <v>172</v>
      </c>
      <c r="K5588" t="s">
        <v>60</v>
      </c>
      <c r="L5588" s="127">
        <v>0.68194444444444446</v>
      </c>
      <c r="M5588" t="s">
        <v>28</v>
      </c>
      <c r="N5588" t="s">
        <v>49</v>
      </c>
      <c r="O5588" t="s">
        <v>30</v>
      </c>
      <c r="P5588" t="s">
        <v>31</v>
      </c>
      <c r="Q5588" t="s">
        <v>41</v>
      </c>
      <c r="R5588" t="s">
        <v>33</v>
      </c>
      <c r="S5588" t="s">
        <v>42</v>
      </c>
      <c r="T5588" t="s">
        <v>35</v>
      </c>
      <c r="U5588" s="1" t="s">
        <v>43</v>
      </c>
      <c r="V5588">
        <v>4</v>
      </c>
      <c r="W5588">
        <v>0</v>
      </c>
      <c r="X5588">
        <v>0</v>
      </c>
      <c r="Y5588">
        <v>0</v>
      </c>
      <c r="Z5588">
        <v>1</v>
      </c>
    </row>
    <row r="5589" spans="1:26" x14ac:dyDescent="0.25">
      <c r="A5589">
        <v>107160672</v>
      </c>
      <c r="B5589" t="s">
        <v>86</v>
      </c>
      <c r="C5589" t="s">
        <v>65</v>
      </c>
      <c r="D5589">
        <v>10000026</v>
      </c>
      <c r="E5589">
        <v>10000026</v>
      </c>
      <c r="F5589">
        <v>26.666</v>
      </c>
      <c r="G5589">
        <v>200390</v>
      </c>
      <c r="H5589">
        <v>0.1</v>
      </c>
      <c r="I5589">
        <v>2022</v>
      </c>
      <c r="J5589" t="s">
        <v>172</v>
      </c>
      <c r="K5589" t="s">
        <v>60</v>
      </c>
      <c r="L5589" s="127">
        <v>0.54513888888888895</v>
      </c>
      <c r="M5589" t="s">
        <v>28</v>
      </c>
      <c r="N5589" t="s">
        <v>29</v>
      </c>
      <c r="O5589" t="s">
        <v>30</v>
      </c>
      <c r="P5589" t="s">
        <v>31</v>
      </c>
      <c r="Q5589" t="s">
        <v>41</v>
      </c>
      <c r="R5589" t="s">
        <v>33</v>
      </c>
      <c r="S5589" t="s">
        <v>42</v>
      </c>
      <c r="T5589" t="s">
        <v>35</v>
      </c>
      <c r="U5589" s="1" t="s">
        <v>36</v>
      </c>
      <c r="V5589">
        <v>8</v>
      </c>
      <c r="W5589">
        <v>0</v>
      </c>
      <c r="X5589">
        <v>0</v>
      </c>
      <c r="Y5589">
        <v>0</v>
      </c>
      <c r="Z5589">
        <v>0</v>
      </c>
    </row>
    <row r="5590" spans="1:26" x14ac:dyDescent="0.25">
      <c r="A5590">
        <v>107160673</v>
      </c>
      <c r="B5590" t="s">
        <v>86</v>
      </c>
      <c r="C5590" t="s">
        <v>65</v>
      </c>
      <c r="D5590">
        <v>10000026</v>
      </c>
      <c r="E5590">
        <v>10000026</v>
      </c>
      <c r="F5590">
        <v>21.661999999999999</v>
      </c>
      <c r="G5590">
        <v>200340</v>
      </c>
      <c r="H5590">
        <v>0.1</v>
      </c>
      <c r="I5590">
        <v>2022</v>
      </c>
      <c r="J5590" t="s">
        <v>172</v>
      </c>
      <c r="K5590" t="s">
        <v>58</v>
      </c>
      <c r="L5590" s="127">
        <v>0.85416666666666663</v>
      </c>
      <c r="M5590" t="s">
        <v>28</v>
      </c>
      <c r="N5590" t="s">
        <v>29</v>
      </c>
      <c r="O5590" t="s">
        <v>30</v>
      </c>
      <c r="P5590" t="s">
        <v>31</v>
      </c>
      <c r="Q5590" t="s">
        <v>41</v>
      </c>
      <c r="R5590" t="s">
        <v>33</v>
      </c>
      <c r="S5590" t="s">
        <v>42</v>
      </c>
      <c r="T5590" t="s">
        <v>57</v>
      </c>
      <c r="U5590" s="1" t="s">
        <v>36</v>
      </c>
      <c r="V5590">
        <v>4</v>
      </c>
      <c r="W5590">
        <v>0</v>
      </c>
      <c r="X5590">
        <v>0</v>
      </c>
      <c r="Y5590">
        <v>0</v>
      </c>
      <c r="Z5590">
        <v>0</v>
      </c>
    </row>
    <row r="5591" spans="1:26" x14ac:dyDescent="0.25">
      <c r="A5591">
        <v>107160703</v>
      </c>
      <c r="B5591" t="s">
        <v>104</v>
      </c>
      <c r="C5591" t="s">
        <v>65</v>
      </c>
      <c r="D5591">
        <v>10000026</v>
      </c>
      <c r="E5591">
        <v>10000026</v>
      </c>
      <c r="F5591">
        <v>1.714</v>
      </c>
      <c r="G5591">
        <v>200420</v>
      </c>
      <c r="H5591">
        <v>0.2</v>
      </c>
      <c r="I5591">
        <v>2022</v>
      </c>
      <c r="J5591" t="s">
        <v>172</v>
      </c>
      <c r="K5591" t="s">
        <v>58</v>
      </c>
      <c r="L5591" s="127">
        <v>0.75694444444444453</v>
      </c>
      <c r="M5591" t="s">
        <v>28</v>
      </c>
      <c r="N5591" t="s">
        <v>29</v>
      </c>
      <c r="O5591" t="s">
        <v>30</v>
      </c>
      <c r="P5591" t="s">
        <v>31</v>
      </c>
      <c r="Q5591" t="s">
        <v>41</v>
      </c>
      <c r="R5591" t="s">
        <v>33</v>
      </c>
      <c r="S5591" t="s">
        <v>42</v>
      </c>
      <c r="T5591" t="s">
        <v>57</v>
      </c>
      <c r="U5591" s="1" t="s">
        <v>36</v>
      </c>
      <c r="V5591">
        <v>1</v>
      </c>
      <c r="W5591">
        <v>0</v>
      </c>
      <c r="X5591">
        <v>0</v>
      </c>
      <c r="Y5591">
        <v>0</v>
      </c>
      <c r="Z5591">
        <v>0</v>
      </c>
    </row>
    <row r="5592" spans="1:26" x14ac:dyDescent="0.25">
      <c r="A5592">
        <v>107160719</v>
      </c>
      <c r="B5592" t="s">
        <v>106</v>
      </c>
      <c r="C5592" t="s">
        <v>65</v>
      </c>
      <c r="D5592">
        <v>10000095</v>
      </c>
      <c r="E5592">
        <v>10000095</v>
      </c>
      <c r="F5592">
        <v>27.536999999999999</v>
      </c>
      <c r="G5592">
        <v>200670</v>
      </c>
      <c r="H5592">
        <v>0.5</v>
      </c>
      <c r="I5592">
        <v>2022</v>
      </c>
      <c r="J5592" t="s">
        <v>172</v>
      </c>
      <c r="K5592" t="s">
        <v>58</v>
      </c>
      <c r="L5592" s="127">
        <v>0.45694444444444443</v>
      </c>
      <c r="M5592" t="s">
        <v>28</v>
      </c>
      <c r="N5592" t="s">
        <v>29</v>
      </c>
      <c r="O5592" t="s">
        <v>30</v>
      </c>
      <c r="P5592" t="s">
        <v>54</v>
      </c>
      <c r="Q5592" t="s">
        <v>41</v>
      </c>
      <c r="R5592" t="s">
        <v>33</v>
      </c>
      <c r="S5592" t="s">
        <v>42</v>
      </c>
      <c r="T5592" t="s">
        <v>35</v>
      </c>
      <c r="U5592" s="1" t="s">
        <v>64</v>
      </c>
      <c r="V5592">
        <v>4</v>
      </c>
      <c r="W5592">
        <v>0</v>
      </c>
      <c r="X5592">
        <v>0</v>
      </c>
      <c r="Y5592">
        <v>2</v>
      </c>
      <c r="Z5592">
        <v>0</v>
      </c>
    </row>
    <row r="5593" spans="1:26" x14ac:dyDescent="0.25">
      <c r="A5593">
        <v>107160818</v>
      </c>
      <c r="B5593" t="s">
        <v>117</v>
      </c>
      <c r="C5593" t="s">
        <v>65</v>
      </c>
      <c r="D5593">
        <v>10000077</v>
      </c>
      <c r="E5593">
        <v>10000077</v>
      </c>
      <c r="F5593">
        <v>21.478999999999999</v>
      </c>
      <c r="G5593">
        <v>10000040</v>
      </c>
      <c r="H5593">
        <v>0.55000000000000004</v>
      </c>
      <c r="I5593">
        <v>2022</v>
      </c>
      <c r="J5593" t="s">
        <v>172</v>
      </c>
      <c r="K5593" t="s">
        <v>53</v>
      </c>
      <c r="L5593" s="127">
        <v>0.69374999999999998</v>
      </c>
      <c r="M5593" t="s">
        <v>28</v>
      </c>
      <c r="N5593" t="s">
        <v>49</v>
      </c>
      <c r="O5593" t="s">
        <v>30</v>
      </c>
      <c r="P5593" t="s">
        <v>31</v>
      </c>
      <c r="Q5593" t="s">
        <v>41</v>
      </c>
      <c r="R5593" t="s">
        <v>33</v>
      </c>
      <c r="S5593" t="s">
        <v>42</v>
      </c>
      <c r="T5593" t="s">
        <v>35</v>
      </c>
      <c r="U5593" s="1" t="s">
        <v>36</v>
      </c>
      <c r="V5593">
        <v>2</v>
      </c>
      <c r="W5593">
        <v>0</v>
      </c>
      <c r="X5593">
        <v>0</v>
      </c>
      <c r="Y5593">
        <v>0</v>
      </c>
      <c r="Z5593">
        <v>0</v>
      </c>
    </row>
    <row r="5594" spans="1:26" x14ac:dyDescent="0.25">
      <c r="A5594">
        <v>107160880</v>
      </c>
      <c r="B5594" t="s">
        <v>81</v>
      </c>
      <c r="C5594" t="s">
        <v>65</v>
      </c>
      <c r="D5594">
        <v>10000485</v>
      </c>
      <c r="E5594">
        <v>10800485</v>
      </c>
      <c r="F5594">
        <v>21.516999999999999</v>
      </c>
      <c r="G5594">
        <v>50015564</v>
      </c>
      <c r="H5594">
        <v>0.2</v>
      </c>
      <c r="I5594">
        <v>2022</v>
      </c>
      <c r="J5594" t="s">
        <v>172</v>
      </c>
      <c r="K5594" t="s">
        <v>48</v>
      </c>
      <c r="L5594" s="127">
        <v>0.76250000000000007</v>
      </c>
      <c r="M5594" t="s">
        <v>28</v>
      </c>
      <c r="N5594" t="s">
        <v>49</v>
      </c>
      <c r="O5594" t="s">
        <v>30</v>
      </c>
      <c r="P5594" t="s">
        <v>31</v>
      </c>
      <c r="Q5594" t="s">
        <v>41</v>
      </c>
      <c r="R5594" t="s">
        <v>33</v>
      </c>
      <c r="S5594" t="s">
        <v>34</v>
      </c>
      <c r="T5594" t="s">
        <v>57</v>
      </c>
      <c r="U5594" s="1" t="s">
        <v>36</v>
      </c>
      <c r="V5594">
        <v>6</v>
      </c>
      <c r="W5594">
        <v>0</v>
      </c>
      <c r="X5594">
        <v>0</v>
      </c>
      <c r="Y5594">
        <v>0</v>
      </c>
      <c r="Z5594">
        <v>0</v>
      </c>
    </row>
    <row r="5595" spans="1:26" x14ac:dyDescent="0.25">
      <c r="A5595">
        <v>107160992</v>
      </c>
      <c r="B5595" t="s">
        <v>25</v>
      </c>
      <c r="C5595" t="s">
        <v>65</v>
      </c>
      <c r="D5595">
        <v>10000440</v>
      </c>
      <c r="E5595">
        <v>10000440</v>
      </c>
      <c r="F5595">
        <v>3.758</v>
      </c>
      <c r="G5595">
        <v>50014055</v>
      </c>
      <c r="H5595">
        <v>0.52700000000000002</v>
      </c>
      <c r="I5595">
        <v>2022</v>
      </c>
      <c r="J5595" t="s">
        <v>172</v>
      </c>
      <c r="K5595" t="s">
        <v>60</v>
      </c>
      <c r="L5595" s="127">
        <v>0.83611111111111114</v>
      </c>
      <c r="M5595" t="s">
        <v>28</v>
      </c>
      <c r="N5595" t="s">
        <v>29</v>
      </c>
      <c r="O5595" t="s">
        <v>30</v>
      </c>
      <c r="P5595" t="s">
        <v>31</v>
      </c>
      <c r="Q5595" t="s">
        <v>41</v>
      </c>
      <c r="R5595" t="s">
        <v>76</v>
      </c>
      <c r="S5595" t="s">
        <v>42</v>
      </c>
      <c r="T5595" t="s">
        <v>57</v>
      </c>
      <c r="U5595" s="1" t="s">
        <v>36</v>
      </c>
      <c r="V5595">
        <v>2</v>
      </c>
      <c r="W5595">
        <v>0</v>
      </c>
      <c r="X5595">
        <v>0</v>
      </c>
      <c r="Y5595">
        <v>0</v>
      </c>
      <c r="Z5595">
        <v>0</v>
      </c>
    </row>
    <row r="5596" spans="1:26" x14ac:dyDescent="0.25">
      <c r="A5596">
        <v>107161022</v>
      </c>
      <c r="B5596" t="s">
        <v>25</v>
      </c>
      <c r="C5596" t="s">
        <v>65</v>
      </c>
      <c r="D5596">
        <v>10000440</v>
      </c>
      <c r="E5596">
        <v>10000440</v>
      </c>
      <c r="F5596">
        <v>1.286</v>
      </c>
      <c r="G5596">
        <v>50001177</v>
      </c>
      <c r="H5596">
        <v>5.7000000000000002E-2</v>
      </c>
      <c r="I5596">
        <v>2022</v>
      </c>
      <c r="J5596" t="s">
        <v>172</v>
      </c>
      <c r="K5596" t="s">
        <v>60</v>
      </c>
      <c r="L5596" s="127">
        <v>0.44791666666666669</v>
      </c>
      <c r="M5596" t="s">
        <v>28</v>
      </c>
      <c r="N5596" t="s">
        <v>29</v>
      </c>
      <c r="O5596" t="s">
        <v>30</v>
      </c>
      <c r="P5596" t="s">
        <v>31</v>
      </c>
      <c r="Q5596" t="s">
        <v>62</v>
      </c>
      <c r="R5596" t="s">
        <v>33</v>
      </c>
      <c r="S5596" t="s">
        <v>34</v>
      </c>
      <c r="T5596" t="s">
        <v>35</v>
      </c>
      <c r="U5596" s="1" t="s">
        <v>36</v>
      </c>
      <c r="V5596">
        <v>1</v>
      </c>
      <c r="W5596">
        <v>0</v>
      </c>
      <c r="X5596">
        <v>0</v>
      </c>
      <c r="Y5596">
        <v>0</v>
      </c>
      <c r="Z5596">
        <v>0</v>
      </c>
    </row>
    <row r="5597" spans="1:26" x14ac:dyDescent="0.25">
      <c r="A5597">
        <v>107161023</v>
      </c>
      <c r="B5597" t="s">
        <v>25</v>
      </c>
      <c r="C5597" t="s">
        <v>65</v>
      </c>
      <c r="D5597">
        <v>10000440</v>
      </c>
      <c r="E5597">
        <v>10000440</v>
      </c>
      <c r="F5597">
        <v>1.286</v>
      </c>
      <c r="G5597">
        <v>50001177</v>
      </c>
      <c r="H5597">
        <v>5.7000000000000002E-2</v>
      </c>
      <c r="I5597">
        <v>2022</v>
      </c>
      <c r="J5597" t="s">
        <v>172</v>
      </c>
      <c r="K5597" t="s">
        <v>60</v>
      </c>
      <c r="L5597" s="127">
        <v>0.46875</v>
      </c>
      <c r="M5597" t="s">
        <v>28</v>
      </c>
      <c r="N5597" t="s">
        <v>29</v>
      </c>
      <c r="O5597" t="s">
        <v>30</v>
      </c>
      <c r="P5597" t="s">
        <v>31</v>
      </c>
      <c r="Q5597" t="s">
        <v>62</v>
      </c>
      <c r="R5597" t="s">
        <v>33</v>
      </c>
      <c r="S5597" t="s">
        <v>34</v>
      </c>
      <c r="T5597" t="s">
        <v>35</v>
      </c>
      <c r="U5597" s="1" t="s">
        <v>36</v>
      </c>
      <c r="V5597">
        <v>1</v>
      </c>
      <c r="W5597">
        <v>0</v>
      </c>
      <c r="X5597">
        <v>0</v>
      </c>
      <c r="Y5597">
        <v>0</v>
      </c>
      <c r="Z5597">
        <v>0</v>
      </c>
    </row>
    <row r="5598" spans="1:26" x14ac:dyDescent="0.25">
      <c r="A5598">
        <v>107161155</v>
      </c>
      <c r="B5598" t="s">
        <v>103</v>
      </c>
      <c r="C5598" t="s">
        <v>45</v>
      </c>
      <c r="D5598">
        <v>50010186</v>
      </c>
      <c r="E5598">
        <v>30000018</v>
      </c>
      <c r="F5598">
        <v>11.696999999999999</v>
      </c>
      <c r="G5598">
        <v>50015112</v>
      </c>
      <c r="H5598">
        <v>0</v>
      </c>
      <c r="I5598">
        <v>2022</v>
      </c>
      <c r="J5598" t="s">
        <v>170</v>
      </c>
      <c r="K5598" t="s">
        <v>55</v>
      </c>
      <c r="L5598" s="127">
        <v>0.66875000000000007</v>
      </c>
      <c r="M5598" t="s">
        <v>28</v>
      </c>
      <c r="N5598" t="s">
        <v>49</v>
      </c>
      <c r="O5598" t="s">
        <v>30</v>
      </c>
      <c r="P5598" t="s">
        <v>68</v>
      </c>
      <c r="Q5598" t="s">
        <v>41</v>
      </c>
      <c r="R5598" t="s">
        <v>33</v>
      </c>
      <c r="S5598" t="s">
        <v>42</v>
      </c>
      <c r="T5598" t="s">
        <v>35</v>
      </c>
      <c r="U5598" s="1" t="s">
        <v>36</v>
      </c>
      <c r="V5598">
        <v>2</v>
      </c>
      <c r="W5598">
        <v>0</v>
      </c>
      <c r="X5598">
        <v>0</v>
      </c>
      <c r="Y5598">
        <v>0</v>
      </c>
      <c r="Z5598">
        <v>0</v>
      </c>
    </row>
    <row r="5599" spans="1:26" x14ac:dyDescent="0.25">
      <c r="A5599">
        <v>107161201</v>
      </c>
      <c r="B5599" t="s">
        <v>114</v>
      </c>
      <c r="C5599" t="s">
        <v>67</v>
      </c>
      <c r="D5599">
        <v>30000042</v>
      </c>
      <c r="E5599">
        <v>30000042</v>
      </c>
      <c r="F5599">
        <v>12.859</v>
      </c>
      <c r="G5599">
        <v>50033527</v>
      </c>
      <c r="H5599">
        <v>3.7999999999999999E-2</v>
      </c>
      <c r="I5599">
        <v>2022</v>
      </c>
      <c r="J5599" t="s">
        <v>172</v>
      </c>
      <c r="K5599" t="s">
        <v>48</v>
      </c>
      <c r="L5599" s="127">
        <v>0.66249999999999998</v>
      </c>
      <c r="M5599" t="s">
        <v>28</v>
      </c>
      <c r="N5599" t="s">
        <v>49</v>
      </c>
      <c r="O5599" t="s">
        <v>30</v>
      </c>
      <c r="P5599" t="s">
        <v>31</v>
      </c>
      <c r="Q5599" t="s">
        <v>41</v>
      </c>
      <c r="S5599" t="s">
        <v>42</v>
      </c>
      <c r="T5599" t="s">
        <v>35</v>
      </c>
      <c r="U5599" s="1" t="s">
        <v>36</v>
      </c>
      <c r="V5599">
        <v>4</v>
      </c>
      <c r="W5599">
        <v>0</v>
      </c>
      <c r="X5599">
        <v>0</v>
      </c>
      <c r="Y5599">
        <v>0</v>
      </c>
      <c r="Z5599">
        <v>0</v>
      </c>
    </row>
    <row r="5600" spans="1:26" x14ac:dyDescent="0.25">
      <c r="A5600">
        <v>107161267</v>
      </c>
      <c r="B5600" t="s">
        <v>86</v>
      </c>
      <c r="C5600" t="s">
        <v>65</v>
      </c>
      <c r="D5600">
        <v>10000026</v>
      </c>
      <c r="E5600">
        <v>10000026</v>
      </c>
      <c r="F5600">
        <v>24.655000000000001</v>
      </c>
      <c r="G5600">
        <v>200370</v>
      </c>
      <c r="H5600">
        <v>0.1</v>
      </c>
      <c r="I5600">
        <v>2022</v>
      </c>
      <c r="J5600" t="s">
        <v>172</v>
      </c>
      <c r="K5600" t="s">
        <v>27</v>
      </c>
      <c r="L5600" s="127">
        <v>0.87152777777777779</v>
      </c>
      <c r="M5600" t="s">
        <v>28</v>
      </c>
      <c r="N5600" t="s">
        <v>49</v>
      </c>
      <c r="O5600" t="s">
        <v>30</v>
      </c>
      <c r="P5600" t="s">
        <v>54</v>
      </c>
      <c r="Q5600" t="s">
        <v>41</v>
      </c>
      <c r="R5600" t="s">
        <v>56</v>
      </c>
      <c r="S5600" t="s">
        <v>42</v>
      </c>
      <c r="T5600" t="s">
        <v>57</v>
      </c>
      <c r="U5600" s="1" t="s">
        <v>43</v>
      </c>
      <c r="V5600">
        <v>2</v>
      </c>
      <c r="W5600">
        <v>0</v>
      </c>
      <c r="X5600">
        <v>0</v>
      </c>
      <c r="Y5600">
        <v>0</v>
      </c>
      <c r="Z5600">
        <v>2</v>
      </c>
    </row>
    <row r="5601" spans="1:26" x14ac:dyDescent="0.25">
      <c r="A5601">
        <v>107161334</v>
      </c>
      <c r="B5601" t="s">
        <v>112</v>
      </c>
      <c r="C5601" t="s">
        <v>65</v>
      </c>
      <c r="D5601">
        <v>10000095</v>
      </c>
      <c r="E5601">
        <v>10000095</v>
      </c>
      <c r="F5601">
        <v>7.7469999999999999</v>
      </c>
      <c r="G5601">
        <v>40001709</v>
      </c>
      <c r="H5601">
        <v>0.1</v>
      </c>
      <c r="I5601">
        <v>2022</v>
      </c>
      <c r="J5601" t="s">
        <v>172</v>
      </c>
      <c r="K5601" t="s">
        <v>60</v>
      </c>
      <c r="L5601" s="127">
        <v>0.42430555555555555</v>
      </c>
      <c r="M5601" t="s">
        <v>28</v>
      </c>
      <c r="N5601" t="s">
        <v>29</v>
      </c>
      <c r="O5601" t="s">
        <v>30</v>
      </c>
      <c r="P5601" t="s">
        <v>31</v>
      </c>
      <c r="Q5601" t="s">
        <v>32</v>
      </c>
      <c r="R5601" t="s">
        <v>33</v>
      </c>
      <c r="S5601" t="s">
        <v>34</v>
      </c>
      <c r="T5601" t="s">
        <v>35</v>
      </c>
      <c r="U5601" s="1" t="s">
        <v>36</v>
      </c>
      <c r="V5601">
        <v>4</v>
      </c>
      <c r="W5601">
        <v>0</v>
      </c>
      <c r="X5601">
        <v>0</v>
      </c>
      <c r="Y5601">
        <v>0</v>
      </c>
      <c r="Z5601">
        <v>0</v>
      </c>
    </row>
    <row r="5602" spans="1:26" x14ac:dyDescent="0.25">
      <c r="A5602">
        <v>107161453</v>
      </c>
      <c r="B5602" t="s">
        <v>25</v>
      </c>
      <c r="C5602" t="s">
        <v>65</v>
      </c>
      <c r="D5602">
        <v>10000440</v>
      </c>
      <c r="E5602">
        <v>10000440</v>
      </c>
      <c r="F5602">
        <v>4.0250000000000004</v>
      </c>
      <c r="G5602">
        <v>50031853</v>
      </c>
      <c r="H5602">
        <v>0.21199999999999999</v>
      </c>
      <c r="I5602">
        <v>2022</v>
      </c>
      <c r="J5602" t="s">
        <v>172</v>
      </c>
      <c r="K5602" t="s">
        <v>39</v>
      </c>
      <c r="L5602" s="127">
        <v>0.82638888888888884</v>
      </c>
      <c r="M5602" t="s">
        <v>28</v>
      </c>
      <c r="N5602" t="s">
        <v>29</v>
      </c>
      <c r="O5602" t="s">
        <v>30</v>
      </c>
      <c r="P5602" t="s">
        <v>31</v>
      </c>
      <c r="Q5602" t="s">
        <v>41</v>
      </c>
      <c r="R5602" t="s">
        <v>70</v>
      </c>
      <c r="S5602" t="s">
        <v>42</v>
      </c>
      <c r="T5602" t="s">
        <v>47</v>
      </c>
      <c r="U5602" s="1" t="s">
        <v>36</v>
      </c>
      <c r="V5602">
        <v>2</v>
      </c>
      <c r="W5602">
        <v>0</v>
      </c>
      <c r="X5602">
        <v>0</v>
      </c>
      <c r="Y5602">
        <v>0</v>
      </c>
      <c r="Z5602">
        <v>0</v>
      </c>
    </row>
    <row r="5603" spans="1:26" x14ac:dyDescent="0.25">
      <c r="A5603">
        <v>107161620</v>
      </c>
      <c r="B5603" t="s">
        <v>131</v>
      </c>
      <c r="C5603" t="s">
        <v>38</v>
      </c>
      <c r="D5603">
        <v>20000221</v>
      </c>
      <c r="E5603">
        <v>20000221</v>
      </c>
      <c r="F5603">
        <v>12.289</v>
      </c>
      <c r="G5603">
        <v>50004785</v>
      </c>
      <c r="H5603">
        <v>1.0999999999999999E-2</v>
      </c>
      <c r="I5603">
        <v>2022</v>
      </c>
      <c r="J5603" t="s">
        <v>172</v>
      </c>
      <c r="K5603" t="s">
        <v>39</v>
      </c>
      <c r="L5603" s="127">
        <v>0.64861111111111114</v>
      </c>
      <c r="M5603" t="s">
        <v>28</v>
      </c>
      <c r="N5603" t="s">
        <v>29</v>
      </c>
      <c r="O5603" t="s">
        <v>30</v>
      </c>
      <c r="P5603" t="s">
        <v>31</v>
      </c>
      <c r="Q5603" t="s">
        <v>41</v>
      </c>
      <c r="R5603" t="s">
        <v>33</v>
      </c>
      <c r="S5603" t="s">
        <v>42</v>
      </c>
      <c r="T5603" t="s">
        <v>35</v>
      </c>
      <c r="U5603" s="1" t="s">
        <v>43</v>
      </c>
      <c r="V5603">
        <v>5</v>
      </c>
      <c r="W5603">
        <v>0</v>
      </c>
      <c r="X5603">
        <v>0</v>
      </c>
      <c r="Y5603">
        <v>0</v>
      </c>
      <c r="Z5603">
        <v>3</v>
      </c>
    </row>
    <row r="5604" spans="1:26" x14ac:dyDescent="0.25">
      <c r="A5604">
        <v>107161725</v>
      </c>
      <c r="B5604" t="s">
        <v>86</v>
      </c>
      <c r="C5604" t="s">
        <v>45</v>
      </c>
      <c r="D5604">
        <v>50023169</v>
      </c>
      <c r="E5604">
        <v>40003503</v>
      </c>
      <c r="F5604">
        <v>1.9570000000000001</v>
      </c>
      <c r="G5604">
        <v>50018118</v>
      </c>
      <c r="H5604">
        <v>5.1999999999999998E-2</v>
      </c>
      <c r="I5604">
        <v>2022</v>
      </c>
      <c r="J5604" t="s">
        <v>172</v>
      </c>
      <c r="K5604" t="s">
        <v>55</v>
      </c>
      <c r="L5604" s="127">
        <v>0</v>
      </c>
      <c r="M5604" t="s">
        <v>28</v>
      </c>
      <c r="N5604" t="s">
        <v>29</v>
      </c>
      <c r="P5604" t="s">
        <v>31</v>
      </c>
      <c r="Q5604" t="s">
        <v>46</v>
      </c>
      <c r="R5604" t="s">
        <v>33</v>
      </c>
      <c r="S5604" t="s">
        <v>102</v>
      </c>
      <c r="T5604" t="s">
        <v>102</v>
      </c>
      <c r="U5604" s="1" t="s">
        <v>116</v>
      </c>
      <c r="V5604">
        <v>0</v>
      </c>
      <c r="W5604">
        <v>0</v>
      </c>
      <c r="X5604">
        <v>0</v>
      </c>
      <c r="Y5604">
        <v>0</v>
      </c>
      <c r="Z5604">
        <v>0</v>
      </c>
    </row>
    <row r="5605" spans="1:26" x14ac:dyDescent="0.25">
      <c r="A5605">
        <v>107161742</v>
      </c>
      <c r="B5605" t="s">
        <v>63</v>
      </c>
      <c r="C5605" t="s">
        <v>45</v>
      </c>
      <c r="D5605">
        <v>50016365</v>
      </c>
      <c r="E5605">
        <v>50016365</v>
      </c>
      <c r="F5605">
        <v>999.99900000000002</v>
      </c>
      <c r="G5605">
        <v>50023652</v>
      </c>
      <c r="H5605">
        <v>4.4999999999999998E-2</v>
      </c>
      <c r="I5605">
        <v>2022</v>
      </c>
      <c r="J5605" t="s">
        <v>172</v>
      </c>
      <c r="K5605" t="s">
        <v>27</v>
      </c>
      <c r="L5605" s="127">
        <v>0.64166666666666672</v>
      </c>
      <c r="M5605" t="s">
        <v>28</v>
      </c>
      <c r="N5605" t="s">
        <v>29</v>
      </c>
      <c r="P5605" t="s">
        <v>31</v>
      </c>
      <c r="Q5605" t="s">
        <v>41</v>
      </c>
      <c r="R5605" t="s">
        <v>33</v>
      </c>
      <c r="S5605" t="s">
        <v>42</v>
      </c>
      <c r="T5605" t="s">
        <v>35</v>
      </c>
      <c r="U5605" s="1" t="s">
        <v>36</v>
      </c>
      <c r="V5605">
        <v>2</v>
      </c>
      <c r="W5605">
        <v>0</v>
      </c>
      <c r="X5605">
        <v>0</v>
      </c>
      <c r="Y5605">
        <v>0</v>
      </c>
      <c r="Z5605">
        <v>0</v>
      </c>
    </row>
    <row r="5606" spans="1:26" x14ac:dyDescent="0.25">
      <c r="A5606">
        <v>107161812</v>
      </c>
      <c r="B5606" t="s">
        <v>117</v>
      </c>
      <c r="C5606" t="s">
        <v>65</v>
      </c>
      <c r="D5606">
        <v>10000040</v>
      </c>
      <c r="E5606">
        <v>10000040</v>
      </c>
      <c r="F5606">
        <v>999.99900000000002</v>
      </c>
      <c r="H5606">
        <v>1.9E-2</v>
      </c>
      <c r="I5606">
        <v>2022</v>
      </c>
      <c r="J5606" t="s">
        <v>172</v>
      </c>
      <c r="K5606" t="s">
        <v>39</v>
      </c>
      <c r="L5606" s="127">
        <v>0.70624999999999993</v>
      </c>
      <c r="M5606" t="s">
        <v>28</v>
      </c>
      <c r="N5606" t="s">
        <v>49</v>
      </c>
      <c r="O5606" t="s">
        <v>30</v>
      </c>
      <c r="P5606" t="s">
        <v>54</v>
      </c>
      <c r="Q5606" t="s">
        <v>41</v>
      </c>
      <c r="R5606" t="s">
        <v>95</v>
      </c>
      <c r="S5606" t="s">
        <v>42</v>
      </c>
      <c r="T5606" t="s">
        <v>35</v>
      </c>
      <c r="U5606" s="1" t="s">
        <v>36</v>
      </c>
      <c r="V5606">
        <v>2</v>
      </c>
      <c r="W5606">
        <v>0</v>
      </c>
      <c r="X5606">
        <v>0</v>
      </c>
      <c r="Y5606">
        <v>0</v>
      </c>
      <c r="Z5606">
        <v>0</v>
      </c>
    </row>
    <row r="5607" spans="1:26" x14ac:dyDescent="0.25">
      <c r="A5607">
        <v>107161818</v>
      </c>
      <c r="B5607" t="s">
        <v>117</v>
      </c>
      <c r="C5607" t="s">
        <v>45</v>
      </c>
      <c r="D5607">
        <v>50003816</v>
      </c>
      <c r="E5607">
        <v>50003816</v>
      </c>
      <c r="F5607">
        <v>999.99900000000002</v>
      </c>
      <c r="G5607">
        <v>50026876</v>
      </c>
      <c r="H5607">
        <v>1.9E-2</v>
      </c>
      <c r="I5607">
        <v>2022</v>
      </c>
      <c r="J5607" t="s">
        <v>170</v>
      </c>
      <c r="K5607" t="s">
        <v>53</v>
      </c>
      <c r="L5607" s="127">
        <v>0.375</v>
      </c>
      <c r="M5607" t="s">
        <v>40</v>
      </c>
      <c r="N5607" t="s">
        <v>29</v>
      </c>
      <c r="O5607" t="s">
        <v>30</v>
      </c>
      <c r="P5607" t="s">
        <v>68</v>
      </c>
      <c r="Q5607" t="s">
        <v>41</v>
      </c>
      <c r="R5607" t="s">
        <v>33</v>
      </c>
      <c r="S5607" t="s">
        <v>42</v>
      </c>
      <c r="T5607" t="s">
        <v>35</v>
      </c>
      <c r="U5607" s="1" t="s">
        <v>43</v>
      </c>
      <c r="V5607">
        <v>1</v>
      </c>
      <c r="W5607">
        <v>0</v>
      </c>
      <c r="X5607">
        <v>0</v>
      </c>
      <c r="Y5607">
        <v>0</v>
      </c>
      <c r="Z5607">
        <v>1</v>
      </c>
    </row>
    <row r="5608" spans="1:26" x14ac:dyDescent="0.25">
      <c r="A5608">
        <v>107161914</v>
      </c>
      <c r="B5608" t="s">
        <v>25</v>
      </c>
      <c r="C5608" t="s">
        <v>45</v>
      </c>
      <c r="D5608">
        <v>50001196</v>
      </c>
      <c r="E5608">
        <v>50001196</v>
      </c>
      <c r="F5608">
        <v>2.6589999999999998</v>
      </c>
      <c r="G5608">
        <v>50017460</v>
      </c>
      <c r="H5608">
        <v>4.0000000000000001E-3</v>
      </c>
      <c r="I5608">
        <v>2022</v>
      </c>
      <c r="J5608" t="s">
        <v>172</v>
      </c>
      <c r="K5608" t="s">
        <v>53</v>
      </c>
      <c r="L5608" s="127">
        <v>0.84861111111111109</v>
      </c>
      <c r="M5608" t="s">
        <v>28</v>
      </c>
      <c r="N5608" t="s">
        <v>29</v>
      </c>
      <c r="O5608" t="s">
        <v>30</v>
      </c>
      <c r="P5608" t="s">
        <v>54</v>
      </c>
      <c r="Q5608" t="s">
        <v>32</v>
      </c>
      <c r="R5608" t="s">
        <v>33</v>
      </c>
      <c r="S5608" t="s">
        <v>42</v>
      </c>
      <c r="T5608" t="s">
        <v>47</v>
      </c>
      <c r="U5608" s="1" t="s">
        <v>36</v>
      </c>
      <c r="V5608">
        <v>2</v>
      </c>
      <c r="W5608">
        <v>0</v>
      </c>
      <c r="X5608">
        <v>0</v>
      </c>
      <c r="Y5608">
        <v>0</v>
      </c>
      <c r="Z5608">
        <v>0</v>
      </c>
    </row>
    <row r="5609" spans="1:26" x14ac:dyDescent="0.25">
      <c r="A5609">
        <v>107161932</v>
      </c>
      <c r="B5609" t="s">
        <v>86</v>
      </c>
      <c r="C5609" t="s">
        <v>65</v>
      </c>
      <c r="D5609">
        <v>10000026</v>
      </c>
      <c r="E5609">
        <v>10000026</v>
      </c>
      <c r="F5609">
        <v>21.757000000000001</v>
      </c>
      <c r="G5609">
        <v>200345</v>
      </c>
      <c r="H5609">
        <v>0.5</v>
      </c>
      <c r="I5609">
        <v>2022</v>
      </c>
      <c r="J5609" t="s">
        <v>172</v>
      </c>
      <c r="K5609" t="s">
        <v>27</v>
      </c>
      <c r="L5609" s="127">
        <v>0.32708333333333334</v>
      </c>
      <c r="M5609" t="s">
        <v>28</v>
      </c>
      <c r="N5609" t="s">
        <v>49</v>
      </c>
      <c r="O5609" t="s">
        <v>30</v>
      </c>
      <c r="P5609" t="s">
        <v>31</v>
      </c>
      <c r="Q5609" t="s">
        <v>41</v>
      </c>
      <c r="R5609" t="s">
        <v>33</v>
      </c>
      <c r="S5609" t="s">
        <v>42</v>
      </c>
      <c r="T5609" t="s">
        <v>35</v>
      </c>
      <c r="U5609" s="1" t="s">
        <v>36</v>
      </c>
      <c r="V5609">
        <v>2</v>
      </c>
      <c r="W5609">
        <v>0</v>
      </c>
      <c r="X5609">
        <v>0</v>
      </c>
      <c r="Y5609">
        <v>0</v>
      </c>
      <c r="Z5609">
        <v>0</v>
      </c>
    </row>
    <row r="5610" spans="1:26" x14ac:dyDescent="0.25">
      <c r="A5610">
        <v>107161934</v>
      </c>
      <c r="B5610" t="s">
        <v>86</v>
      </c>
      <c r="C5610" t="s">
        <v>65</v>
      </c>
      <c r="D5610">
        <v>10000026</v>
      </c>
      <c r="E5610">
        <v>10000026</v>
      </c>
      <c r="F5610">
        <v>22.757999999999999</v>
      </c>
      <c r="G5610">
        <v>200355</v>
      </c>
      <c r="H5610">
        <v>0.5</v>
      </c>
      <c r="I5610">
        <v>2022</v>
      </c>
      <c r="J5610" t="s">
        <v>172</v>
      </c>
      <c r="K5610" t="s">
        <v>27</v>
      </c>
      <c r="L5610" s="127">
        <v>0.33194444444444443</v>
      </c>
      <c r="M5610" t="s">
        <v>28</v>
      </c>
      <c r="N5610" t="s">
        <v>49</v>
      </c>
      <c r="O5610" t="s">
        <v>30</v>
      </c>
      <c r="P5610" t="s">
        <v>31</v>
      </c>
      <c r="Q5610" t="s">
        <v>41</v>
      </c>
      <c r="R5610" t="s">
        <v>33</v>
      </c>
      <c r="S5610" t="s">
        <v>42</v>
      </c>
      <c r="T5610" t="s">
        <v>35</v>
      </c>
      <c r="U5610" s="1" t="s">
        <v>36</v>
      </c>
      <c r="V5610">
        <v>2</v>
      </c>
      <c r="W5610">
        <v>0</v>
      </c>
      <c r="X5610">
        <v>0</v>
      </c>
      <c r="Y5610">
        <v>0</v>
      </c>
      <c r="Z5610">
        <v>0</v>
      </c>
    </row>
    <row r="5611" spans="1:26" x14ac:dyDescent="0.25">
      <c r="A5611">
        <v>107161947</v>
      </c>
      <c r="B5611" t="s">
        <v>81</v>
      </c>
      <c r="C5611" t="s">
        <v>45</v>
      </c>
      <c r="D5611">
        <v>50008977</v>
      </c>
      <c r="E5611">
        <v>50008977</v>
      </c>
      <c r="F5611">
        <v>999.99900000000002</v>
      </c>
      <c r="H5611">
        <v>0</v>
      </c>
      <c r="I5611">
        <v>2022</v>
      </c>
      <c r="J5611" t="s">
        <v>172</v>
      </c>
      <c r="K5611" t="s">
        <v>60</v>
      </c>
      <c r="L5611" s="127">
        <v>0.93055555555555547</v>
      </c>
      <c r="M5611" t="s">
        <v>28</v>
      </c>
      <c r="N5611" t="s">
        <v>29</v>
      </c>
      <c r="O5611" t="s">
        <v>30</v>
      </c>
      <c r="P5611" t="s">
        <v>31</v>
      </c>
      <c r="Q5611" t="s">
        <v>41</v>
      </c>
      <c r="R5611" t="s">
        <v>33</v>
      </c>
      <c r="S5611" t="s">
        <v>42</v>
      </c>
      <c r="T5611" t="s">
        <v>47</v>
      </c>
      <c r="U5611" s="1" t="s">
        <v>116</v>
      </c>
      <c r="V5611">
        <v>2</v>
      </c>
      <c r="W5611">
        <v>0</v>
      </c>
      <c r="X5611">
        <v>0</v>
      </c>
      <c r="Y5611">
        <v>0</v>
      </c>
      <c r="Z5611">
        <v>0</v>
      </c>
    </row>
    <row r="5612" spans="1:26" x14ac:dyDescent="0.25">
      <c r="A5612">
        <v>107161957</v>
      </c>
      <c r="B5612" t="s">
        <v>81</v>
      </c>
      <c r="C5612" t="s">
        <v>45</v>
      </c>
      <c r="D5612">
        <v>50027925</v>
      </c>
      <c r="E5612">
        <v>30000115</v>
      </c>
      <c r="F5612">
        <v>7.907</v>
      </c>
      <c r="G5612">
        <v>30000115</v>
      </c>
      <c r="H5612">
        <v>0</v>
      </c>
      <c r="I5612">
        <v>2022</v>
      </c>
      <c r="J5612" t="s">
        <v>172</v>
      </c>
      <c r="K5612" t="s">
        <v>27</v>
      </c>
      <c r="L5612" s="127">
        <v>0.43541666666666662</v>
      </c>
      <c r="M5612" t="s">
        <v>28</v>
      </c>
      <c r="N5612" t="s">
        <v>29</v>
      </c>
      <c r="O5612" t="s">
        <v>30</v>
      </c>
      <c r="P5612" t="s">
        <v>31</v>
      </c>
      <c r="Q5612" t="s">
        <v>41</v>
      </c>
      <c r="R5612" t="s">
        <v>33</v>
      </c>
      <c r="S5612" t="s">
        <v>42</v>
      </c>
      <c r="T5612" t="s">
        <v>35</v>
      </c>
      <c r="U5612" s="1" t="s">
        <v>36</v>
      </c>
      <c r="V5612">
        <v>5</v>
      </c>
      <c r="W5612">
        <v>0</v>
      </c>
      <c r="X5612">
        <v>0</v>
      </c>
      <c r="Y5612">
        <v>0</v>
      </c>
      <c r="Z5612">
        <v>0</v>
      </c>
    </row>
    <row r="5613" spans="1:26" x14ac:dyDescent="0.25">
      <c r="A5613">
        <v>107162008</v>
      </c>
      <c r="B5613" t="s">
        <v>117</v>
      </c>
      <c r="C5613" t="s">
        <v>65</v>
      </c>
      <c r="D5613">
        <v>10000040</v>
      </c>
      <c r="E5613">
        <v>10000040</v>
      </c>
      <c r="F5613">
        <v>12.721</v>
      </c>
      <c r="G5613">
        <v>201520</v>
      </c>
      <c r="H5613">
        <v>0.2</v>
      </c>
      <c r="I5613">
        <v>2022</v>
      </c>
      <c r="J5613" t="s">
        <v>172</v>
      </c>
      <c r="K5613" t="s">
        <v>27</v>
      </c>
      <c r="L5613" s="127">
        <v>0.69652777777777775</v>
      </c>
      <c r="M5613" t="s">
        <v>28</v>
      </c>
      <c r="N5613" t="s">
        <v>49</v>
      </c>
      <c r="O5613" t="s">
        <v>30</v>
      </c>
      <c r="P5613" t="s">
        <v>31</v>
      </c>
      <c r="Q5613" t="s">
        <v>41</v>
      </c>
      <c r="R5613" t="s">
        <v>33</v>
      </c>
      <c r="S5613" t="s">
        <v>42</v>
      </c>
      <c r="T5613" t="s">
        <v>52</v>
      </c>
      <c r="U5613" s="1" t="s">
        <v>43</v>
      </c>
      <c r="V5613">
        <v>3</v>
      </c>
      <c r="W5613">
        <v>0</v>
      </c>
      <c r="X5613">
        <v>0</v>
      </c>
      <c r="Y5613">
        <v>0</v>
      </c>
      <c r="Z5613">
        <v>2</v>
      </c>
    </row>
    <row r="5614" spans="1:26" x14ac:dyDescent="0.25">
      <c r="A5614">
        <v>107162083</v>
      </c>
      <c r="B5614" t="s">
        <v>86</v>
      </c>
      <c r="C5614" t="s">
        <v>65</v>
      </c>
      <c r="D5614">
        <v>10000026</v>
      </c>
      <c r="E5614">
        <v>10000026</v>
      </c>
      <c r="F5614">
        <v>22.263000000000002</v>
      </c>
      <c r="G5614">
        <v>200350</v>
      </c>
      <c r="H5614">
        <v>0.5</v>
      </c>
      <c r="I5614">
        <v>2022</v>
      </c>
      <c r="J5614" t="s">
        <v>172</v>
      </c>
      <c r="K5614" t="s">
        <v>60</v>
      </c>
      <c r="L5614" s="127">
        <v>0.46111111111111108</v>
      </c>
      <c r="M5614" t="s">
        <v>28</v>
      </c>
      <c r="N5614" t="s">
        <v>49</v>
      </c>
      <c r="O5614" t="s">
        <v>30</v>
      </c>
      <c r="P5614" t="s">
        <v>54</v>
      </c>
      <c r="Q5614" t="s">
        <v>41</v>
      </c>
      <c r="R5614" t="s">
        <v>33</v>
      </c>
      <c r="S5614" t="s">
        <v>42</v>
      </c>
      <c r="T5614" t="s">
        <v>35</v>
      </c>
      <c r="U5614" s="1" t="s">
        <v>36</v>
      </c>
      <c r="V5614">
        <v>6</v>
      </c>
      <c r="W5614">
        <v>0</v>
      </c>
      <c r="X5614">
        <v>0</v>
      </c>
      <c r="Y5614">
        <v>0</v>
      </c>
      <c r="Z5614">
        <v>0</v>
      </c>
    </row>
    <row r="5615" spans="1:26" x14ac:dyDescent="0.25">
      <c r="A5615">
        <v>107162125</v>
      </c>
      <c r="B5615" t="s">
        <v>86</v>
      </c>
      <c r="C5615" t="s">
        <v>65</v>
      </c>
      <c r="D5615">
        <v>10000026</v>
      </c>
      <c r="E5615">
        <v>10000026</v>
      </c>
      <c r="F5615">
        <v>21.962</v>
      </c>
      <c r="G5615">
        <v>200340</v>
      </c>
      <c r="H5615">
        <v>0.2</v>
      </c>
      <c r="I5615">
        <v>2022</v>
      </c>
      <c r="J5615" t="s">
        <v>172</v>
      </c>
      <c r="K5615" t="s">
        <v>60</v>
      </c>
      <c r="L5615" s="127">
        <v>0.46180555555555558</v>
      </c>
      <c r="M5615" t="s">
        <v>28</v>
      </c>
      <c r="N5615" t="s">
        <v>29</v>
      </c>
      <c r="O5615" t="s">
        <v>30</v>
      </c>
      <c r="P5615" t="s">
        <v>31</v>
      </c>
      <c r="Q5615" t="s">
        <v>41</v>
      </c>
      <c r="R5615" t="s">
        <v>33</v>
      </c>
      <c r="S5615" t="s">
        <v>42</v>
      </c>
      <c r="T5615" t="s">
        <v>35</v>
      </c>
      <c r="U5615" s="1" t="s">
        <v>36</v>
      </c>
      <c r="V5615">
        <v>10</v>
      </c>
      <c r="W5615">
        <v>0</v>
      </c>
      <c r="X5615">
        <v>0</v>
      </c>
      <c r="Y5615">
        <v>0</v>
      </c>
      <c r="Z5615">
        <v>0</v>
      </c>
    </row>
    <row r="5616" spans="1:26" x14ac:dyDescent="0.25">
      <c r="A5616">
        <v>107162147</v>
      </c>
      <c r="B5616" t="s">
        <v>86</v>
      </c>
      <c r="C5616" t="s">
        <v>65</v>
      </c>
      <c r="D5616">
        <v>10000026</v>
      </c>
      <c r="E5616">
        <v>10000026</v>
      </c>
      <c r="F5616">
        <v>24.254999999999999</v>
      </c>
      <c r="G5616">
        <v>200370</v>
      </c>
      <c r="H5616">
        <v>0.5</v>
      </c>
      <c r="I5616">
        <v>2022</v>
      </c>
      <c r="J5616" t="s">
        <v>172</v>
      </c>
      <c r="K5616" t="s">
        <v>27</v>
      </c>
      <c r="L5616" s="127">
        <v>0.31180555555555556</v>
      </c>
      <c r="M5616" t="s">
        <v>28</v>
      </c>
      <c r="N5616" t="s">
        <v>49</v>
      </c>
      <c r="O5616" t="s">
        <v>30</v>
      </c>
      <c r="P5616" t="s">
        <v>31</v>
      </c>
      <c r="Q5616" t="s">
        <v>41</v>
      </c>
      <c r="R5616" t="s">
        <v>33</v>
      </c>
      <c r="S5616" t="s">
        <v>42</v>
      </c>
      <c r="T5616" t="s">
        <v>35</v>
      </c>
      <c r="U5616" s="1" t="s">
        <v>36</v>
      </c>
      <c r="V5616">
        <v>2</v>
      </c>
      <c r="W5616">
        <v>0</v>
      </c>
      <c r="X5616">
        <v>0</v>
      </c>
      <c r="Y5616">
        <v>0</v>
      </c>
      <c r="Z5616">
        <v>0</v>
      </c>
    </row>
    <row r="5617" spans="1:26" x14ac:dyDescent="0.25">
      <c r="A5617">
        <v>107162239</v>
      </c>
      <c r="B5617" t="s">
        <v>104</v>
      </c>
      <c r="C5617" t="s">
        <v>65</v>
      </c>
      <c r="D5617">
        <v>10000026</v>
      </c>
      <c r="E5617">
        <v>10000026</v>
      </c>
      <c r="F5617">
        <v>1.2250000000000001</v>
      </c>
      <c r="G5617">
        <v>200440</v>
      </c>
      <c r="H5617">
        <v>2.2999999999999998</v>
      </c>
      <c r="I5617">
        <v>2022</v>
      </c>
      <c r="J5617" t="s">
        <v>172</v>
      </c>
      <c r="K5617" t="s">
        <v>27</v>
      </c>
      <c r="L5617" s="127">
        <v>0.3888888888888889</v>
      </c>
      <c r="M5617" t="s">
        <v>28</v>
      </c>
      <c r="N5617" t="s">
        <v>49</v>
      </c>
      <c r="O5617" t="s">
        <v>30</v>
      </c>
      <c r="P5617" t="s">
        <v>31</v>
      </c>
      <c r="Q5617" t="s">
        <v>41</v>
      </c>
      <c r="R5617" t="s">
        <v>33</v>
      </c>
      <c r="S5617" t="s">
        <v>42</v>
      </c>
      <c r="T5617" t="s">
        <v>35</v>
      </c>
      <c r="U5617" s="1" t="s">
        <v>43</v>
      </c>
      <c r="V5617">
        <v>2</v>
      </c>
      <c r="W5617">
        <v>0</v>
      </c>
      <c r="X5617">
        <v>0</v>
      </c>
      <c r="Y5617">
        <v>0</v>
      </c>
      <c r="Z5617">
        <v>1</v>
      </c>
    </row>
    <row r="5618" spans="1:26" x14ac:dyDescent="0.25">
      <c r="A5618">
        <v>107162283</v>
      </c>
      <c r="B5618" t="s">
        <v>125</v>
      </c>
      <c r="C5618" t="s">
        <v>38</v>
      </c>
      <c r="D5618">
        <v>20000074</v>
      </c>
      <c r="E5618">
        <v>20000074</v>
      </c>
      <c r="F5618">
        <v>2.6190000000000002</v>
      </c>
      <c r="G5618">
        <v>40001109</v>
      </c>
      <c r="H5618">
        <v>0.1</v>
      </c>
      <c r="I5618">
        <v>2022</v>
      </c>
      <c r="J5618" t="s">
        <v>172</v>
      </c>
      <c r="K5618" t="s">
        <v>60</v>
      </c>
      <c r="L5618" s="127">
        <v>0.73958333333333337</v>
      </c>
      <c r="M5618" t="s">
        <v>28</v>
      </c>
      <c r="N5618" t="s">
        <v>29</v>
      </c>
      <c r="O5618" t="s">
        <v>30</v>
      </c>
      <c r="P5618" t="s">
        <v>54</v>
      </c>
      <c r="Q5618" t="s">
        <v>41</v>
      </c>
      <c r="R5618" t="s">
        <v>33</v>
      </c>
      <c r="S5618" t="s">
        <v>42</v>
      </c>
      <c r="T5618" t="s">
        <v>57</v>
      </c>
      <c r="U5618" s="1" t="s">
        <v>36</v>
      </c>
      <c r="V5618">
        <v>2</v>
      </c>
      <c r="W5618">
        <v>0</v>
      </c>
      <c r="X5618">
        <v>0</v>
      </c>
      <c r="Y5618">
        <v>0</v>
      </c>
      <c r="Z5618">
        <v>0</v>
      </c>
    </row>
    <row r="5619" spans="1:26" x14ac:dyDescent="0.25">
      <c r="A5619">
        <v>107162315</v>
      </c>
      <c r="B5619" t="s">
        <v>86</v>
      </c>
      <c r="C5619" t="s">
        <v>65</v>
      </c>
      <c r="D5619">
        <v>10000026</v>
      </c>
      <c r="E5619">
        <v>10000026</v>
      </c>
      <c r="F5619">
        <v>21.462</v>
      </c>
      <c r="G5619">
        <v>200340</v>
      </c>
      <c r="H5619">
        <v>0.3</v>
      </c>
      <c r="I5619">
        <v>2022</v>
      </c>
      <c r="J5619" t="s">
        <v>172</v>
      </c>
      <c r="K5619" t="s">
        <v>60</v>
      </c>
      <c r="L5619" s="127">
        <v>0.97986111111111107</v>
      </c>
      <c r="M5619" t="s">
        <v>28</v>
      </c>
      <c r="N5619" t="s">
        <v>49</v>
      </c>
      <c r="O5619" t="s">
        <v>30</v>
      </c>
      <c r="P5619" t="s">
        <v>31</v>
      </c>
      <c r="Q5619" t="s">
        <v>41</v>
      </c>
      <c r="R5619" t="s">
        <v>33</v>
      </c>
      <c r="S5619" t="s">
        <v>42</v>
      </c>
      <c r="T5619" t="s">
        <v>57</v>
      </c>
      <c r="U5619" s="1" t="s">
        <v>36</v>
      </c>
      <c r="V5619">
        <v>3</v>
      </c>
      <c r="W5619">
        <v>0</v>
      </c>
      <c r="X5619">
        <v>0</v>
      </c>
      <c r="Y5619">
        <v>0</v>
      </c>
      <c r="Z5619">
        <v>0</v>
      </c>
    </row>
    <row r="5620" spans="1:26" x14ac:dyDescent="0.25">
      <c r="A5620">
        <v>107162378</v>
      </c>
      <c r="B5620" t="s">
        <v>25</v>
      </c>
      <c r="C5620" t="s">
        <v>65</v>
      </c>
      <c r="D5620">
        <v>10000040</v>
      </c>
      <c r="E5620">
        <v>10000040</v>
      </c>
      <c r="F5620">
        <v>26.027999999999999</v>
      </c>
      <c r="G5620">
        <v>40002700</v>
      </c>
      <c r="H5620">
        <v>0.9</v>
      </c>
      <c r="I5620">
        <v>2022</v>
      </c>
      <c r="J5620" t="s">
        <v>172</v>
      </c>
      <c r="K5620" t="s">
        <v>39</v>
      </c>
      <c r="L5620" s="127">
        <v>0.7416666666666667</v>
      </c>
      <c r="M5620" t="s">
        <v>28</v>
      </c>
      <c r="N5620" t="s">
        <v>29</v>
      </c>
      <c r="O5620" t="s">
        <v>30</v>
      </c>
      <c r="P5620" t="s">
        <v>31</v>
      </c>
      <c r="Q5620" t="s">
        <v>41</v>
      </c>
      <c r="R5620" t="s">
        <v>33</v>
      </c>
      <c r="S5620" t="s">
        <v>42</v>
      </c>
      <c r="T5620" t="s">
        <v>57</v>
      </c>
      <c r="U5620" s="1" t="s">
        <v>36</v>
      </c>
      <c r="V5620">
        <v>7</v>
      </c>
      <c r="W5620">
        <v>0</v>
      </c>
      <c r="X5620">
        <v>0</v>
      </c>
      <c r="Y5620">
        <v>0</v>
      </c>
      <c r="Z5620">
        <v>0</v>
      </c>
    </row>
    <row r="5621" spans="1:26" x14ac:dyDescent="0.25">
      <c r="A5621">
        <v>107162380</v>
      </c>
      <c r="B5621" t="s">
        <v>25</v>
      </c>
      <c r="C5621" t="s">
        <v>65</v>
      </c>
      <c r="D5621">
        <v>10000040</v>
      </c>
      <c r="E5621">
        <v>10000040</v>
      </c>
      <c r="F5621">
        <v>23.788</v>
      </c>
      <c r="G5621">
        <v>29000070</v>
      </c>
      <c r="H5621">
        <v>0.8</v>
      </c>
      <c r="I5621">
        <v>2022</v>
      </c>
      <c r="J5621" t="s">
        <v>172</v>
      </c>
      <c r="K5621" t="s">
        <v>55</v>
      </c>
      <c r="L5621" s="127">
        <v>0.26180555555555557</v>
      </c>
      <c r="M5621" t="s">
        <v>28</v>
      </c>
      <c r="N5621" t="s">
        <v>29</v>
      </c>
      <c r="O5621" t="s">
        <v>30</v>
      </c>
      <c r="P5621" t="s">
        <v>31</v>
      </c>
      <c r="Q5621" t="s">
        <v>62</v>
      </c>
      <c r="R5621" t="s">
        <v>33</v>
      </c>
      <c r="S5621" t="s">
        <v>34</v>
      </c>
      <c r="T5621" t="s">
        <v>57</v>
      </c>
      <c r="U5621" s="1" t="s">
        <v>43</v>
      </c>
      <c r="V5621">
        <v>2</v>
      </c>
      <c r="W5621">
        <v>0</v>
      </c>
      <c r="X5621">
        <v>0</v>
      </c>
      <c r="Y5621">
        <v>0</v>
      </c>
      <c r="Z5621">
        <v>1</v>
      </c>
    </row>
    <row r="5622" spans="1:26" x14ac:dyDescent="0.25">
      <c r="A5622">
        <v>107162399</v>
      </c>
      <c r="B5622" t="s">
        <v>106</v>
      </c>
      <c r="C5622" t="s">
        <v>65</v>
      </c>
      <c r="D5622">
        <v>10000095</v>
      </c>
      <c r="E5622">
        <v>10000095</v>
      </c>
      <c r="F5622">
        <v>18.408000000000001</v>
      </c>
      <c r="G5622">
        <v>20000013</v>
      </c>
      <c r="H5622">
        <v>0.8</v>
      </c>
      <c r="I5622">
        <v>2022</v>
      </c>
      <c r="J5622" t="s">
        <v>172</v>
      </c>
      <c r="K5622" t="s">
        <v>48</v>
      </c>
      <c r="L5622" s="127">
        <v>0.99097222222222225</v>
      </c>
      <c r="M5622" t="s">
        <v>51</v>
      </c>
      <c r="N5622" t="s">
        <v>49</v>
      </c>
      <c r="O5622" t="s">
        <v>30</v>
      </c>
      <c r="P5622" t="s">
        <v>54</v>
      </c>
      <c r="Q5622" t="s">
        <v>41</v>
      </c>
      <c r="R5622" t="s">
        <v>33</v>
      </c>
      <c r="S5622" t="s">
        <v>42</v>
      </c>
      <c r="T5622" t="s">
        <v>57</v>
      </c>
      <c r="U5622" s="1" t="s">
        <v>43</v>
      </c>
      <c r="V5622">
        <v>1</v>
      </c>
      <c r="W5622">
        <v>0</v>
      </c>
      <c r="X5622">
        <v>0</v>
      </c>
      <c r="Y5622">
        <v>0</v>
      </c>
      <c r="Z5622">
        <v>1</v>
      </c>
    </row>
    <row r="5623" spans="1:26" x14ac:dyDescent="0.25">
      <c r="A5623">
        <v>107162403</v>
      </c>
      <c r="B5623" t="s">
        <v>94</v>
      </c>
      <c r="C5623" t="s">
        <v>38</v>
      </c>
      <c r="D5623">
        <v>20000029</v>
      </c>
      <c r="E5623">
        <v>20000029</v>
      </c>
      <c r="F5623">
        <v>15.616</v>
      </c>
      <c r="G5623">
        <v>40001798</v>
      </c>
      <c r="H5623">
        <v>0.2</v>
      </c>
      <c r="I5623">
        <v>2022</v>
      </c>
      <c r="J5623" t="s">
        <v>172</v>
      </c>
      <c r="K5623" t="s">
        <v>39</v>
      </c>
      <c r="L5623" s="127">
        <v>1.1111111111111112E-2</v>
      </c>
      <c r="M5623" t="s">
        <v>28</v>
      </c>
      <c r="N5623" t="s">
        <v>29</v>
      </c>
      <c r="O5623" t="s">
        <v>30</v>
      </c>
      <c r="P5623" t="s">
        <v>31</v>
      </c>
      <c r="Q5623" t="s">
        <v>41</v>
      </c>
      <c r="R5623" t="s">
        <v>33</v>
      </c>
      <c r="S5623" t="s">
        <v>42</v>
      </c>
      <c r="T5623" t="s">
        <v>57</v>
      </c>
      <c r="U5623" s="1" t="s">
        <v>36</v>
      </c>
      <c r="V5623">
        <v>1</v>
      </c>
      <c r="W5623">
        <v>0</v>
      </c>
      <c r="X5623">
        <v>0</v>
      </c>
      <c r="Y5623">
        <v>0</v>
      </c>
      <c r="Z5623">
        <v>0</v>
      </c>
    </row>
    <row r="5624" spans="1:26" x14ac:dyDescent="0.25">
      <c r="A5624">
        <v>107162416</v>
      </c>
      <c r="B5624" t="s">
        <v>114</v>
      </c>
      <c r="C5624" t="s">
        <v>65</v>
      </c>
      <c r="D5624">
        <v>10000040</v>
      </c>
      <c r="E5624">
        <v>10000040</v>
      </c>
      <c r="F5624">
        <v>0</v>
      </c>
      <c r="G5624">
        <v>20000070</v>
      </c>
      <c r="H5624">
        <v>0.3</v>
      </c>
      <c r="I5624">
        <v>2022</v>
      </c>
      <c r="J5624" t="s">
        <v>172</v>
      </c>
      <c r="K5624" t="s">
        <v>55</v>
      </c>
      <c r="L5624" s="127">
        <v>0.77638888888888891</v>
      </c>
      <c r="M5624" t="s">
        <v>28</v>
      </c>
      <c r="N5624" t="s">
        <v>49</v>
      </c>
      <c r="O5624" t="s">
        <v>30</v>
      </c>
      <c r="P5624" t="s">
        <v>31</v>
      </c>
      <c r="Q5624" t="s">
        <v>41</v>
      </c>
      <c r="R5624" t="s">
        <v>33</v>
      </c>
      <c r="S5624" t="s">
        <v>42</v>
      </c>
      <c r="T5624" t="s">
        <v>57</v>
      </c>
      <c r="U5624" s="1" t="s">
        <v>36</v>
      </c>
      <c r="V5624">
        <v>1</v>
      </c>
      <c r="W5624">
        <v>0</v>
      </c>
      <c r="X5624">
        <v>0</v>
      </c>
      <c r="Y5624">
        <v>0</v>
      </c>
      <c r="Z5624">
        <v>0</v>
      </c>
    </row>
    <row r="5625" spans="1:26" x14ac:dyDescent="0.25">
      <c r="A5625">
        <v>107162427</v>
      </c>
      <c r="B5625" t="s">
        <v>106</v>
      </c>
      <c r="C5625" t="s">
        <v>65</v>
      </c>
      <c r="D5625">
        <v>10000095</v>
      </c>
      <c r="E5625">
        <v>10000095</v>
      </c>
      <c r="F5625">
        <v>26.544</v>
      </c>
      <c r="G5625">
        <v>200660</v>
      </c>
      <c r="H5625">
        <v>0.5</v>
      </c>
      <c r="I5625">
        <v>2022</v>
      </c>
      <c r="J5625" t="s">
        <v>172</v>
      </c>
      <c r="K5625" t="s">
        <v>58</v>
      </c>
      <c r="L5625" s="127">
        <v>0.44444444444444442</v>
      </c>
      <c r="M5625" t="s">
        <v>28</v>
      </c>
      <c r="N5625" t="s">
        <v>29</v>
      </c>
      <c r="O5625" t="s">
        <v>30</v>
      </c>
      <c r="P5625" t="s">
        <v>54</v>
      </c>
      <c r="Q5625" t="s">
        <v>41</v>
      </c>
      <c r="R5625" t="s">
        <v>33</v>
      </c>
      <c r="S5625" t="s">
        <v>42</v>
      </c>
      <c r="T5625" t="s">
        <v>35</v>
      </c>
      <c r="U5625" s="1" t="s">
        <v>36</v>
      </c>
      <c r="V5625">
        <v>4</v>
      </c>
      <c r="W5625">
        <v>0</v>
      </c>
      <c r="X5625">
        <v>0</v>
      </c>
      <c r="Y5625">
        <v>0</v>
      </c>
      <c r="Z5625">
        <v>0</v>
      </c>
    </row>
    <row r="5626" spans="1:26" x14ac:dyDescent="0.25">
      <c r="A5626">
        <v>107162441</v>
      </c>
      <c r="B5626" t="s">
        <v>114</v>
      </c>
      <c r="C5626" t="s">
        <v>65</v>
      </c>
      <c r="D5626">
        <v>10000040</v>
      </c>
      <c r="E5626">
        <v>10000040</v>
      </c>
      <c r="F5626">
        <v>3.1640000000000001</v>
      </c>
      <c r="G5626">
        <v>203140</v>
      </c>
      <c r="H5626">
        <v>1</v>
      </c>
      <c r="I5626">
        <v>2022</v>
      </c>
      <c r="J5626" t="s">
        <v>172</v>
      </c>
      <c r="K5626" t="s">
        <v>39</v>
      </c>
      <c r="L5626" s="127">
        <v>0.7680555555555556</v>
      </c>
      <c r="M5626" t="s">
        <v>28</v>
      </c>
      <c r="N5626" t="s">
        <v>29</v>
      </c>
      <c r="O5626" t="s">
        <v>30</v>
      </c>
      <c r="P5626" t="s">
        <v>31</v>
      </c>
      <c r="Q5626" t="s">
        <v>41</v>
      </c>
      <c r="R5626" t="s">
        <v>33</v>
      </c>
      <c r="S5626" t="s">
        <v>42</v>
      </c>
      <c r="T5626" t="s">
        <v>57</v>
      </c>
      <c r="U5626" s="1" t="s">
        <v>36</v>
      </c>
      <c r="V5626">
        <v>2</v>
      </c>
      <c r="W5626">
        <v>0</v>
      </c>
      <c r="X5626">
        <v>0</v>
      </c>
      <c r="Y5626">
        <v>0</v>
      </c>
      <c r="Z5626">
        <v>0</v>
      </c>
    </row>
    <row r="5627" spans="1:26" x14ac:dyDescent="0.25">
      <c r="A5627">
        <v>107162479</v>
      </c>
      <c r="B5627" t="s">
        <v>114</v>
      </c>
      <c r="C5627" t="s">
        <v>67</v>
      </c>
      <c r="D5627">
        <v>30000042</v>
      </c>
      <c r="E5627">
        <v>30000042</v>
      </c>
      <c r="F5627">
        <v>12.581</v>
      </c>
      <c r="G5627">
        <v>40001902</v>
      </c>
      <c r="H5627">
        <v>0.5</v>
      </c>
      <c r="I5627">
        <v>2022</v>
      </c>
      <c r="J5627" t="s">
        <v>172</v>
      </c>
      <c r="K5627" t="s">
        <v>39</v>
      </c>
      <c r="L5627" s="127">
        <v>0.7729166666666667</v>
      </c>
      <c r="M5627" t="s">
        <v>28</v>
      </c>
      <c r="N5627" t="s">
        <v>29</v>
      </c>
      <c r="O5627" t="s">
        <v>30</v>
      </c>
      <c r="P5627" t="s">
        <v>31</v>
      </c>
      <c r="Q5627" t="s">
        <v>41</v>
      </c>
      <c r="R5627" t="s">
        <v>33</v>
      </c>
      <c r="S5627" t="s">
        <v>42</v>
      </c>
      <c r="T5627" t="s">
        <v>47</v>
      </c>
      <c r="U5627" s="1" t="s">
        <v>36</v>
      </c>
      <c r="V5627">
        <v>2</v>
      </c>
      <c r="W5627">
        <v>0</v>
      </c>
      <c r="X5627">
        <v>0</v>
      </c>
      <c r="Y5627">
        <v>0</v>
      </c>
      <c r="Z5627">
        <v>0</v>
      </c>
    </row>
    <row r="5628" spans="1:26" x14ac:dyDescent="0.25">
      <c r="A5628">
        <v>107162509</v>
      </c>
      <c r="B5628" t="s">
        <v>106</v>
      </c>
      <c r="C5628" t="s">
        <v>67</v>
      </c>
      <c r="D5628">
        <v>30000087</v>
      </c>
      <c r="E5628">
        <v>30000087</v>
      </c>
      <c r="F5628">
        <v>8.33</v>
      </c>
      <c r="G5628">
        <v>10000095</v>
      </c>
      <c r="H5628">
        <v>1.3</v>
      </c>
      <c r="I5628">
        <v>2022</v>
      </c>
      <c r="J5628" t="s">
        <v>172</v>
      </c>
      <c r="K5628" t="s">
        <v>55</v>
      </c>
      <c r="L5628" s="127">
        <v>0.57986111111111105</v>
      </c>
      <c r="M5628" t="s">
        <v>40</v>
      </c>
      <c r="N5628" t="s">
        <v>49</v>
      </c>
      <c r="O5628" t="s">
        <v>30</v>
      </c>
      <c r="P5628" t="s">
        <v>31</v>
      </c>
      <c r="Q5628" t="s">
        <v>41</v>
      </c>
      <c r="R5628" t="s">
        <v>33</v>
      </c>
      <c r="S5628" t="s">
        <v>42</v>
      </c>
      <c r="T5628" t="s">
        <v>35</v>
      </c>
      <c r="U5628" s="1" t="s">
        <v>36</v>
      </c>
      <c r="V5628">
        <v>2</v>
      </c>
      <c r="W5628">
        <v>0</v>
      </c>
      <c r="X5628">
        <v>0</v>
      </c>
      <c r="Y5628">
        <v>0</v>
      </c>
      <c r="Z5628">
        <v>0</v>
      </c>
    </row>
    <row r="5629" spans="1:26" x14ac:dyDescent="0.25">
      <c r="A5629">
        <v>107162553</v>
      </c>
      <c r="B5629" t="s">
        <v>148</v>
      </c>
      <c r="C5629" t="s">
        <v>45</v>
      </c>
      <c r="D5629">
        <v>50018682</v>
      </c>
      <c r="E5629">
        <v>50018682</v>
      </c>
      <c r="F5629">
        <v>999.99900000000002</v>
      </c>
      <c r="G5629">
        <v>50019012</v>
      </c>
      <c r="H5629">
        <v>0</v>
      </c>
      <c r="I5629">
        <v>2022</v>
      </c>
      <c r="J5629" t="s">
        <v>170</v>
      </c>
      <c r="K5629" t="s">
        <v>48</v>
      </c>
      <c r="L5629" s="127">
        <v>0.67152777777777783</v>
      </c>
      <c r="M5629" t="s">
        <v>28</v>
      </c>
      <c r="N5629" t="s">
        <v>29</v>
      </c>
      <c r="O5629" t="s">
        <v>30</v>
      </c>
      <c r="P5629" t="s">
        <v>31</v>
      </c>
      <c r="Q5629" t="s">
        <v>41</v>
      </c>
      <c r="R5629" t="s">
        <v>61</v>
      </c>
      <c r="S5629" t="s">
        <v>42</v>
      </c>
      <c r="T5629" t="s">
        <v>35</v>
      </c>
      <c r="U5629" s="1" t="s">
        <v>36</v>
      </c>
      <c r="V5629">
        <v>4</v>
      </c>
      <c r="W5629">
        <v>0</v>
      </c>
      <c r="X5629">
        <v>0</v>
      </c>
      <c r="Y5629">
        <v>0</v>
      </c>
      <c r="Z5629">
        <v>0</v>
      </c>
    </row>
    <row r="5630" spans="1:26" x14ac:dyDescent="0.25">
      <c r="A5630">
        <v>107162643</v>
      </c>
      <c r="B5630" t="s">
        <v>137</v>
      </c>
      <c r="C5630" t="s">
        <v>45</v>
      </c>
      <c r="D5630">
        <v>50028147</v>
      </c>
      <c r="E5630">
        <v>50028147</v>
      </c>
      <c r="F5630">
        <v>999.99900000000002</v>
      </c>
      <c r="G5630">
        <v>50043913</v>
      </c>
      <c r="H5630">
        <v>0</v>
      </c>
      <c r="I5630">
        <v>2022</v>
      </c>
      <c r="J5630" t="s">
        <v>172</v>
      </c>
      <c r="K5630" t="s">
        <v>39</v>
      </c>
      <c r="L5630" s="127">
        <v>0.51666666666666672</v>
      </c>
      <c r="M5630" t="s">
        <v>28</v>
      </c>
      <c r="N5630" t="s">
        <v>49</v>
      </c>
      <c r="O5630" t="s">
        <v>30</v>
      </c>
      <c r="P5630" t="s">
        <v>68</v>
      </c>
      <c r="Q5630" t="s">
        <v>41</v>
      </c>
      <c r="R5630" t="s">
        <v>33</v>
      </c>
      <c r="S5630" t="s">
        <v>42</v>
      </c>
      <c r="T5630" t="s">
        <v>35</v>
      </c>
      <c r="U5630" s="1" t="s">
        <v>36</v>
      </c>
      <c r="V5630">
        <v>2</v>
      </c>
      <c r="W5630">
        <v>0</v>
      </c>
      <c r="X5630">
        <v>0</v>
      </c>
      <c r="Y5630">
        <v>0</v>
      </c>
      <c r="Z5630">
        <v>0</v>
      </c>
    </row>
    <row r="5631" spans="1:26" x14ac:dyDescent="0.25">
      <c r="A5631">
        <v>107162733</v>
      </c>
      <c r="B5631" t="s">
        <v>107</v>
      </c>
      <c r="C5631" t="s">
        <v>45</v>
      </c>
      <c r="D5631">
        <v>50011079</v>
      </c>
      <c r="E5631">
        <v>20000029</v>
      </c>
      <c r="F5631">
        <v>4.931</v>
      </c>
      <c r="G5631">
        <v>50034704</v>
      </c>
      <c r="H5631">
        <v>4.7E-2</v>
      </c>
      <c r="I5631">
        <v>2022</v>
      </c>
      <c r="J5631" t="s">
        <v>172</v>
      </c>
      <c r="K5631" t="s">
        <v>39</v>
      </c>
      <c r="L5631" s="127">
        <v>0.6118055555555556</v>
      </c>
      <c r="M5631" t="s">
        <v>92</v>
      </c>
      <c r="Q5631" t="s">
        <v>41</v>
      </c>
      <c r="R5631" t="s">
        <v>33</v>
      </c>
      <c r="S5631" t="s">
        <v>42</v>
      </c>
      <c r="T5631" t="s">
        <v>35</v>
      </c>
      <c r="U5631" s="1" t="s">
        <v>36</v>
      </c>
      <c r="V5631">
        <v>2</v>
      </c>
      <c r="W5631">
        <v>0</v>
      </c>
      <c r="X5631">
        <v>0</v>
      </c>
      <c r="Y5631">
        <v>0</v>
      </c>
      <c r="Z5631">
        <v>0</v>
      </c>
    </row>
    <row r="5632" spans="1:26" x14ac:dyDescent="0.25">
      <c r="A5632">
        <v>107162945</v>
      </c>
      <c r="B5632" t="s">
        <v>81</v>
      </c>
      <c r="C5632" t="s">
        <v>45</v>
      </c>
      <c r="F5632">
        <v>999.99900000000002</v>
      </c>
      <c r="G5632">
        <v>50021718</v>
      </c>
      <c r="H5632">
        <v>0.25</v>
      </c>
      <c r="I5632">
        <v>2022</v>
      </c>
      <c r="J5632" t="s">
        <v>172</v>
      </c>
      <c r="K5632" t="s">
        <v>53</v>
      </c>
      <c r="L5632" s="127">
        <v>7.8472222222222221E-2</v>
      </c>
      <c r="M5632" t="s">
        <v>28</v>
      </c>
      <c r="N5632" t="s">
        <v>49</v>
      </c>
      <c r="O5632" t="s">
        <v>30</v>
      </c>
      <c r="P5632" t="s">
        <v>54</v>
      </c>
      <c r="Q5632" t="s">
        <v>62</v>
      </c>
      <c r="R5632" t="s">
        <v>33</v>
      </c>
      <c r="S5632" t="s">
        <v>34</v>
      </c>
      <c r="T5632" t="s">
        <v>47</v>
      </c>
      <c r="U5632" s="1" t="s">
        <v>116</v>
      </c>
      <c r="V5632">
        <v>1</v>
      </c>
      <c r="W5632">
        <v>0</v>
      </c>
      <c r="X5632">
        <v>0</v>
      </c>
      <c r="Y5632">
        <v>0</v>
      </c>
      <c r="Z5632">
        <v>0</v>
      </c>
    </row>
    <row r="5633" spans="1:26" x14ac:dyDescent="0.25">
      <c r="A5633">
        <v>107162960</v>
      </c>
      <c r="B5633" t="s">
        <v>91</v>
      </c>
      <c r="C5633" t="s">
        <v>45</v>
      </c>
      <c r="D5633">
        <v>50040746</v>
      </c>
      <c r="E5633">
        <v>50040746</v>
      </c>
      <c r="F5633">
        <v>999.99900000000002</v>
      </c>
      <c r="H5633">
        <v>6.6000000000000003E-2</v>
      </c>
      <c r="I5633">
        <v>2022</v>
      </c>
      <c r="J5633" t="s">
        <v>172</v>
      </c>
      <c r="K5633" t="s">
        <v>39</v>
      </c>
      <c r="L5633" s="127">
        <v>0.35833333333333334</v>
      </c>
      <c r="M5633" t="s">
        <v>28</v>
      </c>
      <c r="N5633" t="s">
        <v>49</v>
      </c>
      <c r="O5633" t="s">
        <v>30</v>
      </c>
      <c r="P5633" t="s">
        <v>54</v>
      </c>
      <c r="Q5633" t="s">
        <v>41</v>
      </c>
      <c r="R5633" t="s">
        <v>33</v>
      </c>
      <c r="S5633" t="s">
        <v>42</v>
      </c>
      <c r="T5633" t="s">
        <v>35</v>
      </c>
      <c r="U5633" s="1" t="s">
        <v>36</v>
      </c>
      <c r="V5633">
        <v>2</v>
      </c>
      <c r="W5633">
        <v>0</v>
      </c>
      <c r="X5633">
        <v>0</v>
      </c>
      <c r="Y5633">
        <v>0</v>
      </c>
      <c r="Z5633">
        <v>0</v>
      </c>
    </row>
    <row r="5634" spans="1:26" x14ac:dyDescent="0.25">
      <c r="A5634">
        <v>107163167</v>
      </c>
      <c r="B5634" t="s">
        <v>25</v>
      </c>
      <c r="C5634" t="s">
        <v>65</v>
      </c>
      <c r="D5634">
        <v>10000440</v>
      </c>
      <c r="E5634">
        <v>10000440</v>
      </c>
      <c r="F5634">
        <v>3.923</v>
      </c>
      <c r="G5634">
        <v>50031853</v>
      </c>
      <c r="H5634">
        <v>0.11</v>
      </c>
      <c r="I5634">
        <v>2022</v>
      </c>
      <c r="J5634" t="s">
        <v>172</v>
      </c>
      <c r="K5634" t="s">
        <v>39</v>
      </c>
      <c r="L5634" s="127">
        <v>0.76527777777777783</v>
      </c>
      <c r="M5634" t="s">
        <v>28</v>
      </c>
      <c r="N5634" t="s">
        <v>49</v>
      </c>
      <c r="O5634" t="s">
        <v>30</v>
      </c>
      <c r="P5634" t="s">
        <v>31</v>
      </c>
      <c r="Q5634" t="s">
        <v>41</v>
      </c>
      <c r="R5634" t="s">
        <v>33</v>
      </c>
      <c r="S5634" t="s">
        <v>42</v>
      </c>
      <c r="T5634" t="s">
        <v>57</v>
      </c>
      <c r="U5634" s="1" t="s">
        <v>36</v>
      </c>
      <c r="V5634">
        <v>2</v>
      </c>
      <c r="W5634">
        <v>0</v>
      </c>
      <c r="X5634">
        <v>0</v>
      </c>
      <c r="Y5634">
        <v>0</v>
      </c>
      <c r="Z5634">
        <v>0</v>
      </c>
    </row>
    <row r="5635" spans="1:26" x14ac:dyDescent="0.25">
      <c r="A5635">
        <v>107163399</v>
      </c>
      <c r="B5635" t="s">
        <v>110</v>
      </c>
      <c r="C5635" t="s">
        <v>38</v>
      </c>
      <c r="D5635">
        <v>20000023</v>
      </c>
      <c r="E5635">
        <v>20000023</v>
      </c>
      <c r="F5635">
        <v>2.0539999999999998</v>
      </c>
      <c r="G5635">
        <v>40001300</v>
      </c>
      <c r="H5635">
        <v>0.1</v>
      </c>
      <c r="I5635">
        <v>2022</v>
      </c>
      <c r="J5635" t="s">
        <v>172</v>
      </c>
      <c r="K5635" t="s">
        <v>27</v>
      </c>
      <c r="L5635" s="127">
        <v>0.65902777777777777</v>
      </c>
      <c r="M5635" t="s">
        <v>28</v>
      </c>
      <c r="N5635" t="s">
        <v>49</v>
      </c>
      <c r="O5635" t="s">
        <v>30</v>
      </c>
      <c r="P5635" t="s">
        <v>68</v>
      </c>
      <c r="Q5635" t="s">
        <v>41</v>
      </c>
      <c r="R5635" t="s">
        <v>33</v>
      </c>
      <c r="S5635" t="s">
        <v>42</v>
      </c>
      <c r="T5635" t="s">
        <v>35</v>
      </c>
      <c r="U5635" s="1" t="s">
        <v>36</v>
      </c>
      <c r="V5635">
        <v>2</v>
      </c>
      <c r="W5635">
        <v>0</v>
      </c>
      <c r="X5635">
        <v>0</v>
      </c>
      <c r="Y5635">
        <v>0</v>
      </c>
      <c r="Z5635">
        <v>0</v>
      </c>
    </row>
    <row r="5636" spans="1:26" x14ac:dyDescent="0.25">
      <c r="A5636">
        <v>107163404</v>
      </c>
      <c r="B5636" t="s">
        <v>86</v>
      </c>
      <c r="C5636" t="s">
        <v>65</v>
      </c>
      <c r="D5636">
        <v>10000026</v>
      </c>
      <c r="E5636">
        <v>10000026</v>
      </c>
      <c r="F5636">
        <v>25.038</v>
      </c>
      <c r="G5636">
        <v>30000146</v>
      </c>
      <c r="H5636">
        <v>0.1</v>
      </c>
      <c r="I5636">
        <v>2022</v>
      </c>
      <c r="J5636" t="s">
        <v>172</v>
      </c>
      <c r="K5636" t="s">
        <v>27</v>
      </c>
      <c r="L5636" s="127">
        <v>0.35625000000000001</v>
      </c>
      <c r="M5636" t="s">
        <v>28</v>
      </c>
      <c r="N5636" t="s">
        <v>49</v>
      </c>
      <c r="O5636" t="s">
        <v>30</v>
      </c>
      <c r="P5636" t="s">
        <v>31</v>
      </c>
      <c r="Q5636" t="s">
        <v>41</v>
      </c>
      <c r="R5636" t="s">
        <v>33</v>
      </c>
      <c r="S5636" t="s">
        <v>42</v>
      </c>
      <c r="T5636" t="s">
        <v>35</v>
      </c>
      <c r="U5636" s="1" t="s">
        <v>36</v>
      </c>
      <c r="V5636">
        <v>4</v>
      </c>
      <c r="W5636">
        <v>0</v>
      </c>
      <c r="X5636">
        <v>0</v>
      </c>
      <c r="Y5636">
        <v>0</v>
      </c>
      <c r="Z5636">
        <v>0</v>
      </c>
    </row>
    <row r="5637" spans="1:26" x14ac:dyDescent="0.25">
      <c r="A5637">
        <v>107163409</v>
      </c>
      <c r="B5637" t="s">
        <v>97</v>
      </c>
      <c r="C5637" t="s">
        <v>67</v>
      </c>
      <c r="D5637">
        <v>30000062</v>
      </c>
      <c r="E5637">
        <v>30000062</v>
      </c>
      <c r="F5637">
        <v>9.5299999999999994</v>
      </c>
      <c r="G5637">
        <v>40003433</v>
      </c>
      <c r="H5637">
        <v>0.15</v>
      </c>
      <c r="I5637">
        <v>2022</v>
      </c>
      <c r="J5637" t="s">
        <v>172</v>
      </c>
      <c r="K5637" t="s">
        <v>27</v>
      </c>
      <c r="L5637" s="127">
        <v>0.59097222222222223</v>
      </c>
      <c r="M5637" t="s">
        <v>28</v>
      </c>
      <c r="N5637" t="s">
        <v>49</v>
      </c>
      <c r="O5637" t="s">
        <v>30</v>
      </c>
      <c r="P5637" t="s">
        <v>54</v>
      </c>
      <c r="Q5637" t="s">
        <v>41</v>
      </c>
      <c r="R5637" t="s">
        <v>33</v>
      </c>
      <c r="S5637" t="s">
        <v>42</v>
      </c>
      <c r="T5637" t="s">
        <v>35</v>
      </c>
      <c r="U5637" s="1" t="s">
        <v>36</v>
      </c>
      <c r="V5637">
        <v>2</v>
      </c>
      <c r="W5637">
        <v>0</v>
      </c>
      <c r="X5637">
        <v>0</v>
      </c>
      <c r="Y5637">
        <v>0</v>
      </c>
      <c r="Z5637">
        <v>0</v>
      </c>
    </row>
    <row r="5638" spans="1:26" x14ac:dyDescent="0.25">
      <c r="A5638">
        <v>107163414</v>
      </c>
      <c r="B5638" t="s">
        <v>81</v>
      </c>
      <c r="C5638" t="s">
        <v>65</v>
      </c>
      <c r="D5638">
        <v>10000485</v>
      </c>
      <c r="E5638">
        <v>10800485</v>
      </c>
      <c r="F5638">
        <v>35.155999999999999</v>
      </c>
      <c r="G5638">
        <v>50028612</v>
      </c>
      <c r="H5638">
        <v>0.75</v>
      </c>
      <c r="I5638">
        <v>2022</v>
      </c>
      <c r="J5638" t="s">
        <v>172</v>
      </c>
      <c r="K5638" t="s">
        <v>27</v>
      </c>
      <c r="L5638" s="127">
        <v>0.6479166666666667</v>
      </c>
      <c r="M5638" t="s">
        <v>28</v>
      </c>
      <c r="N5638" t="s">
        <v>49</v>
      </c>
      <c r="O5638" t="s">
        <v>30</v>
      </c>
      <c r="P5638" t="s">
        <v>31</v>
      </c>
      <c r="Q5638" t="s">
        <v>41</v>
      </c>
      <c r="R5638" t="s">
        <v>33</v>
      </c>
      <c r="S5638" t="s">
        <v>42</v>
      </c>
      <c r="T5638" t="s">
        <v>35</v>
      </c>
      <c r="U5638" s="1" t="s">
        <v>43</v>
      </c>
      <c r="V5638">
        <v>4</v>
      </c>
      <c r="W5638">
        <v>0</v>
      </c>
      <c r="X5638">
        <v>0</v>
      </c>
      <c r="Y5638">
        <v>0</v>
      </c>
      <c r="Z5638">
        <v>1</v>
      </c>
    </row>
    <row r="5639" spans="1:26" x14ac:dyDescent="0.25">
      <c r="A5639">
        <v>107163437</v>
      </c>
      <c r="B5639" t="s">
        <v>106</v>
      </c>
      <c r="C5639" t="s">
        <v>65</v>
      </c>
      <c r="D5639">
        <v>10000095</v>
      </c>
      <c r="E5639">
        <v>10000095</v>
      </c>
      <c r="F5639">
        <v>22.414999999999999</v>
      </c>
      <c r="G5639">
        <v>40001815</v>
      </c>
      <c r="H5639">
        <v>0.1</v>
      </c>
      <c r="I5639">
        <v>2022</v>
      </c>
      <c r="J5639" t="s">
        <v>172</v>
      </c>
      <c r="K5639" t="s">
        <v>60</v>
      </c>
      <c r="L5639" s="127">
        <v>0.63888888888888895</v>
      </c>
      <c r="M5639" t="s">
        <v>28</v>
      </c>
      <c r="N5639" t="s">
        <v>49</v>
      </c>
      <c r="O5639" t="s">
        <v>30</v>
      </c>
      <c r="P5639" t="s">
        <v>54</v>
      </c>
      <c r="Q5639" t="s">
        <v>41</v>
      </c>
      <c r="R5639" t="s">
        <v>33</v>
      </c>
      <c r="S5639" t="s">
        <v>42</v>
      </c>
      <c r="T5639" t="s">
        <v>35</v>
      </c>
      <c r="U5639" s="1" t="s">
        <v>64</v>
      </c>
      <c r="V5639">
        <v>12</v>
      </c>
      <c r="W5639">
        <v>0</v>
      </c>
      <c r="X5639">
        <v>0</v>
      </c>
      <c r="Y5639">
        <v>2</v>
      </c>
      <c r="Z5639">
        <v>0</v>
      </c>
    </row>
    <row r="5640" spans="1:26" x14ac:dyDescent="0.25">
      <c r="A5640">
        <v>107163508</v>
      </c>
      <c r="B5640" t="s">
        <v>86</v>
      </c>
      <c r="C5640" t="s">
        <v>65</v>
      </c>
      <c r="D5640">
        <v>10000026</v>
      </c>
      <c r="E5640">
        <v>10000026</v>
      </c>
      <c r="F5640">
        <v>27.565999999999999</v>
      </c>
      <c r="G5640">
        <v>200400</v>
      </c>
      <c r="H5640">
        <v>0.2</v>
      </c>
      <c r="I5640">
        <v>2022</v>
      </c>
      <c r="J5640" t="s">
        <v>172</v>
      </c>
      <c r="K5640" t="s">
        <v>27</v>
      </c>
      <c r="L5640" s="127">
        <v>0.38611111111111113</v>
      </c>
      <c r="M5640" t="s">
        <v>28</v>
      </c>
      <c r="N5640" t="s">
        <v>49</v>
      </c>
      <c r="O5640" t="s">
        <v>30</v>
      </c>
      <c r="P5640" t="s">
        <v>31</v>
      </c>
      <c r="Q5640" t="s">
        <v>41</v>
      </c>
      <c r="R5640" t="s">
        <v>33</v>
      </c>
      <c r="S5640" t="s">
        <v>42</v>
      </c>
      <c r="T5640" t="s">
        <v>35</v>
      </c>
      <c r="U5640" s="1" t="s">
        <v>64</v>
      </c>
      <c r="V5640">
        <v>6</v>
      </c>
      <c r="W5640">
        <v>0</v>
      </c>
      <c r="X5640">
        <v>0</v>
      </c>
      <c r="Y5640">
        <v>1</v>
      </c>
      <c r="Z5640">
        <v>1</v>
      </c>
    </row>
    <row r="5641" spans="1:26" x14ac:dyDescent="0.25">
      <c r="A5641">
        <v>107163520</v>
      </c>
      <c r="B5641" t="s">
        <v>117</v>
      </c>
      <c r="C5641" t="s">
        <v>65</v>
      </c>
      <c r="D5641">
        <v>10000077</v>
      </c>
      <c r="E5641">
        <v>10000077</v>
      </c>
      <c r="F5641">
        <v>20.556000000000001</v>
      </c>
      <c r="G5641">
        <v>200500</v>
      </c>
      <c r="H5641">
        <v>0.8</v>
      </c>
      <c r="I5641">
        <v>2022</v>
      </c>
      <c r="J5641" t="s">
        <v>172</v>
      </c>
      <c r="K5641" t="s">
        <v>58</v>
      </c>
      <c r="L5641" s="127">
        <v>0.72638888888888886</v>
      </c>
      <c r="M5641" t="s">
        <v>28</v>
      </c>
      <c r="N5641" t="s">
        <v>49</v>
      </c>
      <c r="O5641" t="s">
        <v>30</v>
      </c>
      <c r="P5641" t="s">
        <v>31</v>
      </c>
      <c r="Q5641" t="s">
        <v>41</v>
      </c>
      <c r="R5641" t="s">
        <v>33</v>
      </c>
      <c r="S5641" t="s">
        <v>42</v>
      </c>
      <c r="T5641" t="s">
        <v>57</v>
      </c>
      <c r="U5641" s="1" t="s">
        <v>36</v>
      </c>
      <c r="V5641">
        <v>1</v>
      </c>
      <c r="W5641">
        <v>0</v>
      </c>
      <c r="X5641">
        <v>0</v>
      </c>
      <c r="Y5641">
        <v>0</v>
      </c>
      <c r="Z5641">
        <v>0</v>
      </c>
    </row>
    <row r="5642" spans="1:26" x14ac:dyDescent="0.25">
      <c r="A5642">
        <v>107163544</v>
      </c>
      <c r="B5642" t="s">
        <v>81</v>
      </c>
      <c r="C5642" t="s">
        <v>65</v>
      </c>
      <c r="D5642">
        <v>10000485</v>
      </c>
      <c r="E5642">
        <v>10800485</v>
      </c>
      <c r="F5642">
        <v>40.759</v>
      </c>
      <c r="G5642">
        <v>50001031</v>
      </c>
      <c r="H5642">
        <v>1</v>
      </c>
      <c r="I5642">
        <v>2022</v>
      </c>
      <c r="J5642" t="s">
        <v>172</v>
      </c>
      <c r="K5642" t="s">
        <v>60</v>
      </c>
      <c r="L5642" s="127">
        <v>0.81180555555555556</v>
      </c>
      <c r="M5642" t="s">
        <v>28</v>
      </c>
      <c r="N5642" t="s">
        <v>49</v>
      </c>
      <c r="O5642" t="s">
        <v>30</v>
      </c>
      <c r="P5642" t="s">
        <v>31</v>
      </c>
      <c r="Q5642" t="s">
        <v>41</v>
      </c>
      <c r="R5642" t="s">
        <v>56</v>
      </c>
      <c r="S5642" t="s">
        <v>42</v>
      </c>
      <c r="T5642" t="s">
        <v>57</v>
      </c>
      <c r="U5642" s="1" t="s">
        <v>36</v>
      </c>
      <c r="V5642">
        <v>2</v>
      </c>
      <c r="W5642">
        <v>0</v>
      </c>
      <c r="X5642">
        <v>0</v>
      </c>
      <c r="Y5642">
        <v>0</v>
      </c>
      <c r="Z5642">
        <v>0</v>
      </c>
    </row>
    <row r="5643" spans="1:26" x14ac:dyDescent="0.25">
      <c r="A5643">
        <v>107163586</v>
      </c>
      <c r="B5643" t="s">
        <v>106</v>
      </c>
      <c r="C5643" t="s">
        <v>65</v>
      </c>
      <c r="D5643">
        <v>10000095</v>
      </c>
      <c r="E5643">
        <v>10000095</v>
      </c>
      <c r="F5643">
        <v>15.768000000000001</v>
      </c>
      <c r="G5643">
        <v>200550</v>
      </c>
      <c r="H5643">
        <v>0.1</v>
      </c>
      <c r="I5643">
        <v>2022</v>
      </c>
      <c r="J5643" t="s">
        <v>172</v>
      </c>
      <c r="K5643" t="s">
        <v>60</v>
      </c>
      <c r="L5643" s="127">
        <v>0.44791666666666669</v>
      </c>
      <c r="M5643" t="s">
        <v>28</v>
      </c>
      <c r="N5643" t="s">
        <v>29</v>
      </c>
      <c r="O5643" t="s">
        <v>30</v>
      </c>
      <c r="P5643" t="s">
        <v>31</v>
      </c>
      <c r="Q5643" t="s">
        <v>32</v>
      </c>
      <c r="R5643" t="s">
        <v>33</v>
      </c>
      <c r="S5643" t="s">
        <v>34</v>
      </c>
      <c r="T5643" t="s">
        <v>35</v>
      </c>
      <c r="U5643" s="1" t="s">
        <v>64</v>
      </c>
      <c r="V5643">
        <v>15</v>
      </c>
      <c r="W5643">
        <v>0</v>
      </c>
      <c r="X5643">
        <v>0</v>
      </c>
      <c r="Y5643">
        <v>3</v>
      </c>
      <c r="Z5643">
        <v>5</v>
      </c>
    </row>
    <row r="5644" spans="1:26" x14ac:dyDescent="0.25">
      <c r="A5644">
        <v>107163602</v>
      </c>
      <c r="B5644" t="s">
        <v>25</v>
      </c>
      <c r="C5644" t="s">
        <v>65</v>
      </c>
      <c r="D5644">
        <v>10000040</v>
      </c>
      <c r="E5644">
        <v>10000040</v>
      </c>
      <c r="F5644">
        <v>22.105</v>
      </c>
      <c r="G5644">
        <v>40001004</v>
      </c>
      <c r="H5644">
        <v>0.2</v>
      </c>
      <c r="I5644">
        <v>2022</v>
      </c>
      <c r="J5644" t="s">
        <v>172</v>
      </c>
      <c r="K5644" t="s">
        <v>39</v>
      </c>
      <c r="L5644" s="127">
        <v>0.65</v>
      </c>
      <c r="M5644" t="s">
        <v>28</v>
      </c>
      <c r="N5644" t="s">
        <v>49</v>
      </c>
      <c r="O5644" t="s">
        <v>30</v>
      </c>
      <c r="P5644" t="s">
        <v>31</v>
      </c>
      <c r="Q5644" t="s">
        <v>41</v>
      </c>
      <c r="R5644" t="s">
        <v>33</v>
      </c>
      <c r="S5644" t="s">
        <v>42</v>
      </c>
      <c r="T5644" t="s">
        <v>35</v>
      </c>
      <c r="U5644" s="1" t="s">
        <v>36</v>
      </c>
      <c r="V5644">
        <v>2</v>
      </c>
      <c r="W5644">
        <v>0</v>
      </c>
      <c r="X5644">
        <v>0</v>
      </c>
      <c r="Y5644">
        <v>0</v>
      </c>
      <c r="Z5644">
        <v>0</v>
      </c>
    </row>
    <row r="5645" spans="1:26" x14ac:dyDescent="0.25">
      <c r="A5645">
        <v>107163664</v>
      </c>
      <c r="B5645" t="s">
        <v>86</v>
      </c>
      <c r="C5645" t="s">
        <v>65</v>
      </c>
      <c r="D5645">
        <v>10000026</v>
      </c>
      <c r="E5645">
        <v>10000026</v>
      </c>
      <c r="F5645">
        <v>24.655000000000001</v>
      </c>
      <c r="G5645">
        <v>200370</v>
      </c>
      <c r="H5645">
        <v>0.1</v>
      </c>
      <c r="I5645">
        <v>2022</v>
      </c>
      <c r="J5645" t="s">
        <v>172</v>
      </c>
      <c r="K5645" t="s">
        <v>39</v>
      </c>
      <c r="L5645" s="127">
        <v>0.86388888888888893</v>
      </c>
      <c r="M5645" t="s">
        <v>28</v>
      </c>
      <c r="N5645" t="s">
        <v>29</v>
      </c>
      <c r="O5645" t="s">
        <v>30</v>
      </c>
      <c r="P5645" t="s">
        <v>31</v>
      </c>
      <c r="Q5645" t="s">
        <v>32</v>
      </c>
      <c r="R5645" t="s">
        <v>33</v>
      </c>
      <c r="S5645" t="s">
        <v>34</v>
      </c>
      <c r="T5645" t="s">
        <v>57</v>
      </c>
      <c r="U5645" s="1" t="s">
        <v>36</v>
      </c>
      <c r="V5645">
        <v>1</v>
      </c>
      <c r="W5645">
        <v>0</v>
      </c>
      <c r="X5645">
        <v>0</v>
      </c>
      <c r="Y5645">
        <v>0</v>
      </c>
      <c r="Z5645">
        <v>0</v>
      </c>
    </row>
    <row r="5646" spans="1:26" x14ac:dyDescent="0.25">
      <c r="A5646">
        <v>107163672</v>
      </c>
      <c r="B5646" t="s">
        <v>238</v>
      </c>
      <c r="C5646" t="s">
        <v>122</v>
      </c>
      <c r="D5646">
        <v>40001975</v>
      </c>
      <c r="E5646">
        <v>40001975</v>
      </c>
      <c r="F5646">
        <v>0</v>
      </c>
      <c r="G5646">
        <v>30000008</v>
      </c>
      <c r="H5646">
        <v>0</v>
      </c>
      <c r="I5646">
        <v>2022</v>
      </c>
      <c r="J5646" t="s">
        <v>172</v>
      </c>
      <c r="K5646" t="s">
        <v>58</v>
      </c>
      <c r="L5646" s="127">
        <v>0.61875000000000002</v>
      </c>
      <c r="M5646" t="s">
        <v>28</v>
      </c>
      <c r="N5646" t="s">
        <v>29</v>
      </c>
      <c r="O5646" t="s">
        <v>30</v>
      </c>
      <c r="P5646" t="s">
        <v>31</v>
      </c>
      <c r="Q5646" t="s">
        <v>41</v>
      </c>
      <c r="R5646" t="s">
        <v>50</v>
      </c>
      <c r="S5646" t="s">
        <v>42</v>
      </c>
      <c r="T5646" t="s">
        <v>35</v>
      </c>
      <c r="U5646" s="1" t="s">
        <v>64</v>
      </c>
      <c r="V5646">
        <v>5</v>
      </c>
      <c r="W5646">
        <v>0</v>
      </c>
      <c r="X5646">
        <v>0</v>
      </c>
      <c r="Y5646">
        <v>2</v>
      </c>
      <c r="Z5646">
        <v>0</v>
      </c>
    </row>
    <row r="5647" spans="1:26" x14ac:dyDescent="0.25">
      <c r="A5647">
        <v>107163679</v>
      </c>
      <c r="B5647" t="s">
        <v>81</v>
      </c>
      <c r="C5647" t="s">
        <v>65</v>
      </c>
      <c r="D5647">
        <v>10000485</v>
      </c>
      <c r="E5647">
        <v>10800485</v>
      </c>
      <c r="F5647">
        <v>22.073</v>
      </c>
      <c r="G5647">
        <v>200526</v>
      </c>
      <c r="H5647">
        <v>2.8000000000000001E-2</v>
      </c>
      <c r="I5647">
        <v>2022</v>
      </c>
      <c r="J5647" t="s">
        <v>172</v>
      </c>
      <c r="K5647" t="s">
        <v>53</v>
      </c>
      <c r="L5647" s="127">
        <v>0.28819444444444448</v>
      </c>
      <c r="M5647" t="s">
        <v>28</v>
      </c>
      <c r="N5647" t="s">
        <v>29</v>
      </c>
      <c r="O5647" t="s">
        <v>30</v>
      </c>
      <c r="P5647" t="s">
        <v>31</v>
      </c>
      <c r="Q5647" t="s">
        <v>32</v>
      </c>
      <c r="R5647" t="s">
        <v>33</v>
      </c>
      <c r="S5647" t="s">
        <v>34</v>
      </c>
      <c r="T5647" t="s">
        <v>57</v>
      </c>
      <c r="U5647" s="1" t="s">
        <v>36</v>
      </c>
      <c r="V5647">
        <v>2</v>
      </c>
      <c r="W5647">
        <v>0</v>
      </c>
      <c r="X5647">
        <v>0</v>
      </c>
      <c r="Y5647">
        <v>0</v>
      </c>
      <c r="Z5647">
        <v>0</v>
      </c>
    </row>
    <row r="5648" spans="1:26" x14ac:dyDescent="0.25">
      <c r="A5648">
        <v>107163727</v>
      </c>
      <c r="B5648" t="s">
        <v>25</v>
      </c>
      <c r="C5648" t="s">
        <v>122</v>
      </c>
      <c r="D5648">
        <v>40003015</v>
      </c>
      <c r="E5648">
        <v>40003015</v>
      </c>
      <c r="F5648">
        <v>999.99900000000002</v>
      </c>
      <c r="H5648">
        <v>0.1</v>
      </c>
      <c r="I5648">
        <v>2022</v>
      </c>
      <c r="J5648" t="s">
        <v>172</v>
      </c>
      <c r="K5648" t="s">
        <v>27</v>
      </c>
      <c r="L5648" s="127">
        <v>0.58819444444444446</v>
      </c>
      <c r="M5648" t="s">
        <v>51</v>
      </c>
      <c r="N5648" t="s">
        <v>49</v>
      </c>
      <c r="O5648" t="s">
        <v>30</v>
      </c>
      <c r="P5648" t="s">
        <v>54</v>
      </c>
      <c r="Q5648" t="s">
        <v>41</v>
      </c>
      <c r="R5648" t="s">
        <v>33</v>
      </c>
      <c r="S5648" t="s">
        <v>42</v>
      </c>
      <c r="T5648" t="s">
        <v>35</v>
      </c>
      <c r="U5648" s="1" t="s">
        <v>36</v>
      </c>
      <c r="V5648">
        <v>2</v>
      </c>
      <c r="W5648">
        <v>0</v>
      </c>
      <c r="X5648">
        <v>0</v>
      </c>
      <c r="Y5648">
        <v>0</v>
      </c>
      <c r="Z5648">
        <v>0</v>
      </c>
    </row>
    <row r="5649" spans="1:26" x14ac:dyDescent="0.25">
      <c r="A5649">
        <v>107163747</v>
      </c>
      <c r="B5649" t="s">
        <v>133</v>
      </c>
      <c r="C5649" t="s">
        <v>45</v>
      </c>
      <c r="D5649">
        <v>50019715</v>
      </c>
      <c r="E5649">
        <v>40001007</v>
      </c>
      <c r="F5649">
        <v>0.48499999999999999</v>
      </c>
      <c r="G5649">
        <v>10000040</v>
      </c>
      <c r="H5649">
        <v>0</v>
      </c>
      <c r="I5649">
        <v>2022</v>
      </c>
      <c r="J5649" t="s">
        <v>172</v>
      </c>
      <c r="K5649" t="s">
        <v>55</v>
      </c>
      <c r="L5649" s="127">
        <v>0.24583333333333335</v>
      </c>
      <c r="M5649" t="s">
        <v>28</v>
      </c>
      <c r="N5649" t="s">
        <v>29</v>
      </c>
      <c r="O5649" t="s">
        <v>30</v>
      </c>
      <c r="P5649" t="s">
        <v>31</v>
      </c>
      <c r="Q5649" t="s">
        <v>121</v>
      </c>
      <c r="R5649" t="s">
        <v>75</v>
      </c>
      <c r="S5649" t="s">
        <v>42</v>
      </c>
      <c r="T5649" t="s">
        <v>47</v>
      </c>
      <c r="U5649" s="1" t="s">
        <v>36</v>
      </c>
      <c r="V5649">
        <v>1</v>
      </c>
      <c r="W5649">
        <v>0</v>
      </c>
      <c r="X5649">
        <v>0</v>
      </c>
      <c r="Y5649">
        <v>0</v>
      </c>
      <c r="Z5649">
        <v>0</v>
      </c>
    </row>
    <row r="5650" spans="1:26" x14ac:dyDescent="0.25">
      <c r="A5650">
        <v>107163821</v>
      </c>
      <c r="B5650" t="s">
        <v>81</v>
      </c>
      <c r="C5650" t="s">
        <v>65</v>
      </c>
      <c r="D5650">
        <v>10000485</v>
      </c>
      <c r="E5650">
        <v>10800485</v>
      </c>
      <c r="F5650">
        <v>22.067</v>
      </c>
      <c r="G5650">
        <v>50015564</v>
      </c>
      <c r="H5650">
        <v>0.35</v>
      </c>
      <c r="I5650">
        <v>2022</v>
      </c>
      <c r="J5650" t="s">
        <v>172</v>
      </c>
      <c r="K5650" t="s">
        <v>27</v>
      </c>
      <c r="L5650" s="127">
        <v>0.39999999999999997</v>
      </c>
      <c r="M5650" t="s">
        <v>28</v>
      </c>
      <c r="N5650" t="s">
        <v>49</v>
      </c>
      <c r="O5650" t="s">
        <v>30</v>
      </c>
      <c r="P5650" t="s">
        <v>31</v>
      </c>
      <c r="Q5650" t="s">
        <v>41</v>
      </c>
      <c r="R5650" t="s">
        <v>33</v>
      </c>
      <c r="S5650" t="s">
        <v>42</v>
      </c>
      <c r="T5650" t="s">
        <v>35</v>
      </c>
      <c r="U5650" s="1" t="s">
        <v>43</v>
      </c>
      <c r="V5650">
        <v>4</v>
      </c>
      <c r="W5650">
        <v>0</v>
      </c>
      <c r="X5650">
        <v>0</v>
      </c>
      <c r="Y5650">
        <v>0</v>
      </c>
      <c r="Z5650">
        <v>1</v>
      </c>
    </row>
    <row r="5651" spans="1:26" x14ac:dyDescent="0.25">
      <c r="A5651">
        <v>107163827</v>
      </c>
      <c r="B5651" t="s">
        <v>81</v>
      </c>
      <c r="C5651" t="s">
        <v>65</v>
      </c>
      <c r="D5651">
        <v>10000485</v>
      </c>
      <c r="E5651">
        <v>10800485</v>
      </c>
      <c r="F5651">
        <v>35.289000000000001</v>
      </c>
      <c r="G5651">
        <v>10000077</v>
      </c>
      <c r="H5651">
        <v>1.8</v>
      </c>
      <c r="I5651">
        <v>2022</v>
      </c>
      <c r="J5651" t="s">
        <v>172</v>
      </c>
      <c r="K5651" t="s">
        <v>60</v>
      </c>
      <c r="L5651" s="127">
        <v>0.42569444444444443</v>
      </c>
      <c r="M5651" t="s">
        <v>28</v>
      </c>
      <c r="N5651" t="s">
        <v>49</v>
      </c>
      <c r="O5651" t="s">
        <v>30</v>
      </c>
      <c r="P5651" t="s">
        <v>31</v>
      </c>
      <c r="Q5651" t="s">
        <v>62</v>
      </c>
      <c r="R5651" t="s">
        <v>33</v>
      </c>
      <c r="S5651" t="s">
        <v>34</v>
      </c>
      <c r="T5651" t="s">
        <v>35</v>
      </c>
      <c r="U5651" s="1" t="s">
        <v>36</v>
      </c>
      <c r="V5651">
        <v>1</v>
      </c>
      <c r="W5651">
        <v>0</v>
      </c>
      <c r="X5651">
        <v>0</v>
      </c>
      <c r="Y5651">
        <v>0</v>
      </c>
      <c r="Z5651">
        <v>0</v>
      </c>
    </row>
    <row r="5652" spans="1:26" x14ac:dyDescent="0.25">
      <c r="A5652">
        <v>107163851</v>
      </c>
      <c r="B5652" t="s">
        <v>117</v>
      </c>
      <c r="C5652" t="s">
        <v>65</v>
      </c>
      <c r="D5652">
        <v>10000040</v>
      </c>
      <c r="E5652">
        <v>10000040</v>
      </c>
      <c r="F5652">
        <v>14.09</v>
      </c>
      <c r="G5652">
        <v>40002158</v>
      </c>
      <c r="H5652">
        <v>0.51</v>
      </c>
      <c r="I5652">
        <v>2022</v>
      </c>
      <c r="J5652" t="s">
        <v>172</v>
      </c>
      <c r="K5652" t="s">
        <v>53</v>
      </c>
      <c r="L5652" s="127">
        <v>0.33124999999999999</v>
      </c>
      <c r="M5652" t="s">
        <v>28</v>
      </c>
      <c r="N5652" t="s">
        <v>49</v>
      </c>
      <c r="O5652" t="s">
        <v>30</v>
      </c>
      <c r="P5652" t="s">
        <v>31</v>
      </c>
      <c r="Q5652" t="s">
        <v>62</v>
      </c>
      <c r="R5652" t="s">
        <v>33</v>
      </c>
      <c r="S5652" t="s">
        <v>34</v>
      </c>
      <c r="T5652" t="s">
        <v>35</v>
      </c>
      <c r="U5652" s="1" t="s">
        <v>43</v>
      </c>
      <c r="V5652">
        <v>1</v>
      </c>
      <c r="W5652">
        <v>0</v>
      </c>
      <c r="X5652">
        <v>0</v>
      </c>
      <c r="Y5652">
        <v>0</v>
      </c>
      <c r="Z5652">
        <v>1</v>
      </c>
    </row>
    <row r="5653" spans="1:26" x14ac:dyDescent="0.25">
      <c r="A5653">
        <v>107163858</v>
      </c>
      <c r="B5653" t="s">
        <v>110</v>
      </c>
      <c r="C5653" t="s">
        <v>67</v>
      </c>
      <c r="D5653">
        <v>30000107</v>
      </c>
      <c r="E5653">
        <v>30000107</v>
      </c>
      <c r="F5653">
        <v>26.077000000000002</v>
      </c>
      <c r="G5653">
        <v>40001737</v>
      </c>
      <c r="H5653">
        <v>0.1</v>
      </c>
      <c r="I5653">
        <v>2022</v>
      </c>
      <c r="J5653" t="s">
        <v>172</v>
      </c>
      <c r="K5653" t="s">
        <v>27</v>
      </c>
      <c r="L5653" s="127">
        <v>0.54861111111111105</v>
      </c>
      <c r="M5653" t="s">
        <v>28</v>
      </c>
      <c r="N5653" t="s">
        <v>49</v>
      </c>
      <c r="O5653" t="s">
        <v>30</v>
      </c>
      <c r="P5653" t="s">
        <v>31</v>
      </c>
      <c r="Q5653" t="s">
        <v>41</v>
      </c>
      <c r="R5653" t="s">
        <v>33</v>
      </c>
      <c r="S5653" t="s">
        <v>42</v>
      </c>
      <c r="T5653" t="s">
        <v>35</v>
      </c>
      <c r="U5653" s="1" t="s">
        <v>85</v>
      </c>
      <c r="V5653">
        <v>2</v>
      </c>
      <c r="W5653">
        <v>0</v>
      </c>
      <c r="X5653">
        <v>1</v>
      </c>
      <c r="Y5653">
        <v>0</v>
      </c>
      <c r="Z5653">
        <v>0</v>
      </c>
    </row>
    <row r="5654" spans="1:26" x14ac:dyDescent="0.25">
      <c r="A5654">
        <v>107164154</v>
      </c>
      <c r="B5654" t="s">
        <v>81</v>
      </c>
      <c r="C5654" t="s">
        <v>65</v>
      </c>
      <c r="D5654">
        <v>10000277</v>
      </c>
      <c r="E5654">
        <v>10000277</v>
      </c>
      <c r="F5654">
        <v>999.99900000000002</v>
      </c>
      <c r="G5654">
        <v>10000077</v>
      </c>
      <c r="H5654">
        <v>0</v>
      </c>
      <c r="I5654">
        <v>2022</v>
      </c>
      <c r="J5654" t="s">
        <v>172</v>
      </c>
      <c r="K5654" t="s">
        <v>58</v>
      </c>
      <c r="L5654" s="127">
        <v>0.77569444444444446</v>
      </c>
      <c r="M5654" t="s">
        <v>28</v>
      </c>
      <c r="N5654" t="s">
        <v>49</v>
      </c>
      <c r="O5654" t="s">
        <v>30</v>
      </c>
      <c r="P5654" t="s">
        <v>54</v>
      </c>
      <c r="Q5654" t="s">
        <v>41</v>
      </c>
      <c r="R5654" t="s">
        <v>75</v>
      </c>
      <c r="S5654" t="s">
        <v>42</v>
      </c>
      <c r="T5654" t="s">
        <v>47</v>
      </c>
      <c r="U5654" s="1" t="s">
        <v>36</v>
      </c>
      <c r="V5654">
        <v>3</v>
      </c>
      <c r="W5654">
        <v>0</v>
      </c>
      <c r="X5654">
        <v>0</v>
      </c>
      <c r="Y5654">
        <v>0</v>
      </c>
      <c r="Z5654">
        <v>0</v>
      </c>
    </row>
    <row r="5655" spans="1:26" x14ac:dyDescent="0.25">
      <c r="A5655">
        <v>107164273</v>
      </c>
      <c r="B5655" t="s">
        <v>248</v>
      </c>
      <c r="C5655" t="s">
        <v>38</v>
      </c>
      <c r="D5655">
        <v>20000064</v>
      </c>
      <c r="E5655">
        <v>20000019</v>
      </c>
      <c r="F5655">
        <v>8.9649999999999999</v>
      </c>
      <c r="G5655">
        <v>50014106</v>
      </c>
      <c r="H5655">
        <v>0</v>
      </c>
      <c r="I5655">
        <v>2022</v>
      </c>
      <c r="J5655" t="s">
        <v>172</v>
      </c>
      <c r="K5655" t="s">
        <v>55</v>
      </c>
      <c r="L5655" s="127">
        <v>0.86388888888888893</v>
      </c>
      <c r="M5655" t="s">
        <v>28</v>
      </c>
      <c r="N5655" t="s">
        <v>29</v>
      </c>
      <c r="O5655" t="s">
        <v>30</v>
      </c>
      <c r="P5655" t="s">
        <v>54</v>
      </c>
      <c r="Q5655" t="s">
        <v>32</v>
      </c>
      <c r="R5655" t="s">
        <v>61</v>
      </c>
      <c r="S5655" t="s">
        <v>42</v>
      </c>
      <c r="T5655" t="s">
        <v>141</v>
      </c>
      <c r="U5655" s="1" t="s">
        <v>36</v>
      </c>
      <c r="V5655">
        <v>3</v>
      </c>
      <c r="W5655">
        <v>0</v>
      </c>
      <c r="X5655">
        <v>0</v>
      </c>
      <c r="Y5655">
        <v>0</v>
      </c>
      <c r="Z5655">
        <v>0</v>
      </c>
    </row>
    <row r="5656" spans="1:26" x14ac:dyDescent="0.25">
      <c r="A5656">
        <v>107164564</v>
      </c>
      <c r="B5656" t="s">
        <v>108</v>
      </c>
      <c r="C5656" t="s">
        <v>38</v>
      </c>
      <c r="D5656">
        <v>20000421</v>
      </c>
      <c r="E5656">
        <v>20000421</v>
      </c>
      <c r="F5656">
        <v>7.6070000000000002</v>
      </c>
      <c r="G5656">
        <v>50000140</v>
      </c>
      <c r="H5656">
        <v>3.7999999999999999E-2</v>
      </c>
      <c r="I5656">
        <v>2022</v>
      </c>
      <c r="J5656" t="s">
        <v>172</v>
      </c>
      <c r="K5656" t="s">
        <v>27</v>
      </c>
      <c r="L5656" s="127">
        <v>0.43611111111111112</v>
      </c>
      <c r="M5656" t="s">
        <v>51</v>
      </c>
      <c r="N5656" t="s">
        <v>49</v>
      </c>
      <c r="O5656" t="s">
        <v>30</v>
      </c>
      <c r="P5656" t="s">
        <v>68</v>
      </c>
      <c r="Q5656" t="s">
        <v>41</v>
      </c>
      <c r="R5656" t="s">
        <v>75</v>
      </c>
      <c r="S5656" t="s">
        <v>42</v>
      </c>
      <c r="T5656" t="s">
        <v>35</v>
      </c>
      <c r="U5656" s="1" t="s">
        <v>43</v>
      </c>
      <c r="V5656">
        <v>2</v>
      </c>
      <c r="W5656">
        <v>0</v>
      </c>
      <c r="X5656">
        <v>0</v>
      </c>
      <c r="Y5656">
        <v>0</v>
      </c>
      <c r="Z5656">
        <v>1</v>
      </c>
    </row>
    <row r="5657" spans="1:26" x14ac:dyDescent="0.25">
      <c r="A5657">
        <v>107164714</v>
      </c>
      <c r="B5657" t="s">
        <v>25</v>
      </c>
      <c r="C5657" t="s">
        <v>65</v>
      </c>
      <c r="D5657">
        <v>10000040</v>
      </c>
      <c r="E5657">
        <v>10000040</v>
      </c>
      <c r="F5657">
        <v>22.812000000000001</v>
      </c>
      <c r="G5657">
        <v>40005220</v>
      </c>
      <c r="H5657">
        <v>1.9</v>
      </c>
      <c r="I5657">
        <v>2022</v>
      </c>
      <c r="J5657" t="s">
        <v>172</v>
      </c>
      <c r="K5657" t="s">
        <v>55</v>
      </c>
      <c r="L5657" s="127">
        <v>0.84930555555555554</v>
      </c>
      <c r="M5657" t="s">
        <v>28</v>
      </c>
      <c r="N5657" t="s">
        <v>29</v>
      </c>
      <c r="O5657" t="s">
        <v>30</v>
      </c>
      <c r="P5657" t="s">
        <v>31</v>
      </c>
      <c r="Q5657" t="s">
        <v>41</v>
      </c>
      <c r="R5657" t="s">
        <v>33</v>
      </c>
      <c r="S5657" t="s">
        <v>42</v>
      </c>
      <c r="T5657" t="s">
        <v>57</v>
      </c>
      <c r="U5657" s="1" t="s">
        <v>43</v>
      </c>
      <c r="V5657">
        <v>2</v>
      </c>
      <c r="W5657">
        <v>0</v>
      </c>
      <c r="X5657">
        <v>0</v>
      </c>
      <c r="Y5657">
        <v>0</v>
      </c>
      <c r="Z5657">
        <v>1</v>
      </c>
    </row>
    <row r="5658" spans="1:26" x14ac:dyDescent="0.25">
      <c r="A5658">
        <v>107164727</v>
      </c>
      <c r="B5658" t="s">
        <v>106</v>
      </c>
      <c r="C5658" t="s">
        <v>65</v>
      </c>
      <c r="D5658">
        <v>10000095</v>
      </c>
      <c r="E5658">
        <v>10000095</v>
      </c>
      <c r="F5658">
        <v>27.568000000000001</v>
      </c>
      <c r="G5658">
        <v>30000082</v>
      </c>
      <c r="H5658">
        <v>1</v>
      </c>
      <c r="I5658">
        <v>2022</v>
      </c>
      <c r="J5658" t="s">
        <v>172</v>
      </c>
      <c r="K5658" t="s">
        <v>53</v>
      </c>
      <c r="L5658" s="127">
        <v>0.37777777777777777</v>
      </c>
      <c r="M5658" t="s">
        <v>28</v>
      </c>
      <c r="N5658" t="s">
        <v>49</v>
      </c>
      <c r="O5658" t="s">
        <v>30</v>
      </c>
      <c r="P5658" t="s">
        <v>54</v>
      </c>
      <c r="Q5658" t="s">
        <v>62</v>
      </c>
      <c r="R5658" t="s">
        <v>33</v>
      </c>
      <c r="S5658" t="s">
        <v>34</v>
      </c>
      <c r="T5658" t="s">
        <v>35</v>
      </c>
      <c r="U5658" s="1" t="s">
        <v>36</v>
      </c>
      <c r="V5658">
        <v>3</v>
      </c>
      <c r="W5658">
        <v>0</v>
      </c>
      <c r="X5658">
        <v>0</v>
      </c>
      <c r="Y5658">
        <v>0</v>
      </c>
      <c r="Z5658">
        <v>0</v>
      </c>
    </row>
    <row r="5659" spans="1:26" x14ac:dyDescent="0.25">
      <c r="A5659">
        <v>107164768</v>
      </c>
      <c r="B5659" t="s">
        <v>86</v>
      </c>
      <c r="C5659" t="s">
        <v>65</v>
      </c>
      <c r="D5659">
        <v>10000026</v>
      </c>
      <c r="E5659">
        <v>10000026</v>
      </c>
      <c r="F5659">
        <v>22.062000000000001</v>
      </c>
      <c r="G5659">
        <v>200340</v>
      </c>
      <c r="H5659">
        <v>0.3</v>
      </c>
      <c r="I5659">
        <v>2022</v>
      </c>
      <c r="J5659" t="s">
        <v>172</v>
      </c>
      <c r="K5659" t="s">
        <v>58</v>
      </c>
      <c r="L5659" s="127">
        <v>0.72013888888888899</v>
      </c>
      <c r="M5659" t="s">
        <v>28</v>
      </c>
      <c r="N5659" t="s">
        <v>49</v>
      </c>
      <c r="O5659" t="s">
        <v>30</v>
      </c>
      <c r="P5659" t="s">
        <v>31</v>
      </c>
      <c r="Q5659" t="s">
        <v>41</v>
      </c>
      <c r="R5659" t="s">
        <v>33</v>
      </c>
      <c r="S5659" t="s">
        <v>42</v>
      </c>
      <c r="T5659" t="s">
        <v>57</v>
      </c>
      <c r="U5659" s="1" t="s">
        <v>36</v>
      </c>
      <c r="V5659">
        <v>7</v>
      </c>
      <c r="W5659">
        <v>0</v>
      </c>
      <c r="X5659">
        <v>0</v>
      </c>
      <c r="Y5659">
        <v>0</v>
      </c>
      <c r="Z5659">
        <v>0</v>
      </c>
    </row>
    <row r="5660" spans="1:26" x14ac:dyDescent="0.25">
      <c r="A5660">
        <v>107164814</v>
      </c>
      <c r="B5660" t="s">
        <v>112</v>
      </c>
      <c r="C5660" t="s">
        <v>65</v>
      </c>
      <c r="D5660">
        <v>10000095</v>
      </c>
      <c r="E5660">
        <v>10000095</v>
      </c>
      <c r="F5660">
        <v>3.3000000000000002E-2</v>
      </c>
      <c r="G5660">
        <v>40001811</v>
      </c>
      <c r="H5660">
        <v>0.5</v>
      </c>
      <c r="I5660">
        <v>2022</v>
      </c>
      <c r="J5660" t="s">
        <v>172</v>
      </c>
      <c r="K5660" t="s">
        <v>53</v>
      </c>
      <c r="L5660" s="127">
        <v>0.63958333333333328</v>
      </c>
      <c r="M5660" t="s">
        <v>28</v>
      </c>
      <c r="N5660" t="s">
        <v>49</v>
      </c>
      <c r="O5660" t="s">
        <v>30</v>
      </c>
      <c r="P5660" t="s">
        <v>54</v>
      </c>
      <c r="Q5660" t="s">
        <v>41</v>
      </c>
      <c r="R5660" t="s">
        <v>33</v>
      </c>
      <c r="S5660" t="s">
        <v>42</v>
      </c>
      <c r="T5660" t="s">
        <v>35</v>
      </c>
      <c r="U5660" s="1" t="s">
        <v>85</v>
      </c>
      <c r="V5660">
        <v>12</v>
      </c>
      <c r="W5660">
        <v>0</v>
      </c>
      <c r="X5660">
        <v>1</v>
      </c>
      <c r="Y5660">
        <v>0</v>
      </c>
      <c r="Z5660">
        <v>1</v>
      </c>
    </row>
    <row r="5661" spans="1:26" x14ac:dyDescent="0.25">
      <c r="A5661">
        <v>107164830</v>
      </c>
      <c r="B5661" t="s">
        <v>81</v>
      </c>
      <c r="C5661" t="s">
        <v>65</v>
      </c>
      <c r="D5661">
        <v>10000485</v>
      </c>
      <c r="E5661">
        <v>10800485</v>
      </c>
      <c r="F5661">
        <v>20.95</v>
      </c>
      <c r="G5661">
        <v>20000074</v>
      </c>
      <c r="H5661">
        <v>0.5</v>
      </c>
      <c r="I5661">
        <v>2022</v>
      </c>
      <c r="J5661" t="s">
        <v>172</v>
      </c>
      <c r="K5661" t="s">
        <v>53</v>
      </c>
      <c r="L5661" s="127">
        <v>0.73125000000000007</v>
      </c>
      <c r="M5661" t="s">
        <v>28</v>
      </c>
      <c r="N5661" t="s">
        <v>29</v>
      </c>
      <c r="O5661" t="s">
        <v>30</v>
      </c>
      <c r="P5661" t="s">
        <v>31</v>
      </c>
      <c r="Q5661" t="s">
        <v>41</v>
      </c>
      <c r="R5661" t="s">
        <v>33</v>
      </c>
      <c r="S5661" t="s">
        <v>42</v>
      </c>
      <c r="T5661" t="s">
        <v>57</v>
      </c>
      <c r="U5661" s="1" t="s">
        <v>43</v>
      </c>
      <c r="V5661">
        <v>2</v>
      </c>
      <c r="W5661">
        <v>0</v>
      </c>
      <c r="X5661">
        <v>0</v>
      </c>
      <c r="Y5661">
        <v>0</v>
      </c>
      <c r="Z5661">
        <v>2</v>
      </c>
    </row>
    <row r="5662" spans="1:26" x14ac:dyDescent="0.25">
      <c r="A5662">
        <v>107164885</v>
      </c>
      <c r="B5662" t="s">
        <v>104</v>
      </c>
      <c r="C5662" t="s">
        <v>65</v>
      </c>
      <c r="D5662">
        <v>10000026</v>
      </c>
      <c r="E5662">
        <v>10000026</v>
      </c>
      <c r="F5662">
        <v>6.5190000000000001</v>
      </c>
      <c r="G5662">
        <v>200470</v>
      </c>
      <c r="H5662">
        <v>0</v>
      </c>
      <c r="I5662">
        <v>2022</v>
      </c>
      <c r="J5662" t="s">
        <v>172</v>
      </c>
      <c r="K5662" t="s">
        <v>60</v>
      </c>
      <c r="L5662" s="127">
        <v>0.3833333333333333</v>
      </c>
      <c r="M5662" t="s">
        <v>28</v>
      </c>
      <c r="N5662" t="s">
        <v>29</v>
      </c>
      <c r="O5662" t="s">
        <v>30</v>
      </c>
      <c r="P5662" t="s">
        <v>31</v>
      </c>
      <c r="Q5662" t="s">
        <v>62</v>
      </c>
      <c r="R5662" t="s">
        <v>33</v>
      </c>
      <c r="S5662" t="s">
        <v>34</v>
      </c>
      <c r="T5662" t="s">
        <v>35</v>
      </c>
      <c r="U5662" s="1" t="s">
        <v>36</v>
      </c>
      <c r="V5662">
        <v>1</v>
      </c>
      <c r="W5662">
        <v>0</v>
      </c>
      <c r="X5662">
        <v>0</v>
      </c>
      <c r="Y5662">
        <v>0</v>
      </c>
      <c r="Z5662">
        <v>0</v>
      </c>
    </row>
    <row r="5663" spans="1:26" x14ac:dyDescent="0.25">
      <c r="A5663">
        <v>107164891</v>
      </c>
      <c r="B5663" t="s">
        <v>117</v>
      </c>
      <c r="C5663" t="s">
        <v>65</v>
      </c>
      <c r="D5663">
        <v>10000040</v>
      </c>
      <c r="E5663">
        <v>10000040</v>
      </c>
      <c r="F5663">
        <v>12.55</v>
      </c>
      <c r="G5663">
        <v>20000021</v>
      </c>
      <c r="H5663">
        <v>0.5</v>
      </c>
      <c r="I5663">
        <v>2022</v>
      </c>
      <c r="J5663" t="s">
        <v>172</v>
      </c>
      <c r="K5663" t="s">
        <v>53</v>
      </c>
      <c r="L5663" s="127">
        <v>0.25555555555555559</v>
      </c>
      <c r="M5663" t="s">
        <v>28</v>
      </c>
      <c r="N5663" t="s">
        <v>29</v>
      </c>
      <c r="O5663" t="s">
        <v>30</v>
      </c>
      <c r="P5663" t="s">
        <v>31</v>
      </c>
      <c r="Q5663" t="s">
        <v>62</v>
      </c>
      <c r="R5663" t="s">
        <v>33</v>
      </c>
      <c r="S5663" t="s">
        <v>34</v>
      </c>
      <c r="T5663" t="s">
        <v>57</v>
      </c>
      <c r="U5663" s="1" t="s">
        <v>43</v>
      </c>
      <c r="V5663">
        <v>1</v>
      </c>
      <c r="W5663">
        <v>0</v>
      </c>
      <c r="X5663">
        <v>0</v>
      </c>
      <c r="Y5663">
        <v>0</v>
      </c>
      <c r="Z5663">
        <v>1</v>
      </c>
    </row>
    <row r="5664" spans="1:26" x14ac:dyDescent="0.25">
      <c r="A5664">
        <v>107164909</v>
      </c>
      <c r="B5664" t="s">
        <v>86</v>
      </c>
      <c r="C5664" t="s">
        <v>65</v>
      </c>
      <c r="D5664">
        <v>10000026</v>
      </c>
      <c r="E5664">
        <v>10000026</v>
      </c>
      <c r="F5664">
        <v>25.038</v>
      </c>
      <c r="G5664">
        <v>30000146</v>
      </c>
      <c r="H5664">
        <v>0.1</v>
      </c>
      <c r="I5664">
        <v>2022</v>
      </c>
      <c r="J5664" t="s">
        <v>172</v>
      </c>
      <c r="K5664" t="s">
        <v>27</v>
      </c>
      <c r="L5664" s="127">
        <v>0.35694444444444445</v>
      </c>
      <c r="M5664" t="s">
        <v>28</v>
      </c>
      <c r="N5664" t="s">
        <v>49</v>
      </c>
      <c r="O5664" t="s">
        <v>30</v>
      </c>
      <c r="P5664" t="s">
        <v>31</v>
      </c>
      <c r="Q5664" t="s">
        <v>41</v>
      </c>
      <c r="R5664" t="s">
        <v>33</v>
      </c>
      <c r="S5664" t="s">
        <v>42</v>
      </c>
      <c r="T5664" t="s">
        <v>35</v>
      </c>
      <c r="U5664" s="1" t="s">
        <v>43</v>
      </c>
      <c r="V5664">
        <v>4</v>
      </c>
      <c r="W5664">
        <v>0</v>
      </c>
      <c r="X5664">
        <v>0</v>
      </c>
      <c r="Y5664">
        <v>0</v>
      </c>
      <c r="Z5664">
        <v>2</v>
      </c>
    </row>
    <row r="5665" spans="1:26" x14ac:dyDescent="0.25">
      <c r="A5665">
        <v>107164921</v>
      </c>
      <c r="B5665" t="s">
        <v>117</v>
      </c>
      <c r="C5665" t="s">
        <v>65</v>
      </c>
      <c r="D5665">
        <v>10000040</v>
      </c>
      <c r="E5665">
        <v>10000040</v>
      </c>
      <c r="F5665">
        <v>12.805999999999999</v>
      </c>
      <c r="G5665">
        <v>10000077</v>
      </c>
      <c r="H5665">
        <v>0.1</v>
      </c>
      <c r="I5665">
        <v>2022</v>
      </c>
      <c r="J5665" t="s">
        <v>172</v>
      </c>
      <c r="K5665" t="s">
        <v>53</v>
      </c>
      <c r="L5665" s="127">
        <v>0.25555555555555559</v>
      </c>
      <c r="M5665" t="s">
        <v>28</v>
      </c>
      <c r="N5665" t="s">
        <v>29</v>
      </c>
      <c r="O5665" t="s">
        <v>30</v>
      </c>
      <c r="P5665" t="s">
        <v>31</v>
      </c>
      <c r="Q5665" t="s">
        <v>62</v>
      </c>
      <c r="R5665" t="s">
        <v>33</v>
      </c>
      <c r="S5665" t="s">
        <v>34</v>
      </c>
      <c r="T5665" t="s">
        <v>57</v>
      </c>
      <c r="U5665" s="1" t="s">
        <v>43</v>
      </c>
      <c r="V5665">
        <v>2</v>
      </c>
      <c r="W5665">
        <v>0</v>
      </c>
      <c r="X5665">
        <v>0</v>
      </c>
      <c r="Y5665">
        <v>0</v>
      </c>
      <c r="Z5665">
        <v>1</v>
      </c>
    </row>
    <row r="5666" spans="1:26" x14ac:dyDescent="0.25">
      <c r="A5666">
        <v>107164951</v>
      </c>
      <c r="B5666" t="s">
        <v>104</v>
      </c>
      <c r="C5666" t="s">
        <v>65</v>
      </c>
      <c r="D5666">
        <v>10000026</v>
      </c>
      <c r="E5666">
        <v>10000026</v>
      </c>
      <c r="F5666">
        <v>15.532</v>
      </c>
      <c r="G5666">
        <v>200560</v>
      </c>
      <c r="H5666">
        <v>0</v>
      </c>
      <c r="I5666">
        <v>2022</v>
      </c>
      <c r="J5666" t="s">
        <v>172</v>
      </c>
      <c r="K5666" t="s">
        <v>60</v>
      </c>
      <c r="L5666" s="127">
        <v>0.81597222222222221</v>
      </c>
      <c r="M5666" t="s">
        <v>28</v>
      </c>
      <c r="N5666" t="s">
        <v>29</v>
      </c>
      <c r="O5666" t="s">
        <v>30</v>
      </c>
      <c r="P5666" t="s">
        <v>54</v>
      </c>
      <c r="Q5666" t="s">
        <v>41</v>
      </c>
      <c r="R5666" t="s">
        <v>33</v>
      </c>
      <c r="S5666" t="s">
        <v>42</v>
      </c>
      <c r="T5666" t="s">
        <v>57</v>
      </c>
      <c r="U5666" s="1" t="s">
        <v>36</v>
      </c>
      <c r="V5666">
        <v>1</v>
      </c>
      <c r="W5666">
        <v>0</v>
      </c>
      <c r="X5666">
        <v>0</v>
      </c>
      <c r="Y5666">
        <v>0</v>
      </c>
      <c r="Z5666">
        <v>0</v>
      </c>
    </row>
    <row r="5667" spans="1:26" x14ac:dyDescent="0.25">
      <c r="A5667">
        <v>107164954</v>
      </c>
      <c r="B5667" t="s">
        <v>106</v>
      </c>
      <c r="C5667" t="s">
        <v>65</v>
      </c>
      <c r="D5667">
        <v>10000095</v>
      </c>
      <c r="E5667">
        <v>10000095</v>
      </c>
      <c r="F5667">
        <v>24.515000000000001</v>
      </c>
      <c r="G5667">
        <v>40001815</v>
      </c>
      <c r="H5667">
        <v>2</v>
      </c>
      <c r="I5667">
        <v>2022</v>
      </c>
      <c r="J5667" t="s">
        <v>172</v>
      </c>
      <c r="K5667" t="s">
        <v>58</v>
      </c>
      <c r="L5667" s="127">
        <v>0.55972222222222223</v>
      </c>
      <c r="M5667" t="s">
        <v>28</v>
      </c>
      <c r="N5667" t="s">
        <v>29</v>
      </c>
      <c r="O5667" t="s">
        <v>30</v>
      </c>
      <c r="P5667" t="s">
        <v>54</v>
      </c>
      <c r="Q5667" t="s">
        <v>41</v>
      </c>
      <c r="R5667" t="s">
        <v>33</v>
      </c>
      <c r="S5667" t="s">
        <v>42</v>
      </c>
      <c r="T5667" t="s">
        <v>35</v>
      </c>
      <c r="U5667" s="1" t="s">
        <v>85</v>
      </c>
      <c r="V5667">
        <v>3</v>
      </c>
      <c r="W5667">
        <v>0</v>
      </c>
      <c r="X5667">
        <v>1</v>
      </c>
      <c r="Y5667">
        <v>1</v>
      </c>
      <c r="Z5667">
        <v>1</v>
      </c>
    </row>
    <row r="5668" spans="1:26" x14ac:dyDescent="0.25">
      <c r="A5668">
        <v>107165112</v>
      </c>
      <c r="B5668" t="s">
        <v>150</v>
      </c>
      <c r="C5668" t="s">
        <v>38</v>
      </c>
      <c r="D5668">
        <v>20000158</v>
      </c>
      <c r="E5668">
        <v>20000158</v>
      </c>
      <c r="F5668">
        <v>5.319</v>
      </c>
      <c r="G5668">
        <v>50017656</v>
      </c>
      <c r="H5668">
        <v>1.4E-2</v>
      </c>
      <c r="I5668">
        <v>2022</v>
      </c>
      <c r="J5668" t="s">
        <v>172</v>
      </c>
      <c r="K5668" t="s">
        <v>27</v>
      </c>
      <c r="L5668" s="127">
        <v>0.74444444444444446</v>
      </c>
      <c r="M5668" t="s">
        <v>28</v>
      </c>
      <c r="N5668" t="s">
        <v>29</v>
      </c>
      <c r="O5668" t="s">
        <v>30</v>
      </c>
      <c r="P5668" t="s">
        <v>31</v>
      </c>
      <c r="Q5668" t="s">
        <v>41</v>
      </c>
      <c r="R5668" t="s">
        <v>33</v>
      </c>
      <c r="S5668" t="s">
        <v>42</v>
      </c>
      <c r="T5668" t="s">
        <v>47</v>
      </c>
      <c r="U5668" s="1" t="s">
        <v>36</v>
      </c>
      <c r="V5668">
        <v>5</v>
      </c>
      <c r="W5668">
        <v>0</v>
      </c>
      <c r="X5668">
        <v>0</v>
      </c>
      <c r="Y5668">
        <v>0</v>
      </c>
      <c r="Z5668">
        <v>0</v>
      </c>
    </row>
    <row r="5669" spans="1:26" x14ac:dyDescent="0.25">
      <c r="A5669">
        <v>107165449</v>
      </c>
      <c r="B5669" t="s">
        <v>97</v>
      </c>
      <c r="C5669" t="s">
        <v>45</v>
      </c>
      <c r="D5669">
        <v>50032470</v>
      </c>
      <c r="E5669">
        <v>20000070</v>
      </c>
      <c r="F5669">
        <v>16.603000000000002</v>
      </c>
      <c r="G5669">
        <v>50028840</v>
      </c>
      <c r="H5669">
        <v>0.5</v>
      </c>
      <c r="I5669">
        <v>2022</v>
      </c>
      <c r="J5669" t="s">
        <v>172</v>
      </c>
      <c r="K5669" t="s">
        <v>60</v>
      </c>
      <c r="L5669" s="127">
        <v>0.7402777777777777</v>
      </c>
      <c r="M5669" t="s">
        <v>28</v>
      </c>
      <c r="N5669" t="s">
        <v>49</v>
      </c>
      <c r="O5669" t="s">
        <v>30</v>
      </c>
      <c r="P5669" t="s">
        <v>54</v>
      </c>
      <c r="Q5669" t="s">
        <v>41</v>
      </c>
      <c r="R5669" t="s">
        <v>33</v>
      </c>
      <c r="S5669" t="s">
        <v>42</v>
      </c>
      <c r="T5669" t="s">
        <v>47</v>
      </c>
      <c r="U5669" s="1" t="s">
        <v>36</v>
      </c>
      <c r="V5669">
        <v>4</v>
      </c>
      <c r="W5669">
        <v>0</v>
      </c>
      <c r="X5669">
        <v>0</v>
      </c>
      <c r="Y5669">
        <v>0</v>
      </c>
      <c r="Z5669">
        <v>0</v>
      </c>
    </row>
    <row r="5670" spans="1:26" x14ac:dyDescent="0.25">
      <c r="A5670">
        <v>107165464</v>
      </c>
      <c r="B5670" t="s">
        <v>246</v>
      </c>
      <c r="C5670" t="s">
        <v>45</v>
      </c>
      <c r="D5670">
        <v>50001115</v>
      </c>
      <c r="E5670">
        <v>20000064</v>
      </c>
      <c r="F5670">
        <v>24.507000000000001</v>
      </c>
      <c r="G5670">
        <v>50014059</v>
      </c>
      <c r="H5670">
        <v>0.5</v>
      </c>
      <c r="I5670">
        <v>2022</v>
      </c>
      <c r="J5670" t="s">
        <v>172</v>
      </c>
      <c r="K5670" t="s">
        <v>39</v>
      </c>
      <c r="L5670" s="127">
        <v>0.54652777777777783</v>
      </c>
      <c r="M5670" t="s">
        <v>28</v>
      </c>
      <c r="N5670" t="s">
        <v>49</v>
      </c>
      <c r="O5670" t="s">
        <v>30</v>
      </c>
      <c r="P5670" t="s">
        <v>54</v>
      </c>
      <c r="Q5670" t="s">
        <v>41</v>
      </c>
      <c r="R5670" t="s">
        <v>33</v>
      </c>
      <c r="S5670" t="s">
        <v>42</v>
      </c>
      <c r="T5670" t="s">
        <v>35</v>
      </c>
      <c r="U5670" s="1" t="s">
        <v>36</v>
      </c>
      <c r="V5670">
        <v>2</v>
      </c>
      <c r="W5670">
        <v>0</v>
      </c>
      <c r="X5670">
        <v>0</v>
      </c>
      <c r="Y5670">
        <v>0</v>
      </c>
      <c r="Z5670">
        <v>0</v>
      </c>
    </row>
    <row r="5671" spans="1:26" x14ac:dyDescent="0.25">
      <c r="A5671">
        <v>107165466</v>
      </c>
      <c r="B5671" t="s">
        <v>246</v>
      </c>
      <c r="C5671" t="s">
        <v>45</v>
      </c>
      <c r="F5671">
        <v>999.99900000000002</v>
      </c>
      <c r="G5671">
        <v>50001115</v>
      </c>
      <c r="H5671">
        <v>0</v>
      </c>
      <c r="I5671">
        <v>2022</v>
      </c>
      <c r="J5671" t="s">
        <v>172</v>
      </c>
      <c r="K5671" t="s">
        <v>39</v>
      </c>
      <c r="L5671" s="127">
        <v>0.56111111111111112</v>
      </c>
      <c r="M5671" t="s">
        <v>28</v>
      </c>
      <c r="N5671" t="s">
        <v>49</v>
      </c>
      <c r="O5671" t="s">
        <v>30</v>
      </c>
      <c r="P5671" t="s">
        <v>54</v>
      </c>
      <c r="Q5671" t="s">
        <v>41</v>
      </c>
      <c r="R5671" t="s">
        <v>33</v>
      </c>
      <c r="S5671" t="s">
        <v>42</v>
      </c>
      <c r="T5671" t="s">
        <v>35</v>
      </c>
      <c r="U5671" s="1" t="s">
        <v>36</v>
      </c>
      <c r="V5671">
        <v>2</v>
      </c>
      <c r="W5671">
        <v>0</v>
      </c>
      <c r="X5671">
        <v>0</v>
      </c>
      <c r="Y5671">
        <v>0</v>
      </c>
      <c r="Z5671">
        <v>0</v>
      </c>
    </row>
    <row r="5672" spans="1:26" x14ac:dyDescent="0.25">
      <c r="A5672">
        <v>107165468</v>
      </c>
      <c r="B5672" t="s">
        <v>97</v>
      </c>
      <c r="C5672" t="s">
        <v>45</v>
      </c>
      <c r="D5672">
        <v>50028419</v>
      </c>
      <c r="E5672">
        <v>50028419</v>
      </c>
      <c r="F5672">
        <v>10.519</v>
      </c>
      <c r="G5672">
        <v>50009385</v>
      </c>
      <c r="H5672">
        <v>1.9E-2</v>
      </c>
      <c r="I5672">
        <v>2022</v>
      </c>
      <c r="J5672" t="s">
        <v>172</v>
      </c>
      <c r="K5672" t="s">
        <v>48</v>
      </c>
      <c r="L5672" s="127">
        <v>0.66666666666666663</v>
      </c>
      <c r="M5672" t="s">
        <v>28</v>
      </c>
      <c r="N5672" t="s">
        <v>49</v>
      </c>
      <c r="O5672" t="s">
        <v>30</v>
      </c>
      <c r="P5672" t="s">
        <v>31</v>
      </c>
      <c r="Q5672" t="s">
        <v>41</v>
      </c>
      <c r="R5672" t="s">
        <v>33</v>
      </c>
      <c r="S5672" t="s">
        <v>42</v>
      </c>
      <c r="T5672" t="s">
        <v>35</v>
      </c>
      <c r="U5672" s="1" t="s">
        <v>36</v>
      </c>
      <c r="V5672">
        <v>3</v>
      </c>
      <c r="W5672">
        <v>0</v>
      </c>
      <c r="X5672">
        <v>0</v>
      </c>
      <c r="Y5672">
        <v>0</v>
      </c>
      <c r="Z5672">
        <v>0</v>
      </c>
    </row>
    <row r="5673" spans="1:26" x14ac:dyDescent="0.25">
      <c r="A5673">
        <v>107165593</v>
      </c>
      <c r="B5673" t="s">
        <v>246</v>
      </c>
      <c r="C5673" t="s">
        <v>45</v>
      </c>
      <c r="D5673">
        <v>50001115</v>
      </c>
      <c r="E5673">
        <v>20000064</v>
      </c>
      <c r="F5673">
        <v>23.690999999999999</v>
      </c>
      <c r="G5673">
        <v>50020605</v>
      </c>
      <c r="H5673">
        <v>0</v>
      </c>
      <c r="I5673">
        <v>2022</v>
      </c>
      <c r="J5673" t="s">
        <v>172</v>
      </c>
      <c r="K5673" t="s">
        <v>58</v>
      </c>
      <c r="L5673" s="127">
        <v>0.54861111111111105</v>
      </c>
      <c r="M5673" t="s">
        <v>77</v>
      </c>
      <c r="N5673" t="s">
        <v>29</v>
      </c>
      <c r="O5673" t="s">
        <v>30</v>
      </c>
      <c r="P5673" t="s">
        <v>68</v>
      </c>
      <c r="Q5673" t="s">
        <v>41</v>
      </c>
      <c r="R5673" t="s">
        <v>33</v>
      </c>
      <c r="S5673" t="s">
        <v>42</v>
      </c>
      <c r="T5673" t="s">
        <v>35</v>
      </c>
      <c r="U5673" s="1" t="s">
        <v>36</v>
      </c>
      <c r="V5673">
        <v>2</v>
      </c>
      <c r="W5673">
        <v>0</v>
      </c>
      <c r="X5673">
        <v>0</v>
      </c>
      <c r="Y5673">
        <v>0</v>
      </c>
      <c r="Z5673">
        <v>0</v>
      </c>
    </row>
    <row r="5674" spans="1:26" x14ac:dyDescent="0.25">
      <c r="A5674">
        <v>107165599</v>
      </c>
      <c r="B5674" t="s">
        <v>81</v>
      </c>
      <c r="C5674" t="s">
        <v>45</v>
      </c>
      <c r="F5674">
        <v>999.99900000000002</v>
      </c>
      <c r="G5674">
        <v>50024586</v>
      </c>
      <c r="H5674">
        <v>0</v>
      </c>
      <c r="I5674">
        <v>2022</v>
      </c>
      <c r="J5674" t="s">
        <v>174</v>
      </c>
      <c r="K5674" t="s">
        <v>48</v>
      </c>
      <c r="L5674" s="127">
        <v>0.52222222222222225</v>
      </c>
      <c r="M5674" t="s">
        <v>28</v>
      </c>
      <c r="N5674" t="s">
        <v>49</v>
      </c>
      <c r="O5674" t="s">
        <v>30</v>
      </c>
      <c r="P5674" t="s">
        <v>31</v>
      </c>
      <c r="Q5674" t="s">
        <v>41</v>
      </c>
      <c r="R5674" t="s">
        <v>33</v>
      </c>
      <c r="S5674" t="s">
        <v>42</v>
      </c>
      <c r="T5674" t="s">
        <v>35</v>
      </c>
      <c r="U5674" s="1" t="s">
        <v>36</v>
      </c>
      <c r="V5674">
        <v>2</v>
      </c>
      <c r="W5674">
        <v>0</v>
      </c>
      <c r="X5674">
        <v>0</v>
      </c>
      <c r="Y5674">
        <v>0</v>
      </c>
      <c r="Z5674">
        <v>0</v>
      </c>
    </row>
    <row r="5675" spans="1:26" x14ac:dyDescent="0.25">
      <c r="A5675">
        <v>107165620</v>
      </c>
      <c r="B5675" t="s">
        <v>81</v>
      </c>
      <c r="C5675" t="s">
        <v>45</v>
      </c>
      <c r="D5675">
        <v>50011776</v>
      </c>
      <c r="E5675">
        <v>40002136</v>
      </c>
      <c r="F5675">
        <v>1.1910000000000001</v>
      </c>
      <c r="G5675">
        <v>50025584</v>
      </c>
      <c r="H5675">
        <v>2.7E-2</v>
      </c>
      <c r="I5675">
        <v>2022</v>
      </c>
      <c r="J5675" t="s">
        <v>172</v>
      </c>
      <c r="K5675" t="s">
        <v>53</v>
      </c>
      <c r="L5675" s="127">
        <v>0.7368055555555556</v>
      </c>
      <c r="M5675" t="s">
        <v>28</v>
      </c>
      <c r="N5675" t="s">
        <v>29</v>
      </c>
      <c r="O5675" t="s">
        <v>30</v>
      </c>
      <c r="P5675" t="s">
        <v>68</v>
      </c>
      <c r="Q5675" t="s">
        <v>41</v>
      </c>
      <c r="R5675" t="s">
        <v>61</v>
      </c>
      <c r="S5675" t="s">
        <v>42</v>
      </c>
      <c r="T5675" t="s">
        <v>74</v>
      </c>
      <c r="U5675" s="1" t="s">
        <v>36</v>
      </c>
      <c r="V5675">
        <v>2</v>
      </c>
      <c r="W5675">
        <v>0</v>
      </c>
      <c r="X5675">
        <v>0</v>
      </c>
      <c r="Y5675">
        <v>0</v>
      </c>
      <c r="Z5675">
        <v>0</v>
      </c>
    </row>
    <row r="5676" spans="1:26" x14ac:dyDescent="0.25">
      <c r="A5676">
        <v>107165746</v>
      </c>
      <c r="B5676" t="s">
        <v>97</v>
      </c>
      <c r="C5676" t="s">
        <v>45</v>
      </c>
      <c r="D5676">
        <v>50028419</v>
      </c>
      <c r="E5676">
        <v>50028419</v>
      </c>
      <c r="F5676">
        <v>10.45</v>
      </c>
      <c r="G5676">
        <v>50028855</v>
      </c>
      <c r="H5676">
        <v>0</v>
      </c>
      <c r="I5676">
        <v>2022</v>
      </c>
      <c r="J5676" t="s">
        <v>174</v>
      </c>
      <c r="K5676" t="s">
        <v>48</v>
      </c>
      <c r="L5676" s="127">
        <v>0.54999999999999993</v>
      </c>
      <c r="M5676" t="s">
        <v>77</v>
      </c>
      <c r="N5676" t="s">
        <v>29</v>
      </c>
      <c r="P5676" t="s">
        <v>68</v>
      </c>
      <c r="Q5676" t="s">
        <v>41</v>
      </c>
      <c r="R5676" t="s">
        <v>61</v>
      </c>
      <c r="S5676" t="s">
        <v>42</v>
      </c>
      <c r="T5676" t="s">
        <v>35</v>
      </c>
      <c r="U5676" s="1" t="s">
        <v>43</v>
      </c>
      <c r="V5676">
        <v>3</v>
      </c>
      <c r="W5676">
        <v>0</v>
      </c>
      <c r="X5676">
        <v>0</v>
      </c>
      <c r="Y5676">
        <v>0</v>
      </c>
      <c r="Z5676">
        <v>3</v>
      </c>
    </row>
    <row r="5677" spans="1:26" x14ac:dyDescent="0.25">
      <c r="A5677">
        <v>107165784</v>
      </c>
      <c r="B5677" t="s">
        <v>25</v>
      </c>
      <c r="C5677" t="s">
        <v>45</v>
      </c>
      <c r="D5677">
        <v>50031853</v>
      </c>
      <c r="E5677">
        <v>40001728</v>
      </c>
      <c r="F5677">
        <v>2.94</v>
      </c>
      <c r="G5677">
        <v>50002997</v>
      </c>
      <c r="H5677">
        <v>0.69</v>
      </c>
      <c r="I5677">
        <v>2022</v>
      </c>
      <c r="J5677" t="s">
        <v>174</v>
      </c>
      <c r="K5677" t="s">
        <v>48</v>
      </c>
      <c r="L5677" s="127">
        <v>0.72222222222222221</v>
      </c>
      <c r="M5677" t="s">
        <v>28</v>
      </c>
      <c r="N5677" t="s">
        <v>49</v>
      </c>
      <c r="O5677" t="s">
        <v>30</v>
      </c>
      <c r="P5677" t="s">
        <v>31</v>
      </c>
      <c r="Q5677" t="s">
        <v>41</v>
      </c>
      <c r="R5677" t="s">
        <v>33</v>
      </c>
      <c r="S5677" t="s">
        <v>42</v>
      </c>
      <c r="T5677" t="s">
        <v>57</v>
      </c>
      <c r="U5677" s="1" t="s">
        <v>36</v>
      </c>
      <c r="V5677">
        <v>2</v>
      </c>
      <c r="W5677">
        <v>0</v>
      </c>
      <c r="X5677">
        <v>0</v>
      </c>
      <c r="Y5677">
        <v>0</v>
      </c>
      <c r="Z5677">
        <v>0</v>
      </c>
    </row>
    <row r="5678" spans="1:26" x14ac:dyDescent="0.25">
      <c r="A5678">
        <v>107165786</v>
      </c>
      <c r="B5678" t="s">
        <v>25</v>
      </c>
      <c r="C5678" t="s">
        <v>65</v>
      </c>
      <c r="D5678">
        <v>10000440</v>
      </c>
      <c r="E5678">
        <v>10000440</v>
      </c>
      <c r="F5678">
        <v>3.4209999999999998</v>
      </c>
      <c r="G5678">
        <v>50014055</v>
      </c>
      <c r="H5678">
        <v>0.19</v>
      </c>
      <c r="I5678">
        <v>2022</v>
      </c>
      <c r="J5678" t="s">
        <v>174</v>
      </c>
      <c r="K5678" t="s">
        <v>48</v>
      </c>
      <c r="L5678" s="127">
        <v>0.80902777777777779</v>
      </c>
      <c r="M5678" t="s">
        <v>28</v>
      </c>
      <c r="N5678" t="s">
        <v>49</v>
      </c>
      <c r="O5678" t="s">
        <v>30</v>
      </c>
      <c r="P5678" t="s">
        <v>31</v>
      </c>
      <c r="Q5678" t="s">
        <v>41</v>
      </c>
      <c r="R5678" t="s">
        <v>33</v>
      </c>
      <c r="S5678" t="s">
        <v>42</v>
      </c>
      <c r="T5678" t="s">
        <v>57</v>
      </c>
      <c r="U5678" s="1" t="s">
        <v>36</v>
      </c>
      <c r="V5678">
        <v>3</v>
      </c>
      <c r="W5678">
        <v>0</v>
      </c>
      <c r="X5678">
        <v>0</v>
      </c>
      <c r="Y5678">
        <v>0</v>
      </c>
      <c r="Z5678">
        <v>0</v>
      </c>
    </row>
    <row r="5679" spans="1:26" x14ac:dyDescent="0.25">
      <c r="A5679">
        <v>107165882</v>
      </c>
      <c r="B5679" t="s">
        <v>86</v>
      </c>
      <c r="C5679" t="s">
        <v>65</v>
      </c>
      <c r="D5679">
        <v>10000026</v>
      </c>
      <c r="E5679">
        <v>10000026</v>
      </c>
      <c r="F5679">
        <v>19.71</v>
      </c>
      <c r="G5679">
        <v>30000191</v>
      </c>
      <c r="H5679">
        <v>0.8</v>
      </c>
      <c r="I5679">
        <v>2022</v>
      </c>
      <c r="J5679" t="s">
        <v>172</v>
      </c>
      <c r="K5679" t="s">
        <v>55</v>
      </c>
      <c r="L5679" s="127">
        <v>0.50555555555555554</v>
      </c>
      <c r="M5679" t="s">
        <v>28</v>
      </c>
      <c r="N5679" t="s">
        <v>49</v>
      </c>
      <c r="P5679" t="s">
        <v>68</v>
      </c>
      <c r="Q5679" t="s">
        <v>62</v>
      </c>
      <c r="R5679" t="s">
        <v>33</v>
      </c>
      <c r="S5679" t="s">
        <v>34</v>
      </c>
      <c r="T5679" t="s">
        <v>35</v>
      </c>
      <c r="U5679" s="1" t="s">
        <v>36</v>
      </c>
      <c r="V5679">
        <v>3</v>
      </c>
      <c r="W5679">
        <v>0</v>
      </c>
      <c r="X5679">
        <v>0</v>
      </c>
      <c r="Y5679">
        <v>0</v>
      </c>
      <c r="Z5679">
        <v>0</v>
      </c>
    </row>
    <row r="5680" spans="1:26" x14ac:dyDescent="0.25">
      <c r="A5680">
        <v>107165966</v>
      </c>
      <c r="B5680" t="s">
        <v>25</v>
      </c>
      <c r="C5680" t="s">
        <v>65</v>
      </c>
      <c r="D5680">
        <v>10000040</v>
      </c>
      <c r="E5680">
        <v>10000040</v>
      </c>
      <c r="F5680">
        <v>18.678000000000001</v>
      </c>
      <c r="G5680">
        <v>10000440</v>
      </c>
      <c r="H5680">
        <v>0.2</v>
      </c>
      <c r="I5680">
        <v>2022</v>
      </c>
      <c r="J5680" t="s">
        <v>174</v>
      </c>
      <c r="K5680" t="s">
        <v>48</v>
      </c>
      <c r="L5680" s="127">
        <v>0.28680555555555554</v>
      </c>
      <c r="M5680" t="s">
        <v>28</v>
      </c>
      <c r="N5680" t="s">
        <v>29</v>
      </c>
      <c r="O5680" t="s">
        <v>30</v>
      </c>
      <c r="P5680" t="s">
        <v>31</v>
      </c>
      <c r="Q5680" t="s">
        <v>41</v>
      </c>
      <c r="R5680" t="s">
        <v>33</v>
      </c>
      <c r="S5680" t="s">
        <v>42</v>
      </c>
      <c r="T5680" t="s">
        <v>35</v>
      </c>
      <c r="U5680" s="1" t="s">
        <v>36</v>
      </c>
      <c r="V5680">
        <v>3</v>
      </c>
      <c r="W5680">
        <v>0</v>
      </c>
      <c r="X5680">
        <v>0</v>
      </c>
      <c r="Y5680">
        <v>0</v>
      </c>
      <c r="Z5680">
        <v>0</v>
      </c>
    </row>
    <row r="5681" spans="1:26" x14ac:dyDescent="0.25">
      <c r="A5681">
        <v>107166022</v>
      </c>
      <c r="B5681" t="s">
        <v>25</v>
      </c>
      <c r="C5681" t="s">
        <v>65</v>
      </c>
      <c r="D5681">
        <v>10000040</v>
      </c>
      <c r="E5681">
        <v>10000040</v>
      </c>
      <c r="F5681">
        <v>999.99900000000002</v>
      </c>
      <c r="G5681">
        <v>20000070</v>
      </c>
      <c r="H5681">
        <v>1</v>
      </c>
      <c r="I5681">
        <v>2022</v>
      </c>
      <c r="J5681" t="s">
        <v>172</v>
      </c>
      <c r="K5681" t="s">
        <v>53</v>
      </c>
      <c r="L5681" s="127">
        <v>0.41805555555555557</v>
      </c>
      <c r="M5681" t="s">
        <v>28</v>
      </c>
      <c r="N5681" t="s">
        <v>29</v>
      </c>
      <c r="O5681" t="s">
        <v>30</v>
      </c>
      <c r="P5681" t="s">
        <v>68</v>
      </c>
      <c r="Q5681" t="s">
        <v>62</v>
      </c>
      <c r="R5681" t="s">
        <v>33</v>
      </c>
      <c r="S5681" t="s">
        <v>34</v>
      </c>
      <c r="T5681" t="s">
        <v>35</v>
      </c>
      <c r="U5681" s="1" t="s">
        <v>64</v>
      </c>
      <c r="V5681">
        <v>6</v>
      </c>
      <c r="W5681">
        <v>0</v>
      </c>
      <c r="X5681">
        <v>0</v>
      </c>
      <c r="Y5681">
        <v>1</v>
      </c>
      <c r="Z5681">
        <v>5</v>
      </c>
    </row>
    <row r="5682" spans="1:26" x14ac:dyDescent="0.25">
      <c r="A5682">
        <v>107166042</v>
      </c>
      <c r="B5682" t="s">
        <v>25</v>
      </c>
      <c r="C5682" t="s">
        <v>65</v>
      </c>
      <c r="D5682">
        <v>10000040</v>
      </c>
      <c r="E5682">
        <v>10000040</v>
      </c>
      <c r="F5682">
        <v>21.021999999999998</v>
      </c>
      <c r="G5682">
        <v>40005220</v>
      </c>
      <c r="H5682">
        <v>0.11</v>
      </c>
      <c r="I5682">
        <v>2022</v>
      </c>
      <c r="J5682" t="s">
        <v>174</v>
      </c>
      <c r="K5682" t="s">
        <v>48</v>
      </c>
      <c r="L5682" s="127">
        <v>0.36458333333333331</v>
      </c>
      <c r="M5682" t="s">
        <v>28</v>
      </c>
      <c r="N5682" t="s">
        <v>49</v>
      </c>
      <c r="O5682" t="s">
        <v>30</v>
      </c>
      <c r="P5682" t="s">
        <v>31</v>
      </c>
      <c r="Q5682" t="s">
        <v>41</v>
      </c>
      <c r="R5682" t="s">
        <v>33</v>
      </c>
      <c r="S5682" t="s">
        <v>42</v>
      </c>
      <c r="T5682" t="s">
        <v>35</v>
      </c>
      <c r="U5682" s="1" t="s">
        <v>36</v>
      </c>
      <c r="V5682">
        <v>5</v>
      </c>
      <c r="W5682">
        <v>0</v>
      </c>
      <c r="X5682">
        <v>0</v>
      </c>
      <c r="Y5682">
        <v>0</v>
      </c>
      <c r="Z5682">
        <v>0</v>
      </c>
    </row>
    <row r="5683" spans="1:26" x14ac:dyDescent="0.25">
      <c r="A5683">
        <v>107166093</v>
      </c>
      <c r="B5683" t="s">
        <v>101</v>
      </c>
      <c r="C5683" t="s">
        <v>67</v>
      </c>
      <c r="D5683">
        <v>30000024</v>
      </c>
      <c r="E5683">
        <v>30000024</v>
      </c>
      <c r="F5683">
        <v>20.425000000000001</v>
      </c>
      <c r="G5683">
        <v>40001731</v>
      </c>
      <c r="H5683">
        <v>0.2</v>
      </c>
      <c r="I5683">
        <v>2022</v>
      </c>
      <c r="J5683" t="s">
        <v>172</v>
      </c>
      <c r="K5683" t="s">
        <v>53</v>
      </c>
      <c r="L5683" s="127">
        <v>0.37013888888888885</v>
      </c>
      <c r="M5683" t="s">
        <v>28</v>
      </c>
      <c r="N5683" t="s">
        <v>49</v>
      </c>
      <c r="O5683" t="s">
        <v>30</v>
      </c>
      <c r="P5683" t="s">
        <v>54</v>
      </c>
      <c r="Q5683" t="s">
        <v>41</v>
      </c>
      <c r="R5683" t="s">
        <v>33</v>
      </c>
      <c r="S5683" t="s">
        <v>42</v>
      </c>
      <c r="T5683" t="s">
        <v>35</v>
      </c>
      <c r="U5683" s="1" t="s">
        <v>85</v>
      </c>
      <c r="V5683">
        <v>6</v>
      </c>
      <c r="W5683">
        <v>0</v>
      </c>
      <c r="X5683">
        <v>1</v>
      </c>
      <c r="Y5683">
        <v>1</v>
      </c>
      <c r="Z5683">
        <v>3</v>
      </c>
    </row>
    <row r="5684" spans="1:26" x14ac:dyDescent="0.25">
      <c r="A5684">
        <v>107166152</v>
      </c>
      <c r="B5684" t="s">
        <v>25</v>
      </c>
      <c r="C5684" t="s">
        <v>65</v>
      </c>
      <c r="D5684">
        <v>10000040</v>
      </c>
      <c r="E5684">
        <v>10000040</v>
      </c>
      <c r="F5684">
        <v>0.90500000000000003</v>
      </c>
      <c r="G5684">
        <v>40003015</v>
      </c>
      <c r="H5684">
        <v>9.5000000000000001E-2</v>
      </c>
      <c r="I5684">
        <v>2022</v>
      </c>
      <c r="J5684" t="s">
        <v>174</v>
      </c>
      <c r="K5684" t="s">
        <v>48</v>
      </c>
      <c r="L5684" s="127">
        <v>0.74652777777777779</v>
      </c>
      <c r="M5684" t="s">
        <v>28</v>
      </c>
      <c r="N5684" t="s">
        <v>29</v>
      </c>
      <c r="O5684" t="s">
        <v>30</v>
      </c>
      <c r="P5684" t="s">
        <v>54</v>
      </c>
      <c r="Q5684" t="s">
        <v>41</v>
      </c>
      <c r="R5684" t="s">
        <v>33</v>
      </c>
      <c r="S5684" t="s">
        <v>42</v>
      </c>
      <c r="T5684" t="s">
        <v>52</v>
      </c>
      <c r="U5684" s="1" t="s">
        <v>36</v>
      </c>
      <c r="V5684">
        <v>4</v>
      </c>
      <c r="W5684">
        <v>0</v>
      </c>
      <c r="X5684">
        <v>0</v>
      </c>
      <c r="Y5684">
        <v>0</v>
      </c>
      <c r="Z5684">
        <v>0</v>
      </c>
    </row>
    <row r="5685" spans="1:26" x14ac:dyDescent="0.25">
      <c r="A5685">
        <v>107166202</v>
      </c>
      <c r="B5685" t="s">
        <v>86</v>
      </c>
      <c r="C5685" t="s">
        <v>65</v>
      </c>
      <c r="D5685">
        <v>10000026</v>
      </c>
      <c r="E5685">
        <v>10000026</v>
      </c>
      <c r="F5685">
        <v>25.658999999999999</v>
      </c>
      <c r="G5685">
        <v>200380</v>
      </c>
      <c r="H5685">
        <v>0.1</v>
      </c>
      <c r="I5685">
        <v>2022</v>
      </c>
      <c r="J5685" t="s">
        <v>174</v>
      </c>
      <c r="K5685" t="s">
        <v>48</v>
      </c>
      <c r="L5685" s="127">
        <v>0.41388888888888892</v>
      </c>
      <c r="M5685" t="s">
        <v>28</v>
      </c>
      <c r="N5685" t="s">
        <v>49</v>
      </c>
      <c r="O5685" t="s">
        <v>30</v>
      </c>
      <c r="P5685" t="s">
        <v>31</v>
      </c>
      <c r="Q5685" t="s">
        <v>41</v>
      </c>
      <c r="R5685" t="s">
        <v>33</v>
      </c>
      <c r="S5685" t="s">
        <v>42</v>
      </c>
      <c r="T5685" t="s">
        <v>35</v>
      </c>
      <c r="U5685" s="1" t="s">
        <v>36</v>
      </c>
      <c r="V5685">
        <v>2</v>
      </c>
      <c r="W5685">
        <v>0</v>
      </c>
      <c r="X5685">
        <v>0</v>
      </c>
      <c r="Y5685">
        <v>0</v>
      </c>
      <c r="Z5685">
        <v>0</v>
      </c>
    </row>
    <row r="5686" spans="1:26" x14ac:dyDescent="0.25">
      <c r="A5686">
        <v>107166204</v>
      </c>
      <c r="B5686" t="s">
        <v>117</v>
      </c>
      <c r="C5686" t="s">
        <v>65</v>
      </c>
      <c r="D5686">
        <v>10000077</v>
      </c>
      <c r="E5686">
        <v>10000077</v>
      </c>
      <c r="F5686">
        <v>18.553999999999998</v>
      </c>
      <c r="G5686">
        <v>20000070</v>
      </c>
      <c r="H5686">
        <v>0.2</v>
      </c>
      <c r="I5686">
        <v>2022</v>
      </c>
      <c r="J5686" t="s">
        <v>172</v>
      </c>
      <c r="K5686" t="s">
        <v>53</v>
      </c>
      <c r="L5686" s="127">
        <v>0.86597222222222225</v>
      </c>
      <c r="M5686" t="s">
        <v>28</v>
      </c>
      <c r="N5686" t="s">
        <v>49</v>
      </c>
      <c r="O5686" t="s">
        <v>30</v>
      </c>
      <c r="P5686" t="s">
        <v>31</v>
      </c>
      <c r="Q5686" t="s">
        <v>41</v>
      </c>
      <c r="R5686" t="s">
        <v>33</v>
      </c>
      <c r="S5686" t="s">
        <v>42</v>
      </c>
      <c r="T5686" t="s">
        <v>57</v>
      </c>
      <c r="U5686" s="1" t="s">
        <v>43</v>
      </c>
      <c r="V5686">
        <v>2</v>
      </c>
      <c r="W5686">
        <v>0</v>
      </c>
      <c r="X5686">
        <v>0</v>
      </c>
      <c r="Y5686">
        <v>0</v>
      </c>
      <c r="Z5686">
        <v>1</v>
      </c>
    </row>
    <row r="5687" spans="1:26" x14ac:dyDescent="0.25">
      <c r="A5687">
        <v>107166207</v>
      </c>
      <c r="B5687" t="s">
        <v>127</v>
      </c>
      <c r="C5687" t="s">
        <v>38</v>
      </c>
      <c r="D5687">
        <v>20000401</v>
      </c>
      <c r="E5687">
        <v>20000401</v>
      </c>
      <c r="F5687">
        <v>5.101</v>
      </c>
      <c r="G5687">
        <v>40001103</v>
      </c>
      <c r="H5687">
        <v>0</v>
      </c>
      <c r="I5687">
        <v>2022</v>
      </c>
      <c r="J5687" t="s">
        <v>174</v>
      </c>
      <c r="K5687" t="s">
        <v>48</v>
      </c>
      <c r="L5687" s="127">
        <v>0.49513888888888885</v>
      </c>
      <c r="M5687" t="s">
        <v>28</v>
      </c>
      <c r="N5687" t="s">
        <v>49</v>
      </c>
      <c r="O5687" t="s">
        <v>30</v>
      </c>
      <c r="P5687" t="s">
        <v>31</v>
      </c>
      <c r="Q5687" t="s">
        <v>41</v>
      </c>
      <c r="R5687" t="s">
        <v>61</v>
      </c>
      <c r="S5687" t="s">
        <v>42</v>
      </c>
      <c r="T5687" t="s">
        <v>35</v>
      </c>
      <c r="U5687" s="1" t="s">
        <v>36</v>
      </c>
      <c r="V5687">
        <v>4</v>
      </c>
      <c r="W5687">
        <v>0</v>
      </c>
      <c r="X5687">
        <v>0</v>
      </c>
      <c r="Y5687">
        <v>0</v>
      </c>
      <c r="Z5687">
        <v>0</v>
      </c>
    </row>
    <row r="5688" spans="1:26" x14ac:dyDescent="0.25">
      <c r="A5688">
        <v>107166226</v>
      </c>
      <c r="B5688" t="s">
        <v>25</v>
      </c>
      <c r="C5688" t="s">
        <v>65</v>
      </c>
      <c r="D5688">
        <v>10000040</v>
      </c>
      <c r="E5688">
        <v>10000040</v>
      </c>
      <c r="F5688">
        <v>24.878</v>
      </c>
      <c r="G5688">
        <v>40002700</v>
      </c>
      <c r="H5688">
        <v>0.25</v>
      </c>
      <c r="I5688">
        <v>2022</v>
      </c>
      <c r="J5688" t="s">
        <v>172</v>
      </c>
      <c r="K5688" t="s">
        <v>53</v>
      </c>
      <c r="L5688" s="127">
        <v>0.74861111111111101</v>
      </c>
      <c r="M5688" t="s">
        <v>28</v>
      </c>
      <c r="N5688" t="s">
        <v>29</v>
      </c>
      <c r="O5688" t="s">
        <v>30</v>
      </c>
      <c r="P5688" t="s">
        <v>31</v>
      </c>
      <c r="Q5688" t="s">
        <v>41</v>
      </c>
      <c r="R5688" t="s">
        <v>33</v>
      </c>
      <c r="S5688" t="s">
        <v>42</v>
      </c>
      <c r="T5688" t="s">
        <v>57</v>
      </c>
      <c r="U5688" s="1" t="s">
        <v>36</v>
      </c>
      <c r="V5688">
        <v>2</v>
      </c>
      <c r="W5688">
        <v>0</v>
      </c>
      <c r="X5688">
        <v>0</v>
      </c>
      <c r="Y5688">
        <v>0</v>
      </c>
      <c r="Z5688">
        <v>0</v>
      </c>
    </row>
    <row r="5689" spans="1:26" x14ac:dyDescent="0.25">
      <c r="A5689">
        <v>107166293</v>
      </c>
      <c r="B5689" t="s">
        <v>86</v>
      </c>
      <c r="C5689" t="s">
        <v>65</v>
      </c>
      <c r="D5689">
        <v>10000026</v>
      </c>
      <c r="E5689">
        <v>10000026</v>
      </c>
      <c r="F5689">
        <v>21.757000000000001</v>
      </c>
      <c r="G5689">
        <v>200345</v>
      </c>
      <c r="H5689">
        <v>0.5</v>
      </c>
      <c r="I5689">
        <v>2022</v>
      </c>
      <c r="J5689" t="s">
        <v>174</v>
      </c>
      <c r="K5689" t="s">
        <v>48</v>
      </c>
      <c r="L5689" s="127">
        <v>0.3347222222222222</v>
      </c>
      <c r="M5689" t="s">
        <v>28</v>
      </c>
      <c r="N5689" t="s">
        <v>49</v>
      </c>
      <c r="O5689" t="s">
        <v>30</v>
      </c>
      <c r="P5689" t="s">
        <v>31</v>
      </c>
      <c r="Q5689" t="s">
        <v>41</v>
      </c>
      <c r="R5689" t="s">
        <v>33</v>
      </c>
      <c r="S5689" t="s">
        <v>42</v>
      </c>
      <c r="T5689" t="s">
        <v>35</v>
      </c>
      <c r="U5689" s="1" t="s">
        <v>36</v>
      </c>
      <c r="V5689">
        <v>1</v>
      </c>
      <c r="W5689">
        <v>0</v>
      </c>
      <c r="X5689">
        <v>0</v>
      </c>
      <c r="Y5689">
        <v>0</v>
      </c>
      <c r="Z5689">
        <v>0</v>
      </c>
    </row>
    <row r="5690" spans="1:26" x14ac:dyDescent="0.25">
      <c r="A5690">
        <v>107166308</v>
      </c>
      <c r="B5690" t="s">
        <v>25</v>
      </c>
      <c r="C5690" t="s">
        <v>65</v>
      </c>
      <c r="D5690">
        <v>10000040</v>
      </c>
      <c r="E5690">
        <v>10000040</v>
      </c>
      <c r="F5690">
        <v>22.788</v>
      </c>
      <c r="G5690">
        <v>20000070</v>
      </c>
      <c r="H5690">
        <v>0.2</v>
      </c>
      <c r="I5690">
        <v>2022</v>
      </c>
      <c r="J5690" t="s">
        <v>174</v>
      </c>
      <c r="K5690" t="s">
        <v>48</v>
      </c>
      <c r="L5690" s="127">
        <v>0.25</v>
      </c>
      <c r="M5690" t="s">
        <v>28</v>
      </c>
      <c r="N5690" t="s">
        <v>29</v>
      </c>
      <c r="O5690" t="s">
        <v>30</v>
      </c>
      <c r="P5690" t="s">
        <v>31</v>
      </c>
      <c r="Q5690" t="s">
        <v>41</v>
      </c>
      <c r="R5690" t="s">
        <v>33</v>
      </c>
      <c r="S5690" t="s">
        <v>42</v>
      </c>
      <c r="T5690" t="s">
        <v>57</v>
      </c>
      <c r="U5690" s="1" t="s">
        <v>36</v>
      </c>
      <c r="V5690">
        <v>1</v>
      </c>
      <c r="W5690">
        <v>0</v>
      </c>
      <c r="X5690">
        <v>0</v>
      </c>
      <c r="Y5690">
        <v>0</v>
      </c>
      <c r="Z5690">
        <v>0</v>
      </c>
    </row>
    <row r="5691" spans="1:26" x14ac:dyDescent="0.25">
      <c r="A5691">
        <v>107166324</v>
      </c>
      <c r="B5691" t="s">
        <v>25</v>
      </c>
      <c r="C5691" t="s">
        <v>65</v>
      </c>
      <c r="D5691">
        <v>10000040</v>
      </c>
      <c r="E5691">
        <v>10000040</v>
      </c>
      <c r="F5691">
        <v>999.99900000000002</v>
      </c>
      <c r="G5691">
        <v>20000070</v>
      </c>
      <c r="H5691">
        <v>3</v>
      </c>
      <c r="I5691">
        <v>2022</v>
      </c>
      <c r="J5691" t="s">
        <v>174</v>
      </c>
      <c r="K5691" t="s">
        <v>48</v>
      </c>
      <c r="L5691" s="127">
        <v>0.73333333333333339</v>
      </c>
      <c r="M5691" t="s">
        <v>28</v>
      </c>
      <c r="N5691" t="s">
        <v>49</v>
      </c>
      <c r="O5691" t="s">
        <v>30</v>
      </c>
      <c r="P5691" t="s">
        <v>31</v>
      </c>
      <c r="Q5691" t="s">
        <v>41</v>
      </c>
      <c r="R5691" t="s">
        <v>33</v>
      </c>
      <c r="S5691" t="s">
        <v>42</v>
      </c>
      <c r="T5691" t="s">
        <v>57</v>
      </c>
      <c r="U5691" s="1" t="s">
        <v>43</v>
      </c>
      <c r="V5691">
        <v>1</v>
      </c>
      <c r="W5691">
        <v>0</v>
      </c>
      <c r="X5691">
        <v>0</v>
      </c>
      <c r="Y5691">
        <v>0</v>
      </c>
      <c r="Z5691">
        <v>1</v>
      </c>
    </row>
    <row r="5692" spans="1:26" x14ac:dyDescent="0.25">
      <c r="A5692">
        <v>107166335</v>
      </c>
      <c r="B5692" t="s">
        <v>86</v>
      </c>
      <c r="C5692" t="s">
        <v>65</v>
      </c>
      <c r="D5692">
        <v>10000026</v>
      </c>
      <c r="E5692">
        <v>10000026</v>
      </c>
      <c r="F5692">
        <v>21.757000000000001</v>
      </c>
      <c r="G5692">
        <v>200345</v>
      </c>
      <c r="H5692">
        <v>0.5</v>
      </c>
      <c r="I5692">
        <v>2022</v>
      </c>
      <c r="J5692" t="s">
        <v>174</v>
      </c>
      <c r="K5692" t="s">
        <v>48</v>
      </c>
      <c r="L5692" s="127">
        <v>0.33402777777777781</v>
      </c>
      <c r="M5692" t="s">
        <v>28</v>
      </c>
      <c r="N5692" t="s">
        <v>49</v>
      </c>
      <c r="O5692" t="s">
        <v>30</v>
      </c>
      <c r="P5692" t="s">
        <v>31</v>
      </c>
      <c r="Q5692" t="s">
        <v>41</v>
      </c>
      <c r="R5692" t="s">
        <v>33</v>
      </c>
      <c r="S5692" t="s">
        <v>42</v>
      </c>
      <c r="T5692" t="s">
        <v>35</v>
      </c>
      <c r="U5692" s="1" t="s">
        <v>36</v>
      </c>
      <c r="V5692">
        <v>2</v>
      </c>
      <c r="W5692">
        <v>0</v>
      </c>
      <c r="X5692">
        <v>0</v>
      </c>
      <c r="Y5692">
        <v>0</v>
      </c>
      <c r="Z5692">
        <v>0</v>
      </c>
    </row>
    <row r="5693" spans="1:26" x14ac:dyDescent="0.25">
      <c r="A5693">
        <v>107166369</v>
      </c>
      <c r="B5693" t="s">
        <v>101</v>
      </c>
      <c r="C5693" t="s">
        <v>67</v>
      </c>
      <c r="D5693">
        <v>30000024</v>
      </c>
      <c r="E5693">
        <v>30000024</v>
      </c>
      <c r="F5693">
        <v>24.76</v>
      </c>
      <c r="G5693">
        <v>50016873</v>
      </c>
      <c r="H5693">
        <v>0</v>
      </c>
      <c r="I5693">
        <v>2022</v>
      </c>
      <c r="J5693" t="s">
        <v>172</v>
      </c>
      <c r="K5693" t="s">
        <v>27</v>
      </c>
      <c r="L5693" s="127">
        <v>0.47569444444444442</v>
      </c>
      <c r="M5693" t="s">
        <v>28</v>
      </c>
      <c r="N5693" t="s">
        <v>49</v>
      </c>
      <c r="O5693" t="s">
        <v>30</v>
      </c>
      <c r="P5693" t="s">
        <v>31</v>
      </c>
      <c r="Q5693" t="s">
        <v>41</v>
      </c>
      <c r="R5693" t="s">
        <v>50</v>
      </c>
      <c r="S5693" t="s">
        <v>42</v>
      </c>
      <c r="T5693" t="s">
        <v>35</v>
      </c>
      <c r="U5693" s="1" t="s">
        <v>36</v>
      </c>
      <c r="V5693">
        <v>4</v>
      </c>
      <c r="W5693">
        <v>0</v>
      </c>
      <c r="X5693">
        <v>0</v>
      </c>
      <c r="Y5693">
        <v>0</v>
      </c>
      <c r="Z5693">
        <v>0</v>
      </c>
    </row>
    <row r="5694" spans="1:26" x14ac:dyDescent="0.25">
      <c r="A5694">
        <v>107166389</v>
      </c>
      <c r="B5694" t="s">
        <v>114</v>
      </c>
      <c r="C5694" t="s">
        <v>67</v>
      </c>
      <c r="D5694">
        <v>30000042</v>
      </c>
      <c r="E5694">
        <v>30000042</v>
      </c>
      <c r="F5694">
        <v>13.271000000000001</v>
      </c>
      <c r="G5694">
        <v>40001705</v>
      </c>
      <c r="H5694">
        <v>0.1</v>
      </c>
      <c r="I5694">
        <v>2022</v>
      </c>
      <c r="J5694" t="s">
        <v>172</v>
      </c>
      <c r="K5694" t="s">
        <v>53</v>
      </c>
      <c r="L5694" s="127">
        <v>0.74791666666666667</v>
      </c>
      <c r="M5694" t="s">
        <v>28</v>
      </c>
      <c r="N5694" t="s">
        <v>29</v>
      </c>
      <c r="O5694" t="s">
        <v>30</v>
      </c>
      <c r="P5694" t="s">
        <v>31</v>
      </c>
      <c r="Q5694" t="s">
        <v>32</v>
      </c>
      <c r="R5694" t="s">
        <v>33</v>
      </c>
      <c r="S5694" t="s">
        <v>42</v>
      </c>
      <c r="T5694" t="s">
        <v>57</v>
      </c>
      <c r="U5694" s="1" t="s">
        <v>36</v>
      </c>
      <c r="V5694">
        <v>2</v>
      </c>
      <c r="W5694">
        <v>0</v>
      </c>
      <c r="X5694">
        <v>0</v>
      </c>
      <c r="Y5694">
        <v>0</v>
      </c>
      <c r="Z5694">
        <v>0</v>
      </c>
    </row>
    <row r="5695" spans="1:26" x14ac:dyDescent="0.25">
      <c r="A5695">
        <v>107166410</v>
      </c>
      <c r="B5695" t="s">
        <v>86</v>
      </c>
      <c r="C5695" t="s">
        <v>65</v>
      </c>
      <c r="D5695">
        <v>10000026</v>
      </c>
      <c r="E5695">
        <v>10000026</v>
      </c>
      <c r="F5695">
        <v>24.859000000000002</v>
      </c>
      <c r="G5695">
        <v>200380</v>
      </c>
      <c r="H5695">
        <v>0.9</v>
      </c>
      <c r="I5695">
        <v>2022</v>
      </c>
      <c r="J5695" t="s">
        <v>174</v>
      </c>
      <c r="K5695" t="s">
        <v>48</v>
      </c>
      <c r="L5695" s="127">
        <v>0.40486111111111112</v>
      </c>
      <c r="M5695" t="s">
        <v>28</v>
      </c>
      <c r="N5695" t="s">
        <v>49</v>
      </c>
      <c r="O5695" t="s">
        <v>30</v>
      </c>
      <c r="P5695" t="s">
        <v>31</v>
      </c>
      <c r="Q5695" t="s">
        <v>41</v>
      </c>
      <c r="R5695" t="s">
        <v>33</v>
      </c>
      <c r="S5695" t="s">
        <v>42</v>
      </c>
      <c r="T5695" t="s">
        <v>35</v>
      </c>
      <c r="U5695" s="1" t="s">
        <v>36</v>
      </c>
      <c r="V5695">
        <v>5</v>
      </c>
      <c r="W5695">
        <v>0</v>
      </c>
      <c r="X5695">
        <v>0</v>
      </c>
      <c r="Y5695">
        <v>0</v>
      </c>
      <c r="Z5695">
        <v>0</v>
      </c>
    </row>
    <row r="5696" spans="1:26" x14ac:dyDescent="0.25">
      <c r="A5696">
        <v>107166431</v>
      </c>
      <c r="B5696" t="s">
        <v>236</v>
      </c>
      <c r="C5696" t="s">
        <v>122</v>
      </c>
      <c r="D5696">
        <v>40001246</v>
      </c>
      <c r="E5696">
        <v>40001246</v>
      </c>
      <c r="F5696">
        <v>1.8</v>
      </c>
      <c r="G5696">
        <v>20000158</v>
      </c>
      <c r="H5696">
        <v>0.5</v>
      </c>
      <c r="I5696">
        <v>2022</v>
      </c>
      <c r="J5696" t="s">
        <v>172</v>
      </c>
      <c r="K5696" t="s">
        <v>53</v>
      </c>
      <c r="L5696" s="127">
        <v>0.59930555555555554</v>
      </c>
      <c r="M5696" t="s">
        <v>28</v>
      </c>
      <c r="N5696" t="s">
        <v>29</v>
      </c>
      <c r="O5696" t="s">
        <v>30</v>
      </c>
      <c r="P5696" t="s">
        <v>68</v>
      </c>
      <c r="Q5696" t="s">
        <v>32</v>
      </c>
      <c r="R5696" t="s">
        <v>130</v>
      </c>
      <c r="S5696" t="s">
        <v>42</v>
      </c>
      <c r="T5696" t="s">
        <v>35</v>
      </c>
      <c r="U5696" s="1" t="s">
        <v>36</v>
      </c>
      <c r="V5696">
        <v>1</v>
      </c>
      <c r="W5696">
        <v>0</v>
      </c>
      <c r="X5696">
        <v>0</v>
      </c>
      <c r="Y5696">
        <v>0</v>
      </c>
      <c r="Z5696">
        <v>0</v>
      </c>
    </row>
    <row r="5697" spans="1:26" x14ac:dyDescent="0.25">
      <c r="A5697">
        <v>107166447</v>
      </c>
      <c r="B5697" t="s">
        <v>86</v>
      </c>
      <c r="C5697" t="s">
        <v>65</v>
      </c>
      <c r="D5697">
        <v>10000026</v>
      </c>
      <c r="E5697">
        <v>10000026</v>
      </c>
      <c r="F5697">
        <v>22.663</v>
      </c>
      <c r="G5697">
        <v>200350</v>
      </c>
      <c r="H5697">
        <v>0.1</v>
      </c>
      <c r="I5697">
        <v>2022</v>
      </c>
      <c r="J5697" t="s">
        <v>174</v>
      </c>
      <c r="K5697" t="s">
        <v>48</v>
      </c>
      <c r="L5697" s="127">
        <v>0.33194444444444443</v>
      </c>
      <c r="M5697" t="s">
        <v>28</v>
      </c>
      <c r="N5697" t="s">
        <v>49</v>
      </c>
      <c r="O5697" t="s">
        <v>30</v>
      </c>
      <c r="P5697" t="s">
        <v>31</v>
      </c>
      <c r="Q5697" t="s">
        <v>41</v>
      </c>
      <c r="R5697" t="s">
        <v>33</v>
      </c>
      <c r="S5697" t="s">
        <v>42</v>
      </c>
      <c r="T5697" t="s">
        <v>35</v>
      </c>
      <c r="U5697" s="1" t="s">
        <v>43</v>
      </c>
      <c r="V5697">
        <v>2</v>
      </c>
      <c r="W5697">
        <v>0</v>
      </c>
      <c r="X5697">
        <v>0</v>
      </c>
      <c r="Y5697">
        <v>0</v>
      </c>
      <c r="Z5697">
        <v>1</v>
      </c>
    </row>
    <row r="5698" spans="1:26" x14ac:dyDescent="0.25">
      <c r="A5698">
        <v>107166455</v>
      </c>
      <c r="B5698" t="s">
        <v>127</v>
      </c>
      <c r="C5698" t="s">
        <v>38</v>
      </c>
      <c r="D5698">
        <v>20000401</v>
      </c>
      <c r="E5698">
        <v>20000401</v>
      </c>
      <c r="F5698">
        <v>3.2370000000000001</v>
      </c>
      <c r="G5698">
        <v>40001827</v>
      </c>
      <c r="H5698">
        <v>3.7999999999999999E-2</v>
      </c>
      <c r="I5698">
        <v>2022</v>
      </c>
      <c r="J5698" t="s">
        <v>174</v>
      </c>
      <c r="K5698" t="s">
        <v>48</v>
      </c>
      <c r="L5698" s="127">
        <v>0.34652777777777777</v>
      </c>
      <c r="M5698" t="s">
        <v>28</v>
      </c>
      <c r="N5698" t="s">
        <v>29</v>
      </c>
      <c r="O5698" t="s">
        <v>30</v>
      </c>
      <c r="P5698" t="s">
        <v>31</v>
      </c>
      <c r="Q5698" t="s">
        <v>41</v>
      </c>
      <c r="R5698" t="s">
        <v>33</v>
      </c>
      <c r="S5698" t="s">
        <v>42</v>
      </c>
      <c r="T5698" t="s">
        <v>35</v>
      </c>
      <c r="U5698" s="1" t="s">
        <v>36</v>
      </c>
      <c r="V5698">
        <v>2</v>
      </c>
      <c r="W5698">
        <v>0</v>
      </c>
      <c r="X5698">
        <v>0</v>
      </c>
      <c r="Y5698">
        <v>0</v>
      </c>
      <c r="Z5698">
        <v>0</v>
      </c>
    </row>
    <row r="5699" spans="1:26" x14ac:dyDescent="0.25">
      <c r="A5699">
        <v>107166500</v>
      </c>
      <c r="B5699" t="s">
        <v>86</v>
      </c>
      <c r="C5699" t="s">
        <v>65</v>
      </c>
      <c r="D5699">
        <v>10000026</v>
      </c>
      <c r="E5699">
        <v>10000026</v>
      </c>
      <c r="F5699">
        <v>26.866</v>
      </c>
      <c r="G5699">
        <v>200390</v>
      </c>
      <c r="H5699">
        <v>0.1</v>
      </c>
      <c r="I5699">
        <v>2022</v>
      </c>
      <c r="J5699" t="s">
        <v>174</v>
      </c>
      <c r="K5699" t="s">
        <v>48</v>
      </c>
      <c r="L5699" s="127">
        <v>0.65208333333333335</v>
      </c>
      <c r="M5699" t="s">
        <v>28</v>
      </c>
      <c r="N5699" t="s">
        <v>49</v>
      </c>
      <c r="O5699" t="s">
        <v>30</v>
      </c>
      <c r="P5699" t="s">
        <v>31</v>
      </c>
      <c r="Q5699" t="s">
        <v>41</v>
      </c>
      <c r="R5699" t="s">
        <v>33</v>
      </c>
      <c r="S5699" t="s">
        <v>42</v>
      </c>
      <c r="T5699" t="s">
        <v>35</v>
      </c>
      <c r="U5699" s="1" t="s">
        <v>36</v>
      </c>
      <c r="V5699">
        <v>3</v>
      </c>
      <c r="W5699">
        <v>0</v>
      </c>
      <c r="X5699">
        <v>0</v>
      </c>
      <c r="Y5699">
        <v>0</v>
      </c>
      <c r="Z5699">
        <v>0</v>
      </c>
    </row>
    <row r="5700" spans="1:26" x14ac:dyDescent="0.25">
      <c r="A5700">
        <v>107166538</v>
      </c>
      <c r="B5700" t="s">
        <v>25</v>
      </c>
      <c r="C5700" t="s">
        <v>45</v>
      </c>
      <c r="D5700">
        <v>50015732</v>
      </c>
      <c r="E5700">
        <v>40001319</v>
      </c>
      <c r="F5700">
        <v>2.1840000000000002</v>
      </c>
      <c r="G5700">
        <v>10000440</v>
      </c>
      <c r="H5700">
        <v>0</v>
      </c>
      <c r="I5700">
        <v>2022</v>
      </c>
      <c r="J5700" t="s">
        <v>174</v>
      </c>
      <c r="K5700" t="s">
        <v>55</v>
      </c>
      <c r="L5700" s="127">
        <v>0.44236111111111115</v>
      </c>
      <c r="M5700" t="s">
        <v>28</v>
      </c>
      <c r="N5700" t="s">
        <v>49</v>
      </c>
      <c r="O5700" t="s">
        <v>30</v>
      </c>
      <c r="P5700" t="s">
        <v>31</v>
      </c>
      <c r="Q5700" t="s">
        <v>41</v>
      </c>
      <c r="R5700" t="s">
        <v>50</v>
      </c>
      <c r="S5700" t="s">
        <v>42</v>
      </c>
      <c r="T5700" t="s">
        <v>35</v>
      </c>
      <c r="U5700" s="1" t="s">
        <v>36</v>
      </c>
      <c r="V5700">
        <v>2</v>
      </c>
      <c r="W5700">
        <v>0</v>
      </c>
      <c r="X5700">
        <v>0</v>
      </c>
      <c r="Y5700">
        <v>0</v>
      </c>
      <c r="Z5700">
        <v>0</v>
      </c>
    </row>
    <row r="5701" spans="1:26" x14ac:dyDescent="0.25">
      <c r="A5701">
        <v>107166741</v>
      </c>
      <c r="B5701" t="s">
        <v>103</v>
      </c>
      <c r="C5701" t="s">
        <v>45</v>
      </c>
      <c r="D5701">
        <v>50011547</v>
      </c>
      <c r="E5701">
        <v>50020743</v>
      </c>
      <c r="F5701">
        <v>3.78</v>
      </c>
      <c r="G5701">
        <v>50020743</v>
      </c>
      <c r="H5701">
        <v>0</v>
      </c>
      <c r="I5701">
        <v>2022</v>
      </c>
      <c r="J5701" t="s">
        <v>174</v>
      </c>
      <c r="K5701" t="s">
        <v>55</v>
      </c>
      <c r="L5701" s="127">
        <v>0.6</v>
      </c>
      <c r="M5701" t="s">
        <v>28</v>
      </c>
      <c r="N5701" t="s">
        <v>49</v>
      </c>
      <c r="O5701" t="s">
        <v>30</v>
      </c>
      <c r="P5701" t="s">
        <v>54</v>
      </c>
      <c r="Q5701" t="s">
        <v>41</v>
      </c>
      <c r="R5701" t="s">
        <v>33</v>
      </c>
      <c r="S5701" t="s">
        <v>42</v>
      </c>
      <c r="T5701" t="s">
        <v>35</v>
      </c>
      <c r="U5701" s="1" t="s">
        <v>116</v>
      </c>
      <c r="V5701">
        <v>0</v>
      </c>
      <c r="W5701">
        <v>0</v>
      </c>
      <c r="X5701">
        <v>0</v>
      </c>
      <c r="Y5701">
        <v>0</v>
      </c>
      <c r="Z5701">
        <v>0</v>
      </c>
    </row>
    <row r="5702" spans="1:26" x14ac:dyDescent="0.25">
      <c r="A5702">
        <v>107166973</v>
      </c>
      <c r="B5702" t="s">
        <v>81</v>
      </c>
      <c r="C5702" t="s">
        <v>45</v>
      </c>
      <c r="D5702">
        <v>50015565</v>
      </c>
      <c r="E5702">
        <v>10000277</v>
      </c>
      <c r="F5702">
        <v>1.8049999999999999</v>
      </c>
      <c r="G5702">
        <v>50014892</v>
      </c>
      <c r="H5702">
        <v>0</v>
      </c>
      <c r="I5702">
        <v>2022</v>
      </c>
      <c r="J5702" t="s">
        <v>174</v>
      </c>
      <c r="K5702" t="s">
        <v>58</v>
      </c>
      <c r="L5702" s="127">
        <v>0.1423611111111111</v>
      </c>
      <c r="M5702" t="s">
        <v>28</v>
      </c>
      <c r="N5702" t="s">
        <v>49</v>
      </c>
      <c r="O5702" t="s">
        <v>30</v>
      </c>
      <c r="P5702" t="s">
        <v>31</v>
      </c>
      <c r="Q5702" t="s">
        <v>41</v>
      </c>
      <c r="R5702" t="s">
        <v>33</v>
      </c>
      <c r="S5702" t="s">
        <v>42</v>
      </c>
      <c r="T5702" t="s">
        <v>47</v>
      </c>
      <c r="U5702" s="1" t="s">
        <v>36</v>
      </c>
      <c r="V5702">
        <v>3</v>
      </c>
      <c r="W5702">
        <v>0</v>
      </c>
      <c r="X5702">
        <v>0</v>
      </c>
      <c r="Y5702">
        <v>0</v>
      </c>
      <c r="Z5702">
        <v>0</v>
      </c>
    </row>
    <row r="5703" spans="1:26" x14ac:dyDescent="0.25">
      <c r="A5703">
        <v>107167278</v>
      </c>
      <c r="B5703" t="s">
        <v>144</v>
      </c>
      <c r="C5703" t="s">
        <v>38</v>
      </c>
      <c r="D5703">
        <v>20000421</v>
      </c>
      <c r="E5703">
        <v>20000421</v>
      </c>
      <c r="F5703">
        <v>2.1869999999999998</v>
      </c>
      <c r="G5703">
        <v>40001711</v>
      </c>
      <c r="H5703">
        <v>0.1</v>
      </c>
      <c r="I5703">
        <v>2022</v>
      </c>
      <c r="J5703" t="s">
        <v>174</v>
      </c>
      <c r="K5703" t="s">
        <v>48</v>
      </c>
      <c r="L5703" s="127">
        <v>0.66736111111111107</v>
      </c>
      <c r="M5703" t="s">
        <v>28</v>
      </c>
      <c r="N5703" t="s">
        <v>49</v>
      </c>
      <c r="O5703" t="s">
        <v>30</v>
      </c>
      <c r="P5703" t="s">
        <v>68</v>
      </c>
      <c r="Q5703" t="s">
        <v>41</v>
      </c>
      <c r="R5703" t="s">
        <v>33</v>
      </c>
      <c r="S5703" t="s">
        <v>42</v>
      </c>
      <c r="T5703" t="s">
        <v>35</v>
      </c>
      <c r="U5703" s="1" t="s">
        <v>36</v>
      </c>
      <c r="V5703">
        <v>1</v>
      </c>
      <c r="W5703">
        <v>0</v>
      </c>
      <c r="X5703">
        <v>0</v>
      </c>
      <c r="Y5703">
        <v>0</v>
      </c>
      <c r="Z5703">
        <v>0</v>
      </c>
    </row>
    <row r="5704" spans="1:26" x14ac:dyDescent="0.25">
      <c r="A5704">
        <v>107167329</v>
      </c>
      <c r="B5704" t="s">
        <v>106</v>
      </c>
      <c r="C5704" t="s">
        <v>65</v>
      </c>
      <c r="D5704">
        <v>10000095</v>
      </c>
      <c r="E5704">
        <v>10000095</v>
      </c>
      <c r="F5704">
        <v>30.277000000000001</v>
      </c>
      <c r="G5704" t="s">
        <v>258</v>
      </c>
      <c r="H5704">
        <v>6.5000000000000002E-2</v>
      </c>
      <c r="I5704">
        <v>2022</v>
      </c>
      <c r="J5704" t="s">
        <v>172</v>
      </c>
      <c r="K5704" t="s">
        <v>58</v>
      </c>
      <c r="L5704" s="127">
        <v>0.47500000000000003</v>
      </c>
      <c r="M5704" t="s">
        <v>28</v>
      </c>
      <c r="N5704" t="s">
        <v>29</v>
      </c>
      <c r="O5704" t="s">
        <v>30</v>
      </c>
      <c r="P5704" t="s">
        <v>31</v>
      </c>
      <c r="Q5704" t="s">
        <v>41</v>
      </c>
      <c r="R5704" t="s">
        <v>33</v>
      </c>
      <c r="S5704" t="s">
        <v>42</v>
      </c>
      <c r="T5704" t="s">
        <v>35</v>
      </c>
      <c r="U5704" s="1" t="s">
        <v>36</v>
      </c>
      <c r="V5704">
        <v>9</v>
      </c>
      <c r="W5704">
        <v>0</v>
      </c>
      <c r="X5704">
        <v>0</v>
      </c>
      <c r="Y5704">
        <v>0</v>
      </c>
      <c r="Z5704">
        <v>0</v>
      </c>
    </row>
    <row r="5705" spans="1:26" x14ac:dyDescent="0.25">
      <c r="A5705">
        <v>107167342</v>
      </c>
      <c r="B5705" t="s">
        <v>81</v>
      </c>
      <c r="C5705" t="s">
        <v>65</v>
      </c>
      <c r="D5705">
        <v>10000485</v>
      </c>
      <c r="E5705">
        <v>10800485</v>
      </c>
      <c r="F5705">
        <v>29.757999999999999</v>
      </c>
      <c r="G5705">
        <v>20000521</v>
      </c>
      <c r="H5705">
        <v>0.95</v>
      </c>
      <c r="I5705">
        <v>2022</v>
      </c>
      <c r="J5705" t="s">
        <v>174</v>
      </c>
      <c r="K5705" t="s">
        <v>55</v>
      </c>
      <c r="L5705" s="127">
        <v>0.5083333333333333</v>
      </c>
      <c r="M5705" t="s">
        <v>28</v>
      </c>
      <c r="N5705" t="s">
        <v>49</v>
      </c>
      <c r="O5705" t="s">
        <v>30</v>
      </c>
      <c r="P5705" t="s">
        <v>31</v>
      </c>
      <c r="Q5705" t="s">
        <v>41</v>
      </c>
      <c r="R5705" t="s">
        <v>76</v>
      </c>
      <c r="S5705" t="s">
        <v>42</v>
      </c>
      <c r="T5705" t="s">
        <v>35</v>
      </c>
      <c r="U5705" s="1" t="s">
        <v>36</v>
      </c>
      <c r="V5705">
        <v>2</v>
      </c>
      <c r="W5705">
        <v>0</v>
      </c>
      <c r="X5705">
        <v>0</v>
      </c>
      <c r="Y5705">
        <v>0</v>
      </c>
      <c r="Z5705">
        <v>0</v>
      </c>
    </row>
    <row r="5706" spans="1:26" x14ac:dyDescent="0.25">
      <c r="A5706">
        <v>107167363</v>
      </c>
      <c r="B5706" t="s">
        <v>81</v>
      </c>
      <c r="C5706" t="s">
        <v>65</v>
      </c>
      <c r="D5706">
        <v>10000485</v>
      </c>
      <c r="E5706">
        <v>10800485</v>
      </c>
      <c r="F5706">
        <v>49.817999999999998</v>
      </c>
      <c r="G5706">
        <v>50020712</v>
      </c>
      <c r="H5706">
        <v>0.1</v>
      </c>
      <c r="I5706">
        <v>2022</v>
      </c>
      <c r="J5706" t="s">
        <v>174</v>
      </c>
      <c r="K5706" t="s">
        <v>55</v>
      </c>
      <c r="L5706" s="127">
        <v>0.11458333333333333</v>
      </c>
      <c r="M5706" t="s">
        <v>51</v>
      </c>
      <c r="N5706" t="s">
        <v>49</v>
      </c>
      <c r="O5706" t="s">
        <v>30</v>
      </c>
      <c r="P5706" t="s">
        <v>68</v>
      </c>
      <c r="Q5706" t="s">
        <v>41</v>
      </c>
      <c r="R5706" t="s">
        <v>33</v>
      </c>
      <c r="S5706" t="s">
        <v>42</v>
      </c>
      <c r="T5706" t="s">
        <v>57</v>
      </c>
      <c r="U5706" s="1" t="s">
        <v>36</v>
      </c>
      <c r="V5706">
        <v>1</v>
      </c>
      <c r="W5706">
        <v>0</v>
      </c>
      <c r="X5706">
        <v>0</v>
      </c>
      <c r="Y5706">
        <v>0</v>
      </c>
      <c r="Z5706">
        <v>0</v>
      </c>
    </row>
    <row r="5707" spans="1:26" x14ac:dyDescent="0.25">
      <c r="A5707">
        <v>107167400</v>
      </c>
      <c r="B5707" t="s">
        <v>117</v>
      </c>
      <c r="C5707" t="s">
        <v>65</v>
      </c>
      <c r="D5707">
        <v>10000077</v>
      </c>
      <c r="E5707">
        <v>10000077</v>
      </c>
      <c r="F5707">
        <v>17.853999999999999</v>
      </c>
      <c r="G5707">
        <v>20000070</v>
      </c>
      <c r="H5707">
        <v>0.5</v>
      </c>
      <c r="I5707">
        <v>2022</v>
      </c>
      <c r="J5707" t="s">
        <v>174</v>
      </c>
      <c r="K5707" t="s">
        <v>48</v>
      </c>
      <c r="L5707" s="127">
        <v>0.80347222222222225</v>
      </c>
      <c r="M5707" t="s">
        <v>28</v>
      </c>
      <c r="N5707" t="s">
        <v>49</v>
      </c>
      <c r="O5707" t="s">
        <v>30</v>
      </c>
      <c r="P5707" t="s">
        <v>31</v>
      </c>
      <c r="Q5707" t="s">
        <v>41</v>
      </c>
      <c r="R5707" t="s">
        <v>33</v>
      </c>
      <c r="S5707" t="s">
        <v>42</v>
      </c>
      <c r="T5707" t="s">
        <v>57</v>
      </c>
      <c r="U5707" s="1" t="s">
        <v>36</v>
      </c>
      <c r="V5707">
        <v>1</v>
      </c>
      <c r="W5707">
        <v>0</v>
      </c>
      <c r="X5707">
        <v>0</v>
      </c>
      <c r="Y5707">
        <v>0</v>
      </c>
      <c r="Z5707">
        <v>0</v>
      </c>
    </row>
    <row r="5708" spans="1:26" x14ac:dyDescent="0.25">
      <c r="A5708">
        <v>107167457</v>
      </c>
      <c r="B5708" t="s">
        <v>114</v>
      </c>
      <c r="C5708" t="s">
        <v>65</v>
      </c>
      <c r="D5708">
        <v>10000095</v>
      </c>
      <c r="E5708">
        <v>10000095</v>
      </c>
      <c r="F5708">
        <v>4.069</v>
      </c>
      <c r="G5708">
        <v>200820</v>
      </c>
      <c r="H5708">
        <v>0.05</v>
      </c>
      <c r="I5708">
        <v>2022</v>
      </c>
      <c r="J5708" t="s">
        <v>172</v>
      </c>
      <c r="K5708" t="s">
        <v>27</v>
      </c>
      <c r="L5708" s="127">
        <v>0.25555555555555559</v>
      </c>
      <c r="M5708" t="s">
        <v>28</v>
      </c>
      <c r="N5708" t="s">
        <v>29</v>
      </c>
      <c r="O5708" t="s">
        <v>30</v>
      </c>
      <c r="P5708" t="s">
        <v>54</v>
      </c>
      <c r="Q5708" t="s">
        <v>41</v>
      </c>
      <c r="R5708" t="s">
        <v>33</v>
      </c>
      <c r="S5708" t="s">
        <v>42</v>
      </c>
      <c r="T5708" t="s">
        <v>57</v>
      </c>
      <c r="U5708" s="1" t="s">
        <v>116</v>
      </c>
      <c r="V5708">
        <v>0</v>
      </c>
      <c r="W5708">
        <v>0</v>
      </c>
      <c r="X5708">
        <v>0</v>
      </c>
      <c r="Y5708">
        <v>0</v>
      </c>
      <c r="Z5708">
        <v>0</v>
      </c>
    </row>
    <row r="5709" spans="1:26" x14ac:dyDescent="0.25">
      <c r="A5709">
        <v>107167484</v>
      </c>
      <c r="B5709" t="s">
        <v>86</v>
      </c>
      <c r="C5709" t="s">
        <v>65</v>
      </c>
      <c r="D5709">
        <v>10000026</v>
      </c>
      <c r="E5709">
        <v>10000026</v>
      </c>
      <c r="F5709">
        <v>21.757000000000001</v>
      </c>
      <c r="G5709">
        <v>200345</v>
      </c>
      <c r="H5709">
        <v>0.5</v>
      </c>
      <c r="I5709">
        <v>2022</v>
      </c>
      <c r="J5709" t="s">
        <v>174</v>
      </c>
      <c r="K5709" t="s">
        <v>48</v>
      </c>
      <c r="L5709" s="127">
        <v>0.33333333333333331</v>
      </c>
      <c r="M5709" t="s">
        <v>28</v>
      </c>
      <c r="N5709" t="s">
        <v>49</v>
      </c>
      <c r="O5709" t="s">
        <v>30</v>
      </c>
      <c r="P5709" t="s">
        <v>31</v>
      </c>
      <c r="Q5709" t="s">
        <v>41</v>
      </c>
      <c r="R5709" t="s">
        <v>33</v>
      </c>
      <c r="S5709" t="s">
        <v>42</v>
      </c>
      <c r="T5709" t="s">
        <v>35</v>
      </c>
      <c r="U5709" s="1" t="s">
        <v>36</v>
      </c>
      <c r="V5709">
        <v>2</v>
      </c>
      <c r="W5709">
        <v>0</v>
      </c>
      <c r="X5709">
        <v>0</v>
      </c>
      <c r="Y5709">
        <v>0</v>
      </c>
      <c r="Z5709">
        <v>0</v>
      </c>
    </row>
    <row r="5710" spans="1:26" x14ac:dyDescent="0.25">
      <c r="A5710">
        <v>107167501</v>
      </c>
      <c r="B5710" t="s">
        <v>131</v>
      </c>
      <c r="C5710" t="s">
        <v>38</v>
      </c>
      <c r="D5710">
        <v>20000221</v>
      </c>
      <c r="E5710">
        <v>20000221</v>
      </c>
      <c r="F5710">
        <v>13.148999999999999</v>
      </c>
      <c r="G5710">
        <v>40001149</v>
      </c>
      <c r="H5710">
        <v>0.1</v>
      </c>
      <c r="I5710">
        <v>2022</v>
      </c>
      <c r="J5710" t="s">
        <v>172</v>
      </c>
      <c r="K5710" t="s">
        <v>53</v>
      </c>
      <c r="L5710" s="127">
        <v>0.60902777777777783</v>
      </c>
      <c r="M5710" t="s">
        <v>28</v>
      </c>
      <c r="N5710" t="s">
        <v>49</v>
      </c>
      <c r="O5710" t="s">
        <v>30</v>
      </c>
      <c r="P5710" t="s">
        <v>54</v>
      </c>
      <c r="Q5710" t="s">
        <v>41</v>
      </c>
      <c r="R5710" t="s">
        <v>33</v>
      </c>
      <c r="S5710" t="s">
        <v>42</v>
      </c>
      <c r="T5710" t="s">
        <v>35</v>
      </c>
      <c r="U5710" s="1" t="s">
        <v>36</v>
      </c>
      <c r="V5710">
        <v>2</v>
      </c>
      <c r="W5710">
        <v>0</v>
      </c>
      <c r="X5710">
        <v>0</v>
      </c>
      <c r="Y5710">
        <v>0</v>
      </c>
      <c r="Z5710">
        <v>0</v>
      </c>
    </row>
    <row r="5711" spans="1:26" x14ac:dyDescent="0.25">
      <c r="A5711">
        <v>107167546</v>
      </c>
      <c r="B5711" t="s">
        <v>114</v>
      </c>
      <c r="C5711" t="s">
        <v>65</v>
      </c>
      <c r="D5711">
        <v>10000040</v>
      </c>
      <c r="E5711">
        <v>10000040</v>
      </c>
      <c r="F5711">
        <v>0</v>
      </c>
      <c r="G5711">
        <v>203090</v>
      </c>
      <c r="H5711">
        <v>1</v>
      </c>
      <c r="I5711">
        <v>2022</v>
      </c>
      <c r="J5711" t="s">
        <v>172</v>
      </c>
      <c r="K5711" t="s">
        <v>39</v>
      </c>
      <c r="L5711" s="127">
        <v>0.78541666666666676</v>
      </c>
      <c r="M5711" t="s">
        <v>28</v>
      </c>
      <c r="N5711" t="s">
        <v>29</v>
      </c>
      <c r="O5711" t="s">
        <v>30</v>
      </c>
      <c r="P5711" t="s">
        <v>31</v>
      </c>
      <c r="Q5711" t="s">
        <v>41</v>
      </c>
      <c r="R5711" t="s">
        <v>33</v>
      </c>
      <c r="S5711" t="s">
        <v>42</v>
      </c>
      <c r="T5711" t="s">
        <v>57</v>
      </c>
      <c r="U5711" s="1" t="s">
        <v>36</v>
      </c>
      <c r="V5711">
        <v>2</v>
      </c>
      <c r="W5711">
        <v>0</v>
      </c>
      <c r="X5711">
        <v>0</v>
      </c>
      <c r="Y5711">
        <v>0</v>
      </c>
      <c r="Z5711">
        <v>0</v>
      </c>
    </row>
    <row r="5712" spans="1:26" x14ac:dyDescent="0.25">
      <c r="A5712">
        <v>107167554</v>
      </c>
      <c r="B5712" t="s">
        <v>86</v>
      </c>
      <c r="C5712" t="s">
        <v>65</v>
      </c>
      <c r="D5712">
        <v>10000026</v>
      </c>
      <c r="E5712">
        <v>10000026</v>
      </c>
      <c r="F5712">
        <v>22.757999999999999</v>
      </c>
      <c r="G5712">
        <v>200355</v>
      </c>
      <c r="H5712">
        <v>0.5</v>
      </c>
      <c r="I5712">
        <v>2022</v>
      </c>
      <c r="J5712" t="s">
        <v>174</v>
      </c>
      <c r="K5712" t="s">
        <v>58</v>
      </c>
      <c r="L5712" s="127">
        <v>7.6388888888888886E-3</v>
      </c>
      <c r="M5712" t="s">
        <v>28</v>
      </c>
      <c r="N5712" t="s">
        <v>29</v>
      </c>
      <c r="O5712" t="s">
        <v>30</v>
      </c>
      <c r="P5712" t="s">
        <v>31</v>
      </c>
      <c r="Q5712" t="s">
        <v>41</v>
      </c>
      <c r="R5712" t="s">
        <v>33</v>
      </c>
      <c r="S5712" t="s">
        <v>42</v>
      </c>
      <c r="T5712" t="s">
        <v>57</v>
      </c>
      <c r="U5712" s="1" t="s">
        <v>36</v>
      </c>
      <c r="V5712">
        <v>2</v>
      </c>
      <c r="W5712">
        <v>0</v>
      </c>
      <c r="X5712">
        <v>0</v>
      </c>
      <c r="Y5712">
        <v>0</v>
      </c>
      <c r="Z5712">
        <v>0</v>
      </c>
    </row>
    <row r="5713" spans="1:26" x14ac:dyDescent="0.25">
      <c r="A5713">
        <v>107167630</v>
      </c>
      <c r="B5713" t="s">
        <v>103</v>
      </c>
      <c r="C5713" t="s">
        <v>122</v>
      </c>
      <c r="D5713">
        <v>40002283</v>
      </c>
      <c r="E5713">
        <v>40002283</v>
      </c>
      <c r="F5713">
        <v>4.101</v>
      </c>
      <c r="G5713">
        <v>40002463</v>
      </c>
      <c r="H5713">
        <v>7.5999999999999998E-2</v>
      </c>
      <c r="I5713">
        <v>2022</v>
      </c>
      <c r="J5713" t="s">
        <v>174</v>
      </c>
      <c r="K5713" t="s">
        <v>48</v>
      </c>
      <c r="L5713" s="127">
        <v>0.47500000000000003</v>
      </c>
      <c r="M5713" t="s">
        <v>40</v>
      </c>
      <c r="N5713" t="s">
        <v>49</v>
      </c>
      <c r="O5713" t="s">
        <v>30</v>
      </c>
      <c r="P5713" t="s">
        <v>54</v>
      </c>
      <c r="Q5713" t="s">
        <v>41</v>
      </c>
      <c r="R5713" t="s">
        <v>33</v>
      </c>
      <c r="S5713" t="s">
        <v>42</v>
      </c>
      <c r="T5713" t="s">
        <v>35</v>
      </c>
      <c r="U5713" s="1" t="s">
        <v>36</v>
      </c>
      <c r="V5713">
        <v>1</v>
      </c>
      <c r="W5713">
        <v>0</v>
      </c>
      <c r="X5713">
        <v>0</v>
      </c>
      <c r="Y5713">
        <v>0</v>
      </c>
      <c r="Z5713">
        <v>0</v>
      </c>
    </row>
    <row r="5714" spans="1:26" x14ac:dyDescent="0.25">
      <c r="A5714">
        <v>107167732</v>
      </c>
      <c r="B5714" t="s">
        <v>117</v>
      </c>
      <c r="C5714" t="s">
        <v>65</v>
      </c>
      <c r="D5714">
        <v>10000077</v>
      </c>
      <c r="E5714">
        <v>10000077</v>
      </c>
      <c r="F5714">
        <v>20.25</v>
      </c>
      <c r="G5714">
        <v>200510</v>
      </c>
      <c r="H5714">
        <v>0.5</v>
      </c>
      <c r="I5714">
        <v>2022</v>
      </c>
      <c r="J5714" t="s">
        <v>174</v>
      </c>
      <c r="K5714" t="s">
        <v>55</v>
      </c>
      <c r="L5714" s="127">
        <v>0.22013888888888888</v>
      </c>
      <c r="M5714" t="s">
        <v>28</v>
      </c>
      <c r="N5714" t="s">
        <v>49</v>
      </c>
      <c r="O5714" t="s">
        <v>30</v>
      </c>
      <c r="P5714" t="s">
        <v>31</v>
      </c>
      <c r="Q5714" t="s">
        <v>41</v>
      </c>
      <c r="R5714" t="s">
        <v>33</v>
      </c>
      <c r="S5714" t="s">
        <v>42</v>
      </c>
      <c r="T5714" t="s">
        <v>57</v>
      </c>
      <c r="U5714" s="1" t="s">
        <v>36</v>
      </c>
      <c r="V5714">
        <v>2</v>
      </c>
      <c r="W5714">
        <v>0</v>
      </c>
      <c r="X5714">
        <v>0</v>
      </c>
      <c r="Y5714">
        <v>0</v>
      </c>
      <c r="Z5714">
        <v>0</v>
      </c>
    </row>
    <row r="5715" spans="1:26" x14ac:dyDescent="0.25">
      <c r="A5715">
        <v>107167835</v>
      </c>
      <c r="B5715" t="s">
        <v>127</v>
      </c>
      <c r="C5715" t="s">
        <v>67</v>
      </c>
      <c r="D5715">
        <v>30000098</v>
      </c>
      <c r="E5715">
        <v>30000098</v>
      </c>
      <c r="F5715">
        <v>1.0880000000000001</v>
      </c>
      <c r="G5715">
        <v>20000401</v>
      </c>
      <c r="H5715">
        <v>0</v>
      </c>
      <c r="I5715">
        <v>2022</v>
      </c>
      <c r="J5715" t="s">
        <v>174</v>
      </c>
      <c r="K5715" t="s">
        <v>55</v>
      </c>
      <c r="L5715" s="127">
        <v>0.4770833333333333</v>
      </c>
      <c r="M5715" t="s">
        <v>28</v>
      </c>
      <c r="N5715" t="s">
        <v>49</v>
      </c>
      <c r="O5715" t="s">
        <v>30</v>
      </c>
      <c r="P5715" t="s">
        <v>54</v>
      </c>
      <c r="Q5715" t="s">
        <v>41</v>
      </c>
      <c r="R5715" t="s">
        <v>50</v>
      </c>
      <c r="S5715" t="s">
        <v>42</v>
      </c>
      <c r="T5715" t="s">
        <v>35</v>
      </c>
      <c r="U5715" s="1" t="s">
        <v>36</v>
      </c>
      <c r="V5715">
        <v>3</v>
      </c>
      <c r="W5715">
        <v>0</v>
      </c>
      <c r="X5715">
        <v>0</v>
      </c>
      <c r="Y5715">
        <v>0</v>
      </c>
      <c r="Z5715">
        <v>0</v>
      </c>
    </row>
    <row r="5716" spans="1:26" x14ac:dyDescent="0.25">
      <c r="A5716">
        <v>107167842</v>
      </c>
      <c r="B5716" t="s">
        <v>114</v>
      </c>
      <c r="C5716" t="s">
        <v>67</v>
      </c>
      <c r="D5716">
        <v>30000042</v>
      </c>
      <c r="E5716">
        <v>30000042</v>
      </c>
      <c r="F5716">
        <v>13.621</v>
      </c>
      <c r="G5716">
        <v>40002670</v>
      </c>
      <c r="H5716">
        <v>0.2</v>
      </c>
      <c r="I5716">
        <v>2022</v>
      </c>
      <c r="J5716" t="s">
        <v>172</v>
      </c>
      <c r="K5716" t="s">
        <v>39</v>
      </c>
      <c r="L5716" s="127">
        <v>0.32777777777777778</v>
      </c>
      <c r="M5716" t="s">
        <v>28</v>
      </c>
      <c r="N5716" t="s">
        <v>49</v>
      </c>
      <c r="O5716" t="s">
        <v>30</v>
      </c>
      <c r="P5716" t="s">
        <v>31</v>
      </c>
      <c r="Q5716" t="s">
        <v>41</v>
      </c>
      <c r="R5716" t="s">
        <v>33</v>
      </c>
      <c r="S5716" t="s">
        <v>42</v>
      </c>
      <c r="T5716" t="s">
        <v>35</v>
      </c>
      <c r="U5716" s="1" t="s">
        <v>36</v>
      </c>
      <c r="V5716">
        <v>6</v>
      </c>
      <c r="W5716">
        <v>0</v>
      </c>
      <c r="X5716">
        <v>0</v>
      </c>
      <c r="Y5716">
        <v>0</v>
      </c>
      <c r="Z5716">
        <v>0</v>
      </c>
    </row>
    <row r="5717" spans="1:26" x14ac:dyDescent="0.25">
      <c r="A5717">
        <v>107167869</v>
      </c>
      <c r="B5717" t="s">
        <v>114</v>
      </c>
      <c r="C5717" t="s">
        <v>67</v>
      </c>
      <c r="D5717">
        <v>30000042</v>
      </c>
      <c r="E5717">
        <v>30000042</v>
      </c>
      <c r="F5717">
        <v>13.661</v>
      </c>
      <c r="G5717">
        <v>40001703</v>
      </c>
      <c r="H5717">
        <v>0</v>
      </c>
      <c r="I5717">
        <v>2022</v>
      </c>
      <c r="J5717" t="s">
        <v>172</v>
      </c>
      <c r="K5717" t="s">
        <v>27</v>
      </c>
      <c r="L5717" s="127">
        <v>0.62569444444444444</v>
      </c>
      <c r="M5717" t="s">
        <v>28</v>
      </c>
      <c r="N5717" t="s">
        <v>49</v>
      </c>
      <c r="O5717" t="s">
        <v>30</v>
      </c>
      <c r="P5717" t="s">
        <v>31</v>
      </c>
      <c r="Q5717" t="s">
        <v>41</v>
      </c>
      <c r="R5717" t="s">
        <v>61</v>
      </c>
      <c r="S5717" t="s">
        <v>42</v>
      </c>
      <c r="T5717" t="s">
        <v>35</v>
      </c>
      <c r="U5717" s="1" t="s">
        <v>36</v>
      </c>
      <c r="V5717">
        <v>5</v>
      </c>
      <c r="W5717">
        <v>0</v>
      </c>
      <c r="X5717">
        <v>0</v>
      </c>
      <c r="Y5717">
        <v>0</v>
      </c>
      <c r="Z5717">
        <v>0</v>
      </c>
    </row>
    <row r="5718" spans="1:26" x14ac:dyDescent="0.25">
      <c r="A5718">
        <v>107168086</v>
      </c>
      <c r="B5718" t="s">
        <v>81</v>
      </c>
      <c r="C5718" t="s">
        <v>45</v>
      </c>
      <c r="F5718">
        <v>999.99900000000002</v>
      </c>
      <c r="G5718">
        <v>50007942</v>
      </c>
      <c r="H5718">
        <v>0</v>
      </c>
      <c r="I5718">
        <v>2022</v>
      </c>
      <c r="J5718" t="s">
        <v>172</v>
      </c>
      <c r="K5718" t="s">
        <v>39</v>
      </c>
      <c r="L5718" s="127">
        <v>0.32430555555555557</v>
      </c>
      <c r="M5718" t="s">
        <v>28</v>
      </c>
      <c r="N5718" t="s">
        <v>49</v>
      </c>
      <c r="O5718" t="s">
        <v>30</v>
      </c>
      <c r="P5718" t="s">
        <v>68</v>
      </c>
      <c r="Q5718" t="s">
        <v>41</v>
      </c>
      <c r="R5718" t="s">
        <v>33</v>
      </c>
      <c r="S5718" t="s">
        <v>42</v>
      </c>
      <c r="T5718" t="s">
        <v>35</v>
      </c>
      <c r="U5718" s="1" t="s">
        <v>64</v>
      </c>
      <c r="V5718">
        <v>1</v>
      </c>
      <c r="W5718">
        <v>0</v>
      </c>
      <c r="X5718">
        <v>0</v>
      </c>
      <c r="Y5718">
        <v>1</v>
      </c>
      <c r="Z5718">
        <v>0</v>
      </c>
    </row>
    <row r="5719" spans="1:26" x14ac:dyDescent="0.25">
      <c r="A5719">
        <v>107168122</v>
      </c>
      <c r="B5719" t="s">
        <v>63</v>
      </c>
      <c r="C5719" t="s">
        <v>45</v>
      </c>
      <c r="D5719">
        <v>50015234</v>
      </c>
      <c r="E5719">
        <v>50015234</v>
      </c>
      <c r="F5719">
        <v>999.99900000000002</v>
      </c>
      <c r="G5719">
        <v>50015234</v>
      </c>
      <c r="H5719">
        <v>0</v>
      </c>
      <c r="I5719">
        <v>2022</v>
      </c>
      <c r="J5719" t="s">
        <v>174</v>
      </c>
      <c r="K5719" t="s">
        <v>60</v>
      </c>
      <c r="L5719" s="127">
        <v>0.85763888888888884</v>
      </c>
      <c r="M5719" t="s">
        <v>40</v>
      </c>
      <c r="N5719" t="s">
        <v>29</v>
      </c>
      <c r="O5719" t="s">
        <v>30</v>
      </c>
      <c r="P5719" t="s">
        <v>54</v>
      </c>
      <c r="Q5719" t="s">
        <v>41</v>
      </c>
      <c r="R5719" t="s">
        <v>168</v>
      </c>
      <c r="S5719" t="s">
        <v>42</v>
      </c>
      <c r="T5719" t="s">
        <v>47</v>
      </c>
      <c r="U5719" s="1" t="s">
        <v>43</v>
      </c>
      <c r="V5719">
        <v>3</v>
      </c>
      <c r="W5719">
        <v>0</v>
      </c>
      <c r="X5719">
        <v>0</v>
      </c>
      <c r="Y5719">
        <v>0</v>
      </c>
      <c r="Z5719">
        <v>1</v>
      </c>
    </row>
    <row r="5720" spans="1:26" x14ac:dyDescent="0.25">
      <c r="A5720">
        <v>107168127</v>
      </c>
      <c r="B5720" t="s">
        <v>63</v>
      </c>
      <c r="C5720" t="s">
        <v>45</v>
      </c>
      <c r="D5720">
        <v>50015856</v>
      </c>
      <c r="E5720">
        <v>50015856</v>
      </c>
      <c r="F5720">
        <v>999.99900000000002</v>
      </c>
      <c r="G5720">
        <v>50022287</v>
      </c>
      <c r="H5720">
        <v>7.8E-2</v>
      </c>
      <c r="I5720">
        <v>2022</v>
      </c>
      <c r="J5720" t="s">
        <v>174</v>
      </c>
      <c r="K5720" t="s">
        <v>55</v>
      </c>
      <c r="L5720" s="127">
        <v>0.69861111111111107</v>
      </c>
      <c r="M5720" t="s">
        <v>28</v>
      </c>
      <c r="N5720" t="s">
        <v>29</v>
      </c>
      <c r="O5720" t="s">
        <v>30</v>
      </c>
      <c r="P5720" t="s">
        <v>31</v>
      </c>
      <c r="Q5720" t="s">
        <v>41</v>
      </c>
      <c r="R5720" t="s">
        <v>99</v>
      </c>
      <c r="S5720" t="s">
        <v>42</v>
      </c>
      <c r="T5720" t="s">
        <v>35</v>
      </c>
      <c r="U5720" s="1" t="s">
        <v>36</v>
      </c>
      <c r="V5720">
        <v>2</v>
      </c>
      <c r="W5720">
        <v>0</v>
      </c>
      <c r="X5720">
        <v>0</v>
      </c>
      <c r="Y5720">
        <v>0</v>
      </c>
      <c r="Z5720">
        <v>0</v>
      </c>
    </row>
    <row r="5721" spans="1:26" x14ac:dyDescent="0.25">
      <c r="A5721">
        <v>107168196</v>
      </c>
      <c r="B5721" t="s">
        <v>25</v>
      </c>
      <c r="C5721" t="s">
        <v>45</v>
      </c>
      <c r="D5721">
        <v>50029436</v>
      </c>
      <c r="E5721">
        <v>40001829</v>
      </c>
      <c r="F5721">
        <v>1.633</v>
      </c>
      <c r="G5721">
        <v>50005023</v>
      </c>
      <c r="H5721">
        <v>3.7999999999999999E-2</v>
      </c>
      <c r="I5721">
        <v>2022</v>
      </c>
      <c r="J5721" t="s">
        <v>174</v>
      </c>
      <c r="K5721" t="s">
        <v>55</v>
      </c>
      <c r="L5721" s="127">
        <v>0.63194444444444442</v>
      </c>
      <c r="M5721" t="s">
        <v>40</v>
      </c>
      <c r="N5721" t="s">
        <v>49</v>
      </c>
      <c r="O5721" t="s">
        <v>30</v>
      </c>
      <c r="P5721" t="s">
        <v>68</v>
      </c>
      <c r="Q5721" t="s">
        <v>41</v>
      </c>
      <c r="R5721" t="s">
        <v>33</v>
      </c>
      <c r="S5721" t="s">
        <v>42</v>
      </c>
      <c r="T5721" t="s">
        <v>35</v>
      </c>
      <c r="U5721" s="1" t="s">
        <v>43</v>
      </c>
      <c r="V5721">
        <v>2</v>
      </c>
      <c r="W5721">
        <v>0</v>
      </c>
      <c r="X5721">
        <v>0</v>
      </c>
      <c r="Y5721">
        <v>0</v>
      </c>
      <c r="Z5721">
        <v>1</v>
      </c>
    </row>
    <row r="5722" spans="1:26" x14ac:dyDescent="0.25">
      <c r="A5722">
        <v>107168277</v>
      </c>
      <c r="B5722" t="s">
        <v>137</v>
      </c>
      <c r="C5722" t="s">
        <v>67</v>
      </c>
      <c r="D5722">
        <v>32000023</v>
      </c>
      <c r="E5722">
        <v>32000023</v>
      </c>
      <c r="F5722">
        <v>999.99900000000002</v>
      </c>
      <c r="G5722">
        <v>50028147</v>
      </c>
      <c r="H5722">
        <v>0</v>
      </c>
      <c r="I5722">
        <v>2022</v>
      </c>
      <c r="J5722" t="s">
        <v>174</v>
      </c>
      <c r="K5722" t="s">
        <v>27</v>
      </c>
      <c r="L5722" s="127">
        <v>0.31319444444444444</v>
      </c>
      <c r="M5722" t="s">
        <v>28</v>
      </c>
      <c r="N5722" t="s">
        <v>49</v>
      </c>
      <c r="O5722" t="s">
        <v>30</v>
      </c>
      <c r="P5722" t="s">
        <v>54</v>
      </c>
      <c r="Q5722" t="s">
        <v>41</v>
      </c>
      <c r="R5722" t="s">
        <v>33</v>
      </c>
      <c r="S5722" t="s">
        <v>42</v>
      </c>
      <c r="T5722" t="s">
        <v>35</v>
      </c>
      <c r="U5722" s="1" t="s">
        <v>43</v>
      </c>
      <c r="V5722">
        <v>2</v>
      </c>
      <c r="W5722">
        <v>0</v>
      </c>
      <c r="X5722">
        <v>0</v>
      </c>
      <c r="Y5722">
        <v>0</v>
      </c>
      <c r="Z5722">
        <v>1</v>
      </c>
    </row>
    <row r="5723" spans="1:26" x14ac:dyDescent="0.25">
      <c r="A5723">
        <v>107168369</v>
      </c>
      <c r="B5723" t="s">
        <v>25</v>
      </c>
      <c r="C5723" t="s">
        <v>45</v>
      </c>
      <c r="D5723">
        <v>50031853</v>
      </c>
      <c r="E5723">
        <v>40001728</v>
      </c>
      <c r="F5723">
        <v>1.708</v>
      </c>
      <c r="G5723">
        <v>50001562</v>
      </c>
      <c r="H5723">
        <v>2.5000000000000001E-2</v>
      </c>
      <c r="I5723">
        <v>2022</v>
      </c>
      <c r="J5723" t="s">
        <v>172</v>
      </c>
      <c r="K5723" t="s">
        <v>53</v>
      </c>
      <c r="L5723" s="127">
        <v>0.31736111111111115</v>
      </c>
      <c r="M5723" t="s">
        <v>77</v>
      </c>
      <c r="N5723" t="s">
        <v>49</v>
      </c>
      <c r="O5723" t="s">
        <v>30</v>
      </c>
      <c r="P5723" t="s">
        <v>54</v>
      </c>
      <c r="Q5723" t="s">
        <v>41</v>
      </c>
      <c r="R5723" t="s">
        <v>33</v>
      </c>
      <c r="S5723" t="s">
        <v>42</v>
      </c>
      <c r="T5723" t="s">
        <v>35</v>
      </c>
      <c r="U5723" s="1" t="s">
        <v>36</v>
      </c>
      <c r="V5723">
        <v>1</v>
      </c>
      <c r="W5723">
        <v>0</v>
      </c>
      <c r="X5723">
        <v>0</v>
      </c>
      <c r="Y5723">
        <v>0</v>
      </c>
      <c r="Z5723">
        <v>0</v>
      </c>
    </row>
    <row r="5724" spans="1:26" x14ac:dyDescent="0.25">
      <c r="A5724">
        <v>107168518</v>
      </c>
      <c r="B5724" t="s">
        <v>124</v>
      </c>
      <c r="C5724" t="s">
        <v>38</v>
      </c>
      <c r="D5724">
        <v>20000311</v>
      </c>
      <c r="E5724">
        <v>20000311</v>
      </c>
      <c r="F5724">
        <v>14.411</v>
      </c>
      <c r="G5724">
        <v>40002145</v>
      </c>
      <c r="H5724">
        <v>0</v>
      </c>
      <c r="I5724">
        <v>2022</v>
      </c>
      <c r="J5724" t="s">
        <v>172</v>
      </c>
      <c r="K5724" t="s">
        <v>39</v>
      </c>
      <c r="L5724" s="127">
        <v>0.58472222222222225</v>
      </c>
      <c r="M5724" t="s">
        <v>28</v>
      </c>
      <c r="N5724" t="s">
        <v>49</v>
      </c>
      <c r="O5724" t="s">
        <v>30</v>
      </c>
      <c r="P5724" t="s">
        <v>31</v>
      </c>
      <c r="Q5724" t="s">
        <v>41</v>
      </c>
      <c r="R5724" t="s">
        <v>61</v>
      </c>
      <c r="S5724" t="s">
        <v>42</v>
      </c>
      <c r="T5724" t="s">
        <v>35</v>
      </c>
      <c r="U5724" s="1" t="s">
        <v>36</v>
      </c>
      <c r="V5724">
        <v>2</v>
      </c>
      <c r="W5724">
        <v>0</v>
      </c>
      <c r="X5724">
        <v>0</v>
      </c>
      <c r="Y5724">
        <v>0</v>
      </c>
      <c r="Z5724">
        <v>0</v>
      </c>
    </row>
    <row r="5725" spans="1:26" x14ac:dyDescent="0.25">
      <c r="A5725">
        <v>107168591</v>
      </c>
      <c r="B5725" t="s">
        <v>117</v>
      </c>
      <c r="C5725" t="s">
        <v>65</v>
      </c>
      <c r="D5725">
        <v>10000040</v>
      </c>
      <c r="E5725">
        <v>10000040</v>
      </c>
      <c r="F5725">
        <v>11.009</v>
      </c>
      <c r="G5725">
        <v>201500</v>
      </c>
      <c r="H5725">
        <v>0.5</v>
      </c>
      <c r="I5725">
        <v>2022</v>
      </c>
      <c r="J5725" t="s">
        <v>174</v>
      </c>
      <c r="K5725" t="s">
        <v>48</v>
      </c>
      <c r="L5725" s="127">
        <v>0.48472222222222222</v>
      </c>
      <c r="M5725" t="s">
        <v>28</v>
      </c>
      <c r="N5725" t="s">
        <v>49</v>
      </c>
      <c r="O5725" t="s">
        <v>30</v>
      </c>
      <c r="P5725" t="s">
        <v>31</v>
      </c>
      <c r="Q5725" t="s">
        <v>41</v>
      </c>
      <c r="R5725" t="s">
        <v>33</v>
      </c>
      <c r="S5725" t="s">
        <v>42</v>
      </c>
      <c r="T5725" t="s">
        <v>35</v>
      </c>
      <c r="U5725" s="1" t="s">
        <v>36</v>
      </c>
      <c r="V5725">
        <v>2</v>
      </c>
      <c r="W5725">
        <v>0</v>
      </c>
      <c r="X5725">
        <v>0</v>
      </c>
      <c r="Y5725">
        <v>0</v>
      </c>
      <c r="Z5725">
        <v>0</v>
      </c>
    </row>
    <row r="5726" spans="1:26" x14ac:dyDescent="0.25">
      <c r="A5726">
        <v>107168605</v>
      </c>
      <c r="B5726" t="s">
        <v>117</v>
      </c>
      <c r="C5726" t="s">
        <v>65</v>
      </c>
      <c r="D5726">
        <v>10000040</v>
      </c>
      <c r="E5726">
        <v>10000040</v>
      </c>
      <c r="F5726">
        <v>11.3</v>
      </c>
      <c r="G5726">
        <v>20000021</v>
      </c>
      <c r="H5726">
        <v>0.75</v>
      </c>
      <c r="I5726">
        <v>2022</v>
      </c>
      <c r="J5726" t="s">
        <v>172</v>
      </c>
      <c r="K5726" t="s">
        <v>53</v>
      </c>
      <c r="L5726" s="127">
        <v>0.62916666666666665</v>
      </c>
      <c r="M5726" t="s">
        <v>28</v>
      </c>
      <c r="N5726" t="s">
        <v>49</v>
      </c>
      <c r="O5726" t="s">
        <v>30</v>
      </c>
      <c r="P5726" t="s">
        <v>31</v>
      </c>
      <c r="Q5726" t="s">
        <v>41</v>
      </c>
      <c r="R5726" t="s">
        <v>33</v>
      </c>
      <c r="S5726" t="s">
        <v>42</v>
      </c>
      <c r="T5726" t="s">
        <v>35</v>
      </c>
      <c r="U5726" s="1" t="s">
        <v>36</v>
      </c>
      <c r="V5726">
        <v>2</v>
      </c>
      <c r="W5726">
        <v>0</v>
      </c>
      <c r="X5726">
        <v>0</v>
      </c>
      <c r="Y5726">
        <v>0</v>
      </c>
      <c r="Z5726">
        <v>0</v>
      </c>
    </row>
    <row r="5727" spans="1:26" x14ac:dyDescent="0.25">
      <c r="A5727">
        <v>107168716</v>
      </c>
      <c r="B5727" t="s">
        <v>81</v>
      </c>
      <c r="C5727" t="s">
        <v>65</v>
      </c>
      <c r="D5727">
        <v>10000485</v>
      </c>
      <c r="E5727">
        <v>10800485</v>
      </c>
      <c r="F5727">
        <v>33.405999999999999</v>
      </c>
      <c r="G5727">
        <v>50028612</v>
      </c>
      <c r="H5727">
        <v>1</v>
      </c>
      <c r="I5727">
        <v>2022</v>
      </c>
      <c r="J5727" t="s">
        <v>174</v>
      </c>
      <c r="K5727" t="s">
        <v>58</v>
      </c>
      <c r="L5727" s="127">
        <v>0.53055555555555556</v>
      </c>
      <c r="M5727" t="s">
        <v>28</v>
      </c>
      <c r="N5727" t="s">
        <v>49</v>
      </c>
      <c r="O5727" t="s">
        <v>30</v>
      </c>
      <c r="P5727" t="s">
        <v>31</v>
      </c>
      <c r="Q5727" t="s">
        <v>62</v>
      </c>
      <c r="R5727" t="s">
        <v>33</v>
      </c>
      <c r="S5727" t="s">
        <v>34</v>
      </c>
      <c r="T5727" t="s">
        <v>35</v>
      </c>
      <c r="U5727" s="1" t="s">
        <v>36</v>
      </c>
      <c r="V5727">
        <v>1</v>
      </c>
      <c r="W5727">
        <v>0</v>
      </c>
      <c r="X5727">
        <v>0</v>
      </c>
      <c r="Y5727">
        <v>0</v>
      </c>
      <c r="Z5727">
        <v>0</v>
      </c>
    </row>
    <row r="5728" spans="1:26" x14ac:dyDescent="0.25">
      <c r="A5728">
        <v>107168726</v>
      </c>
      <c r="B5728" t="s">
        <v>114</v>
      </c>
      <c r="C5728" t="s">
        <v>67</v>
      </c>
      <c r="D5728">
        <v>30000042</v>
      </c>
      <c r="E5728">
        <v>30000042</v>
      </c>
      <c r="F5728">
        <v>13.132999999999999</v>
      </c>
      <c r="G5728">
        <v>40001705</v>
      </c>
      <c r="H5728">
        <v>3.7999999999999999E-2</v>
      </c>
      <c r="I5728">
        <v>2022</v>
      </c>
      <c r="J5728" t="s">
        <v>172</v>
      </c>
      <c r="K5728" t="s">
        <v>53</v>
      </c>
      <c r="L5728" s="127">
        <v>0.86597222222222225</v>
      </c>
      <c r="M5728" t="s">
        <v>28</v>
      </c>
      <c r="N5728" t="s">
        <v>49</v>
      </c>
      <c r="O5728" t="s">
        <v>30</v>
      </c>
      <c r="P5728" t="s">
        <v>31</v>
      </c>
      <c r="Q5728" t="s">
        <v>41</v>
      </c>
      <c r="R5728" t="s">
        <v>33</v>
      </c>
      <c r="S5728" t="s">
        <v>42</v>
      </c>
      <c r="T5728" t="s">
        <v>57</v>
      </c>
      <c r="U5728" s="1" t="s">
        <v>36</v>
      </c>
      <c r="V5728">
        <v>2</v>
      </c>
      <c r="W5728">
        <v>0</v>
      </c>
      <c r="X5728">
        <v>0</v>
      </c>
      <c r="Y5728">
        <v>0</v>
      </c>
      <c r="Z5728">
        <v>0</v>
      </c>
    </row>
    <row r="5729" spans="1:26" x14ac:dyDescent="0.25">
      <c r="A5729">
        <v>107168867</v>
      </c>
      <c r="B5729" t="s">
        <v>106</v>
      </c>
      <c r="C5729" t="s">
        <v>65</v>
      </c>
      <c r="D5729">
        <v>10000095</v>
      </c>
      <c r="E5729">
        <v>10000095</v>
      </c>
      <c r="F5729">
        <v>26.047999999999998</v>
      </c>
      <c r="G5729">
        <v>200650</v>
      </c>
      <c r="H5729">
        <v>0</v>
      </c>
      <c r="I5729">
        <v>2022</v>
      </c>
      <c r="J5729" t="s">
        <v>172</v>
      </c>
      <c r="K5729" t="s">
        <v>60</v>
      </c>
      <c r="L5729" s="127">
        <v>0.61319444444444449</v>
      </c>
      <c r="M5729" t="s">
        <v>40</v>
      </c>
      <c r="N5729" t="s">
        <v>49</v>
      </c>
      <c r="P5729" t="s">
        <v>31</v>
      </c>
      <c r="Q5729" t="s">
        <v>41</v>
      </c>
      <c r="R5729" t="s">
        <v>33</v>
      </c>
      <c r="S5729" t="s">
        <v>42</v>
      </c>
      <c r="T5729" t="s">
        <v>35</v>
      </c>
      <c r="U5729" s="1" t="s">
        <v>36</v>
      </c>
      <c r="V5729">
        <v>4</v>
      </c>
      <c r="W5729">
        <v>0</v>
      </c>
      <c r="X5729">
        <v>0</v>
      </c>
      <c r="Y5729">
        <v>0</v>
      </c>
      <c r="Z5729">
        <v>0</v>
      </c>
    </row>
    <row r="5730" spans="1:26" x14ac:dyDescent="0.25">
      <c r="A5730">
        <v>107168931</v>
      </c>
      <c r="B5730" t="s">
        <v>127</v>
      </c>
      <c r="C5730" t="s">
        <v>38</v>
      </c>
      <c r="D5730">
        <v>20000401</v>
      </c>
      <c r="E5730">
        <v>20000401</v>
      </c>
      <c r="F5730">
        <v>3.9710000000000001</v>
      </c>
      <c r="G5730">
        <v>40001803</v>
      </c>
      <c r="H5730">
        <v>0</v>
      </c>
      <c r="I5730">
        <v>2022</v>
      </c>
      <c r="J5730" t="s">
        <v>172</v>
      </c>
      <c r="K5730" t="s">
        <v>60</v>
      </c>
      <c r="L5730" s="127">
        <v>0.62291666666666667</v>
      </c>
      <c r="M5730" t="s">
        <v>28</v>
      </c>
      <c r="N5730" t="s">
        <v>29</v>
      </c>
      <c r="O5730" t="s">
        <v>30</v>
      </c>
      <c r="P5730" t="s">
        <v>31</v>
      </c>
      <c r="Q5730" t="s">
        <v>32</v>
      </c>
      <c r="R5730" t="s">
        <v>50</v>
      </c>
      <c r="S5730" t="s">
        <v>42</v>
      </c>
      <c r="T5730" t="s">
        <v>35</v>
      </c>
      <c r="U5730" s="1" t="s">
        <v>43</v>
      </c>
      <c r="V5730">
        <v>3</v>
      </c>
      <c r="W5730">
        <v>0</v>
      </c>
      <c r="X5730">
        <v>0</v>
      </c>
      <c r="Y5730">
        <v>0</v>
      </c>
      <c r="Z5730">
        <v>1</v>
      </c>
    </row>
    <row r="5731" spans="1:26" x14ac:dyDescent="0.25">
      <c r="A5731">
        <v>107169026</v>
      </c>
      <c r="B5731" t="s">
        <v>150</v>
      </c>
      <c r="C5731" t="s">
        <v>38</v>
      </c>
      <c r="D5731">
        <v>20000158</v>
      </c>
      <c r="E5731">
        <v>20000158</v>
      </c>
      <c r="F5731">
        <v>999.99900000000002</v>
      </c>
      <c r="G5731">
        <v>50001477</v>
      </c>
      <c r="H5731">
        <v>2E-3</v>
      </c>
      <c r="I5731">
        <v>2022</v>
      </c>
      <c r="J5731" t="s">
        <v>172</v>
      </c>
      <c r="K5731" t="s">
        <v>27</v>
      </c>
      <c r="L5731" s="127">
        <v>0.68472222222222223</v>
      </c>
      <c r="M5731" t="s">
        <v>28</v>
      </c>
      <c r="N5731" t="s">
        <v>49</v>
      </c>
      <c r="O5731" t="s">
        <v>30</v>
      </c>
      <c r="P5731" t="s">
        <v>31</v>
      </c>
      <c r="Q5731" t="s">
        <v>41</v>
      </c>
      <c r="R5731" t="s">
        <v>33</v>
      </c>
      <c r="S5731" t="s">
        <v>42</v>
      </c>
      <c r="T5731" t="s">
        <v>52</v>
      </c>
      <c r="U5731" s="1" t="s">
        <v>36</v>
      </c>
      <c r="V5731">
        <v>4</v>
      </c>
      <c r="W5731">
        <v>0</v>
      </c>
      <c r="X5731">
        <v>0</v>
      </c>
      <c r="Y5731">
        <v>0</v>
      </c>
      <c r="Z5731">
        <v>0</v>
      </c>
    </row>
    <row r="5732" spans="1:26" x14ac:dyDescent="0.25">
      <c r="A5732">
        <v>107169072</v>
      </c>
      <c r="B5732" t="s">
        <v>114</v>
      </c>
      <c r="C5732" t="s">
        <v>38</v>
      </c>
      <c r="D5732">
        <v>21000070</v>
      </c>
      <c r="E5732">
        <v>21000070</v>
      </c>
      <c r="F5732">
        <v>999.99900000000002</v>
      </c>
      <c r="G5732">
        <v>50029436</v>
      </c>
      <c r="H5732">
        <v>0</v>
      </c>
      <c r="I5732">
        <v>2022</v>
      </c>
      <c r="J5732" t="s">
        <v>174</v>
      </c>
      <c r="K5732" t="s">
        <v>55</v>
      </c>
      <c r="L5732" s="127">
        <v>0.88194444444444453</v>
      </c>
      <c r="M5732" t="s">
        <v>28</v>
      </c>
      <c r="N5732" t="s">
        <v>29</v>
      </c>
      <c r="O5732" t="s">
        <v>30</v>
      </c>
      <c r="P5732" t="s">
        <v>54</v>
      </c>
      <c r="Q5732" t="s">
        <v>41</v>
      </c>
      <c r="R5732" t="s">
        <v>33</v>
      </c>
      <c r="S5732" t="s">
        <v>42</v>
      </c>
      <c r="T5732" t="s">
        <v>57</v>
      </c>
      <c r="U5732" s="1" t="s">
        <v>43</v>
      </c>
      <c r="V5732">
        <v>4</v>
      </c>
      <c r="W5732">
        <v>0</v>
      </c>
      <c r="X5732">
        <v>0</v>
      </c>
      <c r="Y5732">
        <v>0</v>
      </c>
      <c r="Z5732">
        <v>2</v>
      </c>
    </row>
    <row r="5733" spans="1:26" x14ac:dyDescent="0.25">
      <c r="A5733">
        <v>107169094</v>
      </c>
      <c r="B5733" t="s">
        <v>25</v>
      </c>
      <c r="C5733" t="s">
        <v>65</v>
      </c>
      <c r="D5733">
        <v>10000440</v>
      </c>
      <c r="E5733">
        <v>10000440</v>
      </c>
      <c r="F5733">
        <v>2.0049999999999999</v>
      </c>
      <c r="G5733">
        <v>50019763</v>
      </c>
      <c r="H5733">
        <v>0.34</v>
      </c>
      <c r="I5733">
        <v>2022</v>
      </c>
      <c r="J5733" t="s">
        <v>174</v>
      </c>
      <c r="K5733" t="s">
        <v>58</v>
      </c>
      <c r="L5733" s="127">
        <v>0.87708333333333333</v>
      </c>
      <c r="M5733" t="s">
        <v>28</v>
      </c>
      <c r="N5733" t="s">
        <v>49</v>
      </c>
      <c r="O5733" t="s">
        <v>30</v>
      </c>
      <c r="P5733" t="s">
        <v>31</v>
      </c>
      <c r="Q5733" t="s">
        <v>32</v>
      </c>
      <c r="R5733" t="s">
        <v>33</v>
      </c>
      <c r="S5733" t="s">
        <v>34</v>
      </c>
      <c r="T5733" t="s">
        <v>57</v>
      </c>
      <c r="U5733" s="1" t="s">
        <v>43</v>
      </c>
      <c r="V5733">
        <v>3</v>
      </c>
      <c r="W5733">
        <v>0</v>
      </c>
      <c r="X5733">
        <v>0</v>
      </c>
      <c r="Y5733">
        <v>0</v>
      </c>
      <c r="Z5733">
        <v>1</v>
      </c>
    </row>
    <row r="5734" spans="1:26" x14ac:dyDescent="0.25">
      <c r="A5734">
        <v>107169241</v>
      </c>
      <c r="B5734" t="s">
        <v>25</v>
      </c>
      <c r="C5734" t="s">
        <v>65</v>
      </c>
      <c r="D5734">
        <v>10000040</v>
      </c>
      <c r="E5734">
        <v>10000040</v>
      </c>
      <c r="F5734">
        <v>22.888000000000002</v>
      </c>
      <c r="G5734">
        <v>20000070</v>
      </c>
      <c r="H5734">
        <v>0.1</v>
      </c>
      <c r="I5734">
        <v>2022</v>
      </c>
      <c r="J5734" t="s">
        <v>174</v>
      </c>
      <c r="K5734" t="s">
        <v>55</v>
      </c>
      <c r="L5734" s="127">
        <v>0.2590277777777778</v>
      </c>
      <c r="M5734" t="s">
        <v>28</v>
      </c>
      <c r="N5734" t="s">
        <v>49</v>
      </c>
      <c r="O5734" t="s">
        <v>30</v>
      </c>
      <c r="P5734" t="s">
        <v>31</v>
      </c>
      <c r="Q5734" t="s">
        <v>41</v>
      </c>
      <c r="R5734" t="s">
        <v>33</v>
      </c>
      <c r="S5734" t="s">
        <v>42</v>
      </c>
      <c r="T5734" t="s">
        <v>74</v>
      </c>
      <c r="U5734" s="1" t="s">
        <v>36</v>
      </c>
      <c r="V5734">
        <v>1</v>
      </c>
      <c r="W5734">
        <v>0</v>
      </c>
      <c r="X5734">
        <v>0</v>
      </c>
      <c r="Y5734">
        <v>0</v>
      </c>
      <c r="Z5734">
        <v>0</v>
      </c>
    </row>
    <row r="5735" spans="1:26" x14ac:dyDescent="0.25">
      <c r="A5735">
        <v>107169245</v>
      </c>
      <c r="B5735" t="s">
        <v>25</v>
      </c>
      <c r="C5735" t="s">
        <v>65</v>
      </c>
      <c r="D5735">
        <v>10000040</v>
      </c>
      <c r="E5735">
        <v>10000040</v>
      </c>
      <c r="F5735">
        <v>19.911999999999999</v>
      </c>
      <c r="G5735">
        <v>40005220</v>
      </c>
      <c r="H5735">
        <v>1</v>
      </c>
      <c r="I5735">
        <v>2022</v>
      </c>
      <c r="J5735" t="s">
        <v>174</v>
      </c>
      <c r="K5735" t="s">
        <v>58</v>
      </c>
      <c r="L5735" s="127">
        <v>0.13194444444444445</v>
      </c>
      <c r="M5735" t="s">
        <v>28</v>
      </c>
      <c r="N5735" t="s">
        <v>49</v>
      </c>
      <c r="O5735" t="s">
        <v>30</v>
      </c>
      <c r="P5735" t="s">
        <v>54</v>
      </c>
      <c r="Q5735" t="s">
        <v>41</v>
      </c>
      <c r="R5735" t="s">
        <v>33</v>
      </c>
      <c r="S5735" t="s">
        <v>42</v>
      </c>
      <c r="T5735" t="s">
        <v>57</v>
      </c>
      <c r="U5735" s="1" t="s">
        <v>36</v>
      </c>
      <c r="V5735">
        <v>1</v>
      </c>
      <c r="W5735">
        <v>0</v>
      </c>
      <c r="X5735">
        <v>0</v>
      </c>
      <c r="Y5735">
        <v>0</v>
      </c>
      <c r="Z5735">
        <v>0</v>
      </c>
    </row>
    <row r="5736" spans="1:26" x14ac:dyDescent="0.25">
      <c r="A5736">
        <v>107169299</v>
      </c>
      <c r="B5736" t="s">
        <v>127</v>
      </c>
      <c r="C5736" t="s">
        <v>67</v>
      </c>
      <c r="D5736">
        <v>30000096</v>
      </c>
      <c r="E5736">
        <v>30000096</v>
      </c>
      <c r="F5736">
        <v>999.99900000000002</v>
      </c>
      <c r="G5736">
        <v>50025212</v>
      </c>
      <c r="H5736">
        <v>0</v>
      </c>
      <c r="I5736">
        <v>2022</v>
      </c>
      <c r="J5736" t="s">
        <v>174</v>
      </c>
      <c r="K5736" t="s">
        <v>27</v>
      </c>
      <c r="L5736" s="127">
        <v>0.32777777777777778</v>
      </c>
      <c r="M5736" t="s">
        <v>28</v>
      </c>
      <c r="N5736" t="s">
        <v>29</v>
      </c>
      <c r="O5736" t="s">
        <v>30</v>
      </c>
      <c r="P5736" t="s">
        <v>31</v>
      </c>
      <c r="Q5736" t="s">
        <v>41</v>
      </c>
      <c r="S5736" t="s">
        <v>42</v>
      </c>
      <c r="T5736" t="s">
        <v>35</v>
      </c>
      <c r="U5736" s="1" t="s">
        <v>36</v>
      </c>
      <c r="V5736">
        <v>2</v>
      </c>
      <c r="W5736">
        <v>0</v>
      </c>
      <c r="X5736">
        <v>0</v>
      </c>
      <c r="Y5736">
        <v>0</v>
      </c>
      <c r="Z5736">
        <v>0</v>
      </c>
    </row>
    <row r="5737" spans="1:26" x14ac:dyDescent="0.25">
      <c r="A5737">
        <v>107169832</v>
      </c>
      <c r="B5737" t="s">
        <v>81</v>
      </c>
      <c r="C5737" t="s">
        <v>45</v>
      </c>
      <c r="D5737">
        <v>50014755</v>
      </c>
      <c r="E5737">
        <v>40002448</v>
      </c>
      <c r="F5737">
        <v>0.25</v>
      </c>
      <c r="G5737">
        <v>50001082</v>
      </c>
      <c r="H5737">
        <v>0.25</v>
      </c>
      <c r="I5737">
        <v>2022</v>
      </c>
      <c r="J5737" t="s">
        <v>174</v>
      </c>
      <c r="K5737" t="s">
        <v>27</v>
      </c>
      <c r="L5737" s="127">
        <v>0.32291666666666669</v>
      </c>
      <c r="M5737" t="s">
        <v>40</v>
      </c>
      <c r="N5737" t="s">
        <v>49</v>
      </c>
      <c r="O5737" t="s">
        <v>30</v>
      </c>
      <c r="P5737" t="s">
        <v>68</v>
      </c>
      <c r="Q5737" t="s">
        <v>41</v>
      </c>
      <c r="R5737" t="s">
        <v>33</v>
      </c>
      <c r="S5737" t="s">
        <v>42</v>
      </c>
      <c r="T5737" t="s">
        <v>35</v>
      </c>
      <c r="U5737" s="1" t="s">
        <v>36</v>
      </c>
      <c r="V5737">
        <v>2</v>
      </c>
      <c r="W5737">
        <v>0</v>
      </c>
      <c r="X5737">
        <v>0</v>
      </c>
      <c r="Y5737">
        <v>0</v>
      </c>
      <c r="Z5737">
        <v>0</v>
      </c>
    </row>
    <row r="5738" spans="1:26" x14ac:dyDescent="0.25">
      <c r="A5738">
        <v>107169853</v>
      </c>
      <c r="B5738" t="s">
        <v>136</v>
      </c>
      <c r="C5738" t="s">
        <v>38</v>
      </c>
      <c r="D5738">
        <v>20000070</v>
      </c>
      <c r="E5738">
        <v>20000070</v>
      </c>
      <c r="F5738">
        <v>19.407</v>
      </c>
      <c r="G5738">
        <v>40001131</v>
      </c>
      <c r="H5738">
        <v>0</v>
      </c>
      <c r="I5738">
        <v>2022</v>
      </c>
      <c r="J5738" t="s">
        <v>172</v>
      </c>
      <c r="K5738" t="s">
        <v>39</v>
      </c>
      <c r="L5738" s="127">
        <v>0.39513888888888887</v>
      </c>
      <c r="M5738" t="s">
        <v>28</v>
      </c>
      <c r="N5738" t="s">
        <v>49</v>
      </c>
      <c r="O5738" t="s">
        <v>30</v>
      </c>
      <c r="P5738" t="s">
        <v>31</v>
      </c>
      <c r="Q5738" t="s">
        <v>41</v>
      </c>
      <c r="R5738" t="s">
        <v>61</v>
      </c>
      <c r="S5738" t="s">
        <v>42</v>
      </c>
      <c r="T5738" t="s">
        <v>35</v>
      </c>
      <c r="U5738" s="1" t="s">
        <v>36</v>
      </c>
      <c r="V5738">
        <v>2</v>
      </c>
      <c r="W5738">
        <v>0</v>
      </c>
      <c r="X5738">
        <v>0</v>
      </c>
      <c r="Y5738">
        <v>0</v>
      </c>
      <c r="Z5738">
        <v>0</v>
      </c>
    </row>
    <row r="5739" spans="1:26" x14ac:dyDescent="0.25">
      <c r="A5739">
        <v>107169879</v>
      </c>
      <c r="B5739" t="s">
        <v>106</v>
      </c>
      <c r="C5739" t="s">
        <v>65</v>
      </c>
      <c r="D5739">
        <v>10000095</v>
      </c>
      <c r="E5739">
        <v>10000095</v>
      </c>
      <c r="F5739">
        <v>19.108000000000001</v>
      </c>
      <c r="G5739">
        <v>30000295</v>
      </c>
      <c r="H5739">
        <v>0.1</v>
      </c>
      <c r="I5739">
        <v>2022</v>
      </c>
      <c r="J5739" t="s">
        <v>174</v>
      </c>
      <c r="K5739" t="s">
        <v>27</v>
      </c>
      <c r="L5739" s="127">
        <v>0.4597222222222222</v>
      </c>
      <c r="M5739" t="s">
        <v>28</v>
      </c>
      <c r="N5739" t="s">
        <v>49</v>
      </c>
      <c r="O5739" t="s">
        <v>30</v>
      </c>
      <c r="P5739" t="s">
        <v>54</v>
      </c>
      <c r="Q5739" t="s">
        <v>32</v>
      </c>
      <c r="R5739" t="s">
        <v>33</v>
      </c>
      <c r="S5739" t="s">
        <v>42</v>
      </c>
      <c r="T5739" t="s">
        <v>35</v>
      </c>
      <c r="U5739" s="1" t="s">
        <v>36</v>
      </c>
      <c r="V5739">
        <v>4</v>
      </c>
      <c r="W5739">
        <v>0</v>
      </c>
      <c r="X5739">
        <v>0</v>
      </c>
      <c r="Y5739">
        <v>0</v>
      </c>
      <c r="Z5739">
        <v>0</v>
      </c>
    </row>
    <row r="5740" spans="1:26" x14ac:dyDescent="0.25">
      <c r="A5740">
        <v>107169899</v>
      </c>
      <c r="B5740" t="s">
        <v>25</v>
      </c>
      <c r="C5740" t="s">
        <v>65</v>
      </c>
      <c r="D5740">
        <v>10000040</v>
      </c>
      <c r="E5740">
        <v>10000040</v>
      </c>
      <c r="F5740">
        <v>999.99900000000002</v>
      </c>
      <c r="G5740">
        <v>20000070</v>
      </c>
      <c r="H5740">
        <v>0.1</v>
      </c>
      <c r="I5740">
        <v>2022</v>
      </c>
      <c r="J5740" t="s">
        <v>174</v>
      </c>
      <c r="K5740" t="s">
        <v>27</v>
      </c>
      <c r="L5740" s="127">
        <v>0.25486111111111109</v>
      </c>
      <c r="M5740" t="s">
        <v>28</v>
      </c>
      <c r="N5740" t="s">
        <v>29</v>
      </c>
      <c r="O5740" t="s">
        <v>30</v>
      </c>
      <c r="P5740" t="s">
        <v>31</v>
      </c>
      <c r="Q5740" t="s">
        <v>41</v>
      </c>
      <c r="R5740" t="s">
        <v>33</v>
      </c>
      <c r="S5740" t="s">
        <v>42</v>
      </c>
      <c r="T5740" t="s">
        <v>57</v>
      </c>
      <c r="U5740" s="1" t="s">
        <v>36</v>
      </c>
      <c r="V5740">
        <v>2</v>
      </c>
      <c r="W5740">
        <v>0</v>
      </c>
      <c r="X5740">
        <v>0</v>
      </c>
      <c r="Y5740">
        <v>0</v>
      </c>
      <c r="Z5740">
        <v>0</v>
      </c>
    </row>
    <row r="5741" spans="1:26" x14ac:dyDescent="0.25">
      <c r="A5741">
        <v>107169908</v>
      </c>
      <c r="B5741" t="s">
        <v>157</v>
      </c>
      <c r="C5741" t="s">
        <v>65</v>
      </c>
      <c r="D5741">
        <v>10000085</v>
      </c>
      <c r="E5741">
        <v>10000085</v>
      </c>
      <c r="F5741">
        <v>0</v>
      </c>
      <c r="G5741">
        <v>20000015</v>
      </c>
      <c r="H5741">
        <v>1.25</v>
      </c>
      <c r="I5741">
        <v>2022</v>
      </c>
      <c r="J5741" t="s">
        <v>172</v>
      </c>
      <c r="K5741" t="s">
        <v>39</v>
      </c>
      <c r="L5741" s="127">
        <v>0.47083333333333338</v>
      </c>
      <c r="M5741" t="s">
        <v>40</v>
      </c>
      <c r="N5741" t="s">
        <v>49</v>
      </c>
      <c r="O5741" t="s">
        <v>30</v>
      </c>
      <c r="P5741" t="s">
        <v>68</v>
      </c>
      <c r="Q5741" t="s">
        <v>32</v>
      </c>
      <c r="R5741" t="s">
        <v>33</v>
      </c>
      <c r="S5741" t="s">
        <v>42</v>
      </c>
      <c r="T5741" t="s">
        <v>35</v>
      </c>
      <c r="U5741" s="1" t="s">
        <v>36</v>
      </c>
      <c r="V5741">
        <v>2</v>
      </c>
      <c r="W5741">
        <v>0</v>
      </c>
      <c r="X5741">
        <v>0</v>
      </c>
      <c r="Y5741">
        <v>0</v>
      </c>
      <c r="Z5741">
        <v>0</v>
      </c>
    </row>
    <row r="5742" spans="1:26" x14ac:dyDescent="0.25">
      <c r="A5742">
        <v>107169923</v>
      </c>
      <c r="B5742" t="s">
        <v>111</v>
      </c>
      <c r="C5742" t="s">
        <v>122</v>
      </c>
      <c r="D5742">
        <v>40001142</v>
      </c>
      <c r="E5742">
        <v>40001142</v>
      </c>
      <c r="F5742">
        <v>1.4</v>
      </c>
      <c r="G5742">
        <v>30000109</v>
      </c>
      <c r="H5742">
        <v>1.4</v>
      </c>
      <c r="I5742">
        <v>2022</v>
      </c>
      <c r="J5742" t="s">
        <v>172</v>
      </c>
      <c r="K5742" t="s">
        <v>27</v>
      </c>
      <c r="L5742" s="127">
        <v>0.62013888888888891</v>
      </c>
      <c r="M5742" t="s">
        <v>28</v>
      </c>
      <c r="N5742" t="s">
        <v>49</v>
      </c>
      <c r="O5742" t="s">
        <v>30</v>
      </c>
      <c r="P5742" t="s">
        <v>54</v>
      </c>
      <c r="Q5742" t="s">
        <v>41</v>
      </c>
      <c r="R5742" t="s">
        <v>33</v>
      </c>
      <c r="S5742" t="s">
        <v>42</v>
      </c>
      <c r="T5742" t="s">
        <v>35</v>
      </c>
      <c r="U5742" s="1" t="s">
        <v>36</v>
      </c>
      <c r="V5742">
        <v>1</v>
      </c>
      <c r="W5742">
        <v>0</v>
      </c>
      <c r="X5742">
        <v>0</v>
      </c>
      <c r="Y5742">
        <v>0</v>
      </c>
      <c r="Z5742">
        <v>0</v>
      </c>
    </row>
    <row r="5743" spans="1:26" x14ac:dyDescent="0.25">
      <c r="A5743">
        <v>107169935</v>
      </c>
      <c r="B5743" t="s">
        <v>86</v>
      </c>
      <c r="C5743" t="s">
        <v>65</v>
      </c>
      <c r="D5743">
        <v>10000026</v>
      </c>
      <c r="E5743">
        <v>10000026</v>
      </c>
      <c r="F5743">
        <v>24.744</v>
      </c>
      <c r="G5743">
        <v>200365</v>
      </c>
      <c r="H5743">
        <v>0.5</v>
      </c>
      <c r="I5743">
        <v>2022</v>
      </c>
      <c r="J5743" t="s">
        <v>174</v>
      </c>
      <c r="K5743" t="s">
        <v>60</v>
      </c>
      <c r="L5743" s="127">
        <v>0.77500000000000002</v>
      </c>
      <c r="M5743" t="s">
        <v>28</v>
      </c>
      <c r="N5743" t="s">
        <v>49</v>
      </c>
      <c r="O5743" t="s">
        <v>30</v>
      </c>
      <c r="P5743" t="s">
        <v>31</v>
      </c>
      <c r="Q5743" t="s">
        <v>41</v>
      </c>
      <c r="R5743" t="s">
        <v>95</v>
      </c>
      <c r="S5743" t="s">
        <v>42</v>
      </c>
      <c r="T5743" t="s">
        <v>57</v>
      </c>
      <c r="U5743" s="1" t="s">
        <v>43</v>
      </c>
      <c r="V5743">
        <v>1</v>
      </c>
      <c r="W5743">
        <v>0</v>
      </c>
      <c r="X5743">
        <v>0</v>
      </c>
      <c r="Y5743">
        <v>0</v>
      </c>
      <c r="Z5743">
        <v>1</v>
      </c>
    </row>
    <row r="5744" spans="1:26" x14ac:dyDescent="0.25">
      <c r="A5744">
        <v>107169983</v>
      </c>
      <c r="B5744" t="s">
        <v>25</v>
      </c>
      <c r="C5744" t="s">
        <v>65</v>
      </c>
      <c r="D5744">
        <v>10000040</v>
      </c>
      <c r="E5744">
        <v>10000040</v>
      </c>
      <c r="F5744">
        <v>26.878</v>
      </c>
      <c r="G5744">
        <v>40002700</v>
      </c>
      <c r="H5744">
        <v>1.75</v>
      </c>
      <c r="I5744">
        <v>2022</v>
      </c>
      <c r="J5744" t="s">
        <v>172</v>
      </c>
      <c r="K5744" t="s">
        <v>58</v>
      </c>
      <c r="L5744" s="127">
        <v>0.84791666666666676</v>
      </c>
      <c r="M5744" t="s">
        <v>28</v>
      </c>
      <c r="N5744" t="s">
        <v>29</v>
      </c>
      <c r="O5744" t="s">
        <v>30</v>
      </c>
      <c r="P5744" t="s">
        <v>54</v>
      </c>
      <c r="Q5744" t="s">
        <v>41</v>
      </c>
      <c r="R5744" t="s">
        <v>33</v>
      </c>
      <c r="S5744" t="s">
        <v>42</v>
      </c>
      <c r="T5744" t="s">
        <v>57</v>
      </c>
      <c r="U5744" s="1" t="s">
        <v>36</v>
      </c>
      <c r="V5744">
        <v>3</v>
      </c>
      <c r="W5744">
        <v>0</v>
      </c>
      <c r="X5744">
        <v>0</v>
      </c>
      <c r="Y5744">
        <v>0</v>
      </c>
      <c r="Z5744">
        <v>0</v>
      </c>
    </row>
    <row r="5745" spans="1:26" x14ac:dyDescent="0.25">
      <c r="A5745">
        <v>107169988</v>
      </c>
      <c r="B5745" t="s">
        <v>25</v>
      </c>
      <c r="C5745" t="s">
        <v>65</v>
      </c>
      <c r="D5745">
        <v>10000040</v>
      </c>
      <c r="E5745">
        <v>10000040</v>
      </c>
      <c r="F5745">
        <v>999.99900000000002</v>
      </c>
      <c r="G5745">
        <v>20000070</v>
      </c>
      <c r="H5745">
        <v>0.12</v>
      </c>
      <c r="I5745">
        <v>2022</v>
      </c>
      <c r="J5745" t="s">
        <v>174</v>
      </c>
      <c r="K5745" t="s">
        <v>27</v>
      </c>
      <c r="L5745" s="127">
        <v>0.25416666666666665</v>
      </c>
      <c r="M5745" t="s">
        <v>28</v>
      </c>
      <c r="N5745" t="s">
        <v>29</v>
      </c>
      <c r="O5745" t="s">
        <v>30</v>
      </c>
      <c r="P5745" t="s">
        <v>31</v>
      </c>
      <c r="Q5745" t="s">
        <v>41</v>
      </c>
      <c r="R5745" t="s">
        <v>33</v>
      </c>
      <c r="S5745" t="s">
        <v>42</v>
      </c>
      <c r="T5745" t="s">
        <v>57</v>
      </c>
      <c r="U5745" s="1" t="s">
        <v>36</v>
      </c>
      <c r="V5745">
        <v>2</v>
      </c>
      <c r="W5745">
        <v>0</v>
      </c>
      <c r="X5745">
        <v>0</v>
      </c>
      <c r="Y5745">
        <v>0</v>
      </c>
      <c r="Z5745">
        <v>0</v>
      </c>
    </row>
    <row r="5746" spans="1:26" x14ac:dyDescent="0.25">
      <c r="A5746">
        <v>107170031</v>
      </c>
      <c r="B5746" t="s">
        <v>81</v>
      </c>
      <c r="C5746" t="s">
        <v>65</v>
      </c>
      <c r="D5746">
        <v>10000485</v>
      </c>
      <c r="E5746">
        <v>10800485</v>
      </c>
      <c r="F5746">
        <v>34.905999999999999</v>
      </c>
      <c r="G5746">
        <v>50028612</v>
      </c>
      <c r="H5746">
        <v>0.5</v>
      </c>
      <c r="I5746">
        <v>2022</v>
      </c>
      <c r="J5746" t="s">
        <v>174</v>
      </c>
      <c r="K5746" t="s">
        <v>60</v>
      </c>
      <c r="L5746" s="127">
        <v>0.8618055555555556</v>
      </c>
      <c r="M5746" t="s">
        <v>28</v>
      </c>
      <c r="N5746" t="s">
        <v>29</v>
      </c>
      <c r="O5746" t="s">
        <v>30</v>
      </c>
      <c r="P5746" t="s">
        <v>31</v>
      </c>
      <c r="Q5746" t="s">
        <v>41</v>
      </c>
      <c r="R5746" t="s">
        <v>33</v>
      </c>
      <c r="S5746" t="s">
        <v>42</v>
      </c>
      <c r="T5746" t="s">
        <v>57</v>
      </c>
      <c r="U5746" s="1" t="s">
        <v>36</v>
      </c>
      <c r="V5746">
        <v>2</v>
      </c>
      <c r="W5746">
        <v>0</v>
      </c>
      <c r="X5746">
        <v>0</v>
      </c>
      <c r="Y5746">
        <v>0</v>
      </c>
      <c r="Z5746">
        <v>0</v>
      </c>
    </row>
    <row r="5747" spans="1:26" x14ac:dyDescent="0.25">
      <c r="A5747">
        <v>107170052</v>
      </c>
      <c r="B5747" t="s">
        <v>25</v>
      </c>
      <c r="C5747" t="s">
        <v>65</v>
      </c>
      <c r="D5747">
        <v>10000040</v>
      </c>
      <c r="E5747">
        <v>10000040</v>
      </c>
      <c r="F5747">
        <v>22.788</v>
      </c>
      <c r="G5747">
        <v>20000070</v>
      </c>
      <c r="H5747">
        <v>0.2</v>
      </c>
      <c r="I5747">
        <v>2022</v>
      </c>
      <c r="J5747" t="s">
        <v>174</v>
      </c>
      <c r="K5747" t="s">
        <v>55</v>
      </c>
      <c r="L5747" s="127">
        <v>0.27777777777777779</v>
      </c>
      <c r="M5747" t="s">
        <v>28</v>
      </c>
      <c r="N5747" t="s">
        <v>49</v>
      </c>
      <c r="O5747" t="s">
        <v>30</v>
      </c>
      <c r="P5747" t="s">
        <v>31</v>
      </c>
      <c r="Q5747" t="s">
        <v>41</v>
      </c>
      <c r="R5747" t="s">
        <v>33</v>
      </c>
      <c r="S5747" t="s">
        <v>42</v>
      </c>
      <c r="T5747" t="s">
        <v>74</v>
      </c>
      <c r="U5747" s="1" t="s">
        <v>36</v>
      </c>
      <c r="V5747">
        <v>3</v>
      </c>
      <c r="W5747">
        <v>0</v>
      </c>
      <c r="X5747">
        <v>0</v>
      </c>
      <c r="Y5747">
        <v>0</v>
      </c>
      <c r="Z5747">
        <v>0</v>
      </c>
    </row>
    <row r="5748" spans="1:26" x14ac:dyDescent="0.25">
      <c r="A5748">
        <v>107170129</v>
      </c>
      <c r="B5748" t="s">
        <v>104</v>
      </c>
      <c r="C5748" t="s">
        <v>65</v>
      </c>
      <c r="D5748">
        <v>10000026</v>
      </c>
      <c r="E5748">
        <v>10000026</v>
      </c>
      <c r="F5748">
        <v>2.9249999999999998</v>
      </c>
      <c r="G5748">
        <v>200440</v>
      </c>
      <c r="H5748">
        <v>0.6</v>
      </c>
      <c r="I5748">
        <v>2022</v>
      </c>
      <c r="J5748" t="s">
        <v>174</v>
      </c>
      <c r="K5748" t="s">
        <v>27</v>
      </c>
      <c r="L5748" s="127">
        <v>0.5180555555555556</v>
      </c>
      <c r="M5748" t="s">
        <v>28</v>
      </c>
      <c r="N5748" t="s">
        <v>49</v>
      </c>
      <c r="O5748" t="s">
        <v>30</v>
      </c>
      <c r="P5748" t="s">
        <v>31</v>
      </c>
      <c r="Q5748" t="s">
        <v>62</v>
      </c>
      <c r="R5748" t="s">
        <v>33</v>
      </c>
      <c r="S5748" t="s">
        <v>34</v>
      </c>
      <c r="T5748" t="s">
        <v>35</v>
      </c>
      <c r="U5748" s="1" t="s">
        <v>64</v>
      </c>
      <c r="V5748">
        <v>5</v>
      </c>
      <c r="W5748">
        <v>0</v>
      </c>
      <c r="X5748">
        <v>0</v>
      </c>
      <c r="Y5748">
        <v>1</v>
      </c>
      <c r="Z5748">
        <v>0</v>
      </c>
    </row>
    <row r="5749" spans="1:26" x14ac:dyDescent="0.25">
      <c r="A5749">
        <v>107170186</v>
      </c>
      <c r="B5749" t="s">
        <v>120</v>
      </c>
      <c r="C5749" t="s">
        <v>45</v>
      </c>
      <c r="D5749">
        <v>50033054</v>
      </c>
      <c r="E5749">
        <v>29000117</v>
      </c>
      <c r="F5749">
        <v>3.9609999999999999</v>
      </c>
      <c r="G5749">
        <v>50023535</v>
      </c>
      <c r="H5749">
        <v>0</v>
      </c>
      <c r="I5749">
        <v>2022</v>
      </c>
      <c r="J5749" t="s">
        <v>174</v>
      </c>
      <c r="K5749" t="s">
        <v>60</v>
      </c>
      <c r="L5749" s="127">
        <v>0.17847222222222223</v>
      </c>
      <c r="M5749" t="s">
        <v>28</v>
      </c>
      <c r="N5749" t="s">
        <v>29</v>
      </c>
      <c r="O5749" t="s">
        <v>30</v>
      </c>
      <c r="P5749" t="s">
        <v>54</v>
      </c>
      <c r="Q5749" t="s">
        <v>41</v>
      </c>
      <c r="R5749" t="s">
        <v>61</v>
      </c>
      <c r="S5749" t="s">
        <v>42</v>
      </c>
      <c r="T5749" t="s">
        <v>57</v>
      </c>
      <c r="U5749" s="1" t="s">
        <v>36</v>
      </c>
      <c r="V5749">
        <v>1</v>
      </c>
      <c r="W5749">
        <v>0</v>
      </c>
      <c r="X5749">
        <v>0</v>
      </c>
      <c r="Y5749">
        <v>0</v>
      </c>
      <c r="Z5749">
        <v>0</v>
      </c>
    </row>
    <row r="5750" spans="1:26" x14ac:dyDescent="0.25">
      <c r="A5750">
        <v>107170261</v>
      </c>
      <c r="B5750" t="s">
        <v>96</v>
      </c>
      <c r="C5750" t="s">
        <v>45</v>
      </c>
      <c r="D5750">
        <v>50003816</v>
      </c>
      <c r="E5750">
        <v>50003816</v>
      </c>
      <c r="F5750">
        <v>10.587999999999999</v>
      </c>
      <c r="G5750">
        <v>50010970</v>
      </c>
      <c r="H5750">
        <v>2.4E-2</v>
      </c>
      <c r="I5750">
        <v>2022</v>
      </c>
      <c r="J5750" t="s">
        <v>172</v>
      </c>
      <c r="K5750" t="s">
        <v>53</v>
      </c>
      <c r="L5750" s="127">
        <v>0.64166666666666672</v>
      </c>
      <c r="M5750" t="s">
        <v>77</v>
      </c>
      <c r="N5750" t="s">
        <v>29</v>
      </c>
      <c r="O5750" t="s">
        <v>30</v>
      </c>
      <c r="P5750" t="s">
        <v>31</v>
      </c>
      <c r="Q5750" t="s">
        <v>41</v>
      </c>
      <c r="R5750" t="s">
        <v>33</v>
      </c>
      <c r="S5750" t="s">
        <v>42</v>
      </c>
      <c r="T5750" t="s">
        <v>35</v>
      </c>
      <c r="U5750" s="1" t="s">
        <v>36</v>
      </c>
      <c r="V5750">
        <v>4</v>
      </c>
      <c r="W5750">
        <v>0</v>
      </c>
      <c r="X5750">
        <v>0</v>
      </c>
      <c r="Y5750">
        <v>0</v>
      </c>
      <c r="Z5750">
        <v>0</v>
      </c>
    </row>
    <row r="5751" spans="1:26" x14ac:dyDescent="0.25">
      <c r="A5751">
        <v>107170547</v>
      </c>
      <c r="B5751" t="s">
        <v>149</v>
      </c>
      <c r="C5751" t="s">
        <v>38</v>
      </c>
      <c r="D5751">
        <v>20000701</v>
      </c>
      <c r="E5751">
        <v>20000701</v>
      </c>
      <c r="F5751">
        <v>19.28</v>
      </c>
      <c r="G5751">
        <v>50028483</v>
      </c>
      <c r="H5751">
        <v>0.19</v>
      </c>
      <c r="I5751">
        <v>2022</v>
      </c>
      <c r="J5751" t="s">
        <v>172</v>
      </c>
      <c r="K5751" t="s">
        <v>60</v>
      </c>
      <c r="L5751" s="127">
        <v>0.5395833333333333</v>
      </c>
      <c r="M5751" t="s">
        <v>28</v>
      </c>
      <c r="N5751" t="s">
        <v>29</v>
      </c>
      <c r="O5751" t="s">
        <v>30</v>
      </c>
      <c r="P5751" t="s">
        <v>31</v>
      </c>
      <c r="Q5751" t="s">
        <v>41</v>
      </c>
      <c r="R5751" t="s">
        <v>33</v>
      </c>
      <c r="S5751" t="s">
        <v>34</v>
      </c>
      <c r="T5751" t="s">
        <v>35</v>
      </c>
      <c r="U5751" s="1" t="s">
        <v>36</v>
      </c>
      <c r="V5751">
        <v>3</v>
      </c>
      <c r="W5751">
        <v>0</v>
      </c>
      <c r="X5751">
        <v>0</v>
      </c>
      <c r="Y5751">
        <v>0</v>
      </c>
      <c r="Z5751">
        <v>0</v>
      </c>
    </row>
    <row r="5752" spans="1:26" x14ac:dyDescent="0.25">
      <c r="A5752">
        <v>107170625</v>
      </c>
      <c r="B5752" t="s">
        <v>97</v>
      </c>
      <c r="C5752" t="s">
        <v>45</v>
      </c>
      <c r="D5752">
        <v>50009385</v>
      </c>
      <c r="E5752">
        <v>50009385</v>
      </c>
      <c r="F5752">
        <v>0.1</v>
      </c>
      <c r="G5752">
        <v>50028419</v>
      </c>
      <c r="H5752">
        <v>0</v>
      </c>
      <c r="I5752">
        <v>2022</v>
      </c>
      <c r="J5752" t="s">
        <v>174</v>
      </c>
      <c r="K5752" t="s">
        <v>39</v>
      </c>
      <c r="L5752" s="127">
        <v>0.48680555555555555</v>
      </c>
      <c r="M5752" t="s">
        <v>40</v>
      </c>
      <c r="N5752" t="s">
        <v>29</v>
      </c>
      <c r="O5752" t="s">
        <v>30</v>
      </c>
      <c r="P5752" t="s">
        <v>54</v>
      </c>
      <c r="Q5752" t="s">
        <v>62</v>
      </c>
      <c r="R5752" t="s">
        <v>61</v>
      </c>
      <c r="S5752" t="s">
        <v>34</v>
      </c>
      <c r="T5752" t="s">
        <v>35</v>
      </c>
      <c r="U5752" s="1" t="s">
        <v>43</v>
      </c>
      <c r="V5752">
        <v>3</v>
      </c>
      <c r="W5752">
        <v>0</v>
      </c>
      <c r="X5752">
        <v>0</v>
      </c>
      <c r="Y5752">
        <v>0</v>
      </c>
      <c r="Z5752">
        <v>3</v>
      </c>
    </row>
    <row r="5753" spans="1:26" x14ac:dyDescent="0.25">
      <c r="A5753">
        <v>107170825</v>
      </c>
      <c r="B5753" t="s">
        <v>81</v>
      </c>
      <c r="C5753" t="s">
        <v>45</v>
      </c>
      <c r="D5753">
        <v>50000328</v>
      </c>
      <c r="E5753">
        <v>30000027</v>
      </c>
      <c r="F5753">
        <v>17.908000000000001</v>
      </c>
      <c r="G5753">
        <v>50005515</v>
      </c>
      <c r="H5753">
        <v>0</v>
      </c>
      <c r="I5753">
        <v>2022</v>
      </c>
      <c r="J5753" t="s">
        <v>174</v>
      </c>
      <c r="K5753" t="s">
        <v>27</v>
      </c>
      <c r="L5753" s="127">
        <v>0.63055555555555554</v>
      </c>
      <c r="M5753" t="s">
        <v>28</v>
      </c>
      <c r="N5753" t="s">
        <v>49</v>
      </c>
      <c r="P5753" t="s">
        <v>31</v>
      </c>
      <c r="Q5753" t="s">
        <v>32</v>
      </c>
      <c r="R5753" t="s">
        <v>99</v>
      </c>
      <c r="S5753" t="s">
        <v>42</v>
      </c>
      <c r="T5753" t="s">
        <v>35</v>
      </c>
      <c r="U5753" s="1" t="s">
        <v>43</v>
      </c>
      <c r="V5753">
        <v>1</v>
      </c>
      <c r="W5753">
        <v>0</v>
      </c>
      <c r="X5753">
        <v>0</v>
      </c>
      <c r="Y5753">
        <v>0</v>
      </c>
      <c r="Z5753">
        <v>1</v>
      </c>
    </row>
    <row r="5754" spans="1:26" x14ac:dyDescent="0.25">
      <c r="A5754">
        <v>107170851</v>
      </c>
      <c r="B5754" t="s">
        <v>81</v>
      </c>
      <c r="C5754" t="s">
        <v>45</v>
      </c>
      <c r="D5754">
        <v>50002252</v>
      </c>
      <c r="E5754">
        <v>50002252</v>
      </c>
      <c r="F5754">
        <v>7.0000000000000007E-2</v>
      </c>
      <c r="G5754">
        <v>50004619</v>
      </c>
      <c r="H5754">
        <v>0</v>
      </c>
      <c r="I5754">
        <v>2022</v>
      </c>
      <c r="J5754" t="s">
        <v>174</v>
      </c>
      <c r="K5754" t="s">
        <v>39</v>
      </c>
      <c r="L5754" s="127">
        <v>0.77083333333333337</v>
      </c>
      <c r="M5754" t="s">
        <v>28</v>
      </c>
      <c r="N5754" t="s">
        <v>29</v>
      </c>
      <c r="O5754" t="s">
        <v>30</v>
      </c>
      <c r="P5754" t="s">
        <v>68</v>
      </c>
      <c r="Q5754" t="s">
        <v>121</v>
      </c>
      <c r="R5754" t="s">
        <v>33</v>
      </c>
      <c r="S5754" t="s">
        <v>34</v>
      </c>
      <c r="T5754" t="s">
        <v>47</v>
      </c>
      <c r="U5754" s="1" t="s">
        <v>36</v>
      </c>
      <c r="V5754">
        <v>3</v>
      </c>
      <c r="W5754">
        <v>0</v>
      </c>
      <c r="X5754">
        <v>0</v>
      </c>
      <c r="Y5754">
        <v>0</v>
      </c>
      <c r="Z5754">
        <v>0</v>
      </c>
    </row>
    <row r="5755" spans="1:26" x14ac:dyDescent="0.25">
      <c r="A5755">
        <v>107171017</v>
      </c>
      <c r="B5755" t="s">
        <v>106</v>
      </c>
      <c r="C5755" t="s">
        <v>45</v>
      </c>
      <c r="D5755">
        <v>50009014</v>
      </c>
      <c r="E5755">
        <v>40001838</v>
      </c>
      <c r="F5755">
        <v>1.25</v>
      </c>
      <c r="G5755">
        <v>50010910</v>
      </c>
      <c r="H5755">
        <v>0.25</v>
      </c>
      <c r="I5755">
        <v>2022</v>
      </c>
      <c r="J5755" t="s">
        <v>172</v>
      </c>
      <c r="K5755" t="s">
        <v>48</v>
      </c>
      <c r="L5755" s="127">
        <v>0.83333333333333337</v>
      </c>
      <c r="M5755" t="s">
        <v>28</v>
      </c>
      <c r="N5755" t="s">
        <v>49</v>
      </c>
      <c r="O5755" t="s">
        <v>30</v>
      </c>
      <c r="P5755" t="s">
        <v>68</v>
      </c>
      <c r="Q5755" t="s">
        <v>41</v>
      </c>
      <c r="S5755" t="s">
        <v>42</v>
      </c>
      <c r="T5755" t="s">
        <v>57</v>
      </c>
      <c r="U5755" s="1" t="s">
        <v>36</v>
      </c>
      <c r="V5755">
        <v>2</v>
      </c>
      <c r="W5755">
        <v>0</v>
      </c>
      <c r="X5755">
        <v>0</v>
      </c>
      <c r="Y5755">
        <v>0</v>
      </c>
      <c r="Z5755">
        <v>0</v>
      </c>
    </row>
    <row r="5756" spans="1:26" x14ac:dyDescent="0.25">
      <c r="A5756">
        <v>107171049</v>
      </c>
      <c r="B5756" t="s">
        <v>91</v>
      </c>
      <c r="C5756" t="s">
        <v>45</v>
      </c>
      <c r="D5756">
        <v>50020723</v>
      </c>
      <c r="E5756">
        <v>50020723</v>
      </c>
      <c r="F5756">
        <v>0.86099999999999999</v>
      </c>
      <c r="G5756">
        <v>50006743</v>
      </c>
      <c r="H5756">
        <v>0</v>
      </c>
      <c r="I5756">
        <v>2022</v>
      </c>
      <c r="J5756" t="s">
        <v>172</v>
      </c>
      <c r="K5756" t="s">
        <v>39</v>
      </c>
      <c r="L5756" s="127">
        <v>0.50069444444444444</v>
      </c>
      <c r="M5756" t="s">
        <v>28</v>
      </c>
      <c r="N5756" t="s">
        <v>29</v>
      </c>
      <c r="O5756" t="s">
        <v>30</v>
      </c>
      <c r="P5756" t="s">
        <v>31</v>
      </c>
      <c r="Q5756" t="s">
        <v>62</v>
      </c>
      <c r="R5756" t="s">
        <v>50</v>
      </c>
      <c r="S5756" t="s">
        <v>34</v>
      </c>
      <c r="T5756" t="s">
        <v>35</v>
      </c>
      <c r="U5756" s="1" t="s">
        <v>36</v>
      </c>
      <c r="V5756">
        <v>2</v>
      </c>
      <c r="W5756">
        <v>0</v>
      </c>
      <c r="X5756">
        <v>0</v>
      </c>
      <c r="Y5756">
        <v>0</v>
      </c>
      <c r="Z5756">
        <v>0</v>
      </c>
    </row>
    <row r="5757" spans="1:26" x14ac:dyDescent="0.25">
      <c r="A5757">
        <v>107171055</v>
      </c>
      <c r="B5757" t="s">
        <v>91</v>
      </c>
      <c r="C5757" t="s">
        <v>45</v>
      </c>
      <c r="D5757">
        <v>50040746</v>
      </c>
      <c r="E5757">
        <v>50040746</v>
      </c>
      <c r="F5757">
        <v>999.99900000000002</v>
      </c>
      <c r="H5757">
        <v>0</v>
      </c>
      <c r="I5757">
        <v>2022</v>
      </c>
      <c r="J5757" t="s">
        <v>172</v>
      </c>
      <c r="K5757" t="s">
        <v>53</v>
      </c>
      <c r="L5757" s="127">
        <v>0.26111111111111113</v>
      </c>
      <c r="M5757" t="s">
        <v>28</v>
      </c>
      <c r="N5757" t="s">
        <v>29</v>
      </c>
      <c r="O5757" t="s">
        <v>30</v>
      </c>
      <c r="P5757" t="s">
        <v>31</v>
      </c>
      <c r="Q5757" t="s">
        <v>32</v>
      </c>
      <c r="R5757" t="s">
        <v>50</v>
      </c>
      <c r="S5757" t="s">
        <v>42</v>
      </c>
      <c r="T5757" t="s">
        <v>47</v>
      </c>
      <c r="U5757" s="1" t="s">
        <v>36</v>
      </c>
      <c r="V5757">
        <v>2</v>
      </c>
      <c r="W5757">
        <v>0</v>
      </c>
      <c r="X5757">
        <v>0</v>
      </c>
      <c r="Y5757">
        <v>0</v>
      </c>
      <c r="Z5757">
        <v>0</v>
      </c>
    </row>
    <row r="5758" spans="1:26" x14ac:dyDescent="0.25">
      <c r="A5758">
        <v>107171076</v>
      </c>
      <c r="B5758" t="s">
        <v>91</v>
      </c>
      <c r="C5758" t="s">
        <v>45</v>
      </c>
      <c r="D5758">
        <v>50040746</v>
      </c>
      <c r="E5758">
        <v>50040746</v>
      </c>
      <c r="F5758">
        <v>999.99900000000002</v>
      </c>
      <c r="H5758">
        <v>7.0000000000000007E-2</v>
      </c>
      <c r="I5758">
        <v>2022</v>
      </c>
      <c r="J5758" t="s">
        <v>172</v>
      </c>
      <c r="K5758" t="s">
        <v>58</v>
      </c>
      <c r="L5758" s="127">
        <v>0.64652777777777781</v>
      </c>
      <c r="M5758" t="s">
        <v>40</v>
      </c>
      <c r="N5758" t="s">
        <v>29</v>
      </c>
      <c r="O5758" t="s">
        <v>30</v>
      </c>
      <c r="P5758" t="s">
        <v>68</v>
      </c>
      <c r="Q5758" t="s">
        <v>41</v>
      </c>
      <c r="R5758" t="s">
        <v>33</v>
      </c>
      <c r="S5758" t="s">
        <v>42</v>
      </c>
      <c r="T5758" t="s">
        <v>35</v>
      </c>
      <c r="U5758" s="1" t="s">
        <v>36</v>
      </c>
      <c r="V5758">
        <v>2</v>
      </c>
      <c r="W5758">
        <v>0</v>
      </c>
      <c r="X5758">
        <v>0</v>
      </c>
      <c r="Y5758">
        <v>0</v>
      </c>
      <c r="Z5758">
        <v>0</v>
      </c>
    </row>
    <row r="5759" spans="1:26" x14ac:dyDescent="0.25">
      <c r="A5759">
        <v>107171397</v>
      </c>
      <c r="B5759" t="s">
        <v>86</v>
      </c>
      <c r="C5759" t="s">
        <v>65</v>
      </c>
      <c r="D5759">
        <v>10000026</v>
      </c>
      <c r="E5759">
        <v>10000026</v>
      </c>
      <c r="F5759">
        <v>21.262</v>
      </c>
      <c r="G5759">
        <v>200340</v>
      </c>
      <c r="H5759">
        <v>0.5</v>
      </c>
      <c r="I5759">
        <v>2022</v>
      </c>
      <c r="J5759" t="s">
        <v>174</v>
      </c>
      <c r="K5759" t="s">
        <v>27</v>
      </c>
      <c r="L5759" s="127">
        <v>0.64166666666666672</v>
      </c>
      <c r="M5759" t="s">
        <v>28</v>
      </c>
      <c r="N5759" t="s">
        <v>49</v>
      </c>
      <c r="O5759" t="s">
        <v>30</v>
      </c>
      <c r="P5759" t="s">
        <v>68</v>
      </c>
      <c r="Q5759" t="s">
        <v>62</v>
      </c>
      <c r="R5759" t="s">
        <v>33</v>
      </c>
      <c r="S5759" t="s">
        <v>34</v>
      </c>
      <c r="T5759" t="s">
        <v>35</v>
      </c>
      <c r="U5759" s="1" t="s">
        <v>64</v>
      </c>
      <c r="V5759">
        <v>3</v>
      </c>
      <c r="W5759">
        <v>0</v>
      </c>
      <c r="X5759">
        <v>0</v>
      </c>
      <c r="Y5759">
        <v>1</v>
      </c>
      <c r="Z5759">
        <v>0</v>
      </c>
    </row>
    <row r="5760" spans="1:26" x14ac:dyDescent="0.25">
      <c r="A5760">
        <v>107171479</v>
      </c>
      <c r="B5760" t="s">
        <v>25</v>
      </c>
      <c r="C5760" t="s">
        <v>65</v>
      </c>
      <c r="D5760">
        <v>10000040</v>
      </c>
      <c r="E5760">
        <v>10000040</v>
      </c>
      <c r="F5760">
        <v>27.009</v>
      </c>
      <c r="G5760">
        <v>30000042</v>
      </c>
      <c r="H5760">
        <v>2.2000000000000002</v>
      </c>
      <c r="I5760">
        <v>2022</v>
      </c>
      <c r="J5760" t="s">
        <v>174</v>
      </c>
      <c r="K5760" t="s">
        <v>39</v>
      </c>
      <c r="L5760" s="127">
        <v>0.36458333333333331</v>
      </c>
      <c r="M5760" t="s">
        <v>28</v>
      </c>
      <c r="N5760" t="s">
        <v>49</v>
      </c>
      <c r="O5760" t="s">
        <v>30</v>
      </c>
      <c r="P5760" t="s">
        <v>54</v>
      </c>
      <c r="Q5760" t="s">
        <v>32</v>
      </c>
      <c r="R5760" t="s">
        <v>33</v>
      </c>
      <c r="S5760" t="s">
        <v>42</v>
      </c>
      <c r="T5760" t="s">
        <v>35</v>
      </c>
      <c r="U5760" s="1" t="s">
        <v>36</v>
      </c>
      <c r="V5760">
        <v>2</v>
      </c>
      <c r="W5760">
        <v>0</v>
      </c>
      <c r="X5760">
        <v>0</v>
      </c>
      <c r="Y5760">
        <v>0</v>
      </c>
      <c r="Z5760">
        <v>0</v>
      </c>
    </row>
    <row r="5761" spans="1:26" x14ac:dyDescent="0.25">
      <c r="A5761">
        <v>107171496</v>
      </c>
      <c r="B5761" t="s">
        <v>25</v>
      </c>
      <c r="C5761" t="s">
        <v>38</v>
      </c>
      <c r="D5761">
        <v>20000070</v>
      </c>
      <c r="E5761">
        <v>20000070</v>
      </c>
      <c r="F5761">
        <v>999.99900000000002</v>
      </c>
      <c r="G5761">
        <v>30000042</v>
      </c>
      <c r="H5761">
        <v>2</v>
      </c>
      <c r="I5761">
        <v>2022</v>
      </c>
      <c r="J5761" t="s">
        <v>172</v>
      </c>
      <c r="K5761" t="s">
        <v>27</v>
      </c>
      <c r="L5761" s="127">
        <v>0.3666666666666667</v>
      </c>
      <c r="M5761" t="s">
        <v>28</v>
      </c>
      <c r="N5761" t="s">
        <v>49</v>
      </c>
      <c r="O5761" t="s">
        <v>30</v>
      </c>
      <c r="P5761" t="s">
        <v>31</v>
      </c>
      <c r="Q5761" t="s">
        <v>41</v>
      </c>
      <c r="R5761" t="s">
        <v>76</v>
      </c>
      <c r="S5761" t="s">
        <v>42</v>
      </c>
      <c r="T5761" t="s">
        <v>35</v>
      </c>
      <c r="U5761" s="1" t="s">
        <v>36</v>
      </c>
      <c r="V5761">
        <v>2</v>
      </c>
      <c r="W5761">
        <v>0</v>
      </c>
      <c r="X5761">
        <v>0</v>
      </c>
      <c r="Y5761">
        <v>0</v>
      </c>
      <c r="Z5761">
        <v>0</v>
      </c>
    </row>
    <row r="5762" spans="1:26" x14ac:dyDescent="0.25">
      <c r="A5762">
        <v>107171640</v>
      </c>
      <c r="B5762" t="s">
        <v>25</v>
      </c>
      <c r="C5762" t="s">
        <v>65</v>
      </c>
      <c r="D5762">
        <v>10000040</v>
      </c>
      <c r="E5762">
        <v>10000040</v>
      </c>
      <c r="F5762">
        <v>25.827999999999999</v>
      </c>
      <c r="G5762">
        <v>40002700</v>
      </c>
      <c r="H5762">
        <v>0.7</v>
      </c>
      <c r="I5762">
        <v>2022</v>
      </c>
      <c r="J5762" t="s">
        <v>172</v>
      </c>
      <c r="K5762" t="s">
        <v>53</v>
      </c>
      <c r="L5762" s="127">
        <v>0.74513888888888891</v>
      </c>
      <c r="M5762" t="s">
        <v>28</v>
      </c>
      <c r="N5762" t="s">
        <v>29</v>
      </c>
      <c r="O5762" t="s">
        <v>30</v>
      </c>
      <c r="P5762" t="s">
        <v>31</v>
      </c>
      <c r="Q5762" t="s">
        <v>41</v>
      </c>
      <c r="R5762" t="s">
        <v>33</v>
      </c>
      <c r="S5762" t="s">
        <v>42</v>
      </c>
      <c r="T5762" t="s">
        <v>57</v>
      </c>
      <c r="U5762" s="1" t="s">
        <v>36</v>
      </c>
      <c r="V5762">
        <v>2</v>
      </c>
      <c r="W5762">
        <v>0</v>
      </c>
      <c r="X5762">
        <v>0</v>
      </c>
      <c r="Y5762">
        <v>0</v>
      </c>
      <c r="Z5762">
        <v>0</v>
      </c>
    </row>
    <row r="5763" spans="1:26" x14ac:dyDescent="0.25">
      <c r="A5763">
        <v>107171644</v>
      </c>
      <c r="B5763" t="s">
        <v>25</v>
      </c>
      <c r="C5763" t="s">
        <v>65</v>
      </c>
      <c r="D5763">
        <v>10000040</v>
      </c>
      <c r="E5763">
        <v>10000040</v>
      </c>
      <c r="F5763">
        <v>21.312000000000001</v>
      </c>
      <c r="G5763">
        <v>40005220</v>
      </c>
      <c r="H5763">
        <v>0.4</v>
      </c>
      <c r="I5763">
        <v>2022</v>
      </c>
      <c r="J5763" t="s">
        <v>174</v>
      </c>
      <c r="K5763" t="s">
        <v>39</v>
      </c>
      <c r="L5763" s="127">
        <v>0.27291666666666664</v>
      </c>
      <c r="M5763" t="s">
        <v>28</v>
      </c>
      <c r="N5763" t="s">
        <v>29</v>
      </c>
      <c r="O5763" t="s">
        <v>30</v>
      </c>
      <c r="P5763" t="s">
        <v>31</v>
      </c>
      <c r="Q5763" t="s">
        <v>41</v>
      </c>
      <c r="R5763" t="s">
        <v>33</v>
      </c>
      <c r="S5763" t="s">
        <v>42</v>
      </c>
      <c r="T5763" t="s">
        <v>57</v>
      </c>
      <c r="U5763" s="1" t="s">
        <v>36</v>
      </c>
      <c r="V5763">
        <v>6</v>
      </c>
      <c r="W5763">
        <v>0</v>
      </c>
      <c r="X5763">
        <v>0</v>
      </c>
      <c r="Y5763">
        <v>0</v>
      </c>
      <c r="Z5763">
        <v>0</v>
      </c>
    </row>
    <row r="5764" spans="1:26" x14ac:dyDescent="0.25">
      <c r="A5764">
        <v>107171774</v>
      </c>
      <c r="B5764" t="s">
        <v>133</v>
      </c>
      <c r="C5764" t="s">
        <v>45</v>
      </c>
      <c r="D5764">
        <v>50019715</v>
      </c>
      <c r="E5764">
        <v>50019715</v>
      </c>
      <c r="F5764">
        <v>999.99900000000002</v>
      </c>
      <c r="H5764">
        <v>0</v>
      </c>
      <c r="I5764">
        <v>2022</v>
      </c>
      <c r="J5764" t="s">
        <v>172</v>
      </c>
      <c r="K5764" t="s">
        <v>55</v>
      </c>
      <c r="L5764" s="127">
        <v>0.89583333333333337</v>
      </c>
      <c r="M5764" t="s">
        <v>28</v>
      </c>
      <c r="N5764" t="s">
        <v>49</v>
      </c>
      <c r="O5764" t="s">
        <v>30</v>
      </c>
      <c r="P5764" t="s">
        <v>31</v>
      </c>
      <c r="Q5764" t="s">
        <v>41</v>
      </c>
      <c r="S5764" t="s">
        <v>42</v>
      </c>
      <c r="T5764" t="s">
        <v>47</v>
      </c>
      <c r="U5764" s="1" t="s">
        <v>36</v>
      </c>
      <c r="V5764">
        <v>2</v>
      </c>
      <c r="W5764">
        <v>0</v>
      </c>
      <c r="X5764">
        <v>0</v>
      </c>
      <c r="Y5764">
        <v>0</v>
      </c>
      <c r="Z5764">
        <v>0</v>
      </c>
    </row>
    <row r="5765" spans="1:26" x14ac:dyDescent="0.25">
      <c r="A5765">
        <v>107171822</v>
      </c>
      <c r="B5765" t="s">
        <v>25</v>
      </c>
      <c r="C5765" t="s">
        <v>45</v>
      </c>
      <c r="D5765">
        <v>50015732</v>
      </c>
      <c r="E5765">
        <v>40001319</v>
      </c>
      <c r="F5765">
        <v>2.1840000000000002</v>
      </c>
      <c r="G5765">
        <v>10000440</v>
      </c>
      <c r="H5765">
        <v>0</v>
      </c>
      <c r="I5765">
        <v>2022</v>
      </c>
      <c r="J5765" t="s">
        <v>174</v>
      </c>
      <c r="K5765" t="s">
        <v>39</v>
      </c>
      <c r="L5765" s="127">
        <v>0.4055555555555555</v>
      </c>
      <c r="M5765" t="s">
        <v>28</v>
      </c>
      <c r="N5765" t="s">
        <v>49</v>
      </c>
      <c r="O5765" t="s">
        <v>30</v>
      </c>
      <c r="P5765" t="s">
        <v>31</v>
      </c>
      <c r="Q5765" t="s">
        <v>32</v>
      </c>
      <c r="R5765" t="s">
        <v>71</v>
      </c>
      <c r="S5765" t="s">
        <v>42</v>
      </c>
      <c r="T5765" t="s">
        <v>35</v>
      </c>
      <c r="U5765" s="1" t="s">
        <v>43</v>
      </c>
      <c r="V5765">
        <v>5</v>
      </c>
      <c r="W5765">
        <v>0</v>
      </c>
      <c r="X5765">
        <v>0</v>
      </c>
      <c r="Y5765">
        <v>0</v>
      </c>
      <c r="Z5765">
        <v>4</v>
      </c>
    </row>
    <row r="5766" spans="1:26" x14ac:dyDescent="0.25">
      <c r="A5766">
        <v>107171843</v>
      </c>
      <c r="B5766" t="s">
        <v>63</v>
      </c>
      <c r="C5766" t="s">
        <v>45</v>
      </c>
      <c r="D5766">
        <v>50015856</v>
      </c>
      <c r="E5766">
        <v>40002528</v>
      </c>
      <c r="F5766">
        <v>2.2400000000000002</v>
      </c>
      <c r="G5766">
        <v>50006986</v>
      </c>
      <c r="H5766">
        <v>0</v>
      </c>
      <c r="I5766">
        <v>2022</v>
      </c>
      <c r="J5766" t="s">
        <v>174</v>
      </c>
      <c r="K5766" t="s">
        <v>53</v>
      </c>
      <c r="L5766" s="127">
        <v>0.40277777777777773</v>
      </c>
      <c r="M5766" t="s">
        <v>28</v>
      </c>
      <c r="N5766" t="s">
        <v>49</v>
      </c>
      <c r="O5766" t="s">
        <v>30</v>
      </c>
      <c r="P5766" t="s">
        <v>68</v>
      </c>
      <c r="Q5766" t="s">
        <v>32</v>
      </c>
      <c r="R5766" t="s">
        <v>50</v>
      </c>
      <c r="S5766" t="s">
        <v>34</v>
      </c>
      <c r="T5766" t="s">
        <v>35</v>
      </c>
      <c r="U5766" s="1" t="s">
        <v>36</v>
      </c>
      <c r="V5766">
        <v>2</v>
      </c>
      <c r="W5766">
        <v>0</v>
      </c>
      <c r="X5766">
        <v>0</v>
      </c>
      <c r="Y5766">
        <v>0</v>
      </c>
      <c r="Z5766">
        <v>0</v>
      </c>
    </row>
    <row r="5767" spans="1:26" x14ac:dyDescent="0.25">
      <c r="A5767">
        <v>107171855</v>
      </c>
      <c r="B5767" t="s">
        <v>78</v>
      </c>
      <c r="C5767" t="s">
        <v>65</v>
      </c>
      <c r="D5767">
        <v>19000085</v>
      </c>
      <c r="E5767">
        <v>19000085</v>
      </c>
      <c r="F5767">
        <v>999.99900000000002</v>
      </c>
      <c r="G5767">
        <v>50018682</v>
      </c>
      <c r="H5767">
        <v>0.2</v>
      </c>
      <c r="I5767">
        <v>2022</v>
      </c>
      <c r="J5767" t="s">
        <v>172</v>
      </c>
      <c r="K5767" t="s">
        <v>60</v>
      </c>
      <c r="L5767" s="127">
        <v>0.50069444444444444</v>
      </c>
      <c r="M5767" t="s">
        <v>28</v>
      </c>
      <c r="N5767" t="s">
        <v>49</v>
      </c>
      <c r="O5767" t="s">
        <v>30</v>
      </c>
      <c r="P5767" t="s">
        <v>54</v>
      </c>
      <c r="Q5767" t="s">
        <v>41</v>
      </c>
      <c r="R5767" t="s">
        <v>56</v>
      </c>
      <c r="S5767" t="s">
        <v>42</v>
      </c>
      <c r="T5767" t="s">
        <v>35</v>
      </c>
      <c r="U5767" s="1" t="s">
        <v>36</v>
      </c>
      <c r="V5767">
        <v>8</v>
      </c>
      <c r="W5767">
        <v>0</v>
      </c>
      <c r="X5767">
        <v>0</v>
      </c>
      <c r="Y5767">
        <v>0</v>
      </c>
      <c r="Z5767">
        <v>0</v>
      </c>
    </row>
    <row r="5768" spans="1:26" x14ac:dyDescent="0.25">
      <c r="A5768">
        <v>107172397</v>
      </c>
      <c r="B5768" t="s">
        <v>107</v>
      </c>
      <c r="C5768" t="s">
        <v>67</v>
      </c>
      <c r="D5768">
        <v>30000274</v>
      </c>
      <c r="E5768">
        <v>30000274</v>
      </c>
      <c r="F5768">
        <v>18.722000000000001</v>
      </c>
      <c r="G5768">
        <v>40001405</v>
      </c>
      <c r="H5768">
        <v>1.4</v>
      </c>
      <c r="I5768">
        <v>2022</v>
      </c>
      <c r="J5768" t="s">
        <v>172</v>
      </c>
      <c r="K5768" t="s">
        <v>27</v>
      </c>
      <c r="L5768" s="127">
        <v>0.49861111111111112</v>
      </c>
      <c r="M5768" t="s">
        <v>40</v>
      </c>
      <c r="N5768" t="s">
        <v>49</v>
      </c>
      <c r="O5768" t="s">
        <v>30</v>
      </c>
      <c r="P5768" t="s">
        <v>54</v>
      </c>
      <c r="Q5768" t="s">
        <v>41</v>
      </c>
      <c r="S5768" t="s">
        <v>42</v>
      </c>
      <c r="T5768" t="s">
        <v>35</v>
      </c>
      <c r="U5768" s="1" t="s">
        <v>43</v>
      </c>
      <c r="V5768">
        <v>2</v>
      </c>
      <c r="W5768">
        <v>0</v>
      </c>
      <c r="X5768">
        <v>0</v>
      </c>
      <c r="Y5768">
        <v>0</v>
      </c>
      <c r="Z5768">
        <v>1</v>
      </c>
    </row>
    <row r="5769" spans="1:26" x14ac:dyDescent="0.25">
      <c r="A5769">
        <v>107172403</v>
      </c>
      <c r="B5769" t="s">
        <v>86</v>
      </c>
      <c r="C5769" t="s">
        <v>65</v>
      </c>
      <c r="D5769">
        <v>10000026</v>
      </c>
      <c r="E5769">
        <v>10000026</v>
      </c>
      <c r="F5769">
        <v>25.658999999999999</v>
      </c>
      <c r="G5769">
        <v>200380</v>
      </c>
      <c r="H5769">
        <v>0.1</v>
      </c>
      <c r="I5769">
        <v>2022</v>
      </c>
      <c r="J5769" t="s">
        <v>172</v>
      </c>
      <c r="K5769" t="s">
        <v>55</v>
      </c>
      <c r="L5769" s="127">
        <v>0.65902777777777777</v>
      </c>
      <c r="M5769" t="s">
        <v>28</v>
      </c>
      <c r="N5769" t="s">
        <v>29</v>
      </c>
      <c r="O5769" t="s">
        <v>30</v>
      </c>
      <c r="P5769" t="s">
        <v>31</v>
      </c>
      <c r="Q5769" t="s">
        <v>62</v>
      </c>
      <c r="S5769" t="s">
        <v>34</v>
      </c>
      <c r="T5769" t="s">
        <v>57</v>
      </c>
      <c r="U5769" s="1" t="s">
        <v>36</v>
      </c>
      <c r="V5769">
        <v>1</v>
      </c>
      <c r="W5769">
        <v>0</v>
      </c>
      <c r="X5769">
        <v>0</v>
      </c>
      <c r="Y5769">
        <v>0</v>
      </c>
      <c r="Z5769">
        <v>0</v>
      </c>
    </row>
    <row r="5770" spans="1:26" x14ac:dyDescent="0.25">
      <c r="A5770">
        <v>107172444</v>
      </c>
      <c r="B5770" t="s">
        <v>81</v>
      </c>
      <c r="C5770" t="s">
        <v>45</v>
      </c>
      <c r="D5770">
        <v>50031836</v>
      </c>
      <c r="E5770">
        <v>50031836</v>
      </c>
      <c r="F5770">
        <v>17.664999999999999</v>
      </c>
      <c r="G5770">
        <v>50012557</v>
      </c>
      <c r="H5770">
        <v>0</v>
      </c>
      <c r="I5770">
        <v>2022</v>
      </c>
      <c r="J5770" t="s">
        <v>174</v>
      </c>
      <c r="K5770" t="s">
        <v>53</v>
      </c>
      <c r="L5770" s="127">
        <v>0.52569444444444446</v>
      </c>
      <c r="M5770" t="s">
        <v>28</v>
      </c>
      <c r="N5770" t="s">
        <v>49</v>
      </c>
      <c r="O5770" t="s">
        <v>30</v>
      </c>
      <c r="P5770" t="s">
        <v>31</v>
      </c>
      <c r="Q5770" t="s">
        <v>62</v>
      </c>
      <c r="R5770" t="s">
        <v>33</v>
      </c>
      <c r="S5770" t="s">
        <v>34</v>
      </c>
      <c r="T5770" t="s">
        <v>35</v>
      </c>
      <c r="U5770" s="1" t="s">
        <v>36</v>
      </c>
      <c r="V5770">
        <v>2</v>
      </c>
      <c r="W5770">
        <v>0</v>
      </c>
      <c r="X5770">
        <v>0</v>
      </c>
      <c r="Y5770">
        <v>0</v>
      </c>
      <c r="Z5770">
        <v>0</v>
      </c>
    </row>
    <row r="5771" spans="1:26" x14ac:dyDescent="0.25">
      <c r="A5771">
        <v>107172455</v>
      </c>
      <c r="B5771" t="s">
        <v>81</v>
      </c>
      <c r="C5771" t="s">
        <v>45</v>
      </c>
      <c r="D5771">
        <v>50024887</v>
      </c>
      <c r="E5771">
        <v>30000016</v>
      </c>
      <c r="F5771">
        <v>6.34</v>
      </c>
      <c r="G5771">
        <v>50029564</v>
      </c>
      <c r="H5771">
        <v>0</v>
      </c>
      <c r="I5771">
        <v>2022</v>
      </c>
      <c r="J5771" t="s">
        <v>174</v>
      </c>
      <c r="K5771" t="s">
        <v>53</v>
      </c>
      <c r="L5771" s="127">
        <v>0.95347222222222217</v>
      </c>
      <c r="M5771" t="s">
        <v>28</v>
      </c>
      <c r="N5771" t="s">
        <v>49</v>
      </c>
      <c r="O5771" t="s">
        <v>30</v>
      </c>
      <c r="P5771" t="s">
        <v>54</v>
      </c>
      <c r="Q5771" t="s">
        <v>32</v>
      </c>
      <c r="R5771" t="s">
        <v>33</v>
      </c>
      <c r="S5771" t="s">
        <v>34</v>
      </c>
      <c r="T5771" t="s">
        <v>47</v>
      </c>
      <c r="U5771" s="1" t="s">
        <v>36</v>
      </c>
      <c r="V5771">
        <v>1</v>
      </c>
      <c r="W5771">
        <v>0</v>
      </c>
      <c r="X5771">
        <v>0</v>
      </c>
      <c r="Y5771">
        <v>0</v>
      </c>
      <c r="Z5771">
        <v>0</v>
      </c>
    </row>
    <row r="5772" spans="1:26" x14ac:dyDescent="0.25">
      <c r="A5772">
        <v>107172554</v>
      </c>
      <c r="B5772" t="s">
        <v>44</v>
      </c>
      <c r="C5772" t="s">
        <v>45</v>
      </c>
      <c r="D5772">
        <v>50004910</v>
      </c>
      <c r="E5772">
        <v>50004910</v>
      </c>
      <c r="F5772">
        <v>999.99900000000002</v>
      </c>
      <c r="G5772">
        <v>30000055</v>
      </c>
      <c r="H5772">
        <v>0.5</v>
      </c>
      <c r="I5772">
        <v>2022</v>
      </c>
      <c r="J5772" t="s">
        <v>174</v>
      </c>
      <c r="K5772" t="s">
        <v>39</v>
      </c>
      <c r="L5772" s="127">
        <v>0.51041666666666663</v>
      </c>
      <c r="M5772" t="s">
        <v>51</v>
      </c>
      <c r="N5772" t="s">
        <v>49</v>
      </c>
      <c r="O5772" t="s">
        <v>30</v>
      </c>
      <c r="P5772" t="s">
        <v>68</v>
      </c>
      <c r="Q5772" t="s">
        <v>62</v>
      </c>
      <c r="R5772" t="s">
        <v>50</v>
      </c>
      <c r="S5772" t="s">
        <v>34</v>
      </c>
      <c r="T5772" t="s">
        <v>35</v>
      </c>
      <c r="U5772" s="1" t="s">
        <v>116</v>
      </c>
      <c r="V5772">
        <v>2</v>
      </c>
      <c r="W5772">
        <v>0</v>
      </c>
      <c r="X5772">
        <v>0</v>
      </c>
      <c r="Y5772">
        <v>0</v>
      </c>
      <c r="Z5772">
        <v>0</v>
      </c>
    </row>
    <row r="5773" spans="1:26" x14ac:dyDescent="0.25">
      <c r="A5773">
        <v>107172590</v>
      </c>
      <c r="B5773" t="s">
        <v>175</v>
      </c>
      <c r="C5773" t="s">
        <v>122</v>
      </c>
      <c r="D5773">
        <v>40001710</v>
      </c>
      <c r="E5773">
        <v>40001710</v>
      </c>
      <c r="F5773">
        <v>0.23</v>
      </c>
      <c r="G5773">
        <v>40001734</v>
      </c>
      <c r="H5773">
        <v>0.2</v>
      </c>
      <c r="I5773">
        <v>2022</v>
      </c>
      <c r="J5773" t="s">
        <v>172</v>
      </c>
      <c r="K5773" t="s">
        <v>48</v>
      </c>
      <c r="L5773" s="127">
        <v>0.4236111111111111</v>
      </c>
      <c r="M5773" t="s">
        <v>28</v>
      </c>
      <c r="N5773" t="s">
        <v>49</v>
      </c>
      <c r="O5773" t="s">
        <v>30</v>
      </c>
      <c r="P5773" t="s">
        <v>31</v>
      </c>
      <c r="Q5773" t="s">
        <v>41</v>
      </c>
      <c r="R5773" t="s">
        <v>33</v>
      </c>
      <c r="S5773" t="s">
        <v>42</v>
      </c>
      <c r="T5773" t="s">
        <v>35</v>
      </c>
      <c r="U5773" s="1" t="s">
        <v>36</v>
      </c>
      <c r="V5773">
        <v>0</v>
      </c>
      <c r="W5773">
        <v>0</v>
      </c>
      <c r="X5773">
        <v>0</v>
      </c>
      <c r="Y5773">
        <v>0</v>
      </c>
      <c r="Z5773">
        <v>0</v>
      </c>
    </row>
    <row r="5774" spans="1:26" x14ac:dyDescent="0.25">
      <c r="A5774">
        <v>107172760</v>
      </c>
      <c r="B5774" t="s">
        <v>155</v>
      </c>
      <c r="C5774" t="s">
        <v>122</v>
      </c>
      <c r="D5774">
        <v>40001603</v>
      </c>
      <c r="E5774">
        <v>40001603</v>
      </c>
      <c r="F5774">
        <v>4.34</v>
      </c>
      <c r="G5774">
        <v>20000064</v>
      </c>
      <c r="H5774">
        <v>0.4</v>
      </c>
      <c r="I5774">
        <v>2022</v>
      </c>
      <c r="J5774" t="s">
        <v>174</v>
      </c>
      <c r="K5774" t="s">
        <v>39</v>
      </c>
      <c r="L5774" s="127">
        <v>0.46666666666666662</v>
      </c>
      <c r="M5774" t="s">
        <v>28</v>
      </c>
      <c r="N5774" t="s">
        <v>49</v>
      </c>
      <c r="O5774" t="s">
        <v>30</v>
      </c>
      <c r="P5774" t="s">
        <v>54</v>
      </c>
      <c r="Q5774" t="s">
        <v>32</v>
      </c>
      <c r="R5774" t="s">
        <v>33</v>
      </c>
      <c r="S5774" t="s">
        <v>42</v>
      </c>
      <c r="T5774" t="s">
        <v>35</v>
      </c>
      <c r="U5774" s="1" t="s">
        <v>36</v>
      </c>
      <c r="V5774">
        <v>2</v>
      </c>
      <c r="W5774">
        <v>0</v>
      </c>
      <c r="X5774">
        <v>0</v>
      </c>
      <c r="Y5774">
        <v>0</v>
      </c>
      <c r="Z5774">
        <v>0</v>
      </c>
    </row>
    <row r="5775" spans="1:26" x14ac:dyDescent="0.25">
      <c r="A5775">
        <v>107172801</v>
      </c>
      <c r="B5775" t="s">
        <v>106</v>
      </c>
      <c r="C5775" t="s">
        <v>65</v>
      </c>
      <c r="D5775">
        <v>10000095</v>
      </c>
      <c r="E5775">
        <v>10000095</v>
      </c>
      <c r="F5775">
        <v>14.869</v>
      </c>
      <c r="G5775">
        <v>40001832</v>
      </c>
      <c r="H5775">
        <v>1</v>
      </c>
      <c r="I5775">
        <v>2022</v>
      </c>
      <c r="J5775" t="s">
        <v>174</v>
      </c>
      <c r="K5775" t="s">
        <v>27</v>
      </c>
      <c r="L5775" s="127">
        <v>0.93958333333333333</v>
      </c>
      <c r="M5775" t="s">
        <v>28</v>
      </c>
      <c r="N5775" t="s">
        <v>29</v>
      </c>
      <c r="O5775" t="s">
        <v>30</v>
      </c>
      <c r="P5775" t="s">
        <v>54</v>
      </c>
      <c r="Q5775" t="s">
        <v>41</v>
      </c>
      <c r="R5775" t="s">
        <v>33</v>
      </c>
      <c r="S5775" t="s">
        <v>42</v>
      </c>
      <c r="T5775" t="s">
        <v>57</v>
      </c>
      <c r="U5775" s="1" t="s">
        <v>36</v>
      </c>
      <c r="V5775">
        <v>1</v>
      </c>
      <c r="W5775">
        <v>0</v>
      </c>
      <c r="X5775">
        <v>0</v>
      </c>
      <c r="Y5775">
        <v>0</v>
      </c>
      <c r="Z5775">
        <v>0</v>
      </c>
    </row>
    <row r="5776" spans="1:26" x14ac:dyDescent="0.25">
      <c r="A5776">
        <v>107172891</v>
      </c>
      <c r="B5776" t="s">
        <v>86</v>
      </c>
      <c r="C5776" t="s">
        <v>65</v>
      </c>
      <c r="D5776">
        <v>10000026</v>
      </c>
      <c r="E5776">
        <v>10000026</v>
      </c>
      <c r="F5776">
        <v>21.757000000000001</v>
      </c>
      <c r="G5776">
        <v>200345</v>
      </c>
      <c r="H5776">
        <v>0.5</v>
      </c>
      <c r="I5776">
        <v>2022</v>
      </c>
      <c r="J5776" t="s">
        <v>174</v>
      </c>
      <c r="K5776" t="s">
        <v>39</v>
      </c>
      <c r="L5776" s="127">
        <v>0.7270833333333333</v>
      </c>
      <c r="M5776" t="s">
        <v>28</v>
      </c>
      <c r="N5776" t="s">
        <v>49</v>
      </c>
      <c r="O5776" t="s">
        <v>30</v>
      </c>
      <c r="P5776" t="s">
        <v>31</v>
      </c>
      <c r="Q5776" t="s">
        <v>41</v>
      </c>
      <c r="R5776" t="s">
        <v>33</v>
      </c>
      <c r="S5776" t="s">
        <v>42</v>
      </c>
      <c r="T5776" t="s">
        <v>52</v>
      </c>
      <c r="U5776" s="1" t="s">
        <v>36</v>
      </c>
      <c r="V5776">
        <v>2</v>
      </c>
      <c r="W5776">
        <v>0</v>
      </c>
      <c r="X5776">
        <v>0</v>
      </c>
      <c r="Y5776">
        <v>0</v>
      </c>
      <c r="Z5776">
        <v>0</v>
      </c>
    </row>
    <row r="5777" spans="1:26" x14ac:dyDescent="0.25">
      <c r="A5777">
        <v>107172980</v>
      </c>
      <c r="B5777" t="s">
        <v>86</v>
      </c>
      <c r="C5777" t="s">
        <v>65</v>
      </c>
      <c r="D5777">
        <v>10000026</v>
      </c>
      <c r="E5777">
        <v>10000026</v>
      </c>
      <c r="F5777">
        <v>26.866</v>
      </c>
      <c r="G5777">
        <v>200390</v>
      </c>
      <c r="H5777">
        <v>0.1</v>
      </c>
      <c r="I5777">
        <v>2022</v>
      </c>
      <c r="J5777" t="s">
        <v>174</v>
      </c>
      <c r="K5777" t="s">
        <v>60</v>
      </c>
      <c r="L5777" s="127">
        <v>0.60833333333333328</v>
      </c>
      <c r="M5777" t="s">
        <v>28</v>
      </c>
      <c r="N5777" t="s">
        <v>49</v>
      </c>
      <c r="O5777" t="s">
        <v>30</v>
      </c>
      <c r="P5777" t="s">
        <v>31</v>
      </c>
      <c r="Q5777" t="s">
        <v>41</v>
      </c>
      <c r="R5777" t="s">
        <v>33</v>
      </c>
      <c r="S5777" t="s">
        <v>42</v>
      </c>
      <c r="T5777" t="s">
        <v>35</v>
      </c>
      <c r="U5777" s="1" t="s">
        <v>36</v>
      </c>
      <c r="V5777">
        <v>2</v>
      </c>
      <c r="W5777">
        <v>0</v>
      </c>
      <c r="X5777">
        <v>0</v>
      </c>
      <c r="Y5777">
        <v>0</v>
      </c>
      <c r="Z5777">
        <v>0</v>
      </c>
    </row>
    <row r="5778" spans="1:26" x14ac:dyDescent="0.25">
      <c r="A5778">
        <v>107173011</v>
      </c>
      <c r="B5778" t="s">
        <v>149</v>
      </c>
      <c r="C5778" t="s">
        <v>38</v>
      </c>
      <c r="D5778">
        <v>20000701</v>
      </c>
      <c r="E5778">
        <v>20000701</v>
      </c>
      <c r="F5778">
        <v>999.99900000000002</v>
      </c>
      <c r="H5778">
        <v>1.9E-2</v>
      </c>
      <c r="I5778">
        <v>2022</v>
      </c>
      <c r="J5778" t="s">
        <v>174</v>
      </c>
      <c r="K5778" t="s">
        <v>27</v>
      </c>
      <c r="L5778" s="127">
        <v>0.58888888888888891</v>
      </c>
      <c r="M5778" t="s">
        <v>28</v>
      </c>
      <c r="N5778" t="s">
        <v>49</v>
      </c>
      <c r="O5778" t="s">
        <v>30</v>
      </c>
      <c r="P5778" t="s">
        <v>68</v>
      </c>
      <c r="Q5778" t="s">
        <v>41</v>
      </c>
      <c r="R5778" t="s">
        <v>61</v>
      </c>
      <c r="S5778" t="s">
        <v>42</v>
      </c>
      <c r="T5778" t="s">
        <v>35</v>
      </c>
      <c r="U5778" s="1" t="s">
        <v>36</v>
      </c>
      <c r="V5778">
        <v>2</v>
      </c>
      <c r="W5778">
        <v>0</v>
      </c>
      <c r="X5778">
        <v>0</v>
      </c>
      <c r="Y5778">
        <v>0</v>
      </c>
      <c r="Z5778">
        <v>0</v>
      </c>
    </row>
    <row r="5779" spans="1:26" x14ac:dyDescent="0.25">
      <c r="A5779">
        <v>107173012</v>
      </c>
      <c r="B5779" t="s">
        <v>127</v>
      </c>
      <c r="C5779" t="s">
        <v>38</v>
      </c>
      <c r="D5779">
        <v>20000401</v>
      </c>
      <c r="E5779">
        <v>20000401</v>
      </c>
      <c r="F5779">
        <v>5.2009999999999996</v>
      </c>
      <c r="G5779">
        <v>40001103</v>
      </c>
      <c r="H5779">
        <v>0.1</v>
      </c>
      <c r="I5779">
        <v>2022</v>
      </c>
      <c r="J5779" t="s">
        <v>174</v>
      </c>
      <c r="K5779" t="s">
        <v>53</v>
      </c>
      <c r="L5779" s="127">
        <v>0.45902777777777781</v>
      </c>
      <c r="M5779" t="s">
        <v>28</v>
      </c>
      <c r="N5779" t="s">
        <v>49</v>
      </c>
      <c r="O5779" t="s">
        <v>30</v>
      </c>
      <c r="P5779" t="s">
        <v>68</v>
      </c>
      <c r="Q5779" t="s">
        <v>62</v>
      </c>
      <c r="R5779" t="s">
        <v>99</v>
      </c>
      <c r="S5779" t="s">
        <v>34</v>
      </c>
      <c r="T5779" t="s">
        <v>35</v>
      </c>
      <c r="U5779" s="1" t="s">
        <v>36</v>
      </c>
      <c r="V5779">
        <v>2</v>
      </c>
      <c r="W5779">
        <v>0</v>
      </c>
      <c r="X5779">
        <v>0</v>
      </c>
      <c r="Y5779">
        <v>0</v>
      </c>
      <c r="Z5779">
        <v>0</v>
      </c>
    </row>
    <row r="5780" spans="1:26" x14ac:dyDescent="0.25">
      <c r="A5780">
        <v>107173014</v>
      </c>
      <c r="B5780" t="s">
        <v>86</v>
      </c>
      <c r="C5780" t="s">
        <v>65</v>
      </c>
      <c r="D5780">
        <v>10000026</v>
      </c>
      <c r="E5780">
        <v>10000026</v>
      </c>
      <c r="F5780">
        <v>24.055</v>
      </c>
      <c r="G5780">
        <v>200360</v>
      </c>
      <c r="H5780">
        <v>0.3</v>
      </c>
      <c r="I5780">
        <v>2022</v>
      </c>
      <c r="J5780" t="s">
        <v>174</v>
      </c>
      <c r="K5780" t="s">
        <v>53</v>
      </c>
      <c r="L5780" s="127">
        <v>0.33680555555555558</v>
      </c>
      <c r="M5780" t="s">
        <v>28</v>
      </c>
      <c r="N5780" t="s">
        <v>49</v>
      </c>
      <c r="O5780" t="s">
        <v>30</v>
      </c>
      <c r="P5780" t="s">
        <v>31</v>
      </c>
      <c r="Q5780" t="s">
        <v>32</v>
      </c>
      <c r="R5780" t="s">
        <v>33</v>
      </c>
      <c r="S5780" t="s">
        <v>34</v>
      </c>
      <c r="T5780" t="s">
        <v>35</v>
      </c>
      <c r="U5780" s="1" t="s">
        <v>36</v>
      </c>
      <c r="V5780">
        <v>2</v>
      </c>
      <c r="W5780">
        <v>0</v>
      </c>
      <c r="X5780">
        <v>0</v>
      </c>
      <c r="Y5780">
        <v>0</v>
      </c>
      <c r="Z5780">
        <v>0</v>
      </c>
    </row>
    <row r="5781" spans="1:26" x14ac:dyDescent="0.25">
      <c r="A5781">
        <v>107173121</v>
      </c>
      <c r="B5781" t="s">
        <v>104</v>
      </c>
      <c r="C5781" t="s">
        <v>65</v>
      </c>
      <c r="D5781">
        <v>10000026</v>
      </c>
      <c r="E5781">
        <v>10000026</v>
      </c>
      <c r="F5781">
        <v>3.5249999999999999</v>
      </c>
      <c r="G5781">
        <v>200440</v>
      </c>
      <c r="H5781">
        <v>0</v>
      </c>
      <c r="I5781">
        <v>2022</v>
      </c>
      <c r="J5781" t="s">
        <v>174</v>
      </c>
      <c r="K5781" t="s">
        <v>53</v>
      </c>
      <c r="L5781" s="127">
        <v>0.4458333333333333</v>
      </c>
      <c r="M5781" t="s">
        <v>28</v>
      </c>
      <c r="N5781" t="s">
        <v>49</v>
      </c>
      <c r="O5781" t="s">
        <v>30</v>
      </c>
      <c r="P5781" t="s">
        <v>68</v>
      </c>
      <c r="Q5781" t="s">
        <v>62</v>
      </c>
      <c r="R5781" t="s">
        <v>33</v>
      </c>
      <c r="S5781" t="s">
        <v>34</v>
      </c>
      <c r="T5781" t="s">
        <v>35</v>
      </c>
      <c r="U5781" s="1" t="s">
        <v>36</v>
      </c>
      <c r="V5781">
        <v>2</v>
      </c>
      <c r="W5781">
        <v>0</v>
      </c>
      <c r="X5781">
        <v>0</v>
      </c>
      <c r="Y5781">
        <v>0</v>
      </c>
      <c r="Z5781">
        <v>0</v>
      </c>
    </row>
    <row r="5782" spans="1:26" x14ac:dyDescent="0.25">
      <c r="A5782">
        <v>107173122</v>
      </c>
      <c r="B5782" t="s">
        <v>104</v>
      </c>
      <c r="C5782" t="s">
        <v>65</v>
      </c>
      <c r="D5782">
        <v>10000026</v>
      </c>
      <c r="E5782">
        <v>10000026</v>
      </c>
      <c r="F5782">
        <v>0.105</v>
      </c>
      <c r="G5782">
        <v>30000280</v>
      </c>
      <c r="H5782">
        <v>9.5000000000000001E-2</v>
      </c>
      <c r="I5782">
        <v>2022</v>
      </c>
      <c r="J5782" t="s">
        <v>174</v>
      </c>
      <c r="K5782" t="s">
        <v>39</v>
      </c>
      <c r="L5782" s="127">
        <v>0.3215277777777778</v>
      </c>
      <c r="M5782" t="s">
        <v>28</v>
      </c>
      <c r="N5782" t="s">
        <v>49</v>
      </c>
      <c r="O5782" t="s">
        <v>30</v>
      </c>
      <c r="P5782" t="s">
        <v>31</v>
      </c>
      <c r="Q5782" t="s">
        <v>32</v>
      </c>
      <c r="R5782" t="s">
        <v>66</v>
      </c>
      <c r="S5782" t="s">
        <v>34</v>
      </c>
      <c r="T5782" t="s">
        <v>35</v>
      </c>
      <c r="U5782" s="1" t="s">
        <v>36</v>
      </c>
      <c r="V5782">
        <v>1</v>
      </c>
      <c r="W5782">
        <v>0</v>
      </c>
      <c r="X5782">
        <v>0</v>
      </c>
      <c r="Y5782">
        <v>0</v>
      </c>
      <c r="Z5782">
        <v>0</v>
      </c>
    </row>
    <row r="5783" spans="1:26" x14ac:dyDescent="0.25">
      <c r="A5783">
        <v>107173449</v>
      </c>
      <c r="B5783" t="s">
        <v>133</v>
      </c>
      <c r="C5783" t="s">
        <v>38</v>
      </c>
      <c r="D5783">
        <v>20000070</v>
      </c>
      <c r="E5783">
        <v>20000070</v>
      </c>
      <c r="F5783">
        <v>3.3719999999999999</v>
      </c>
      <c r="G5783">
        <v>50034683</v>
      </c>
      <c r="H5783">
        <v>2.8000000000000001E-2</v>
      </c>
      <c r="I5783">
        <v>2022</v>
      </c>
      <c r="J5783" t="s">
        <v>174</v>
      </c>
      <c r="K5783" t="s">
        <v>39</v>
      </c>
      <c r="L5783" s="127">
        <v>0.4826388888888889</v>
      </c>
      <c r="M5783" t="s">
        <v>77</v>
      </c>
      <c r="N5783" t="s">
        <v>29</v>
      </c>
      <c r="O5783" t="s">
        <v>30</v>
      </c>
      <c r="P5783" t="s">
        <v>31</v>
      </c>
      <c r="Q5783" t="s">
        <v>62</v>
      </c>
      <c r="R5783" t="s">
        <v>72</v>
      </c>
      <c r="S5783" t="s">
        <v>34</v>
      </c>
      <c r="T5783" t="s">
        <v>35</v>
      </c>
      <c r="U5783" s="1" t="s">
        <v>36</v>
      </c>
      <c r="V5783">
        <v>2</v>
      </c>
      <c r="W5783">
        <v>0</v>
      </c>
      <c r="X5783">
        <v>0</v>
      </c>
      <c r="Y5783">
        <v>0</v>
      </c>
      <c r="Z5783">
        <v>0</v>
      </c>
    </row>
    <row r="5784" spans="1:26" x14ac:dyDescent="0.25">
      <c r="A5784">
        <v>107173858</v>
      </c>
      <c r="B5784" t="s">
        <v>86</v>
      </c>
      <c r="C5784" t="s">
        <v>45</v>
      </c>
      <c r="F5784">
        <v>999.99900000000002</v>
      </c>
      <c r="G5784">
        <v>50018066</v>
      </c>
      <c r="H5784">
        <v>8.9999999999999993E-3</v>
      </c>
      <c r="I5784">
        <v>2022</v>
      </c>
      <c r="J5784" t="s">
        <v>172</v>
      </c>
      <c r="K5784" t="s">
        <v>60</v>
      </c>
      <c r="L5784" s="127">
        <v>0.82847222222222217</v>
      </c>
      <c r="M5784" t="s">
        <v>28</v>
      </c>
      <c r="N5784" t="s">
        <v>49</v>
      </c>
      <c r="O5784" t="s">
        <v>30</v>
      </c>
      <c r="P5784" t="s">
        <v>54</v>
      </c>
      <c r="Q5784" t="s">
        <v>41</v>
      </c>
      <c r="R5784" t="s">
        <v>56</v>
      </c>
      <c r="S5784" t="s">
        <v>42</v>
      </c>
      <c r="T5784" t="s">
        <v>57</v>
      </c>
      <c r="U5784" s="1" t="s">
        <v>36</v>
      </c>
      <c r="V5784">
        <v>1</v>
      </c>
      <c r="W5784">
        <v>0</v>
      </c>
      <c r="X5784">
        <v>0</v>
      </c>
      <c r="Y5784">
        <v>0</v>
      </c>
      <c r="Z5784">
        <v>0</v>
      </c>
    </row>
    <row r="5785" spans="1:26" x14ac:dyDescent="0.25">
      <c r="A5785">
        <v>107173898</v>
      </c>
      <c r="B5785" t="s">
        <v>110</v>
      </c>
      <c r="C5785" t="s">
        <v>45</v>
      </c>
      <c r="D5785">
        <v>30000107</v>
      </c>
      <c r="E5785">
        <v>30000107</v>
      </c>
      <c r="F5785">
        <v>25.777000000000001</v>
      </c>
      <c r="G5785">
        <v>40001737</v>
      </c>
      <c r="H5785">
        <v>0.2</v>
      </c>
      <c r="I5785">
        <v>2022</v>
      </c>
      <c r="J5785" t="s">
        <v>172</v>
      </c>
      <c r="K5785" t="s">
        <v>53</v>
      </c>
      <c r="L5785" s="127">
        <v>0.87291666666666667</v>
      </c>
      <c r="M5785" t="s">
        <v>28</v>
      </c>
      <c r="N5785" t="s">
        <v>29</v>
      </c>
      <c r="O5785" t="s">
        <v>30</v>
      </c>
      <c r="P5785" t="s">
        <v>31</v>
      </c>
      <c r="Q5785" t="s">
        <v>41</v>
      </c>
      <c r="R5785" t="s">
        <v>33</v>
      </c>
      <c r="S5785" t="s">
        <v>42</v>
      </c>
      <c r="T5785" t="s">
        <v>57</v>
      </c>
      <c r="U5785" s="1" t="s">
        <v>85</v>
      </c>
      <c r="V5785">
        <v>1</v>
      </c>
      <c r="W5785">
        <v>0</v>
      </c>
      <c r="X5785">
        <v>1</v>
      </c>
      <c r="Y5785">
        <v>0</v>
      </c>
      <c r="Z5785">
        <v>0</v>
      </c>
    </row>
    <row r="5786" spans="1:26" x14ac:dyDescent="0.25">
      <c r="A5786">
        <v>107173958</v>
      </c>
      <c r="B5786" t="s">
        <v>86</v>
      </c>
      <c r="C5786" t="s">
        <v>65</v>
      </c>
      <c r="D5786">
        <v>10000026</v>
      </c>
      <c r="E5786">
        <v>10000026</v>
      </c>
      <c r="F5786">
        <v>22.855</v>
      </c>
      <c r="G5786">
        <v>200360</v>
      </c>
      <c r="H5786">
        <v>0.9</v>
      </c>
      <c r="I5786">
        <v>2022</v>
      </c>
      <c r="J5786" t="s">
        <v>174</v>
      </c>
      <c r="K5786" t="s">
        <v>48</v>
      </c>
      <c r="L5786" s="127">
        <v>0.33263888888888887</v>
      </c>
      <c r="M5786" t="s">
        <v>28</v>
      </c>
      <c r="N5786" t="s">
        <v>49</v>
      </c>
      <c r="O5786" t="s">
        <v>30</v>
      </c>
      <c r="P5786" t="s">
        <v>31</v>
      </c>
      <c r="Q5786" t="s">
        <v>41</v>
      </c>
      <c r="R5786" t="s">
        <v>33</v>
      </c>
      <c r="S5786" t="s">
        <v>42</v>
      </c>
      <c r="T5786" t="s">
        <v>35</v>
      </c>
      <c r="U5786" s="1" t="s">
        <v>36</v>
      </c>
      <c r="V5786">
        <v>4</v>
      </c>
      <c r="W5786">
        <v>0</v>
      </c>
      <c r="X5786">
        <v>0</v>
      </c>
      <c r="Y5786">
        <v>0</v>
      </c>
      <c r="Z5786">
        <v>0</v>
      </c>
    </row>
    <row r="5787" spans="1:26" x14ac:dyDescent="0.25">
      <c r="A5787">
        <v>107174004</v>
      </c>
      <c r="B5787" t="s">
        <v>104</v>
      </c>
      <c r="C5787" t="s">
        <v>65</v>
      </c>
      <c r="D5787">
        <v>10000026</v>
      </c>
      <c r="E5787">
        <v>10000026</v>
      </c>
      <c r="F5787">
        <v>13.763999999999999</v>
      </c>
      <c r="G5787">
        <v>20000025</v>
      </c>
      <c r="H5787">
        <v>0.1</v>
      </c>
      <c r="I5787">
        <v>2022</v>
      </c>
      <c r="J5787" t="s">
        <v>174</v>
      </c>
      <c r="K5787" t="s">
        <v>27</v>
      </c>
      <c r="L5787" s="127">
        <v>0.62986111111111109</v>
      </c>
      <c r="M5787" t="s">
        <v>28</v>
      </c>
      <c r="N5787" t="s">
        <v>49</v>
      </c>
      <c r="O5787" t="s">
        <v>30</v>
      </c>
      <c r="P5787" t="s">
        <v>54</v>
      </c>
      <c r="Q5787" t="s">
        <v>62</v>
      </c>
      <c r="R5787" t="s">
        <v>95</v>
      </c>
      <c r="S5787" t="s">
        <v>34</v>
      </c>
      <c r="T5787" t="s">
        <v>35</v>
      </c>
      <c r="U5787" s="1" t="s">
        <v>36</v>
      </c>
      <c r="V5787">
        <v>2</v>
      </c>
      <c r="W5787">
        <v>0</v>
      </c>
      <c r="X5787">
        <v>0</v>
      </c>
      <c r="Y5787">
        <v>0</v>
      </c>
      <c r="Z5787">
        <v>0</v>
      </c>
    </row>
    <row r="5788" spans="1:26" x14ac:dyDescent="0.25">
      <c r="A5788">
        <v>107174069</v>
      </c>
      <c r="B5788" t="s">
        <v>81</v>
      </c>
      <c r="C5788" t="s">
        <v>65</v>
      </c>
      <c r="D5788">
        <v>10000485</v>
      </c>
      <c r="E5788">
        <v>10800485</v>
      </c>
      <c r="F5788">
        <v>29.207999999999998</v>
      </c>
      <c r="G5788">
        <v>20000521</v>
      </c>
      <c r="H5788">
        <v>1.5</v>
      </c>
      <c r="I5788">
        <v>2022</v>
      </c>
      <c r="J5788" t="s">
        <v>174</v>
      </c>
      <c r="K5788" t="s">
        <v>48</v>
      </c>
      <c r="L5788" s="127">
        <v>0.4916666666666667</v>
      </c>
      <c r="M5788" t="s">
        <v>28</v>
      </c>
      <c r="N5788" t="s">
        <v>49</v>
      </c>
      <c r="O5788" t="s">
        <v>30</v>
      </c>
      <c r="P5788" t="s">
        <v>31</v>
      </c>
      <c r="Q5788" t="s">
        <v>41</v>
      </c>
      <c r="R5788" t="s">
        <v>33</v>
      </c>
      <c r="S5788" t="s">
        <v>42</v>
      </c>
      <c r="T5788" t="s">
        <v>35</v>
      </c>
      <c r="U5788" s="1" t="s">
        <v>36</v>
      </c>
      <c r="V5788">
        <v>3</v>
      </c>
      <c r="W5788">
        <v>0</v>
      </c>
      <c r="X5788">
        <v>0</v>
      </c>
      <c r="Y5788">
        <v>0</v>
      </c>
      <c r="Z5788">
        <v>0</v>
      </c>
    </row>
    <row r="5789" spans="1:26" x14ac:dyDescent="0.25">
      <c r="A5789">
        <v>107174075</v>
      </c>
      <c r="B5789" t="s">
        <v>86</v>
      </c>
      <c r="C5789" t="s">
        <v>65</v>
      </c>
      <c r="D5789">
        <v>10000026</v>
      </c>
      <c r="E5789">
        <v>10000026</v>
      </c>
      <c r="F5789">
        <v>26.966000000000001</v>
      </c>
      <c r="G5789">
        <v>200390</v>
      </c>
      <c r="H5789">
        <v>0.2</v>
      </c>
      <c r="I5789">
        <v>2022</v>
      </c>
      <c r="J5789" t="s">
        <v>174</v>
      </c>
      <c r="K5789" t="s">
        <v>53</v>
      </c>
      <c r="L5789" s="127">
        <v>0.50208333333333333</v>
      </c>
      <c r="M5789" t="s">
        <v>28</v>
      </c>
      <c r="N5789" t="s">
        <v>49</v>
      </c>
      <c r="O5789" t="s">
        <v>30</v>
      </c>
      <c r="P5789" t="s">
        <v>31</v>
      </c>
      <c r="Q5789" t="s">
        <v>62</v>
      </c>
      <c r="R5789" t="s">
        <v>33</v>
      </c>
      <c r="S5789" t="s">
        <v>34</v>
      </c>
      <c r="T5789" t="s">
        <v>35</v>
      </c>
      <c r="U5789" s="1" t="s">
        <v>36</v>
      </c>
      <c r="V5789">
        <v>2</v>
      </c>
      <c r="W5789">
        <v>0</v>
      </c>
      <c r="X5789">
        <v>0</v>
      </c>
      <c r="Y5789">
        <v>0</v>
      </c>
      <c r="Z5789">
        <v>0</v>
      </c>
    </row>
    <row r="5790" spans="1:26" x14ac:dyDescent="0.25">
      <c r="A5790">
        <v>107174173</v>
      </c>
      <c r="B5790" t="s">
        <v>104</v>
      </c>
      <c r="C5790" t="s">
        <v>65</v>
      </c>
      <c r="D5790">
        <v>10000026</v>
      </c>
      <c r="E5790">
        <v>10000026</v>
      </c>
      <c r="F5790">
        <v>8.3170000000000002</v>
      </c>
      <c r="G5790">
        <v>20000064</v>
      </c>
      <c r="H5790">
        <v>0.7</v>
      </c>
      <c r="I5790">
        <v>2022</v>
      </c>
      <c r="J5790" t="s">
        <v>174</v>
      </c>
      <c r="K5790" t="s">
        <v>48</v>
      </c>
      <c r="L5790" s="127">
        <v>0.6972222222222223</v>
      </c>
      <c r="M5790" t="s">
        <v>28</v>
      </c>
      <c r="N5790" t="s">
        <v>49</v>
      </c>
      <c r="O5790" t="s">
        <v>30</v>
      </c>
      <c r="P5790" t="s">
        <v>31</v>
      </c>
      <c r="Q5790" t="s">
        <v>62</v>
      </c>
      <c r="R5790" t="s">
        <v>33</v>
      </c>
      <c r="S5790" t="s">
        <v>34</v>
      </c>
      <c r="T5790" t="s">
        <v>35</v>
      </c>
      <c r="U5790" s="1" t="s">
        <v>36</v>
      </c>
      <c r="V5790">
        <v>1</v>
      </c>
      <c r="W5790">
        <v>0</v>
      </c>
      <c r="X5790">
        <v>0</v>
      </c>
      <c r="Y5790">
        <v>0</v>
      </c>
      <c r="Z5790">
        <v>0</v>
      </c>
    </row>
    <row r="5791" spans="1:26" x14ac:dyDescent="0.25">
      <c r="A5791">
        <v>107174194</v>
      </c>
      <c r="B5791" t="s">
        <v>86</v>
      </c>
      <c r="C5791" t="s">
        <v>65</v>
      </c>
      <c r="D5791">
        <v>10000026</v>
      </c>
      <c r="E5791">
        <v>10000026</v>
      </c>
      <c r="F5791">
        <v>27.666</v>
      </c>
      <c r="G5791">
        <v>200400</v>
      </c>
      <c r="H5791">
        <v>0.1</v>
      </c>
      <c r="I5791">
        <v>2022</v>
      </c>
      <c r="J5791" t="s">
        <v>174</v>
      </c>
      <c r="K5791" t="s">
        <v>53</v>
      </c>
      <c r="L5791" s="127">
        <v>0.47430555555555554</v>
      </c>
      <c r="M5791" t="s">
        <v>28</v>
      </c>
      <c r="N5791" t="s">
        <v>49</v>
      </c>
      <c r="O5791" t="s">
        <v>30</v>
      </c>
      <c r="P5791" t="s">
        <v>31</v>
      </c>
      <c r="Q5791" t="s">
        <v>32</v>
      </c>
      <c r="R5791" t="s">
        <v>33</v>
      </c>
      <c r="S5791" t="s">
        <v>34</v>
      </c>
      <c r="T5791" t="s">
        <v>35</v>
      </c>
      <c r="U5791" s="1" t="s">
        <v>64</v>
      </c>
      <c r="V5791">
        <v>6</v>
      </c>
      <c r="W5791">
        <v>0</v>
      </c>
      <c r="X5791">
        <v>0</v>
      </c>
      <c r="Y5791">
        <v>2</v>
      </c>
      <c r="Z5791">
        <v>0</v>
      </c>
    </row>
    <row r="5792" spans="1:26" x14ac:dyDescent="0.25">
      <c r="A5792">
        <v>107174357</v>
      </c>
      <c r="B5792" t="s">
        <v>104</v>
      </c>
      <c r="C5792" t="s">
        <v>65</v>
      </c>
      <c r="D5792">
        <v>10000026</v>
      </c>
      <c r="E5792">
        <v>10000026</v>
      </c>
      <c r="F5792">
        <v>0</v>
      </c>
      <c r="G5792">
        <v>200400</v>
      </c>
      <c r="H5792">
        <v>0.3</v>
      </c>
      <c r="I5792">
        <v>2022</v>
      </c>
      <c r="J5792" t="s">
        <v>174</v>
      </c>
      <c r="K5792" t="s">
        <v>53</v>
      </c>
      <c r="L5792" s="127">
        <v>0.89930555555555547</v>
      </c>
      <c r="M5792" t="s">
        <v>28</v>
      </c>
      <c r="N5792" t="s">
        <v>49</v>
      </c>
      <c r="O5792" t="s">
        <v>30</v>
      </c>
      <c r="P5792" t="s">
        <v>31</v>
      </c>
      <c r="Q5792" t="s">
        <v>121</v>
      </c>
      <c r="R5792" t="s">
        <v>33</v>
      </c>
      <c r="S5792" t="s">
        <v>42</v>
      </c>
      <c r="T5792" t="s">
        <v>57</v>
      </c>
      <c r="U5792" s="1" t="s">
        <v>36</v>
      </c>
      <c r="V5792">
        <v>3</v>
      </c>
      <c r="W5792">
        <v>0</v>
      </c>
      <c r="X5792">
        <v>0</v>
      </c>
      <c r="Y5792">
        <v>0</v>
      </c>
      <c r="Z5792">
        <v>0</v>
      </c>
    </row>
    <row r="5793" spans="1:26" x14ac:dyDescent="0.25">
      <c r="A5793">
        <v>107174505</v>
      </c>
      <c r="B5793" t="s">
        <v>100</v>
      </c>
      <c r="C5793" t="s">
        <v>45</v>
      </c>
      <c r="F5793">
        <v>999.99900000000002</v>
      </c>
      <c r="G5793">
        <v>50000024</v>
      </c>
      <c r="H5793">
        <v>0</v>
      </c>
      <c r="I5793">
        <v>2022</v>
      </c>
      <c r="J5793" t="s">
        <v>172</v>
      </c>
      <c r="K5793" t="s">
        <v>27</v>
      </c>
      <c r="L5793" s="127">
        <v>0.50138888888888888</v>
      </c>
      <c r="M5793" t="s">
        <v>28</v>
      </c>
      <c r="N5793" t="s">
        <v>49</v>
      </c>
      <c r="O5793" t="s">
        <v>30</v>
      </c>
      <c r="P5793" t="s">
        <v>54</v>
      </c>
      <c r="Q5793" t="s">
        <v>41</v>
      </c>
      <c r="S5793" t="s">
        <v>42</v>
      </c>
      <c r="T5793" t="s">
        <v>35</v>
      </c>
      <c r="U5793" s="1" t="s">
        <v>36</v>
      </c>
      <c r="V5793">
        <v>2</v>
      </c>
      <c r="W5793">
        <v>0</v>
      </c>
      <c r="X5793">
        <v>0</v>
      </c>
      <c r="Y5793">
        <v>0</v>
      </c>
      <c r="Z5793">
        <v>0</v>
      </c>
    </row>
    <row r="5794" spans="1:26" x14ac:dyDescent="0.25">
      <c r="A5794">
        <v>107174585</v>
      </c>
      <c r="B5794" t="s">
        <v>81</v>
      </c>
      <c r="C5794" t="s">
        <v>45</v>
      </c>
      <c r="D5794">
        <v>50019453</v>
      </c>
      <c r="E5794">
        <v>50019453</v>
      </c>
      <c r="F5794">
        <v>999.99900000000002</v>
      </c>
      <c r="G5794">
        <v>50047986</v>
      </c>
      <c r="H5794">
        <v>0</v>
      </c>
      <c r="I5794">
        <v>2022</v>
      </c>
      <c r="J5794" t="s">
        <v>174</v>
      </c>
      <c r="K5794" t="s">
        <v>48</v>
      </c>
      <c r="L5794" s="127">
        <v>0.89930555555555547</v>
      </c>
      <c r="M5794" t="s">
        <v>28</v>
      </c>
      <c r="N5794" t="s">
        <v>29</v>
      </c>
      <c r="O5794" t="s">
        <v>30</v>
      </c>
      <c r="P5794" t="s">
        <v>31</v>
      </c>
      <c r="Q5794" t="s">
        <v>62</v>
      </c>
      <c r="R5794" t="s">
        <v>61</v>
      </c>
      <c r="S5794" t="s">
        <v>34</v>
      </c>
      <c r="T5794" t="s">
        <v>47</v>
      </c>
      <c r="U5794" s="1" t="s">
        <v>36</v>
      </c>
      <c r="V5794">
        <v>3</v>
      </c>
      <c r="W5794">
        <v>0</v>
      </c>
      <c r="X5794">
        <v>0</v>
      </c>
      <c r="Y5794">
        <v>0</v>
      </c>
      <c r="Z5794">
        <v>0</v>
      </c>
    </row>
    <row r="5795" spans="1:26" x14ac:dyDescent="0.25">
      <c r="A5795">
        <v>107174614</v>
      </c>
      <c r="B5795" t="s">
        <v>97</v>
      </c>
      <c r="C5795" t="s">
        <v>45</v>
      </c>
      <c r="D5795">
        <v>50011170</v>
      </c>
      <c r="E5795">
        <v>50011170</v>
      </c>
      <c r="F5795">
        <v>999.99900000000002</v>
      </c>
      <c r="G5795">
        <v>50009385</v>
      </c>
      <c r="H5795">
        <v>2.8000000000000001E-2</v>
      </c>
      <c r="I5795">
        <v>2022</v>
      </c>
      <c r="J5795" t="s">
        <v>174</v>
      </c>
      <c r="K5795" t="s">
        <v>55</v>
      </c>
      <c r="L5795" s="127">
        <v>0.55069444444444449</v>
      </c>
      <c r="M5795" t="s">
        <v>28</v>
      </c>
      <c r="N5795" t="s">
        <v>49</v>
      </c>
      <c r="O5795" t="s">
        <v>30</v>
      </c>
      <c r="P5795" t="s">
        <v>54</v>
      </c>
      <c r="Q5795" t="s">
        <v>32</v>
      </c>
      <c r="R5795" t="s">
        <v>59</v>
      </c>
      <c r="S5795" t="s">
        <v>42</v>
      </c>
      <c r="T5795" t="s">
        <v>35</v>
      </c>
      <c r="U5795" s="1" t="s">
        <v>36</v>
      </c>
      <c r="V5795">
        <v>3</v>
      </c>
      <c r="W5795">
        <v>0</v>
      </c>
      <c r="X5795">
        <v>0</v>
      </c>
      <c r="Y5795">
        <v>0</v>
      </c>
      <c r="Z5795">
        <v>0</v>
      </c>
    </row>
    <row r="5796" spans="1:26" x14ac:dyDescent="0.25">
      <c r="A5796">
        <v>107174708</v>
      </c>
      <c r="B5796" t="s">
        <v>163</v>
      </c>
      <c r="C5796" t="s">
        <v>38</v>
      </c>
      <c r="D5796">
        <v>20000064</v>
      </c>
      <c r="E5796">
        <v>20000064</v>
      </c>
      <c r="F5796">
        <v>999.99900000000002</v>
      </c>
      <c r="G5796">
        <v>20000064</v>
      </c>
      <c r="H5796">
        <v>0</v>
      </c>
      <c r="I5796">
        <v>2022</v>
      </c>
      <c r="J5796" t="s">
        <v>174</v>
      </c>
      <c r="K5796" t="s">
        <v>55</v>
      </c>
      <c r="L5796" s="127">
        <v>0.26666666666666666</v>
      </c>
      <c r="M5796" t="s">
        <v>28</v>
      </c>
      <c r="N5796" t="s">
        <v>29</v>
      </c>
      <c r="P5796" t="s">
        <v>68</v>
      </c>
      <c r="Q5796" t="s">
        <v>62</v>
      </c>
      <c r="R5796" t="s">
        <v>33</v>
      </c>
      <c r="S5796" t="s">
        <v>34</v>
      </c>
      <c r="T5796" t="s">
        <v>74</v>
      </c>
      <c r="U5796" s="1" t="s">
        <v>36</v>
      </c>
      <c r="V5796">
        <v>1</v>
      </c>
      <c r="W5796">
        <v>0</v>
      </c>
      <c r="X5796">
        <v>0</v>
      </c>
      <c r="Y5796">
        <v>0</v>
      </c>
      <c r="Z5796">
        <v>0</v>
      </c>
    </row>
    <row r="5797" spans="1:26" x14ac:dyDescent="0.25">
      <c r="A5797">
        <v>107174712</v>
      </c>
      <c r="B5797" t="s">
        <v>81</v>
      </c>
      <c r="C5797" t="s">
        <v>45</v>
      </c>
      <c r="D5797">
        <v>50012239</v>
      </c>
      <c r="E5797">
        <v>40002540</v>
      </c>
      <c r="F5797">
        <v>4.7050000000000001</v>
      </c>
      <c r="G5797">
        <v>50033653</v>
      </c>
      <c r="H5797">
        <v>2E-3</v>
      </c>
      <c r="I5797">
        <v>2022</v>
      </c>
      <c r="J5797" t="s">
        <v>174</v>
      </c>
      <c r="K5797" t="s">
        <v>53</v>
      </c>
      <c r="L5797" s="127">
        <v>0.62708333333333333</v>
      </c>
      <c r="M5797" t="s">
        <v>40</v>
      </c>
      <c r="N5797" t="s">
        <v>49</v>
      </c>
      <c r="O5797" t="s">
        <v>30</v>
      </c>
      <c r="P5797" t="s">
        <v>54</v>
      </c>
      <c r="Q5797" t="s">
        <v>32</v>
      </c>
      <c r="R5797" t="s">
        <v>33</v>
      </c>
      <c r="S5797" t="s">
        <v>34</v>
      </c>
      <c r="T5797" t="s">
        <v>35</v>
      </c>
      <c r="U5797" s="1" t="s">
        <v>36</v>
      </c>
      <c r="V5797">
        <v>2</v>
      </c>
      <c r="W5797">
        <v>0</v>
      </c>
      <c r="X5797">
        <v>0</v>
      </c>
      <c r="Y5797">
        <v>0</v>
      </c>
      <c r="Z5797">
        <v>0</v>
      </c>
    </row>
    <row r="5798" spans="1:26" x14ac:dyDescent="0.25">
      <c r="A5798">
        <v>107174965</v>
      </c>
      <c r="B5798" t="s">
        <v>81</v>
      </c>
      <c r="C5798" t="s">
        <v>38</v>
      </c>
      <c r="D5798">
        <v>20000074</v>
      </c>
      <c r="E5798">
        <v>20000074</v>
      </c>
      <c r="F5798">
        <v>999.99900000000002</v>
      </c>
      <c r="G5798">
        <v>10000277</v>
      </c>
      <c r="H5798">
        <v>0</v>
      </c>
      <c r="I5798">
        <v>2022</v>
      </c>
      <c r="J5798" t="s">
        <v>174</v>
      </c>
      <c r="K5798" t="s">
        <v>58</v>
      </c>
      <c r="L5798" s="127">
        <v>0.54999999999999993</v>
      </c>
      <c r="M5798" t="s">
        <v>28</v>
      </c>
      <c r="N5798" t="s">
        <v>49</v>
      </c>
      <c r="P5798" t="s">
        <v>68</v>
      </c>
      <c r="Q5798" t="s">
        <v>32</v>
      </c>
      <c r="R5798" t="s">
        <v>95</v>
      </c>
      <c r="S5798" t="s">
        <v>42</v>
      </c>
      <c r="T5798" t="s">
        <v>35</v>
      </c>
      <c r="U5798" s="1" t="s">
        <v>43</v>
      </c>
      <c r="V5798">
        <v>2</v>
      </c>
      <c r="W5798">
        <v>0</v>
      </c>
      <c r="X5798">
        <v>0</v>
      </c>
      <c r="Y5798">
        <v>0</v>
      </c>
      <c r="Z5798">
        <v>1</v>
      </c>
    </row>
    <row r="5799" spans="1:26" x14ac:dyDescent="0.25">
      <c r="A5799">
        <v>107175032</v>
      </c>
      <c r="B5799" t="s">
        <v>25</v>
      </c>
      <c r="C5799" t="s">
        <v>38</v>
      </c>
      <c r="D5799">
        <v>20000401</v>
      </c>
      <c r="E5799">
        <v>20000401</v>
      </c>
      <c r="F5799">
        <v>38.619</v>
      </c>
      <c r="G5799">
        <v>50033945</v>
      </c>
      <c r="H5799">
        <v>0</v>
      </c>
      <c r="I5799">
        <v>2022</v>
      </c>
      <c r="J5799" t="s">
        <v>174</v>
      </c>
      <c r="K5799" t="s">
        <v>58</v>
      </c>
      <c r="L5799" s="127">
        <v>0.8520833333333333</v>
      </c>
      <c r="M5799" t="s">
        <v>28</v>
      </c>
      <c r="N5799" t="s">
        <v>29</v>
      </c>
      <c r="O5799" t="s">
        <v>30</v>
      </c>
      <c r="P5799" t="s">
        <v>54</v>
      </c>
      <c r="Q5799" t="s">
        <v>41</v>
      </c>
      <c r="R5799" t="s">
        <v>61</v>
      </c>
      <c r="S5799" t="s">
        <v>42</v>
      </c>
      <c r="T5799" t="s">
        <v>47</v>
      </c>
      <c r="U5799" s="1" t="s">
        <v>64</v>
      </c>
      <c r="V5799">
        <v>6</v>
      </c>
      <c r="W5799">
        <v>0</v>
      </c>
      <c r="X5799">
        <v>0</v>
      </c>
      <c r="Y5799">
        <v>1</v>
      </c>
      <c r="Z5799">
        <v>1</v>
      </c>
    </row>
    <row r="5800" spans="1:26" x14ac:dyDescent="0.25">
      <c r="A5800">
        <v>107175124</v>
      </c>
      <c r="B5800" t="s">
        <v>120</v>
      </c>
      <c r="C5800" t="s">
        <v>45</v>
      </c>
      <c r="D5800">
        <v>50033054</v>
      </c>
      <c r="E5800">
        <v>29000117</v>
      </c>
      <c r="F5800">
        <v>3.4180000000000001</v>
      </c>
      <c r="G5800">
        <v>50021087</v>
      </c>
      <c r="H5800">
        <v>0</v>
      </c>
      <c r="I5800">
        <v>2022</v>
      </c>
      <c r="J5800" t="s">
        <v>174</v>
      </c>
      <c r="K5800" t="s">
        <v>55</v>
      </c>
      <c r="L5800" s="127">
        <v>0.65208333333333335</v>
      </c>
      <c r="M5800" t="s">
        <v>28</v>
      </c>
      <c r="N5800" t="s">
        <v>29</v>
      </c>
      <c r="O5800" t="s">
        <v>30</v>
      </c>
      <c r="P5800" t="s">
        <v>31</v>
      </c>
      <c r="Q5800" t="s">
        <v>41</v>
      </c>
      <c r="R5800" t="s">
        <v>33</v>
      </c>
      <c r="S5800" t="s">
        <v>42</v>
      </c>
      <c r="T5800" t="s">
        <v>35</v>
      </c>
      <c r="U5800" s="1" t="s">
        <v>36</v>
      </c>
      <c r="V5800">
        <v>4</v>
      </c>
      <c r="W5800">
        <v>0</v>
      </c>
      <c r="X5800">
        <v>0</v>
      </c>
      <c r="Y5800">
        <v>0</v>
      </c>
      <c r="Z5800">
        <v>0</v>
      </c>
    </row>
    <row r="5801" spans="1:26" x14ac:dyDescent="0.25">
      <c r="A5801">
        <v>107175143</v>
      </c>
      <c r="B5801" t="s">
        <v>150</v>
      </c>
      <c r="C5801" t="s">
        <v>45</v>
      </c>
      <c r="D5801">
        <v>50007442</v>
      </c>
      <c r="E5801">
        <v>20000158</v>
      </c>
      <c r="F5801">
        <v>7.9180000000000001</v>
      </c>
      <c r="G5801">
        <v>50010970</v>
      </c>
      <c r="H5801">
        <v>0.05</v>
      </c>
      <c r="I5801">
        <v>2022</v>
      </c>
      <c r="J5801" t="s">
        <v>174</v>
      </c>
      <c r="K5801" t="s">
        <v>39</v>
      </c>
      <c r="L5801" s="127">
        <v>0.57291666666666663</v>
      </c>
      <c r="M5801" t="s">
        <v>40</v>
      </c>
      <c r="N5801" t="s">
        <v>29</v>
      </c>
      <c r="O5801" t="s">
        <v>30</v>
      </c>
      <c r="P5801" t="s">
        <v>54</v>
      </c>
      <c r="Q5801" t="s">
        <v>32</v>
      </c>
      <c r="R5801" t="s">
        <v>72</v>
      </c>
      <c r="S5801" t="s">
        <v>42</v>
      </c>
      <c r="T5801" t="s">
        <v>35</v>
      </c>
      <c r="U5801" s="1" t="s">
        <v>36</v>
      </c>
      <c r="V5801">
        <v>6</v>
      </c>
      <c r="W5801">
        <v>0</v>
      </c>
      <c r="X5801">
        <v>0</v>
      </c>
      <c r="Y5801">
        <v>0</v>
      </c>
      <c r="Z5801">
        <v>0</v>
      </c>
    </row>
    <row r="5802" spans="1:26" x14ac:dyDescent="0.25">
      <c r="A5802">
        <v>107175370</v>
      </c>
      <c r="B5802" t="s">
        <v>108</v>
      </c>
      <c r="C5802" t="s">
        <v>38</v>
      </c>
      <c r="D5802">
        <v>20000074</v>
      </c>
      <c r="E5802">
        <v>20000074</v>
      </c>
      <c r="F5802">
        <v>999.99900000000002</v>
      </c>
      <c r="G5802">
        <v>50001232</v>
      </c>
      <c r="H5802">
        <v>0.14499999999999999</v>
      </c>
      <c r="I5802">
        <v>2022</v>
      </c>
      <c r="J5802" t="s">
        <v>174</v>
      </c>
      <c r="K5802" t="s">
        <v>60</v>
      </c>
      <c r="L5802" s="127">
        <v>0.14583333333333334</v>
      </c>
      <c r="M5802" t="s">
        <v>28</v>
      </c>
      <c r="N5802" t="s">
        <v>29</v>
      </c>
      <c r="O5802" t="s">
        <v>30</v>
      </c>
      <c r="P5802" t="s">
        <v>54</v>
      </c>
      <c r="Q5802" t="s">
        <v>41</v>
      </c>
      <c r="R5802" t="s">
        <v>75</v>
      </c>
      <c r="S5802" t="s">
        <v>42</v>
      </c>
      <c r="T5802" t="s">
        <v>47</v>
      </c>
      <c r="U5802" s="1" t="s">
        <v>36</v>
      </c>
      <c r="V5802">
        <v>1</v>
      </c>
      <c r="W5802">
        <v>0</v>
      </c>
      <c r="X5802">
        <v>0</v>
      </c>
      <c r="Y5802">
        <v>0</v>
      </c>
      <c r="Z5802">
        <v>0</v>
      </c>
    </row>
    <row r="5803" spans="1:26" x14ac:dyDescent="0.25">
      <c r="A5803">
        <v>107175383</v>
      </c>
      <c r="B5803" t="s">
        <v>81</v>
      </c>
      <c r="C5803" t="s">
        <v>45</v>
      </c>
      <c r="D5803">
        <v>50031939</v>
      </c>
      <c r="E5803">
        <v>50031939</v>
      </c>
      <c r="F5803">
        <v>0.24</v>
      </c>
      <c r="G5803">
        <v>50012178</v>
      </c>
      <c r="H5803">
        <v>0</v>
      </c>
      <c r="I5803">
        <v>2022</v>
      </c>
      <c r="J5803" t="s">
        <v>174</v>
      </c>
      <c r="K5803" t="s">
        <v>48</v>
      </c>
      <c r="L5803" s="127">
        <v>0.33055555555555555</v>
      </c>
      <c r="M5803" t="s">
        <v>28</v>
      </c>
      <c r="N5803" t="s">
        <v>49</v>
      </c>
      <c r="O5803" t="s">
        <v>30</v>
      </c>
      <c r="P5803" t="s">
        <v>68</v>
      </c>
      <c r="Q5803" t="s">
        <v>32</v>
      </c>
      <c r="R5803" t="s">
        <v>50</v>
      </c>
      <c r="S5803" t="s">
        <v>34</v>
      </c>
      <c r="T5803" t="s">
        <v>35</v>
      </c>
      <c r="U5803" s="1" t="s">
        <v>43</v>
      </c>
      <c r="V5803">
        <v>5</v>
      </c>
      <c r="W5803">
        <v>0</v>
      </c>
      <c r="X5803">
        <v>0</v>
      </c>
      <c r="Y5803">
        <v>0</v>
      </c>
      <c r="Z5803">
        <v>1</v>
      </c>
    </row>
    <row r="5804" spans="1:26" x14ac:dyDescent="0.25">
      <c r="A5804">
        <v>107175512</v>
      </c>
      <c r="B5804" t="s">
        <v>44</v>
      </c>
      <c r="C5804" t="s">
        <v>45</v>
      </c>
      <c r="D5804">
        <v>50014055</v>
      </c>
      <c r="E5804">
        <v>29000070</v>
      </c>
      <c r="F5804">
        <v>2.5760000000000001</v>
      </c>
      <c r="G5804">
        <v>50017130</v>
      </c>
      <c r="H5804">
        <v>0.161</v>
      </c>
      <c r="I5804">
        <v>2022</v>
      </c>
      <c r="J5804" t="s">
        <v>174</v>
      </c>
      <c r="K5804" t="s">
        <v>60</v>
      </c>
      <c r="L5804" s="127">
        <v>0.41388888888888892</v>
      </c>
      <c r="M5804" t="s">
        <v>51</v>
      </c>
      <c r="N5804" t="s">
        <v>29</v>
      </c>
      <c r="O5804" t="s">
        <v>30</v>
      </c>
      <c r="P5804" t="s">
        <v>31</v>
      </c>
      <c r="Q5804" t="s">
        <v>32</v>
      </c>
      <c r="R5804" t="s">
        <v>33</v>
      </c>
      <c r="S5804" t="s">
        <v>42</v>
      </c>
      <c r="T5804" t="s">
        <v>35</v>
      </c>
      <c r="U5804" s="1" t="s">
        <v>36</v>
      </c>
      <c r="V5804">
        <v>5</v>
      </c>
      <c r="W5804">
        <v>0</v>
      </c>
      <c r="X5804">
        <v>0</v>
      </c>
      <c r="Y5804">
        <v>0</v>
      </c>
      <c r="Z5804">
        <v>0</v>
      </c>
    </row>
    <row r="5805" spans="1:26" x14ac:dyDescent="0.25">
      <c r="A5805">
        <v>107175815</v>
      </c>
      <c r="B5805" t="s">
        <v>25</v>
      </c>
      <c r="C5805" t="s">
        <v>65</v>
      </c>
      <c r="D5805">
        <v>10000040</v>
      </c>
      <c r="E5805">
        <v>10000040</v>
      </c>
      <c r="F5805">
        <v>7.609</v>
      </c>
      <c r="G5805">
        <v>50031853</v>
      </c>
      <c r="H5805">
        <v>1.32</v>
      </c>
      <c r="I5805">
        <v>2022</v>
      </c>
      <c r="J5805" t="s">
        <v>174</v>
      </c>
      <c r="K5805" t="s">
        <v>60</v>
      </c>
      <c r="L5805" s="127">
        <v>0.71805555555555556</v>
      </c>
      <c r="M5805" t="s">
        <v>28</v>
      </c>
      <c r="N5805" t="s">
        <v>29</v>
      </c>
      <c r="O5805" t="s">
        <v>30</v>
      </c>
      <c r="P5805" t="s">
        <v>31</v>
      </c>
      <c r="Q5805" t="s">
        <v>41</v>
      </c>
      <c r="R5805" t="s">
        <v>33</v>
      </c>
      <c r="S5805" t="s">
        <v>42</v>
      </c>
      <c r="T5805" t="s">
        <v>57</v>
      </c>
      <c r="U5805" s="1" t="s">
        <v>85</v>
      </c>
      <c r="V5805">
        <v>1</v>
      </c>
      <c r="W5805">
        <v>0</v>
      </c>
      <c r="X5805">
        <v>1</v>
      </c>
      <c r="Y5805">
        <v>0</v>
      </c>
      <c r="Z5805">
        <v>0</v>
      </c>
    </row>
    <row r="5806" spans="1:26" x14ac:dyDescent="0.25">
      <c r="A5806">
        <v>107175963</v>
      </c>
      <c r="B5806" t="s">
        <v>25</v>
      </c>
      <c r="C5806" t="s">
        <v>45</v>
      </c>
      <c r="F5806">
        <v>999.99900000000002</v>
      </c>
      <c r="H5806">
        <v>0</v>
      </c>
      <c r="I5806">
        <v>2022</v>
      </c>
      <c r="J5806" t="s">
        <v>174</v>
      </c>
      <c r="K5806" t="s">
        <v>27</v>
      </c>
      <c r="L5806" s="127">
        <v>0.36249999999999999</v>
      </c>
      <c r="M5806" t="s">
        <v>28</v>
      </c>
      <c r="N5806" t="s">
        <v>29</v>
      </c>
      <c r="P5806" t="s">
        <v>31</v>
      </c>
      <c r="Q5806" t="s">
        <v>41</v>
      </c>
      <c r="R5806" t="s">
        <v>33</v>
      </c>
      <c r="S5806" t="s">
        <v>42</v>
      </c>
      <c r="T5806" t="s">
        <v>35</v>
      </c>
      <c r="U5806" s="1" t="s">
        <v>43</v>
      </c>
      <c r="V5806">
        <v>1</v>
      </c>
      <c r="W5806">
        <v>0</v>
      </c>
      <c r="X5806">
        <v>0</v>
      </c>
      <c r="Y5806">
        <v>0</v>
      </c>
      <c r="Z5806">
        <v>1</v>
      </c>
    </row>
    <row r="5807" spans="1:26" x14ac:dyDescent="0.25">
      <c r="A5807">
        <v>107175968</v>
      </c>
      <c r="B5807" t="s">
        <v>25</v>
      </c>
      <c r="C5807" t="s">
        <v>65</v>
      </c>
      <c r="D5807">
        <v>10000040</v>
      </c>
      <c r="E5807">
        <v>10000040</v>
      </c>
      <c r="F5807">
        <v>999.99900000000002</v>
      </c>
      <c r="G5807">
        <v>50026231</v>
      </c>
      <c r="H5807">
        <v>0.41699999999999998</v>
      </c>
      <c r="I5807">
        <v>2022</v>
      </c>
      <c r="J5807" t="s">
        <v>174</v>
      </c>
      <c r="K5807" t="s">
        <v>58</v>
      </c>
      <c r="L5807" s="127">
        <v>3.125E-2</v>
      </c>
      <c r="M5807" t="s">
        <v>28</v>
      </c>
      <c r="N5807" t="s">
        <v>29</v>
      </c>
      <c r="O5807" t="s">
        <v>30</v>
      </c>
      <c r="P5807" t="s">
        <v>68</v>
      </c>
      <c r="Q5807" t="s">
        <v>41</v>
      </c>
      <c r="R5807" t="s">
        <v>33</v>
      </c>
      <c r="S5807" t="s">
        <v>42</v>
      </c>
      <c r="T5807" t="s">
        <v>47</v>
      </c>
      <c r="U5807" s="1" t="s">
        <v>36</v>
      </c>
      <c r="V5807">
        <v>1</v>
      </c>
      <c r="W5807">
        <v>0</v>
      </c>
      <c r="X5807">
        <v>0</v>
      </c>
      <c r="Y5807">
        <v>0</v>
      </c>
      <c r="Z5807">
        <v>0</v>
      </c>
    </row>
    <row r="5808" spans="1:26" x14ac:dyDescent="0.25">
      <c r="A5808">
        <v>107176081</v>
      </c>
      <c r="B5808" t="s">
        <v>81</v>
      </c>
      <c r="C5808" t="s">
        <v>45</v>
      </c>
      <c r="D5808">
        <v>50016282</v>
      </c>
      <c r="E5808">
        <v>50016282</v>
      </c>
      <c r="F5808">
        <v>0.77</v>
      </c>
      <c r="G5808">
        <v>50032889</v>
      </c>
      <c r="H5808">
        <v>0</v>
      </c>
      <c r="I5808">
        <v>2022</v>
      </c>
      <c r="J5808" t="s">
        <v>174</v>
      </c>
      <c r="K5808" t="s">
        <v>53</v>
      </c>
      <c r="L5808" s="127">
        <v>0.90347222222222223</v>
      </c>
      <c r="M5808" t="s">
        <v>28</v>
      </c>
      <c r="N5808" t="s">
        <v>29</v>
      </c>
      <c r="P5808" t="s">
        <v>31</v>
      </c>
      <c r="Q5808" t="s">
        <v>41</v>
      </c>
      <c r="R5808" t="s">
        <v>61</v>
      </c>
      <c r="S5808" t="s">
        <v>34</v>
      </c>
      <c r="T5808" t="s">
        <v>57</v>
      </c>
      <c r="U5808" s="1" t="s">
        <v>64</v>
      </c>
      <c r="V5808">
        <v>2</v>
      </c>
      <c r="W5808">
        <v>0</v>
      </c>
      <c r="X5808">
        <v>0</v>
      </c>
      <c r="Y5808">
        <v>1</v>
      </c>
      <c r="Z5808">
        <v>0</v>
      </c>
    </row>
    <row r="5809" spans="1:26" x14ac:dyDescent="0.25">
      <c r="A5809">
        <v>107176117</v>
      </c>
      <c r="B5809" t="s">
        <v>81</v>
      </c>
      <c r="C5809" t="s">
        <v>38</v>
      </c>
      <c r="D5809">
        <v>20000074</v>
      </c>
      <c r="E5809">
        <v>20000074</v>
      </c>
      <c r="F5809">
        <v>11.314</v>
      </c>
      <c r="G5809">
        <v>50039993</v>
      </c>
      <c r="H5809">
        <v>0.23400000000000001</v>
      </c>
      <c r="I5809">
        <v>2022</v>
      </c>
      <c r="J5809" t="s">
        <v>174</v>
      </c>
      <c r="K5809" t="s">
        <v>60</v>
      </c>
      <c r="L5809" s="127">
        <v>0.33749999999999997</v>
      </c>
      <c r="M5809" t="s">
        <v>92</v>
      </c>
      <c r="Q5809" t="s">
        <v>32</v>
      </c>
      <c r="R5809" t="s">
        <v>33</v>
      </c>
      <c r="S5809" t="s">
        <v>42</v>
      </c>
      <c r="T5809" t="s">
        <v>35</v>
      </c>
      <c r="U5809" s="1" t="s">
        <v>43</v>
      </c>
      <c r="V5809">
        <v>4</v>
      </c>
      <c r="W5809">
        <v>0</v>
      </c>
      <c r="X5809">
        <v>0</v>
      </c>
      <c r="Y5809">
        <v>0</v>
      </c>
      <c r="Z5809">
        <v>4</v>
      </c>
    </row>
    <row r="5810" spans="1:26" x14ac:dyDescent="0.25">
      <c r="A5810">
        <v>107176224</v>
      </c>
      <c r="B5810" t="s">
        <v>157</v>
      </c>
      <c r="C5810" t="s">
        <v>122</v>
      </c>
      <c r="D5810">
        <v>40001004</v>
      </c>
      <c r="E5810">
        <v>40001004</v>
      </c>
      <c r="F5810">
        <v>3.0350000000000001</v>
      </c>
      <c r="G5810">
        <v>40001112</v>
      </c>
      <c r="H5810">
        <v>0.25</v>
      </c>
      <c r="I5810">
        <v>2022</v>
      </c>
      <c r="J5810" t="s">
        <v>174</v>
      </c>
      <c r="K5810" t="s">
        <v>48</v>
      </c>
      <c r="L5810" s="127">
        <v>0.42986111111111108</v>
      </c>
      <c r="M5810" t="s">
        <v>77</v>
      </c>
      <c r="N5810" t="s">
        <v>49</v>
      </c>
      <c r="O5810" t="s">
        <v>30</v>
      </c>
      <c r="P5810" t="s">
        <v>31</v>
      </c>
      <c r="Q5810" t="s">
        <v>41</v>
      </c>
      <c r="R5810" t="s">
        <v>33</v>
      </c>
      <c r="S5810" t="s">
        <v>42</v>
      </c>
      <c r="T5810" t="s">
        <v>35</v>
      </c>
      <c r="U5810" s="1" t="s">
        <v>36</v>
      </c>
      <c r="V5810">
        <v>2</v>
      </c>
      <c r="W5810">
        <v>0</v>
      </c>
      <c r="X5810">
        <v>0</v>
      </c>
      <c r="Y5810">
        <v>0</v>
      </c>
      <c r="Z5810">
        <v>0</v>
      </c>
    </row>
    <row r="5811" spans="1:26" x14ac:dyDescent="0.25">
      <c r="A5811">
        <v>107176271</v>
      </c>
      <c r="B5811" t="s">
        <v>25</v>
      </c>
      <c r="C5811" t="s">
        <v>65</v>
      </c>
      <c r="D5811">
        <v>10000040</v>
      </c>
      <c r="E5811">
        <v>10000040</v>
      </c>
      <c r="F5811">
        <v>21.988</v>
      </c>
      <c r="G5811">
        <v>20000070</v>
      </c>
      <c r="H5811">
        <v>1</v>
      </c>
      <c r="I5811">
        <v>2022</v>
      </c>
      <c r="J5811" t="s">
        <v>174</v>
      </c>
      <c r="K5811" t="s">
        <v>48</v>
      </c>
      <c r="L5811" s="127">
        <v>0.6743055555555556</v>
      </c>
      <c r="M5811" t="s">
        <v>28</v>
      </c>
      <c r="N5811" t="s">
        <v>49</v>
      </c>
      <c r="O5811" t="s">
        <v>30</v>
      </c>
      <c r="P5811" t="s">
        <v>54</v>
      </c>
      <c r="Q5811" t="s">
        <v>32</v>
      </c>
      <c r="R5811" t="s">
        <v>33</v>
      </c>
      <c r="S5811" t="s">
        <v>42</v>
      </c>
      <c r="T5811" t="s">
        <v>57</v>
      </c>
      <c r="U5811" s="1" t="s">
        <v>36</v>
      </c>
      <c r="V5811">
        <v>2</v>
      </c>
      <c r="W5811">
        <v>0</v>
      </c>
      <c r="X5811">
        <v>0</v>
      </c>
      <c r="Y5811">
        <v>0</v>
      </c>
      <c r="Z5811">
        <v>0</v>
      </c>
    </row>
    <row r="5812" spans="1:26" x14ac:dyDescent="0.25">
      <c r="A5812">
        <v>107176304</v>
      </c>
      <c r="B5812" t="s">
        <v>104</v>
      </c>
      <c r="C5812" t="s">
        <v>65</v>
      </c>
      <c r="D5812">
        <v>10000026</v>
      </c>
      <c r="E5812">
        <v>10000026</v>
      </c>
      <c r="F5812">
        <v>3.5249999999999999</v>
      </c>
      <c r="G5812">
        <v>200440</v>
      </c>
      <c r="H5812">
        <v>0</v>
      </c>
      <c r="I5812">
        <v>2022</v>
      </c>
      <c r="J5812" t="s">
        <v>174</v>
      </c>
      <c r="K5812" t="s">
        <v>48</v>
      </c>
      <c r="L5812" s="127">
        <v>0.9243055555555556</v>
      </c>
      <c r="M5812" t="s">
        <v>28</v>
      </c>
      <c r="N5812" t="s">
        <v>49</v>
      </c>
      <c r="O5812" t="s">
        <v>30</v>
      </c>
      <c r="P5812" t="s">
        <v>31</v>
      </c>
      <c r="Q5812" t="s">
        <v>62</v>
      </c>
      <c r="R5812" t="s">
        <v>33</v>
      </c>
      <c r="S5812" t="s">
        <v>34</v>
      </c>
      <c r="T5812" t="s">
        <v>57</v>
      </c>
      <c r="U5812" s="1" t="s">
        <v>64</v>
      </c>
      <c r="V5812">
        <v>2</v>
      </c>
      <c r="W5812">
        <v>0</v>
      </c>
      <c r="X5812">
        <v>0</v>
      </c>
      <c r="Y5812">
        <v>1</v>
      </c>
      <c r="Z5812">
        <v>0</v>
      </c>
    </row>
    <row r="5813" spans="1:26" x14ac:dyDescent="0.25">
      <c r="A5813">
        <v>107176336</v>
      </c>
      <c r="B5813" t="s">
        <v>25</v>
      </c>
      <c r="C5813" t="s">
        <v>122</v>
      </c>
      <c r="D5813">
        <v>40001152</v>
      </c>
      <c r="E5813">
        <v>40001152</v>
      </c>
      <c r="F5813">
        <v>5.9429999999999996</v>
      </c>
      <c r="G5813">
        <v>40001300</v>
      </c>
      <c r="H5813">
        <v>5.0000000000000001E-3</v>
      </c>
      <c r="I5813">
        <v>2022</v>
      </c>
      <c r="J5813" t="s">
        <v>174</v>
      </c>
      <c r="K5813" t="s">
        <v>55</v>
      </c>
      <c r="L5813" s="127">
        <v>0.5625</v>
      </c>
      <c r="M5813" t="s">
        <v>28</v>
      </c>
      <c r="N5813" t="s">
        <v>49</v>
      </c>
      <c r="O5813" t="s">
        <v>30</v>
      </c>
      <c r="P5813" t="s">
        <v>31</v>
      </c>
      <c r="Q5813" t="s">
        <v>41</v>
      </c>
      <c r="R5813" t="s">
        <v>33</v>
      </c>
      <c r="S5813" t="s">
        <v>42</v>
      </c>
      <c r="T5813" t="s">
        <v>35</v>
      </c>
      <c r="U5813" s="1" t="s">
        <v>36</v>
      </c>
      <c r="V5813">
        <v>2</v>
      </c>
      <c r="W5813">
        <v>0</v>
      </c>
      <c r="X5813">
        <v>0</v>
      </c>
      <c r="Y5813">
        <v>0</v>
      </c>
      <c r="Z5813">
        <v>0</v>
      </c>
    </row>
    <row r="5814" spans="1:26" x14ac:dyDescent="0.25">
      <c r="A5814">
        <v>107176436</v>
      </c>
      <c r="B5814" t="s">
        <v>104</v>
      </c>
      <c r="C5814" t="s">
        <v>65</v>
      </c>
      <c r="D5814">
        <v>10000026</v>
      </c>
      <c r="E5814">
        <v>10000026</v>
      </c>
      <c r="F5814">
        <v>9.0169999999999995</v>
      </c>
      <c r="G5814">
        <v>20000064</v>
      </c>
      <c r="H5814">
        <v>0</v>
      </c>
      <c r="I5814">
        <v>2022</v>
      </c>
      <c r="J5814" t="s">
        <v>174</v>
      </c>
      <c r="K5814" t="s">
        <v>53</v>
      </c>
      <c r="L5814" s="127">
        <v>0.88888888888888884</v>
      </c>
      <c r="M5814" t="s">
        <v>28</v>
      </c>
      <c r="N5814" t="s">
        <v>29</v>
      </c>
      <c r="O5814" t="s">
        <v>30</v>
      </c>
      <c r="P5814" t="s">
        <v>68</v>
      </c>
      <c r="Q5814" t="s">
        <v>121</v>
      </c>
      <c r="R5814" t="s">
        <v>66</v>
      </c>
      <c r="S5814" t="s">
        <v>34</v>
      </c>
      <c r="T5814" t="s">
        <v>57</v>
      </c>
      <c r="U5814" s="1" t="s">
        <v>36</v>
      </c>
      <c r="V5814">
        <v>2</v>
      </c>
      <c r="W5814">
        <v>0</v>
      </c>
      <c r="X5814">
        <v>0</v>
      </c>
      <c r="Y5814">
        <v>0</v>
      </c>
      <c r="Z5814">
        <v>0</v>
      </c>
    </row>
    <row r="5815" spans="1:26" x14ac:dyDescent="0.25">
      <c r="A5815">
        <v>107176503</v>
      </c>
      <c r="B5815" t="s">
        <v>25</v>
      </c>
      <c r="C5815" t="s">
        <v>65</v>
      </c>
      <c r="D5815">
        <v>10000040</v>
      </c>
      <c r="E5815">
        <v>10000040</v>
      </c>
      <c r="F5815">
        <v>18.93</v>
      </c>
      <c r="G5815">
        <v>203010</v>
      </c>
      <c r="H5815">
        <v>0.5</v>
      </c>
      <c r="I5815">
        <v>2022</v>
      </c>
      <c r="J5815" t="s">
        <v>174</v>
      </c>
      <c r="K5815" t="s">
        <v>55</v>
      </c>
      <c r="L5815" s="127">
        <v>0.94444444444444453</v>
      </c>
      <c r="M5815" t="s">
        <v>28</v>
      </c>
      <c r="N5815" t="s">
        <v>49</v>
      </c>
      <c r="O5815" t="s">
        <v>30</v>
      </c>
      <c r="P5815" t="s">
        <v>31</v>
      </c>
      <c r="Q5815" t="s">
        <v>41</v>
      </c>
      <c r="R5815" t="s">
        <v>33</v>
      </c>
      <c r="S5815" t="s">
        <v>42</v>
      </c>
      <c r="T5815" t="s">
        <v>57</v>
      </c>
      <c r="U5815" s="1" t="s">
        <v>36</v>
      </c>
      <c r="V5815">
        <v>1</v>
      </c>
      <c r="W5815">
        <v>0</v>
      </c>
      <c r="X5815">
        <v>0</v>
      </c>
      <c r="Y5815">
        <v>0</v>
      </c>
      <c r="Z5815">
        <v>0</v>
      </c>
    </row>
    <row r="5816" spans="1:26" x14ac:dyDescent="0.25">
      <c r="A5816">
        <v>107176522</v>
      </c>
      <c r="B5816" t="s">
        <v>117</v>
      </c>
      <c r="C5816" t="s">
        <v>65</v>
      </c>
      <c r="D5816">
        <v>10000077</v>
      </c>
      <c r="E5816">
        <v>10000077</v>
      </c>
      <c r="F5816">
        <v>999.99900000000002</v>
      </c>
      <c r="G5816">
        <v>10000077</v>
      </c>
      <c r="H5816">
        <v>0.1</v>
      </c>
      <c r="I5816">
        <v>2022</v>
      </c>
      <c r="J5816" t="s">
        <v>174</v>
      </c>
      <c r="K5816" t="s">
        <v>55</v>
      </c>
      <c r="L5816" s="127">
        <v>0.37916666666666665</v>
      </c>
      <c r="M5816" t="s">
        <v>28</v>
      </c>
      <c r="N5816" t="s">
        <v>29</v>
      </c>
      <c r="O5816" t="s">
        <v>30</v>
      </c>
      <c r="P5816" t="s">
        <v>68</v>
      </c>
      <c r="Q5816" t="s">
        <v>32</v>
      </c>
      <c r="R5816" t="s">
        <v>95</v>
      </c>
      <c r="S5816" t="s">
        <v>34</v>
      </c>
      <c r="T5816" t="s">
        <v>35</v>
      </c>
      <c r="U5816" s="1" t="s">
        <v>43</v>
      </c>
      <c r="V5816">
        <v>4</v>
      </c>
      <c r="W5816">
        <v>0</v>
      </c>
      <c r="X5816">
        <v>0</v>
      </c>
      <c r="Y5816">
        <v>0</v>
      </c>
      <c r="Z5816">
        <v>2</v>
      </c>
    </row>
    <row r="5817" spans="1:26" x14ac:dyDescent="0.25">
      <c r="A5817">
        <v>107176690</v>
      </c>
      <c r="B5817" t="s">
        <v>81</v>
      </c>
      <c r="C5817" t="s">
        <v>65</v>
      </c>
      <c r="D5817">
        <v>10000485</v>
      </c>
      <c r="E5817">
        <v>10800485</v>
      </c>
      <c r="F5817">
        <v>32.249000000000002</v>
      </c>
      <c r="G5817">
        <v>200630</v>
      </c>
      <c r="H5817">
        <v>0.1</v>
      </c>
      <c r="I5817">
        <v>2022</v>
      </c>
      <c r="J5817" t="s">
        <v>174</v>
      </c>
      <c r="K5817" t="s">
        <v>48</v>
      </c>
      <c r="L5817" s="127">
        <v>0.47847222222222219</v>
      </c>
      <c r="M5817" t="s">
        <v>28</v>
      </c>
      <c r="N5817" t="s">
        <v>29</v>
      </c>
      <c r="O5817" t="s">
        <v>30</v>
      </c>
      <c r="P5817" t="s">
        <v>31</v>
      </c>
      <c r="Q5817" t="s">
        <v>41</v>
      </c>
      <c r="R5817" t="s">
        <v>33</v>
      </c>
      <c r="S5817" t="s">
        <v>42</v>
      </c>
      <c r="T5817" t="s">
        <v>35</v>
      </c>
      <c r="U5817" s="1" t="s">
        <v>64</v>
      </c>
      <c r="V5817">
        <v>3</v>
      </c>
      <c r="W5817">
        <v>0</v>
      </c>
      <c r="X5817">
        <v>0</v>
      </c>
      <c r="Y5817">
        <v>1</v>
      </c>
      <c r="Z5817">
        <v>0</v>
      </c>
    </row>
    <row r="5818" spans="1:26" x14ac:dyDescent="0.25">
      <c r="A5818">
        <v>107176815</v>
      </c>
      <c r="B5818" t="s">
        <v>25</v>
      </c>
      <c r="C5818" t="s">
        <v>65</v>
      </c>
      <c r="D5818">
        <v>10000040</v>
      </c>
      <c r="E5818">
        <v>10000040</v>
      </c>
      <c r="F5818">
        <v>18.93</v>
      </c>
      <c r="G5818">
        <v>203010</v>
      </c>
      <c r="H5818">
        <v>0.5</v>
      </c>
      <c r="I5818">
        <v>2022</v>
      </c>
      <c r="J5818" t="s">
        <v>174</v>
      </c>
      <c r="K5818" t="s">
        <v>55</v>
      </c>
      <c r="L5818" s="127">
        <v>0.94513888888888886</v>
      </c>
      <c r="M5818" t="s">
        <v>28</v>
      </c>
      <c r="N5818" t="s">
        <v>49</v>
      </c>
      <c r="O5818" t="s">
        <v>30</v>
      </c>
      <c r="P5818" t="s">
        <v>31</v>
      </c>
      <c r="Q5818" t="s">
        <v>41</v>
      </c>
      <c r="R5818" t="s">
        <v>33</v>
      </c>
      <c r="S5818" t="s">
        <v>42</v>
      </c>
      <c r="T5818" t="s">
        <v>57</v>
      </c>
      <c r="U5818" s="1" t="s">
        <v>36</v>
      </c>
      <c r="V5818">
        <v>1</v>
      </c>
      <c r="W5818">
        <v>0</v>
      </c>
      <c r="X5818">
        <v>0</v>
      </c>
      <c r="Y5818">
        <v>0</v>
      </c>
      <c r="Z5818">
        <v>0</v>
      </c>
    </row>
    <row r="5819" spans="1:26" x14ac:dyDescent="0.25">
      <c r="A5819">
        <v>107176825</v>
      </c>
      <c r="B5819" t="s">
        <v>25</v>
      </c>
      <c r="C5819" t="s">
        <v>65</v>
      </c>
      <c r="D5819">
        <v>10000040</v>
      </c>
      <c r="E5819">
        <v>10000040</v>
      </c>
      <c r="F5819">
        <v>20.012</v>
      </c>
      <c r="G5819">
        <v>40005220</v>
      </c>
      <c r="H5819">
        <v>0.9</v>
      </c>
      <c r="I5819">
        <v>2022</v>
      </c>
      <c r="J5819" t="s">
        <v>174</v>
      </c>
      <c r="K5819" t="s">
        <v>48</v>
      </c>
      <c r="L5819" s="127">
        <v>0.74236111111111114</v>
      </c>
      <c r="M5819" t="s">
        <v>28</v>
      </c>
      <c r="N5819" t="s">
        <v>49</v>
      </c>
      <c r="O5819" t="s">
        <v>30</v>
      </c>
      <c r="P5819" t="s">
        <v>54</v>
      </c>
      <c r="Q5819" t="s">
        <v>32</v>
      </c>
      <c r="R5819" t="s">
        <v>33</v>
      </c>
      <c r="S5819" t="s">
        <v>42</v>
      </c>
      <c r="T5819" t="s">
        <v>57</v>
      </c>
      <c r="U5819" s="1" t="s">
        <v>36</v>
      </c>
      <c r="V5819">
        <v>2</v>
      </c>
      <c r="W5819">
        <v>0</v>
      </c>
      <c r="X5819">
        <v>0</v>
      </c>
      <c r="Y5819">
        <v>0</v>
      </c>
      <c r="Z5819">
        <v>0</v>
      </c>
    </row>
    <row r="5820" spans="1:26" x14ac:dyDescent="0.25">
      <c r="A5820">
        <v>107176828</v>
      </c>
      <c r="B5820" t="s">
        <v>112</v>
      </c>
      <c r="C5820" t="s">
        <v>65</v>
      </c>
      <c r="D5820">
        <v>10000095</v>
      </c>
      <c r="E5820">
        <v>10000095</v>
      </c>
      <c r="F5820">
        <v>1.847</v>
      </c>
      <c r="G5820">
        <v>40001002</v>
      </c>
      <c r="H5820">
        <v>0.1</v>
      </c>
      <c r="I5820">
        <v>2022</v>
      </c>
      <c r="J5820" t="s">
        <v>172</v>
      </c>
      <c r="K5820" t="s">
        <v>60</v>
      </c>
      <c r="L5820" s="127">
        <v>0.59027777777777779</v>
      </c>
      <c r="M5820" t="s">
        <v>28</v>
      </c>
      <c r="N5820" t="s">
        <v>49</v>
      </c>
      <c r="O5820" t="s">
        <v>30</v>
      </c>
      <c r="P5820" t="s">
        <v>31</v>
      </c>
      <c r="Q5820" t="s">
        <v>41</v>
      </c>
      <c r="R5820" t="s">
        <v>33</v>
      </c>
      <c r="S5820" t="s">
        <v>42</v>
      </c>
      <c r="T5820" t="s">
        <v>35</v>
      </c>
      <c r="U5820" s="1" t="s">
        <v>36</v>
      </c>
      <c r="V5820">
        <v>4</v>
      </c>
      <c r="W5820">
        <v>0</v>
      </c>
      <c r="X5820">
        <v>0</v>
      </c>
      <c r="Y5820">
        <v>0</v>
      </c>
      <c r="Z5820">
        <v>0</v>
      </c>
    </row>
    <row r="5821" spans="1:26" x14ac:dyDescent="0.25">
      <c r="A5821">
        <v>107176926</v>
      </c>
      <c r="B5821" t="s">
        <v>86</v>
      </c>
      <c r="C5821" t="s">
        <v>65</v>
      </c>
      <c r="D5821">
        <v>10000026</v>
      </c>
      <c r="E5821">
        <v>10000026</v>
      </c>
      <c r="F5821">
        <v>28.158999999999999</v>
      </c>
      <c r="G5821">
        <v>30000280</v>
      </c>
      <c r="H5821">
        <v>0.1</v>
      </c>
      <c r="I5821">
        <v>2022</v>
      </c>
      <c r="J5821" t="s">
        <v>174</v>
      </c>
      <c r="K5821" t="s">
        <v>55</v>
      </c>
      <c r="L5821" s="127">
        <v>0.64652777777777781</v>
      </c>
      <c r="M5821" t="s">
        <v>28</v>
      </c>
      <c r="N5821" t="s">
        <v>49</v>
      </c>
      <c r="O5821" t="s">
        <v>30</v>
      </c>
      <c r="P5821" t="s">
        <v>31</v>
      </c>
      <c r="Q5821" t="s">
        <v>32</v>
      </c>
      <c r="R5821" t="s">
        <v>76</v>
      </c>
      <c r="S5821" t="s">
        <v>34</v>
      </c>
      <c r="T5821" t="s">
        <v>35</v>
      </c>
      <c r="U5821" s="1" t="s">
        <v>36</v>
      </c>
      <c r="V5821">
        <v>2</v>
      </c>
      <c r="W5821">
        <v>0</v>
      </c>
      <c r="X5821">
        <v>0</v>
      </c>
      <c r="Y5821">
        <v>0</v>
      </c>
      <c r="Z5821">
        <v>0</v>
      </c>
    </row>
    <row r="5822" spans="1:26" x14ac:dyDescent="0.25">
      <c r="A5822">
        <v>107176969</v>
      </c>
      <c r="B5822" t="s">
        <v>104</v>
      </c>
      <c r="C5822" t="s">
        <v>65</v>
      </c>
      <c r="D5822">
        <v>10000026</v>
      </c>
      <c r="E5822">
        <v>10000026</v>
      </c>
      <c r="F5822">
        <v>2.5139999999999998</v>
      </c>
      <c r="G5822">
        <v>200420</v>
      </c>
      <c r="H5822">
        <v>1</v>
      </c>
      <c r="I5822">
        <v>2022</v>
      </c>
      <c r="J5822" t="s">
        <v>174</v>
      </c>
      <c r="K5822" t="s">
        <v>55</v>
      </c>
      <c r="L5822" s="127">
        <v>0.65416666666666667</v>
      </c>
      <c r="M5822" t="s">
        <v>28</v>
      </c>
      <c r="N5822" t="s">
        <v>49</v>
      </c>
      <c r="O5822" t="s">
        <v>30</v>
      </c>
      <c r="P5822" t="s">
        <v>31</v>
      </c>
      <c r="Q5822" t="s">
        <v>32</v>
      </c>
      <c r="R5822" t="s">
        <v>33</v>
      </c>
      <c r="S5822" t="s">
        <v>34</v>
      </c>
      <c r="T5822" t="s">
        <v>35</v>
      </c>
      <c r="U5822" s="1" t="s">
        <v>43</v>
      </c>
      <c r="V5822">
        <v>12</v>
      </c>
      <c r="W5822">
        <v>0</v>
      </c>
      <c r="X5822">
        <v>0</v>
      </c>
      <c r="Y5822">
        <v>0</v>
      </c>
      <c r="Z5822">
        <v>5</v>
      </c>
    </row>
    <row r="5823" spans="1:26" x14ac:dyDescent="0.25">
      <c r="A5823">
        <v>107177002</v>
      </c>
      <c r="B5823" t="s">
        <v>155</v>
      </c>
      <c r="C5823" t="s">
        <v>122</v>
      </c>
      <c r="D5823">
        <v>40001603</v>
      </c>
      <c r="E5823">
        <v>40001603</v>
      </c>
      <c r="F5823">
        <v>3.94</v>
      </c>
      <c r="G5823">
        <v>20000064</v>
      </c>
      <c r="H5823">
        <v>0</v>
      </c>
      <c r="I5823">
        <v>2022</v>
      </c>
      <c r="J5823" t="s">
        <v>174</v>
      </c>
      <c r="K5823" t="s">
        <v>55</v>
      </c>
      <c r="L5823" s="127">
        <v>0.26111111111111113</v>
      </c>
      <c r="M5823" t="s">
        <v>28</v>
      </c>
      <c r="N5823" t="s">
        <v>49</v>
      </c>
      <c r="O5823" t="s">
        <v>30</v>
      </c>
      <c r="P5823" t="s">
        <v>54</v>
      </c>
      <c r="Q5823" t="s">
        <v>32</v>
      </c>
      <c r="R5823" t="s">
        <v>71</v>
      </c>
      <c r="S5823" t="s">
        <v>42</v>
      </c>
      <c r="T5823" t="s">
        <v>35</v>
      </c>
      <c r="U5823" s="1" t="s">
        <v>36</v>
      </c>
      <c r="V5823">
        <v>2</v>
      </c>
      <c r="W5823">
        <v>0</v>
      </c>
      <c r="X5823">
        <v>0</v>
      </c>
      <c r="Y5823">
        <v>0</v>
      </c>
      <c r="Z5823">
        <v>0</v>
      </c>
    </row>
    <row r="5824" spans="1:26" x14ac:dyDescent="0.25">
      <c r="A5824">
        <v>107177005</v>
      </c>
      <c r="B5824" t="s">
        <v>25</v>
      </c>
      <c r="C5824" t="s">
        <v>65</v>
      </c>
      <c r="D5824">
        <v>10000040</v>
      </c>
      <c r="E5824">
        <v>10000040</v>
      </c>
      <c r="F5824">
        <v>22.388000000000002</v>
      </c>
      <c r="G5824">
        <v>20000070</v>
      </c>
      <c r="H5824">
        <v>0.6</v>
      </c>
      <c r="I5824">
        <v>2022</v>
      </c>
      <c r="J5824" t="s">
        <v>174</v>
      </c>
      <c r="K5824" t="s">
        <v>48</v>
      </c>
      <c r="L5824" s="127">
        <v>0.87291666666666667</v>
      </c>
      <c r="M5824" t="s">
        <v>28</v>
      </c>
      <c r="N5824" t="s">
        <v>49</v>
      </c>
      <c r="O5824" t="s">
        <v>30</v>
      </c>
      <c r="P5824" t="s">
        <v>54</v>
      </c>
      <c r="Q5824" t="s">
        <v>32</v>
      </c>
      <c r="R5824" t="s">
        <v>33</v>
      </c>
      <c r="S5824" t="s">
        <v>42</v>
      </c>
      <c r="T5824" t="s">
        <v>57</v>
      </c>
      <c r="U5824" s="1" t="s">
        <v>36</v>
      </c>
      <c r="V5824">
        <v>4</v>
      </c>
      <c r="W5824">
        <v>0</v>
      </c>
      <c r="X5824">
        <v>0</v>
      </c>
      <c r="Y5824">
        <v>0</v>
      </c>
      <c r="Z5824">
        <v>0</v>
      </c>
    </row>
    <row r="5825" spans="1:26" x14ac:dyDescent="0.25">
      <c r="A5825">
        <v>107177028</v>
      </c>
      <c r="B5825" t="s">
        <v>25</v>
      </c>
      <c r="C5825" t="s">
        <v>65</v>
      </c>
      <c r="D5825">
        <v>10000040</v>
      </c>
      <c r="E5825">
        <v>10000040</v>
      </c>
      <c r="F5825">
        <v>19.407</v>
      </c>
      <c r="G5825">
        <v>40002542</v>
      </c>
      <c r="H5825">
        <v>0.3</v>
      </c>
      <c r="I5825">
        <v>2022</v>
      </c>
      <c r="J5825" t="s">
        <v>174</v>
      </c>
      <c r="K5825" t="s">
        <v>55</v>
      </c>
      <c r="L5825" s="127">
        <v>0.79027777777777775</v>
      </c>
      <c r="M5825" t="s">
        <v>28</v>
      </c>
      <c r="N5825" t="s">
        <v>29</v>
      </c>
      <c r="O5825" t="s">
        <v>30</v>
      </c>
      <c r="P5825" t="s">
        <v>31</v>
      </c>
      <c r="Q5825" t="s">
        <v>41</v>
      </c>
      <c r="R5825" t="s">
        <v>33</v>
      </c>
      <c r="S5825" t="s">
        <v>42</v>
      </c>
      <c r="T5825" t="s">
        <v>57</v>
      </c>
      <c r="U5825" s="1" t="s">
        <v>36</v>
      </c>
      <c r="V5825">
        <v>3</v>
      </c>
      <c r="W5825">
        <v>0</v>
      </c>
      <c r="X5825">
        <v>0</v>
      </c>
      <c r="Y5825">
        <v>0</v>
      </c>
      <c r="Z5825">
        <v>0</v>
      </c>
    </row>
    <row r="5826" spans="1:26" x14ac:dyDescent="0.25">
      <c r="A5826">
        <v>107177033</v>
      </c>
      <c r="B5826" t="s">
        <v>86</v>
      </c>
      <c r="C5826" t="s">
        <v>65</v>
      </c>
      <c r="D5826">
        <v>10000026</v>
      </c>
      <c r="E5826">
        <v>10000026</v>
      </c>
      <c r="F5826">
        <v>21.51</v>
      </c>
      <c r="G5826">
        <v>30000191</v>
      </c>
      <c r="H5826">
        <v>1</v>
      </c>
      <c r="I5826">
        <v>2022</v>
      </c>
      <c r="J5826" t="s">
        <v>174</v>
      </c>
      <c r="K5826" t="s">
        <v>48</v>
      </c>
      <c r="L5826" s="127">
        <v>0.81111111111111101</v>
      </c>
      <c r="M5826" t="s">
        <v>28</v>
      </c>
      <c r="N5826" t="s">
        <v>29</v>
      </c>
      <c r="O5826" t="s">
        <v>30</v>
      </c>
      <c r="P5826" t="s">
        <v>31</v>
      </c>
      <c r="Q5826" t="s">
        <v>32</v>
      </c>
      <c r="R5826" t="s">
        <v>33</v>
      </c>
      <c r="S5826" t="s">
        <v>34</v>
      </c>
      <c r="T5826" t="s">
        <v>57</v>
      </c>
      <c r="U5826" s="1" t="s">
        <v>36</v>
      </c>
      <c r="V5826">
        <v>2</v>
      </c>
      <c r="W5826">
        <v>0</v>
      </c>
      <c r="X5826">
        <v>0</v>
      </c>
      <c r="Y5826">
        <v>0</v>
      </c>
      <c r="Z5826">
        <v>0</v>
      </c>
    </row>
    <row r="5827" spans="1:26" x14ac:dyDescent="0.25">
      <c r="A5827">
        <v>107177090</v>
      </c>
      <c r="B5827" t="s">
        <v>143</v>
      </c>
      <c r="C5827" t="s">
        <v>65</v>
      </c>
      <c r="D5827">
        <v>10000040</v>
      </c>
      <c r="E5827">
        <v>10000040</v>
      </c>
      <c r="F5827">
        <v>7.7309999999999999</v>
      </c>
      <c r="G5827">
        <v>40001103</v>
      </c>
      <c r="H5827">
        <v>2.1</v>
      </c>
      <c r="I5827">
        <v>2022</v>
      </c>
      <c r="J5827" t="s">
        <v>174</v>
      </c>
      <c r="K5827" t="s">
        <v>60</v>
      </c>
      <c r="L5827" s="127">
        <v>0.33819444444444446</v>
      </c>
      <c r="M5827" t="s">
        <v>28</v>
      </c>
      <c r="N5827" t="s">
        <v>49</v>
      </c>
      <c r="O5827" t="s">
        <v>30</v>
      </c>
      <c r="P5827" t="s">
        <v>31</v>
      </c>
      <c r="Q5827" t="s">
        <v>62</v>
      </c>
      <c r="R5827" t="s">
        <v>33</v>
      </c>
      <c r="S5827" t="s">
        <v>34</v>
      </c>
      <c r="T5827" t="s">
        <v>74</v>
      </c>
      <c r="U5827" s="1" t="s">
        <v>64</v>
      </c>
      <c r="V5827">
        <v>1</v>
      </c>
      <c r="W5827">
        <v>0</v>
      </c>
      <c r="X5827">
        <v>0</v>
      </c>
      <c r="Y5827">
        <v>1</v>
      </c>
      <c r="Z5827">
        <v>0</v>
      </c>
    </row>
    <row r="5828" spans="1:26" x14ac:dyDescent="0.25">
      <c r="A5828">
        <v>107177140</v>
      </c>
      <c r="B5828" t="s">
        <v>144</v>
      </c>
      <c r="C5828" t="s">
        <v>38</v>
      </c>
      <c r="D5828">
        <v>20000421</v>
      </c>
      <c r="E5828">
        <v>20000421</v>
      </c>
      <c r="F5828">
        <v>2.2869999999999999</v>
      </c>
      <c r="G5828">
        <v>40001711</v>
      </c>
      <c r="H5828">
        <v>0</v>
      </c>
      <c r="I5828">
        <v>2022</v>
      </c>
      <c r="J5828" t="s">
        <v>174</v>
      </c>
      <c r="K5828" t="s">
        <v>48</v>
      </c>
      <c r="L5828" s="127">
        <v>0.77916666666666667</v>
      </c>
      <c r="M5828" t="s">
        <v>28</v>
      </c>
      <c r="N5828" t="s">
        <v>29</v>
      </c>
      <c r="O5828" t="s">
        <v>30</v>
      </c>
      <c r="P5828" t="s">
        <v>31</v>
      </c>
      <c r="Q5828" t="s">
        <v>62</v>
      </c>
      <c r="R5828" t="s">
        <v>33</v>
      </c>
      <c r="S5828" t="s">
        <v>34</v>
      </c>
      <c r="T5828" t="s">
        <v>57</v>
      </c>
      <c r="U5828" s="1" t="s">
        <v>36</v>
      </c>
      <c r="V5828">
        <v>1</v>
      </c>
      <c r="W5828">
        <v>0</v>
      </c>
      <c r="X5828">
        <v>0</v>
      </c>
      <c r="Y5828">
        <v>0</v>
      </c>
      <c r="Z5828">
        <v>0</v>
      </c>
    </row>
    <row r="5829" spans="1:26" x14ac:dyDescent="0.25">
      <c r="A5829">
        <v>107177395</v>
      </c>
      <c r="B5829" t="s">
        <v>114</v>
      </c>
      <c r="C5829" t="s">
        <v>38</v>
      </c>
      <c r="D5829">
        <v>20000070</v>
      </c>
      <c r="E5829">
        <v>20000070</v>
      </c>
      <c r="F5829">
        <v>11.997999999999999</v>
      </c>
      <c r="G5829">
        <v>50029816</v>
      </c>
      <c r="H5829">
        <v>0.1</v>
      </c>
      <c r="I5829">
        <v>2022</v>
      </c>
      <c r="J5829" t="s">
        <v>174</v>
      </c>
      <c r="K5829" t="s">
        <v>53</v>
      </c>
      <c r="L5829" s="127">
        <v>0.25763888888888892</v>
      </c>
      <c r="M5829" t="s">
        <v>28</v>
      </c>
      <c r="N5829" t="s">
        <v>49</v>
      </c>
      <c r="O5829" t="s">
        <v>30</v>
      </c>
      <c r="P5829" t="s">
        <v>54</v>
      </c>
      <c r="Q5829" t="s">
        <v>41</v>
      </c>
      <c r="R5829" t="s">
        <v>33</v>
      </c>
      <c r="S5829" t="s">
        <v>42</v>
      </c>
      <c r="T5829" t="s">
        <v>141</v>
      </c>
      <c r="U5829" s="1" t="s">
        <v>36</v>
      </c>
      <c r="V5829">
        <v>2</v>
      </c>
      <c r="W5829">
        <v>0</v>
      </c>
      <c r="X5829">
        <v>0</v>
      </c>
      <c r="Y5829">
        <v>0</v>
      </c>
      <c r="Z5829">
        <v>0</v>
      </c>
    </row>
    <row r="5830" spans="1:26" x14ac:dyDescent="0.25">
      <c r="A5830">
        <v>107177396</v>
      </c>
      <c r="B5830" t="s">
        <v>114</v>
      </c>
      <c r="C5830" t="s">
        <v>38</v>
      </c>
      <c r="D5830">
        <v>20000070</v>
      </c>
      <c r="E5830">
        <v>20000070</v>
      </c>
      <c r="F5830">
        <v>12.096</v>
      </c>
      <c r="G5830">
        <v>50029816</v>
      </c>
      <c r="H5830">
        <v>2E-3</v>
      </c>
      <c r="I5830">
        <v>2022</v>
      </c>
      <c r="J5830" t="s">
        <v>174</v>
      </c>
      <c r="K5830" t="s">
        <v>53</v>
      </c>
      <c r="L5830" s="127">
        <v>0.51527777777777783</v>
      </c>
      <c r="M5830" t="s">
        <v>28</v>
      </c>
      <c r="N5830" t="s">
        <v>49</v>
      </c>
      <c r="O5830" t="s">
        <v>30</v>
      </c>
      <c r="P5830" t="s">
        <v>54</v>
      </c>
      <c r="Q5830" t="s">
        <v>62</v>
      </c>
      <c r="R5830" t="s">
        <v>61</v>
      </c>
      <c r="S5830" t="s">
        <v>34</v>
      </c>
      <c r="T5830" t="s">
        <v>35</v>
      </c>
      <c r="U5830" s="1" t="s">
        <v>36</v>
      </c>
      <c r="V5830">
        <v>2</v>
      </c>
      <c r="W5830">
        <v>0</v>
      </c>
      <c r="X5830">
        <v>0</v>
      </c>
      <c r="Y5830">
        <v>0</v>
      </c>
      <c r="Z5830">
        <v>0</v>
      </c>
    </row>
    <row r="5831" spans="1:26" x14ac:dyDescent="0.25">
      <c r="A5831">
        <v>107177397</v>
      </c>
      <c r="B5831" t="s">
        <v>114</v>
      </c>
      <c r="C5831" t="s">
        <v>38</v>
      </c>
      <c r="D5831">
        <v>22000070</v>
      </c>
      <c r="E5831">
        <v>20000070</v>
      </c>
      <c r="F5831">
        <v>13.247999999999999</v>
      </c>
      <c r="G5831">
        <v>50033208</v>
      </c>
      <c r="H5831">
        <v>0</v>
      </c>
      <c r="I5831">
        <v>2022</v>
      </c>
      <c r="J5831" t="s">
        <v>174</v>
      </c>
      <c r="K5831" t="s">
        <v>53</v>
      </c>
      <c r="L5831" s="127">
        <v>0.52986111111111112</v>
      </c>
      <c r="M5831" t="s">
        <v>28</v>
      </c>
      <c r="N5831" t="s">
        <v>49</v>
      </c>
      <c r="O5831" t="s">
        <v>30</v>
      </c>
      <c r="P5831" t="s">
        <v>31</v>
      </c>
      <c r="Q5831" t="s">
        <v>62</v>
      </c>
      <c r="R5831" t="s">
        <v>61</v>
      </c>
      <c r="S5831" t="s">
        <v>34</v>
      </c>
      <c r="T5831" t="s">
        <v>35</v>
      </c>
      <c r="U5831" s="1" t="s">
        <v>43</v>
      </c>
      <c r="V5831">
        <v>3</v>
      </c>
      <c r="W5831">
        <v>0</v>
      </c>
      <c r="X5831">
        <v>0</v>
      </c>
      <c r="Y5831">
        <v>0</v>
      </c>
      <c r="Z5831">
        <v>2</v>
      </c>
    </row>
    <row r="5832" spans="1:26" x14ac:dyDescent="0.25">
      <c r="A5832">
        <v>107177398</v>
      </c>
      <c r="B5832" t="s">
        <v>114</v>
      </c>
      <c r="C5832" t="s">
        <v>38</v>
      </c>
      <c r="D5832">
        <v>22000070</v>
      </c>
      <c r="E5832">
        <v>20000070</v>
      </c>
      <c r="F5832">
        <v>11.108000000000001</v>
      </c>
      <c r="G5832">
        <v>50029436</v>
      </c>
      <c r="H5832">
        <v>0</v>
      </c>
      <c r="I5832">
        <v>2022</v>
      </c>
      <c r="J5832" t="s">
        <v>174</v>
      </c>
      <c r="K5832" t="s">
        <v>55</v>
      </c>
      <c r="L5832" s="127">
        <v>0.88055555555555554</v>
      </c>
      <c r="M5832" t="s">
        <v>28</v>
      </c>
      <c r="N5832" t="s">
        <v>29</v>
      </c>
      <c r="O5832" t="s">
        <v>30</v>
      </c>
      <c r="P5832" t="s">
        <v>68</v>
      </c>
      <c r="Q5832" t="s">
        <v>41</v>
      </c>
      <c r="R5832" t="s">
        <v>33</v>
      </c>
      <c r="S5832" t="s">
        <v>42</v>
      </c>
      <c r="T5832" t="s">
        <v>57</v>
      </c>
      <c r="U5832" s="1" t="s">
        <v>36</v>
      </c>
      <c r="V5832">
        <v>2</v>
      </c>
      <c r="W5832">
        <v>0</v>
      </c>
      <c r="X5832">
        <v>0</v>
      </c>
      <c r="Y5832">
        <v>0</v>
      </c>
      <c r="Z5832">
        <v>0</v>
      </c>
    </row>
    <row r="5833" spans="1:26" x14ac:dyDescent="0.25">
      <c r="A5833">
        <v>107177419</v>
      </c>
      <c r="B5833" t="s">
        <v>137</v>
      </c>
      <c r="C5833" t="s">
        <v>38</v>
      </c>
      <c r="D5833">
        <v>29000441</v>
      </c>
      <c r="E5833">
        <v>29000441</v>
      </c>
      <c r="F5833">
        <v>999.99900000000002</v>
      </c>
      <c r="G5833">
        <v>50002179</v>
      </c>
      <c r="H5833">
        <v>0.25</v>
      </c>
      <c r="I5833">
        <v>2022</v>
      </c>
      <c r="J5833" t="s">
        <v>174</v>
      </c>
      <c r="K5833" t="s">
        <v>27</v>
      </c>
      <c r="L5833" s="127">
        <v>0.66249999999999998</v>
      </c>
      <c r="M5833" t="s">
        <v>28</v>
      </c>
      <c r="N5833" t="s">
        <v>49</v>
      </c>
      <c r="O5833" t="s">
        <v>30</v>
      </c>
      <c r="P5833" t="s">
        <v>54</v>
      </c>
      <c r="Q5833" t="s">
        <v>41</v>
      </c>
      <c r="R5833" t="s">
        <v>33</v>
      </c>
      <c r="S5833" t="s">
        <v>42</v>
      </c>
      <c r="T5833" t="s">
        <v>35</v>
      </c>
      <c r="U5833" s="1" t="s">
        <v>36</v>
      </c>
      <c r="V5833">
        <v>2</v>
      </c>
      <c r="W5833">
        <v>0</v>
      </c>
      <c r="X5833">
        <v>0</v>
      </c>
      <c r="Y5833">
        <v>0</v>
      </c>
      <c r="Z5833">
        <v>0</v>
      </c>
    </row>
    <row r="5834" spans="1:26" x14ac:dyDescent="0.25">
      <c r="A5834">
        <v>107177440</v>
      </c>
      <c r="B5834" t="s">
        <v>81</v>
      </c>
      <c r="C5834" t="s">
        <v>45</v>
      </c>
      <c r="D5834">
        <v>50025071</v>
      </c>
      <c r="E5834">
        <v>50025071</v>
      </c>
      <c r="F5834">
        <v>2.99</v>
      </c>
      <c r="G5834">
        <v>50013356</v>
      </c>
      <c r="H5834">
        <v>0</v>
      </c>
      <c r="I5834">
        <v>2022</v>
      </c>
      <c r="J5834" t="s">
        <v>174</v>
      </c>
      <c r="K5834" t="s">
        <v>27</v>
      </c>
      <c r="L5834" s="127">
        <v>0.61388888888888882</v>
      </c>
      <c r="M5834" t="s">
        <v>28</v>
      </c>
      <c r="N5834" t="s">
        <v>49</v>
      </c>
      <c r="O5834" t="s">
        <v>30</v>
      </c>
      <c r="P5834" t="s">
        <v>54</v>
      </c>
      <c r="Q5834" t="s">
        <v>41</v>
      </c>
      <c r="R5834" t="s">
        <v>50</v>
      </c>
      <c r="S5834" t="s">
        <v>42</v>
      </c>
      <c r="T5834" t="s">
        <v>35</v>
      </c>
      <c r="U5834" s="1" t="s">
        <v>36</v>
      </c>
      <c r="V5834">
        <v>1</v>
      </c>
      <c r="W5834">
        <v>0</v>
      </c>
      <c r="X5834">
        <v>0</v>
      </c>
      <c r="Y5834">
        <v>0</v>
      </c>
      <c r="Z5834">
        <v>0</v>
      </c>
    </row>
    <row r="5835" spans="1:26" x14ac:dyDescent="0.25">
      <c r="A5835">
        <v>107177463</v>
      </c>
      <c r="B5835" t="s">
        <v>81</v>
      </c>
      <c r="C5835" t="s">
        <v>65</v>
      </c>
      <c r="D5835">
        <v>10000485</v>
      </c>
      <c r="E5835">
        <v>10800485</v>
      </c>
      <c r="F5835">
        <v>33.286999999999999</v>
      </c>
      <c r="G5835">
        <v>50024238</v>
      </c>
      <c r="H5835">
        <v>9.5000000000000001E-2</v>
      </c>
      <c r="I5835">
        <v>2022</v>
      </c>
      <c r="J5835" t="s">
        <v>174</v>
      </c>
      <c r="K5835" t="s">
        <v>27</v>
      </c>
      <c r="L5835" s="127">
        <v>0.29166666666666669</v>
      </c>
      <c r="M5835" t="s">
        <v>28</v>
      </c>
      <c r="N5835" t="s">
        <v>29</v>
      </c>
      <c r="O5835" t="s">
        <v>30</v>
      </c>
      <c r="P5835" t="s">
        <v>31</v>
      </c>
      <c r="Q5835" t="s">
        <v>41</v>
      </c>
      <c r="R5835" t="s">
        <v>33</v>
      </c>
      <c r="S5835" t="s">
        <v>42</v>
      </c>
      <c r="T5835" t="s">
        <v>47</v>
      </c>
      <c r="U5835" s="1" t="s">
        <v>43</v>
      </c>
      <c r="V5835">
        <v>1</v>
      </c>
      <c r="W5835">
        <v>0</v>
      </c>
      <c r="X5835">
        <v>0</v>
      </c>
      <c r="Y5835">
        <v>0</v>
      </c>
      <c r="Z5835">
        <v>1</v>
      </c>
    </row>
    <row r="5836" spans="1:26" x14ac:dyDescent="0.25">
      <c r="A5836">
        <v>107177493</v>
      </c>
      <c r="B5836" t="s">
        <v>104</v>
      </c>
      <c r="C5836" t="s">
        <v>38</v>
      </c>
      <c r="D5836">
        <v>20000025</v>
      </c>
      <c r="E5836">
        <v>20000025</v>
      </c>
      <c r="F5836">
        <v>22.544</v>
      </c>
      <c r="G5836">
        <v>50026915</v>
      </c>
      <c r="H5836">
        <v>0</v>
      </c>
      <c r="I5836">
        <v>2022</v>
      </c>
      <c r="J5836" t="s">
        <v>172</v>
      </c>
      <c r="K5836" t="s">
        <v>55</v>
      </c>
      <c r="L5836" s="127">
        <v>0.64583333333333337</v>
      </c>
      <c r="M5836" t="s">
        <v>28</v>
      </c>
      <c r="N5836" t="s">
        <v>49</v>
      </c>
      <c r="O5836" t="s">
        <v>30</v>
      </c>
      <c r="P5836" t="s">
        <v>54</v>
      </c>
      <c r="Q5836" t="s">
        <v>41</v>
      </c>
      <c r="R5836" t="s">
        <v>33</v>
      </c>
      <c r="S5836" t="s">
        <v>102</v>
      </c>
      <c r="T5836" t="s">
        <v>35</v>
      </c>
      <c r="U5836" s="1" t="s">
        <v>36</v>
      </c>
      <c r="V5836">
        <v>1</v>
      </c>
      <c r="W5836">
        <v>0</v>
      </c>
      <c r="X5836">
        <v>0</v>
      </c>
      <c r="Y5836">
        <v>0</v>
      </c>
      <c r="Z5836">
        <v>0</v>
      </c>
    </row>
    <row r="5837" spans="1:26" x14ac:dyDescent="0.25">
      <c r="A5837">
        <v>107177552</v>
      </c>
      <c r="B5837" t="s">
        <v>25</v>
      </c>
      <c r="C5837" t="s">
        <v>65</v>
      </c>
      <c r="D5837">
        <v>10000440</v>
      </c>
      <c r="E5837">
        <v>10000440</v>
      </c>
      <c r="F5837">
        <v>1.798</v>
      </c>
      <c r="G5837">
        <v>50019763</v>
      </c>
      <c r="H5837">
        <v>0.13300000000000001</v>
      </c>
      <c r="I5837">
        <v>2022</v>
      </c>
      <c r="J5837" t="s">
        <v>174</v>
      </c>
      <c r="K5837" t="s">
        <v>27</v>
      </c>
      <c r="L5837" s="127">
        <v>0.64166666666666672</v>
      </c>
      <c r="M5837" t="s">
        <v>28</v>
      </c>
      <c r="N5837" t="s">
        <v>49</v>
      </c>
      <c r="O5837" t="s">
        <v>30</v>
      </c>
      <c r="P5837" t="s">
        <v>31</v>
      </c>
      <c r="Q5837" t="s">
        <v>32</v>
      </c>
      <c r="R5837" t="s">
        <v>70</v>
      </c>
      <c r="S5837" t="s">
        <v>42</v>
      </c>
      <c r="T5837" t="s">
        <v>35</v>
      </c>
      <c r="U5837" s="1" t="s">
        <v>36</v>
      </c>
      <c r="V5837">
        <v>2</v>
      </c>
      <c r="W5837">
        <v>0</v>
      </c>
      <c r="X5837">
        <v>0</v>
      </c>
      <c r="Y5837">
        <v>0</v>
      </c>
      <c r="Z5837">
        <v>0</v>
      </c>
    </row>
    <row r="5838" spans="1:26" x14ac:dyDescent="0.25">
      <c r="A5838">
        <v>107177834</v>
      </c>
      <c r="B5838" t="s">
        <v>96</v>
      </c>
      <c r="C5838" t="s">
        <v>45</v>
      </c>
      <c r="D5838">
        <v>50022209</v>
      </c>
      <c r="E5838">
        <v>50022209</v>
      </c>
      <c r="F5838">
        <v>2.2189999999999999</v>
      </c>
      <c r="G5838">
        <v>50025650</v>
      </c>
      <c r="H5838">
        <v>2E-3</v>
      </c>
      <c r="I5838">
        <v>2022</v>
      </c>
      <c r="J5838" t="s">
        <v>174</v>
      </c>
      <c r="K5838" t="s">
        <v>27</v>
      </c>
      <c r="L5838" s="127">
        <v>0.39513888888888887</v>
      </c>
      <c r="M5838" t="s">
        <v>51</v>
      </c>
      <c r="N5838" t="s">
        <v>29</v>
      </c>
      <c r="P5838" t="s">
        <v>54</v>
      </c>
      <c r="Q5838" t="s">
        <v>41</v>
      </c>
      <c r="R5838" t="s">
        <v>61</v>
      </c>
      <c r="S5838" t="s">
        <v>42</v>
      </c>
      <c r="T5838" t="s">
        <v>35</v>
      </c>
      <c r="U5838" s="1" t="s">
        <v>64</v>
      </c>
      <c r="V5838">
        <v>1</v>
      </c>
      <c r="W5838">
        <v>0</v>
      </c>
      <c r="X5838">
        <v>0</v>
      </c>
      <c r="Y5838">
        <v>1</v>
      </c>
      <c r="Z5838">
        <v>0</v>
      </c>
    </row>
    <row r="5839" spans="1:26" x14ac:dyDescent="0.25">
      <c r="A5839">
        <v>107177922</v>
      </c>
      <c r="B5839" t="s">
        <v>78</v>
      </c>
      <c r="C5839" t="s">
        <v>122</v>
      </c>
      <c r="D5839">
        <v>40002470</v>
      </c>
      <c r="E5839">
        <v>40002470</v>
      </c>
      <c r="F5839">
        <v>0.83199999999999996</v>
      </c>
      <c r="G5839">
        <v>40002471</v>
      </c>
      <c r="H5839">
        <v>0.15</v>
      </c>
      <c r="I5839">
        <v>2022</v>
      </c>
      <c r="J5839" t="s">
        <v>172</v>
      </c>
      <c r="K5839" t="s">
        <v>27</v>
      </c>
      <c r="L5839" s="127">
        <v>0.47638888888888892</v>
      </c>
      <c r="M5839" t="s">
        <v>28</v>
      </c>
      <c r="N5839" t="s">
        <v>49</v>
      </c>
      <c r="O5839" t="s">
        <v>30</v>
      </c>
      <c r="P5839" t="s">
        <v>31</v>
      </c>
      <c r="Q5839" t="s">
        <v>41</v>
      </c>
      <c r="R5839" t="s">
        <v>33</v>
      </c>
      <c r="S5839" t="s">
        <v>42</v>
      </c>
      <c r="T5839" t="s">
        <v>35</v>
      </c>
      <c r="U5839" s="1" t="s">
        <v>64</v>
      </c>
      <c r="V5839">
        <v>1</v>
      </c>
      <c r="W5839">
        <v>0</v>
      </c>
      <c r="X5839">
        <v>0</v>
      </c>
      <c r="Y5839">
        <v>1</v>
      </c>
      <c r="Z5839">
        <v>0</v>
      </c>
    </row>
    <row r="5840" spans="1:26" x14ac:dyDescent="0.25">
      <c r="A5840">
        <v>107177950</v>
      </c>
      <c r="B5840" t="s">
        <v>155</v>
      </c>
      <c r="C5840" t="s">
        <v>122</v>
      </c>
      <c r="D5840">
        <v>40001603</v>
      </c>
      <c r="E5840">
        <v>40001603</v>
      </c>
      <c r="F5840">
        <v>3.94</v>
      </c>
      <c r="G5840">
        <v>20000064</v>
      </c>
      <c r="H5840">
        <v>0</v>
      </c>
      <c r="I5840">
        <v>2022</v>
      </c>
      <c r="J5840" t="s">
        <v>174</v>
      </c>
      <c r="K5840" t="s">
        <v>60</v>
      </c>
      <c r="L5840" s="127">
        <v>0.47847222222222219</v>
      </c>
      <c r="M5840" t="s">
        <v>28</v>
      </c>
      <c r="N5840" t="s">
        <v>29</v>
      </c>
      <c r="O5840" t="s">
        <v>30</v>
      </c>
      <c r="P5840" t="s">
        <v>31</v>
      </c>
      <c r="Q5840" t="s">
        <v>41</v>
      </c>
      <c r="R5840" t="s">
        <v>59</v>
      </c>
      <c r="S5840" t="s">
        <v>42</v>
      </c>
      <c r="T5840" t="s">
        <v>35</v>
      </c>
      <c r="U5840" s="1" t="s">
        <v>36</v>
      </c>
      <c r="V5840">
        <v>1</v>
      </c>
      <c r="W5840">
        <v>0</v>
      </c>
      <c r="X5840">
        <v>0</v>
      </c>
      <c r="Y5840">
        <v>0</v>
      </c>
      <c r="Z5840">
        <v>0</v>
      </c>
    </row>
    <row r="5841" spans="1:26" x14ac:dyDescent="0.25">
      <c r="A5841">
        <v>107177969</v>
      </c>
      <c r="B5841" t="s">
        <v>86</v>
      </c>
      <c r="C5841" t="s">
        <v>65</v>
      </c>
      <c r="D5841">
        <v>10000026</v>
      </c>
      <c r="E5841">
        <v>10000026</v>
      </c>
      <c r="F5841">
        <v>28.059000000000001</v>
      </c>
      <c r="G5841">
        <v>30000280</v>
      </c>
      <c r="H5841">
        <v>0.2</v>
      </c>
      <c r="I5841">
        <v>2022</v>
      </c>
      <c r="J5841" t="s">
        <v>174</v>
      </c>
      <c r="K5841" t="s">
        <v>58</v>
      </c>
      <c r="L5841" s="127">
        <v>0.60486111111111118</v>
      </c>
      <c r="M5841" t="s">
        <v>28</v>
      </c>
      <c r="N5841" t="s">
        <v>49</v>
      </c>
      <c r="O5841" t="s">
        <v>30</v>
      </c>
      <c r="P5841" t="s">
        <v>31</v>
      </c>
      <c r="Q5841" t="s">
        <v>32</v>
      </c>
      <c r="R5841" t="s">
        <v>33</v>
      </c>
      <c r="S5841" t="s">
        <v>34</v>
      </c>
      <c r="T5841" t="s">
        <v>35</v>
      </c>
      <c r="U5841" s="1" t="s">
        <v>36</v>
      </c>
      <c r="V5841">
        <v>4</v>
      </c>
      <c r="W5841">
        <v>0</v>
      </c>
      <c r="X5841">
        <v>0</v>
      </c>
      <c r="Y5841">
        <v>0</v>
      </c>
      <c r="Z5841">
        <v>0</v>
      </c>
    </row>
    <row r="5842" spans="1:26" x14ac:dyDescent="0.25">
      <c r="A5842">
        <v>107177980</v>
      </c>
      <c r="B5842" t="s">
        <v>108</v>
      </c>
      <c r="C5842" t="s">
        <v>65</v>
      </c>
      <c r="D5842">
        <v>10000040</v>
      </c>
      <c r="E5842">
        <v>10000040</v>
      </c>
      <c r="F5842">
        <v>1.0109999999999999</v>
      </c>
      <c r="G5842">
        <v>204140</v>
      </c>
      <c r="H5842">
        <v>0.4</v>
      </c>
      <c r="I5842">
        <v>2022</v>
      </c>
      <c r="J5842" t="s">
        <v>174</v>
      </c>
      <c r="K5842" t="s">
        <v>60</v>
      </c>
      <c r="L5842" s="127">
        <v>0.5854166666666667</v>
      </c>
      <c r="M5842" t="s">
        <v>40</v>
      </c>
      <c r="N5842" t="s">
        <v>49</v>
      </c>
      <c r="O5842" t="s">
        <v>30</v>
      </c>
      <c r="P5842" t="s">
        <v>68</v>
      </c>
      <c r="Q5842" t="s">
        <v>62</v>
      </c>
      <c r="R5842" t="s">
        <v>33</v>
      </c>
      <c r="S5842" t="s">
        <v>34</v>
      </c>
      <c r="T5842" t="s">
        <v>35</v>
      </c>
      <c r="U5842" s="1" t="s">
        <v>64</v>
      </c>
      <c r="V5842">
        <v>4</v>
      </c>
      <c r="W5842">
        <v>0</v>
      </c>
      <c r="X5842">
        <v>0</v>
      </c>
      <c r="Y5842">
        <v>1</v>
      </c>
      <c r="Z5842">
        <v>1</v>
      </c>
    </row>
    <row r="5843" spans="1:26" x14ac:dyDescent="0.25">
      <c r="A5843">
        <v>107177984</v>
      </c>
      <c r="B5843" t="s">
        <v>117</v>
      </c>
      <c r="C5843" t="s">
        <v>65</v>
      </c>
      <c r="D5843">
        <v>10000077</v>
      </c>
      <c r="E5843">
        <v>10000077</v>
      </c>
      <c r="F5843">
        <v>20.529</v>
      </c>
      <c r="G5843">
        <v>10000040</v>
      </c>
      <c r="H5843">
        <v>0.4</v>
      </c>
      <c r="I5843">
        <v>2022</v>
      </c>
      <c r="J5843" t="s">
        <v>174</v>
      </c>
      <c r="K5843" t="s">
        <v>53</v>
      </c>
      <c r="L5843" s="127">
        <v>0.67569444444444438</v>
      </c>
      <c r="M5843" t="s">
        <v>28</v>
      </c>
      <c r="N5843" t="s">
        <v>49</v>
      </c>
      <c r="O5843" t="s">
        <v>30</v>
      </c>
      <c r="P5843" t="s">
        <v>54</v>
      </c>
      <c r="Q5843" t="s">
        <v>62</v>
      </c>
      <c r="R5843" t="s">
        <v>33</v>
      </c>
      <c r="S5843" t="s">
        <v>34</v>
      </c>
      <c r="T5843" t="s">
        <v>35</v>
      </c>
      <c r="U5843" s="1" t="s">
        <v>36</v>
      </c>
      <c r="V5843">
        <v>2</v>
      </c>
      <c r="W5843">
        <v>0</v>
      </c>
      <c r="X5843">
        <v>0</v>
      </c>
      <c r="Y5843">
        <v>0</v>
      </c>
      <c r="Z5843">
        <v>0</v>
      </c>
    </row>
    <row r="5844" spans="1:26" x14ac:dyDescent="0.25">
      <c r="A5844">
        <v>107177985</v>
      </c>
      <c r="B5844" t="s">
        <v>78</v>
      </c>
      <c r="C5844" t="s">
        <v>65</v>
      </c>
      <c r="D5844">
        <v>10000085</v>
      </c>
      <c r="E5844">
        <v>10000085</v>
      </c>
      <c r="F5844">
        <v>2.1629999999999998</v>
      </c>
      <c r="G5844">
        <v>40003252</v>
      </c>
      <c r="H5844">
        <v>0.6</v>
      </c>
      <c r="I5844">
        <v>2022</v>
      </c>
      <c r="J5844" t="s">
        <v>174</v>
      </c>
      <c r="K5844" t="s">
        <v>58</v>
      </c>
      <c r="L5844" s="127">
        <v>0.80972222222222223</v>
      </c>
      <c r="M5844" t="s">
        <v>28</v>
      </c>
      <c r="N5844" t="s">
        <v>49</v>
      </c>
      <c r="O5844" t="s">
        <v>30</v>
      </c>
      <c r="P5844" t="s">
        <v>54</v>
      </c>
      <c r="Q5844" t="s">
        <v>41</v>
      </c>
      <c r="R5844" t="s">
        <v>33</v>
      </c>
      <c r="S5844" t="s">
        <v>42</v>
      </c>
      <c r="T5844" t="s">
        <v>57</v>
      </c>
      <c r="U5844" s="1" t="s">
        <v>36</v>
      </c>
      <c r="V5844">
        <v>3</v>
      </c>
      <c r="W5844">
        <v>0</v>
      </c>
      <c r="X5844">
        <v>0</v>
      </c>
      <c r="Y5844">
        <v>0</v>
      </c>
      <c r="Z5844">
        <v>0</v>
      </c>
    </row>
    <row r="5845" spans="1:26" x14ac:dyDescent="0.25">
      <c r="A5845">
        <v>107177990</v>
      </c>
      <c r="B5845" t="s">
        <v>109</v>
      </c>
      <c r="C5845" t="s">
        <v>65</v>
      </c>
      <c r="D5845">
        <v>10000095</v>
      </c>
      <c r="E5845">
        <v>10000095</v>
      </c>
      <c r="F5845">
        <v>38</v>
      </c>
      <c r="G5845">
        <v>200390</v>
      </c>
      <c r="H5845">
        <v>1</v>
      </c>
      <c r="I5845">
        <v>2022</v>
      </c>
      <c r="J5845" t="s">
        <v>174</v>
      </c>
      <c r="K5845" t="s">
        <v>58</v>
      </c>
      <c r="L5845" s="127">
        <v>7.7083333333333337E-2</v>
      </c>
      <c r="M5845" t="s">
        <v>28</v>
      </c>
      <c r="N5845" t="s">
        <v>29</v>
      </c>
      <c r="O5845" t="s">
        <v>30</v>
      </c>
      <c r="P5845" t="s">
        <v>31</v>
      </c>
      <c r="Q5845" t="s">
        <v>41</v>
      </c>
      <c r="R5845" t="s">
        <v>33</v>
      </c>
      <c r="S5845" t="s">
        <v>42</v>
      </c>
      <c r="T5845" t="s">
        <v>57</v>
      </c>
      <c r="U5845" s="1" t="s">
        <v>85</v>
      </c>
      <c r="V5845">
        <v>1</v>
      </c>
      <c r="W5845">
        <v>0</v>
      </c>
      <c r="X5845">
        <v>1</v>
      </c>
      <c r="Y5845">
        <v>0</v>
      </c>
      <c r="Z5845">
        <v>0</v>
      </c>
    </row>
    <row r="5846" spans="1:26" x14ac:dyDescent="0.25">
      <c r="A5846">
        <v>107178060</v>
      </c>
      <c r="B5846" t="s">
        <v>86</v>
      </c>
      <c r="C5846" t="s">
        <v>65</v>
      </c>
      <c r="D5846">
        <v>10000026</v>
      </c>
      <c r="E5846">
        <v>10000026</v>
      </c>
      <c r="F5846">
        <v>22.257000000000001</v>
      </c>
      <c r="G5846">
        <v>200345</v>
      </c>
      <c r="H5846">
        <v>0</v>
      </c>
      <c r="I5846">
        <v>2022</v>
      </c>
      <c r="J5846" t="s">
        <v>174</v>
      </c>
      <c r="K5846" t="s">
        <v>27</v>
      </c>
      <c r="L5846" s="127">
        <v>0.51388888888888895</v>
      </c>
      <c r="M5846" t="s">
        <v>28</v>
      </c>
      <c r="N5846" t="s">
        <v>49</v>
      </c>
      <c r="O5846" t="s">
        <v>30</v>
      </c>
      <c r="P5846" t="s">
        <v>68</v>
      </c>
      <c r="Q5846" t="s">
        <v>41</v>
      </c>
      <c r="R5846" t="s">
        <v>33</v>
      </c>
      <c r="S5846" t="s">
        <v>42</v>
      </c>
      <c r="T5846" t="s">
        <v>35</v>
      </c>
      <c r="U5846" s="1" t="s">
        <v>36</v>
      </c>
      <c r="V5846">
        <v>2</v>
      </c>
      <c r="W5846">
        <v>0</v>
      </c>
      <c r="X5846">
        <v>0</v>
      </c>
      <c r="Y5846">
        <v>0</v>
      </c>
      <c r="Z5846">
        <v>0</v>
      </c>
    </row>
    <row r="5847" spans="1:26" x14ac:dyDescent="0.25">
      <c r="A5847">
        <v>107178067</v>
      </c>
      <c r="B5847" t="s">
        <v>25</v>
      </c>
      <c r="C5847" t="s">
        <v>65</v>
      </c>
      <c r="D5847">
        <v>10000040</v>
      </c>
      <c r="E5847">
        <v>10000040</v>
      </c>
      <c r="F5847">
        <v>26.417999999999999</v>
      </c>
      <c r="G5847">
        <v>203090</v>
      </c>
      <c r="H5847">
        <v>0</v>
      </c>
      <c r="I5847">
        <v>2022</v>
      </c>
      <c r="J5847" t="s">
        <v>174</v>
      </c>
      <c r="K5847" t="s">
        <v>60</v>
      </c>
      <c r="L5847" s="127">
        <v>0.98958333333333337</v>
      </c>
      <c r="M5847" t="s">
        <v>28</v>
      </c>
      <c r="N5847" t="s">
        <v>49</v>
      </c>
      <c r="O5847" t="s">
        <v>30</v>
      </c>
      <c r="P5847" t="s">
        <v>31</v>
      </c>
      <c r="Q5847" t="s">
        <v>41</v>
      </c>
      <c r="R5847" t="s">
        <v>33</v>
      </c>
      <c r="S5847" t="s">
        <v>42</v>
      </c>
      <c r="T5847" t="s">
        <v>57</v>
      </c>
      <c r="U5847" s="1" t="s">
        <v>36</v>
      </c>
      <c r="V5847">
        <v>1</v>
      </c>
      <c r="W5847">
        <v>0</v>
      </c>
      <c r="X5847">
        <v>0</v>
      </c>
      <c r="Y5847">
        <v>0</v>
      </c>
      <c r="Z5847">
        <v>0</v>
      </c>
    </row>
    <row r="5848" spans="1:26" x14ac:dyDescent="0.25">
      <c r="A5848">
        <v>107178157</v>
      </c>
      <c r="B5848" t="s">
        <v>104</v>
      </c>
      <c r="C5848" t="s">
        <v>65</v>
      </c>
      <c r="D5848">
        <v>10000026</v>
      </c>
      <c r="E5848">
        <v>10000026</v>
      </c>
      <c r="F5848">
        <v>4.8179999999999996</v>
      </c>
      <c r="G5848">
        <v>200450</v>
      </c>
      <c r="H5848">
        <v>0.3</v>
      </c>
      <c r="I5848">
        <v>2022</v>
      </c>
      <c r="J5848" t="s">
        <v>174</v>
      </c>
      <c r="K5848" t="s">
        <v>60</v>
      </c>
      <c r="L5848" s="127">
        <v>0.71875</v>
      </c>
      <c r="M5848" t="s">
        <v>28</v>
      </c>
      <c r="N5848" t="s">
        <v>49</v>
      </c>
      <c r="O5848" t="s">
        <v>30</v>
      </c>
      <c r="P5848" t="s">
        <v>54</v>
      </c>
      <c r="Q5848" t="s">
        <v>41</v>
      </c>
      <c r="R5848" t="s">
        <v>33</v>
      </c>
      <c r="S5848" t="s">
        <v>42</v>
      </c>
      <c r="T5848" t="s">
        <v>57</v>
      </c>
      <c r="U5848" s="1" t="s">
        <v>36</v>
      </c>
      <c r="V5848">
        <v>1</v>
      </c>
      <c r="W5848">
        <v>0</v>
      </c>
      <c r="X5848">
        <v>0</v>
      </c>
      <c r="Y5848">
        <v>0</v>
      </c>
      <c r="Z5848">
        <v>0</v>
      </c>
    </row>
    <row r="5849" spans="1:26" x14ac:dyDescent="0.25">
      <c r="A5849">
        <v>107178222</v>
      </c>
      <c r="B5849" t="s">
        <v>104</v>
      </c>
      <c r="C5849" t="s">
        <v>65</v>
      </c>
      <c r="D5849">
        <v>10000026</v>
      </c>
      <c r="E5849">
        <v>10000026</v>
      </c>
      <c r="F5849">
        <v>4.8179999999999996</v>
      </c>
      <c r="G5849">
        <v>200450</v>
      </c>
      <c r="H5849">
        <v>0.3</v>
      </c>
      <c r="I5849">
        <v>2022</v>
      </c>
      <c r="J5849" t="s">
        <v>174</v>
      </c>
      <c r="K5849" t="s">
        <v>60</v>
      </c>
      <c r="L5849" s="127">
        <v>0.71944444444444444</v>
      </c>
      <c r="M5849" t="s">
        <v>28</v>
      </c>
      <c r="N5849" t="s">
        <v>49</v>
      </c>
      <c r="O5849" t="s">
        <v>30</v>
      </c>
      <c r="P5849" t="s">
        <v>54</v>
      </c>
      <c r="Q5849" t="s">
        <v>41</v>
      </c>
      <c r="R5849" t="s">
        <v>33</v>
      </c>
      <c r="S5849" t="s">
        <v>42</v>
      </c>
      <c r="T5849" t="s">
        <v>57</v>
      </c>
      <c r="U5849" s="1" t="s">
        <v>36</v>
      </c>
      <c r="V5849">
        <v>2</v>
      </c>
      <c r="W5849">
        <v>0</v>
      </c>
      <c r="X5849">
        <v>0</v>
      </c>
      <c r="Y5849">
        <v>0</v>
      </c>
      <c r="Z5849">
        <v>0</v>
      </c>
    </row>
    <row r="5850" spans="1:26" x14ac:dyDescent="0.25">
      <c r="A5850">
        <v>107178343</v>
      </c>
      <c r="B5850" t="s">
        <v>112</v>
      </c>
      <c r="C5850" t="s">
        <v>65</v>
      </c>
      <c r="D5850">
        <v>10000095</v>
      </c>
      <c r="E5850">
        <v>10000095</v>
      </c>
      <c r="F5850">
        <v>1.423</v>
      </c>
      <c r="G5850">
        <v>40001811</v>
      </c>
      <c r="H5850">
        <v>0.89</v>
      </c>
      <c r="I5850">
        <v>2022</v>
      </c>
      <c r="J5850" t="s">
        <v>174</v>
      </c>
      <c r="K5850" t="s">
        <v>58</v>
      </c>
      <c r="L5850" s="127">
        <v>0.6166666666666667</v>
      </c>
      <c r="M5850" t="s">
        <v>28</v>
      </c>
      <c r="N5850" t="s">
        <v>49</v>
      </c>
      <c r="O5850" t="s">
        <v>30</v>
      </c>
      <c r="P5850" t="s">
        <v>54</v>
      </c>
      <c r="Q5850" t="s">
        <v>41</v>
      </c>
      <c r="R5850" t="s">
        <v>33</v>
      </c>
      <c r="S5850" t="s">
        <v>42</v>
      </c>
      <c r="T5850" t="s">
        <v>35</v>
      </c>
      <c r="U5850" s="1" t="s">
        <v>36</v>
      </c>
      <c r="V5850">
        <v>2</v>
      </c>
      <c r="W5850">
        <v>0</v>
      </c>
      <c r="X5850">
        <v>0</v>
      </c>
      <c r="Y5850">
        <v>0</v>
      </c>
      <c r="Z5850">
        <v>0</v>
      </c>
    </row>
    <row r="5851" spans="1:26" x14ac:dyDescent="0.25">
      <c r="A5851">
        <v>107178409</v>
      </c>
      <c r="B5851" t="s">
        <v>81</v>
      </c>
      <c r="C5851" t="s">
        <v>65</v>
      </c>
      <c r="D5851">
        <v>10000485</v>
      </c>
      <c r="E5851">
        <v>10800485</v>
      </c>
      <c r="F5851">
        <v>20.95</v>
      </c>
      <c r="G5851">
        <v>20000074</v>
      </c>
      <c r="H5851">
        <v>0.5</v>
      </c>
      <c r="I5851">
        <v>2022</v>
      </c>
      <c r="J5851" t="s">
        <v>172</v>
      </c>
      <c r="K5851" t="s">
        <v>53</v>
      </c>
      <c r="L5851" s="127">
        <v>0.4826388888888889</v>
      </c>
      <c r="M5851" t="s">
        <v>28</v>
      </c>
      <c r="N5851" t="s">
        <v>49</v>
      </c>
      <c r="O5851" t="s">
        <v>30</v>
      </c>
      <c r="P5851" t="s">
        <v>54</v>
      </c>
      <c r="Q5851" t="s">
        <v>41</v>
      </c>
      <c r="R5851" t="s">
        <v>84</v>
      </c>
      <c r="S5851" t="s">
        <v>42</v>
      </c>
      <c r="T5851" t="s">
        <v>35</v>
      </c>
      <c r="U5851" s="1" t="s">
        <v>36</v>
      </c>
      <c r="V5851">
        <v>2</v>
      </c>
      <c r="W5851">
        <v>0</v>
      </c>
      <c r="X5851">
        <v>0</v>
      </c>
      <c r="Y5851">
        <v>0</v>
      </c>
      <c r="Z5851">
        <v>0</v>
      </c>
    </row>
    <row r="5852" spans="1:26" x14ac:dyDescent="0.25">
      <c r="A5852">
        <v>107178435</v>
      </c>
      <c r="B5852" t="s">
        <v>86</v>
      </c>
      <c r="C5852" t="s">
        <v>65</v>
      </c>
      <c r="D5852">
        <v>10000026</v>
      </c>
      <c r="E5852">
        <v>10000026</v>
      </c>
      <c r="F5852">
        <v>24.855</v>
      </c>
      <c r="G5852">
        <v>200370</v>
      </c>
      <c r="H5852">
        <v>0.1</v>
      </c>
      <c r="I5852">
        <v>2022</v>
      </c>
      <c r="J5852" t="s">
        <v>174</v>
      </c>
      <c r="K5852" t="s">
        <v>58</v>
      </c>
      <c r="L5852" s="127">
        <v>0.60416666666666663</v>
      </c>
      <c r="M5852" t="s">
        <v>28</v>
      </c>
      <c r="N5852" t="s">
        <v>49</v>
      </c>
      <c r="O5852" t="s">
        <v>30</v>
      </c>
      <c r="P5852" t="s">
        <v>31</v>
      </c>
      <c r="Q5852" t="s">
        <v>32</v>
      </c>
      <c r="R5852" t="s">
        <v>33</v>
      </c>
      <c r="S5852" t="s">
        <v>42</v>
      </c>
      <c r="T5852" t="s">
        <v>35</v>
      </c>
      <c r="U5852" s="1" t="s">
        <v>36</v>
      </c>
      <c r="V5852">
        <v>1</v>
      </c>
      <c r="W5852">
        <v>0</v>
      </c>
      <c r="X5852">
        <v>0</v>
      </c>
      <c r="Y5852">
        <v>0</v>
      </c>
      <c r="Z5852">
        <v>0</v>
      </c>
    </row>
    <row r="5853" spans="1:26" x14ac:dyDescent="0.25">
      <c r="A5853">
        <v>107178562</v>
      </c>
      <c r="B5853" t="s">
        <v>119</v>
      </c>
      <c r="C5853" t="s">
        <v>45</v>
      </c>
      <c r="D5853">
        <v>50013760</v>
      </c>
      <c r="E5853">
        <v>50013760</v>
      </c>
      <c r="F5853">
        <v>2.4350000000000001</v>
      </c>
      <c r="G5853">
        <v>50023958</v>
      </c>
      <c r="H5853">
        <v>0</v>
      </c>
      <c r="I5853">
        <v>2022</v>
      </c>
      <c r="J5853" t="s">
        <v>174</v>
      </c>
      <c r="K5853" t="s">
        <v>39</v>
      </c>
      <c r="L5853" s="127">
        <v>0.48819444444444443</v>
      </c>
      <c r="M5853" t="s">
        <v>28</v>
      </c>
      <c r="N5853" t="s">
        <v>49</v>
      </c>
      <c r="O5853" t="s">
        <v>30</v>
      </c>
      <c r="P5853" t="s">
        <v>31</v>
      </c>
      <c r="Q5853" t="s">
        <v>41</v>
      </c>
      <c r="R5853" t="s">
        <v>61</v>
      </c>
      <c r="S5853" t="s">
        <v>42</v>
      </c>
      <c r="T5853" t="s">
        <v>35</v>
      </c>
      <c r="U5853" s="1" t="s">
        <v>36</v>
      </c>
      <c r="V5853">
        <v>5</v>
      </c>
      <c r="W5853">
        <v>0</v>
      </c>
      <c r="X5853">
        <v>0</v>
      </c>
      <c r="Y5853">
        <v>0</v>
      </c>
      <c r="Z5853">
        <v>0</v>
      </c>
    </row>
    <row r="5854" spans="1:26" x14ac:dyDescent="0.25">
      <c r="A5854">
        <v>107178589</v>
      </c>
      <c r="B5854" t="s">
        <v>101</v>
      </c>
      <c r="C5854" t="s">
        <v>45</v>
      </c>
      <c r="D5854">
        <v>50018682</v>
      </c>
      <c r="E5854">
        <v>50018682</v>
      </c>
      <c r="F5854">
        <v>999.99900000000002</v>
      </c>
      <c r="G5854">
        <v>50000687</v>
      </c>
      <c r="H5854">
        <v>1.9E-2</v>
      </c>
      <c r="I5854">
        <v>2022</v>
      </c>
      <c r="J5854" t="s">
        <v>172</v>
      </c>
      <c r="K5854" t="s">
        <v>27</v>
      </c>
      <c r="L5854" s="127">
        <v>0.51597222222222217</v>
      </c>
      <c r="M5854" t="s">
        <v>28</v>
      </c>
      <c r="N5854" t="s">
        <v>49</v>
      </c>
      <c r="O5854" t="s">
        <v>30</v>
      </c>
      <c r="P5854" t="s">
        <v>54</v>
      </c>
      <c r="Q5854" t="s">
        <v>41</v>
      </c>
      <c r="R5854" t="s">
        <v>33</v>
      </c>
      <c r="S5854" t="s">
        <v>42</v>
      </c>
      <c r="T5854" t="s">
        <v>35</v>
      </c>
      <c r="U5854" s="1" t="s">
        <v>36</v>
      </c>
      <c r="V5854">
        <v>2</v>
      </c>
      <c r="W5854">
        <v>0</v>
      </c>
      <c r="X5854">
        <v>0</v>
      </c>
      <c r="Y5854">
        <v>0</v>
      </c>
      <c r="Z5854">
        <v>0</v>
      </c>
    </row>
    <row r="5855" spans="1:26" x14ac:dyDescent="0.25">
      <c r="A5855">
        <v>107178632</v>
      </c>
      <c r="B5855" t="s">
        <v>101</v>
      </c>
      <c r="C5855" t="s">
        <v>45</v>
      </c>
      <c r="D5855">
        <v>50018682</v>
      </c>
      <c r="E5855">
        <v>50018682</v>
      </c>
      <c r="F5855">
        <v>999.99900000000002</v>
      </c>
      <c r="G5855">
        <v>50029038</v>
      </c>
      <c r="H5855">
        <v>0.1</v>
      </c>
      <c r="I5855">
        <v>2022</v>
      </c>
      <c r="J5855" t="s">
        <v>172</v>
      </c>
      <c r="K5855" t="s">
        <v>55</v>
      </c>
      <c r="L5855" s="127">
        <v>0.6069444444444444</v>
      </c>
      <c r="M5855" t="s">
        <v>28</v>
      </c>
      <c r="N5855" t="s">
        <v>29</v>
      </c>
      <c r="P5855" t="s">
        <v>54</v>
      </c>
      <c r="Q5855" t="s">
        <v>41</v>
      </c>
      <c r="R5855" t="s">
        <v>33</v>
      </c>
      <c r="S5855" t="s">
        <v>42</v>
      </c>
      <c r="T5855" t="s">
        <v>35</v>
      </c>
      <c r="U5855" s="1" t="s">
        <v>36</v>
      </c>
      <c r="V5855">
        <v>4</v>
      </c>
      <c r="W5855">
        <v>0</v>
      </c>
      <c r="X5855">
        <v>0</v>
      </c>
      <c r="Y5855">
        <v>0</v>
      </c>
      <c r="Z5855">
        <v>0</v>
      </c>
    </row>
    <row r="5856" spans="1:26" x14ac:dyDescent="0.25">
      <c r="A5856">
        <v>107178661</v>
      </c>
      <c r="B5856" t="s">
        <v>25</v>
      </c>
      <c r="C5856" t="s">
        <v>45</v>
      </c>
      <c r="D5856">
        <v>50025238</v>
      </c>
      <c r="E5856">
        <v>50025238</v>
      </c>
      <c r="F5856">
        <v>999.99900000000002</v>
      </c>
      <c r="G5856">
        <v>50000256</v>
      </c>
      <c r="H5856">
        <v>2.9000000000000001E-2</v>
      </c>
      <c r="I5856">
        <v>2022</v>
      </c>
      <c r="J5856" t="s">
        <v>174</v>
      </c>
      <c r="K5856" t="s">
        <v>39</v>
      </c>
      <c r="L5856" s="127">
        <v>0.53680555555555554</v>
      </c>
      <c r="M5856" t="s">
        <v>28</v>
      </c>
      <c r="N5856" t="s">
        <v>49</v>
      </c>
      <c r="O5856" t="s">
        <v>30</v>
      </c>
      <c r="P5856" t="s">
        <v>68</v>
      </c>
      <c r="Q5856" t="s">
        <v>41</v>
      </c>
      <c r="R5856" t="s">
        <v>33</v>
      </c>
      <c r="S5856" t="s">
        <v>42</v>
      </c>
      <c r="T5856" t="s">
        <v>35</v>
      </c>
      <c r="U5856" s="1" t="s">
        <v>36</v>
      </c>
      <c r="V5856">
        <v>1</v>
      </c>
      <c r="W5856">
        <v>0</v>
      </c>
      <c r="X5856">
        <v>0</v>
      </c>
      <c r="Y5856">
        <v>0</v>
      </c>
      <c r="Z5856">
        <v>0</v>
      </c>
    </row>
    <row r="5857" spans="1:26" x14ac:dyDescent="0.25">
      <c r="A5857">
        <v>107178674</v>
      </c>
      <c r="B5857" t="s">
        <v>114</v>
      </c>
      <c r="C5857" t="s">
        <v>67</v>
      </c>
      <c r="D5857">
        <v>30000042</v>
      </c>
      <c r="E5857">
        <v>30000042</v>
      </c>
      <c r="F5857">
        <v>3.0990000000000002</v>
      </c>
      <c r="G5857">
        <v>10000040</v>
      </c>
      <c r="H5857">
        <v>0</v>
      </c>
      <c r="I5857">
        <v>2022</v>
      </c>
      <c r="J5857" t="s">
        <v>174</v>
      </c>
      <c r="K5857" t="s">
        <v>58</v>
      </c>
      <c r="L5857" s="127">
        <v>0.73958333333333337</v>
      </c>
      <c r="M5857" t="s">
        <v>28</v>
      </c>
      <c r="N5857" t="s">
        <v>49</v>
      </c>
      <c r="O5857" t="s">
        <v>30</v>
      </c>
      <c r="P5857" t="s">
        <v>31</v>
      </c>
      <c r="Q5857" t="s">
        <v>32</v>
      </c>
      <c r="R5857" t="s">
        <v>84</v>
      </c>
      <c r="S5857" t="s">
        <v>34</v>
      </c>
      <c r="T5857" t="s">
        <v>57</v>
      </c>
      <c r="U5857" s="1" t="s">
        <v>36</v>
      </c>
      <c r="V5857">
        <v>3</v>
      </c>
      <c r="W5857">
        <v>0</v>
      </c>
      <c r="X5857">
        <v>0</v>
      </c>
      <c r="Y5857">
        <v>0</v>
      </c>
      <c r="Z5857">
        <v>0</v>
      </c>
    </row>
    <row r="5858" spans="1:26" x14ac:dyDescent="0.25">
      <c r="A5858">
        <v>107178675</v>
      </c>
      <c r="B5858" t="s">
        <v>25</v>
      </c>
      <c r="C5858" t="s">
        <v>65</v>
      </c>
      <c r="D5858">
        <v>10000040</v>
      </c>
      <c r="E5858">
        <v>10000040</v>
      </c>
      <c r="F5858">
        <v>999.99900000000002</v>
      </c>
      <c r="G5858">
        <v>20000070</v>
      </c>
      <c r="H5858">
        <v>3.7999999999999999E-2</v>
      </c>
      <c r="I5858">
        <v>2022</v>
      </c>
      <c r="J5858" t="s">
        <v>174</v>
      </c>
      <c r="K5858" t="s">
        <v>39</v>
      </c>
      <c r="L5858" s="127">
        <v>0.3298611111111111</v>
      </c>
      <c r="M5858" t="s">
        <v>28</v>
      </c>
      <c r="N5858" t="s">
        <v>49</v>
      </c>
      <c r="O5858" t="s">
        <v>30</v>
      </c>
      <c r="P5858" t="s">
        <v>31</v>
      </c>
      <c r="Q5858" t="s">
        <v>41</v>
      </c>
      <c r="R5858" t="s">
        <v>33</v>
      </c>
      <c r="S5858" t="s">
        <v>42</v>
      </c>
      <c r="T5858" t="s">
        <v>35</v>
      </c>
      <c r="U5858" s="1" t="s">
        <v>36</v>
      </c>
      <c r="V5858">
        <v>3</v>
      </c>
      <c r="W5858">
        <v>0</v>
      </c>
      <c r="X5858">
        <v>0</v>
      </c>
      <c r="Y5858">
        <v>0</v>
      </c>
      <c r="Z5858">
        <v>0</v>
      </c>
    </row>
    <row r="5859" spans="1:26" x14ac:dyDescent="0.25">
      <c r="A5859">
        <v>107178677</v>
      </c>
      <c r="B5859" t="s">
        <v>114</v>
      </c>
      <c r="C5859" t="s">
        <v>65</v>
      </c>
      <c r="D5859">
        <v>10000040</v>
      </c>
      <c r="E5859">
        <v>10000040</v>
      </c>
      <c r="F5859">
        <v>1.206</v>
      </c>
      <c r="G5859">
        <v>203110</v>
      </c>
      <c r="H5859">
        <v>0.05</v>
      </c>
      <c r="I5859">
        <v>2022</v>
      </c>
      <c r="J5859" t="s">
        <v>174</v>
      </c>
      <c r="K5859" t="s">
        <v>39</v>
      </c>
      <c r="L5859" s="127">
        <v>0.30555555555555552</v>
      </c>
      <c r="M5859" t="s">
        <v>28</v>
      </c>
      <c r="N5859" t="s">
        <v>29</v>
      </c>
      <c r="O5859" t="s">
        <v>30</v>
      </c>
      <c r="P5859" t="s">
        <v>54</v>
      </c>
      <c r="Q5859" t="s">
        <v>32</v>
      </c>
      <c r="R5859" t="s">
        <v>33</v>
      </c>
      <c r="S5859" t="s">
        <v>34</v>
      </c>
      <c r="T5859" t="s">
        <v>57</v>
      </c>
      <c r="U5859" s="1" t="s">
        <v>36</v>
      </c>
      <c r="V5859">
        <v>1</v>
      </c>
      <c r="W5859">
        <v>0</v>
      </c>
      <c r="X5859">
        <v>0</v>
      </c>
      <c r="Y5859">
        <v>0</v>
      </c>
      <c r="Z5859">
        <v>0</v>
      </c>
    </row>
    <row r="5860" spans="1:26" x14ac:dyDescent="0.25">
      <c r="A5860">
        <v>107178682</v>
      </c>
      <c r="B5860" t="s">
        <v>25</v>
      </c>
      <c r="C5860" t="s">
        <v>65</v>
      </c>
      <c r="D5860">
        <v>10000040</v>
      </c>
      <c r="E5860">
        <v>10000040</v>
      </c>
      <c r="F5860">
        <v>20.988</v>
      </c>
      <c r="G5860">
        <v>40005220</v>
      </c>
      <c r="H5860">
        <v>7.5999999999999998E-2</v>
      </c>
      <c r="I5860">
        <v>2022</v>
      </c>
      <c r="J5860" t="s">
        <v>174</v>
      </c>
      <c r="K5860" t="s">
        <v>48</v>
      </c>
      <c r="L5860" s="127">
        <v>0.43055555555555558</v>
      </c>
      <c r="M5860" t="s">
        <v>28</v>
      </c>
      <c r="N5860" t="s">
        <v>49</v>
      </c>
      <c r="O5860" t="s">
        <v>30</v>
      </c>
      <c r="P5860" t="s">
        <v>31</v>
      </c>
      <c r="Q5860" t="s">
        <v>41</v>
      </c>
      <c r="R5860" t="s">
        <v>95</v>
      </c>
      <c r="S5860" t="s">
        <v>42</v>
      </c>
      <c r="T5860" t="s">
        <v>35</v>
      </c>
      <c r="U5860" s="1" t="s">
        <v>36</v>
      </c>
      <c r="V5860">
        <v>2</v>
      </c>
      <c r="W5860">
        <v>0</v>
      </c>
      <c r="X5860">
        <v>0</v>
      </c>
      <c r="Y5860">
        <v>0</v>
      </c>
      <c r="Z5860">
        <v>0</v>
      </c>
    </row>
    <row r="5861" spans="1:26" x14ac:dyDescent="0.25">
      <c r="A5861">
        <v>107178700</v>
      </c>
      <c r="B5861" t="s">
        <v>25</v>
      </c>
      <c r="C5861" t="s">
        <v>65</v>
      </c>
      <c r="D5861">
        <v>10000040</v>
      </c>
      <c r="E5861">
        <v>10000040</v>
      </c>
      <c r="F5861">
        <v>25.361000000000001</v>
      </c>
      <c r="G5861">
        <v>20000070</v>
      </c>
      <c r="H5861">
        <v>1.1000000000000001</v>
      </c>
      <c r="I5861">
        <v>2022</v>
      </c>
      <c r="J5861" t="s">
        <v>174</v>
      </c>
      <c r="K5861" t="s">
        <v>39</v>
      </c>
      <c r="L5861" s="127">
        <v>0.2673611111111111</v>
      </c>
      <c r="M5861" t="s">
        <v>28</v>
      </c>
      <c r="N5861" t="s">
        <v>29</v>
      </c>
      <c r="O5861" t="s">
        <v>30</v>
      </c>
      <c r="P5861" t="s">
        <v>31</v>
      </c>
      <c r="Q5861" t="s">
        <v>41</v>
      </c>
      <c r="R5861" t="s">
        <v>33</v>
      </c>
      <c r="S5861" t="s">
        <v>42</v>
      </c>
      <c r="T5861" t="s">
        <v>57</v>
      </c>
      <c r="U5861" s="1" t="s">
        <v>36</v>
      </c>
      <c r="V5861">
        <v>2</v>
      </c>
      <c r="W5861">
        <v>0</v>
      </c>
      <c r="X5861">
        <v>0</v>
      </c>
      <c r="Y5861">
        <v>0</v>
      </c>
      <c r="Z5861">
        <v>0</v>
      </c>
    </row>
    <row r="5862" spans="1:26" x14ac:dyDescent="0.25">
      <c r="A5862">
        <v>107178709</v>
      </c>
      <c r="B5862" t="s">
        <v>25</v>
      </c>
      <c r="C5862" t="s">
        <v>65</v>
      </c>
      <c r="D5862">
        <v>10000040</v>
      </c>
      <c r="E5862">
        <v>10000040</v>
      </c>
      <c r="F5862">
        <v>27.66</v>
      </c>
      <c r="G5862">
        <v>20000070</v>
      </c>
      <c r="H5862">
        <v>1</v>
      </c>
      <c r="I5862">
        <v>2022</v>
      </c>
      <c r="J5862" t="s">
        <v>174</v>
      </c>
      <c r="K5862" t="s">
        <v>48</v>
      </c>
      <c r="L5862" s="127">
        <v>0.8930555555555556</v>
      </c>
      <c r="M5862" t="s">
        <v>28</v>
      </c>
      <c r="N5862" t="s">
        <v>29</v>
      </c>
      <c r="O5862" t="s">
        <v>30</v>
      </c>
      <c r="P5862" t="s">
        <v>54</v>
      </c>
      <c r="Q5862" t="s">
        <v>41</v>
      </c>
      <c r="R5862" t="s">
        <v>33</v>
      </c>
      <c r="S5862" t="s">
        <v>42</v>
      </c>
      <c r="T5862" t="s">
        <v>57</v>
      </c>
      <c r="U5862" s="1" t="s">
        <v>36</v>
      </c>
      <c r="V5862">
        <v>2</v>
      </c>
      <c r="W5862">
        <v>0</v>
      </c>
      <c r="X5862">
        <v>0</v>
      </c>
      <c r="Y5862">
        <v>0</v>
      </c>
      <c r="Z5862">
        <v>0</v>
      </c>
    </row>
    <row r="5863" spans="1:26" x14ac:dyDescent="0.25">
      <c r="A5863">
        <v>107178858</v>
      </c>
      <c r="B5863" t="s">
        <v>112</v>
      </c>
      <c r="C5863" t="s">
        <v>65</v>
      </c>
      <c r="D5863">
        <v>10000095</v>
      </c>
      <c r="E5863">
        <v>10000095</v>
      </c>
      <c r="F5863">
        <v>5.8819999999999997</v>
      </c>
      <c r="G5863">
        <v>40001808</v>
      </c>
      <c r="H5863">
        <v>0</v>
      </c>
      <c r="I5863">
        <v>2022</v>
      </c>
      <c r="J5863" t="s">
        <v>172</v>
      </c>
      <c r="K5863" t="s">
        <v>53</v>
      </c>
      <c r="L5863" s="127">
        <v>0.50763888888888886</v>
      </c>
      <c r="M5863" t="s">
        <v>28</v>
      </c>
      <c r="N5863" t="s">
        <v>49</v>
      </c>
      <c r="O5863" t="s">
        <v>30</v>
      </c>
      <c r="P5863" t="s">
        <v>54</v>
      </c>
      <c r="Q5863" t="s">
        <v>41</v>
      </c>
      <c r="R5863" t="s">
        <v>128</v>
      </c>
      <c r="S5863" t="s">
        <v>42</v>
      </c>
      <c r="T5863" t="s">
        <v>35</v>
      </c>
      <c r="U5863" s="1" t="s">
        <v>36</v>
      </c>
      <c r="V5863">
        <v>1</v>
      </c>
      <c r="W5863">
        <v>0</v>
      </c>
      <c r="X5863">
        <v>0</v>
      </c>
      <c r="Y5863">
        <v>0</v>
      </c>
      <c r="Z5863">
        <v>0</v>
      </c>
    </row>
    <row r="5864" spans="1:26" x14ac:dyDescent="0.25">
      <c r="A5864">
        <v>107178869</v>
      </c>
      <c r="B5864" t="s">
        <v>153</v>
      </c>
      <c r="C5864" t="s">
        <v>45</v>
      </c>
      <c r="D5864">
        <v>50011500</v>
      </c>
      <c r="E5864">
        <v>20000158</v>
      </c>
      <c r="F5864">
        <v>6.9820000000000002</v>
      </c>
      <c r="G5864">
        <v>50002581</v>
      </c>
      <c r="H5864">
        <v>0</v>
      </c>
      <c r="I5864">
        <v>2022</v>
      </c>
      <c r="J5864" t="s">
        <v>172</v>
      </c>
      <c r="K5864" t="s">
        <v>60</v>
      </c>
      <c r="L5864" s="127">
        <v>0.51597222222222217</v>
      </c>
      <c r="M5864" t="s">
        <v>40</v>
      </c>
      <c r="N5864" t="s">
        <v>29</v>
      </c>
      <c r="P5864" t="s">
        <v>31</v>
      </c>
      <c r="Q5864" t="s">
        <v>41</v>
      </c>
      <c r="R5864" t="s">
        <v>33</v>
      </c>
      <c r="S5864" t="s">
        <v>42</v>
      </c>
      <c r="T5864" t="s">
        <v>35</v>
      </c>
      <c r="U5864" s="1" t="s">
        <v>36</v>
      </c>
      <c r="V5864">
        <v>4</v>
      </c>
      <c r="W5864">
        <v>0</v>
      </c>
      <c r="X5864">
        <v>0</v>
      </c>
      <c r="Y5864">
        <v>0</v>
      </c>
      <c r="Z5864">
        <v>0</v>
      </c>
    </row>
    <row r="5865" spans="1:26" x14ac:dyDescent="0.25">
      <c r="A5865">
        <v>107179100</v>
      </c>
      <c r="B5865" t="s">
        <v>44</v>
      </c>
      <c r="C5865" t="s">
        <v>45</v>
      </c>
      <c r="F5865">
        <v>999.99900000000002</v>
      </c>
      <c r="G5865">
        <v>50009604</v>
      </c>
      <c r="H5865">
        <v>2.8000000000000001E-2</v>
      </c>
      <c r="I5865">
        <v>2022</v>
      </c>
      <c r="J5865" t="s">
        <v>174</v>
      </c>
      <c r="K5865" t="s">
        <v>39</v>
      </c>
      <c r="L5865" s="127">
        <v>0.5</v>
      </c>
      <c r="M5865" t="s">
        <v>28</v>
      </c>
      <c r="N5865" t="s">
        <v>49</v>
      </c>
      <c r="O5865" t="s">
        <v>30</v>
      </c>
      <c r="P5865" t="s">
        <v>31</v>
      </c>
      <c r="Q5865" t="s">
        <v>62</v>
      </c>
      <c r="R5865" t="s">
        <v>33</v>
      </c>
      <c r="S5865" t="s">
        <v>34</v>
      </c>
      <c r="T5865" t="s">
        <v>35</v>
      </c>
      <c r="U5865" s="1" t="s">
        <v>36</v>
      </c>
      <c r="V5865">
        <v>1</v>
      </c>
      <c r="W5865">
        <v>0</v>
      </c>
      <c r="X5865">
        <v>0</v>
      </c>
      <c r="Y5865">
        <v>0</v>
      </c>
      <c r="Z5865">
        <v>0</v>
      </c>
    </row>
    <row r="5866" spans="1:26" x14ac:dyDescent="0.25">
      <c r="A5866">
        <v>107179132</v>
      </c>
      <c r="B5866" t="s">
        <v>104</v>
      </c>
      <c r="C5866" t="s">
        <v>65</v>
      </c>
      <c r="D5866">
        <v>10000026</v>
      </c>
      <c r="E5866">
        <v>10000026</v>
      </c>
      <c r="F5866">
        <v>1.2E-2</v>
      </c>
      <c r="G5866">
        <v>50040596</v>
      </c>
      <c r="H5866">
        <v>2E-3</v>
      </c>
      <c r="I5866">
        <v>2022</v>
      </c>
      <c r="J5866" t="s">
        <v>172</v>
      </c>
      <c r="K5866" t="s">
        <v>27</v>
      </c>
      <c r="L5866" s="127">
        <v>0.36736111111111108</v>
      </c>
      <c r="M5866" t="s">
        <v>28</v>
      </c>
      <c r="N5866" t="s">
        <v>49</v>
      </c>
      <c r="O5866" t="s">
        <v>30</v>
      </c>
      <c r="P5866" t="s">
        <v>31</v>
      </c>
      <c r="Q5866" t="s">
        <v>41</v>
      </c>
      <c r="R5866" t="s">
        <v>71</v>
      </c>
      <c r="S5866" t="s">
        <v>42</v>
      </c>
      <c r="T5866" t="s">
        <v>35</v>
      </c>
      <c r="U5866" s="1" t="s">
        <v>36</v>
      </c>
      <c r="V5866">
        <v>1</v>
      </c>
      <c r="W5866">
        <v>0</v>
      </c>
      <c r="X5866">
        <v>0</v>
      </c>
      <c r="Y5866">
        <v>0</v>
      </c>
      <c r="Z5866">
        <v>0</v>
      </c>
    </row>
    <row r="5867" spans="1:26" x14ac:dyDescent="0.25">
      <c r="A5867">
        <v>107179260</v>
      </c>
      <c r="B5867" t="s">
        <v>25</v>
      </c>
      <c r="C5867" t="s">
        <v>45</v>
      </c>
      <c r="D5867">
        <v>50026892</v>
      </c>
      <c r="E5867">
        <v>50026892</v>
      </c>
      <c r="F5867">
        <v>0.67500000000000004</v>
      </c>
      <c r="G5867">
        <v>50013121</v>
      </c>
      <c r="H5867">
        <v>0</v>
      </c>
      <c r="I5867">
        <v>2022</v>
      </c>
      <c r="J5867" t="s">
        <v>174</v>
      </c>
      <c r="K5867" t="s">
        <v>27</v>
      </c>
      <c r="L5867" s="127">
        <v>0.65972222222222221</v>
      </c>
      <c r="M5867" t="s">
        <v>28</v>
      </c>
      <c r="N5867" t="s">
        <v>49</v>
      </c>
      <c r="O5867" t="s">
        <v>30</v>
      </c>
      <c r="P5867" t="s">
        <v>54</v>
      </c>
      <c r="Q5867" t="s">
        <v>41</v>
      </c>
      <c r="R5867" t="s">
        <v>50</v>
      </c>
      <c r="S5867" t="s">
        <v>42</v>
      </c>
      <c r="T5867" t="s">
        <v>35</v>
      </c>
      <c r="U5867" s="1" t="s">
        <v>116</v>
      </c>
      <c r="V5867">
        <v>0</v>
      </c>
      <c r="W5867">
        <v>0</v>
      </c>
      <c r="X5867">
        <v>0</v>
      </c>
      <c r="Y5867">
        <v>0</v>
      </c>
      <c r="Z5867">
        <v>0</v>
      </c>
    </row>
    <row r="5868" spans="1:26" x14ac:dyDescent="0.25">
      <c r="A5868">
        <v>107179330</v>
      </c>
      <c r="B5868" t="s">
        <v>246</v>
      </c>
      <c r="C5868" t="s">
        <v>45</v>
      </c>
      <c r="F5868">
        <v>999.99900000000002</v>
      </c>
      <c r="G5868">
        <v>50020605</v>
      </c>
      <c r="H5868">
        <v>0</v>
      </c>
      <c r="I5868">
        <v>2022</v>
      </c>
      <c r="J5868" t="s">
        <v>174</v>
      </c>
      <c r="K5868" t="s">
        <v>53</v>
      </c>
      <c r="L5868" s="127">
        <v>0.36874999999999997</v>
      </c>
      <c r="M5868" t="s">
        <v>28</v>
      </c>
      <c r="N5868" t="s">
        <v>29</v>
      </c>
      <c r="O5868" t="s">
        <v>30</v>
      </c>
      <c r="P5868" t="s">
        <v>54</v>
      </c>
      <c r="Q5868" t="s">
        <v>62</v>
      </c>
      <c r="R5868" t="s">
        <v>33</v>
      </c>
      <c r="S5868" t="s">
        <v>34</v>
      </c>
      <c r="T5868" t="s">
        <v>35</v>
      </c>
      <c r="U5868" s="1" t="s">
        <v>36</v>
      </c>
      <c r="V5868">
        <v>2</v>
      </c>
      <c r="W5868">
        <v>0</v>
      </c>
      <c r="X5868">
        <v>0</v>
      </c>
      <c r="Y5868">
        <v>0</v>
      </c>
      <c r="Z5868">
        <v>0</v>
      </c>
    </row>
    <row r="5869" spans="1:26" x14ac:dyDescent="0.25">
      <c r="A5869">
        <v>107179411</v>
      </c>
      <c r="B5869" t="s">
        <v>81</v>
      </c>
      <c r="C5869" t="s">
        <v>65</v>
      </c>
      <c r="D5869">
        <v>10000485</v>
      </c>
      <c r="E5869">
        <v>10800485</v>
      </c>
      <c r="F5869">
        <v>20.85</v>
      </c>
      <c r="G5869">
        <v>20000074</v>
      </c>
      <c r="H5869">
        <v>0.4</v>
      </c>
      <c r="I5869">
        <v>2022</v>
      </c>
      <c r="J5869" t="s">
        <v>174</v>
      </c>
      <c r="K5869" t="s">
        <v>39</v>
      </c>
      <c r="L5869" s="127">
        <v>0.76527777777777783</v>
      </c>
      <c r="M5869" t="s">
        <v>28</v>
      </c>
      <c r="N5869" t="s">
        <v>49</v>
      </c>
      <c r="O5869" t="s">
        <v>30</v>
      </c>
      <c r="P5869" t="s">
        <v>31</v>
      </c>
      <c r="Q5869" t="s">
        <v>41</v>
      </c>
      <c r="R5869" t="s">
        <v>33</v>
      </c>
      <c r="S5869" t="s">
        <v>42</v>
      </c>
      <c r="T5869" t="s">
        <v>57</v>
      </c>
      <c r="U5869" s="1" t="s">
        <v>36</v>
      </c>
      <c r="V5869">
        <v>3</v>
      </c>
      <c r="W5869">
        <v>0</v>
      </c>
      <c r="X5869">
        <v>0</v>
      </c>
      <c r="Y5869">
        <v>0</v>
      </c>
      <c r="Z5869">
        <v>0</v>
      </c>
    </row>
    <row r="5870" spans="1:26" x14ac:dyDescent="0.25">
      <c r="A5870">
        <v>107179453</v>
      </c>
      <c r="B5870" t="s">
        <v>256</v>
      </c>
      <c r="C5870" t="s">
        <v>122</v>
      </c>
      <c r="D5870">
        <v>40001229</v>
      </c>
      <c r="E5870">
        <v>40001229</v>
      </c>
      <c r="F5870">
        <v>0.82099999999999995</v>
      </c>
      <c r="G5870">
        <v>30000304</v>
      </c>
      <c r="H5870">
        <v>0.4</v>
      </c>
      <c r="I5870">
        <v>2022</v>
      </c>
      <c r="J5870" t="s">
        <v>174</v>
      </c>
      <c r="K5870" t="s">
        <v>27</v>
      </c>
      <c r="L5870" s="127">
        <v>0.67847222222222225</v>
      </c>
      <c r="M5870" t="s">
        <v>77</v>
      </c>
      <c r="N5870" t="s">
        <v>49</v>
      </c>
      <c r="O5870" t="s">
        <v>30</v>
      </c>
      <c r="P5870" t="s">
        <v>31</v>
      </c>
      <c r="Q5870" t="s">
        <v>32</v>
      </c>
      <c r="R5870" t="s">
        <v>33</v>
      </c>
      <c r="S5870" t="s">
        <v>42</v>
      </c>
      <c r="T5870" t="s">
        <v>35</v>
      </c>
      <c r="U5870" s="1" t="s">
        <v>36</v>
      </c>
      <c r="V5870">
        <v>10</v>
      </c>
      <c r="W5870">
        <v>0</v>
      </c>
      <c r="X5870">
        <v>0</v>
      </c>
      <c r="Y5870">
        <v>0</v>
      </c>
      <c r="Z5870">
        <v>0</v>
      </c>
    </row>
    <row r="5871" spans="1:26" x14ac:dyDescent="0.25">
      <c r="A5871">
        <v>107179470</v>
      </c>
      <c r="B5871" t="s">
        <v>114</v>
      </c>
      <c r="C5871" t="s">
        <v>67</v>
      </c>
      <c r="D5871">
        <v>30000042</v>
      </c>
      <c r="E5871">
        <v>30000042</v>
      </c>
      <c r="F5871">
        <v>3.0990000000000002</v>
      </c>
      <c r="G5871">
        <v>10000040</v>
      </c>
      <c r="H5871">
        <v>0</v>
      </c>
      <c r="I5871">
        <v>2022</v>
      </c>
      <c r="J5871" t="s">
        <v>174</v>
      </c>
      <c r="K5871" t="s">
        <v>60</v>
      </c>
      <c r="L5871" s="127">
        <v>6.1805555555555558E-2</v>
      </c>
      <c r="M5871" t="s">
        <v>28</v>
      </c>
      <c r="N5871" t="s">
        <v>29</v>
      </c>
      <c r="O5871" t="s">
        <v>30</v>
      </c>
      <c r="P5871" t="s">
        <v>31</v>
      </c>
      <c r="Q5871" t="s">
        <v>41</v>
      </c>
      <c r="R5871" t="s">
        <v>61</v>
      </c>
      <c r="S5871" t="s">
        <v>42</v>
      </c>
      <c r="T5871" t="s">
        <v>47</v>
      </c>
      <c r="U5871" s="1" t="s">
        <v>36</v>
      </c>
      <c r="V5871">
        <v>3</v>
      </c>
      <c r="W5871">
        <v>0</v>
      </c>
      <c r="X5871">
        <v>0</v>
      </c>
      <c r="Y5871">
        <v>0</v>
      </c>
      <c r="Z5871">
        <v>0</v>
      </c>
    </row>
    <row r="5872" spans="1:26" x14ac:dyDescent="0.25">
      <c r="A5872">
        <v>107179492</v>
      </c>
      <c r="B5872" t="s">
        <v>86</v>
      </c>
      <c r="C5872" t="s">
        <v>65</v>
      </c>
      <c r="D5872">
        <v>10000026</v>
      </c>
      <c r="E5872">
        <v>10000026</v>
      </c>
      <c r="F5872">
        <v>28.236000000000001</v>
      </c>
      <c r="G5872">
        <v>30000280</v>
      </c>
      <c r="H5872">
        <v>2.3E-2</v>
      </c>
      <c r="I5872">
        <v>2022</v>
      </c>
      <c r="J5872" t="s">
        <v>174</v>
      </c>
      <c r="K5872" t="s">
        <v>39</v>
      </c>
      <c r="L5872" s="127">
        <v>0.63680555555555551</v>
      </c>
      <c r="M5872" t="s">
        <v>28</v>
      </c>
      <c r="N5872" t="s">
        <v>49</v>
      </c>
      <c r="O5872" t="s">
        <v>30</v>
      </c>
      <c r="P5872" t="s">
        <v>54</v>
      </c>
      <c r="Q5872" t="s">
        <v>32</v>
      </c>
      <c r="R5872" t="s">
        <v>76</v>
      </c>
      <c r="S5872" t="s">
        <v>42</v>
      </c>
      <c r="T5872" t="s">
        <v>35</v>
      </c>
      <c r="U5872" s="1" t="s">
        <v>36</v>
      </c>
      <c r="V5872">
        <v>2</v>
      </c>
      <c r="W5872">
        <v>0</v>
      </c>
      <c r="X5872">
        <v>0</v>
      </c>
      <c r="Y5872">
        <v>0</v>
      </c>
      <c r="Z5872">
        <v>0</v>
      </c>
    </row>
    <row r="5873" spans="1:26" x14ac:dyDescent="0.25">
      <c r="A5873">
        <v>107179513</v>
      </c>
      <c r="B5873" t="s">
        <v>107</v>
      </c>
      <c r="C5873" t="s">
        <v>65</v>
      </c>
      <c r="D5873">
        <v>10000085</v>
      </c>
      <c r="E5873">
        <v>10000085</v>
      </c>
      <c r="F5873">
        <v>13.648</v>
      </c>
      <c r="G5873">
        <v>200220</v>
      </c>
      <c r="H5873">
        <v>0.1</v>
      </c>
      <c r="I5873">
        <v>2022</v>
      </c>
      <c r="J5873" t="s">
        <v>174</v>
      </c>
      <c r="K5873" t="s">
        <v>53</v>
      </c>
      <c r="L5873" s="127">
        <v>0.11458333333333333</v>
      </c>
      <c r="M5873" t="s">
        <v>40</v>
      </c>
      <c r="N5873" t="s">
        <v>49</v>
      </c>
      <c r="O5873" t="s">
        <v>30</v>
      </c>
      <c r="P5873" t="s">
        <v>54</v>
      </c>
      <c r="Q5873" t="s">
        <v>41</v>
      </c>
      <c r="R5873" t="s">
        <v>33</v>
      </c>
      <c r="S5873" t="s">
        <v>42</v>
      </c>
      <c r="T5873" t="s">
        <v>57</v>
      </c>
      <c r="U5873" s="1" t="s">
        <v>43</v>
      </c>
      <c r="V5873">
        <v>2</v>
      </c>
      <c r="W5873">
        <v>0</v>
      </c>
      <c r="X5873">
        <v>0</v>
      </c>
      <c r="Y5873">
        <v>0</v>
      </c>
      <c r="Z5873">
        <v>2</v>
      </c>
    </row>
    <row r="5874" spans="1:26" x14ac:dyDescent="0.25">
      <c r="A5874">
        <v>107179540</v>
      </c>
      <c r="B5874" t="s">
        <v>81</v>
      </c>
      <c r="C5874" t="s">
        <v>65</v>
      </c>
      <c r="D5874">
        <v>10000485</v>
      </c>
      <c r="E5874">
        <v>10800485</v>
      </c>
      <c r="F5874">
        <v>32.805999999999997</v>
      </c>
      <c r="G5874">
        <v>50028612</v>
      </c>
      <c r="H5874">
        <v>1.6</v>
      </c>
      <c r="I5874">
        <v>2022</v>
      </c>
      <c r="J5874" t="s">
        <v>174</v>
      </c>
      <c r="K5874" t="s">
        <v>39</v>
      </c>
      <c r="L5874" s="127">
        <v>0.87569444444444444</v>
      </c>
      <c r="M5874" t="s">
        <v>28</v>
      </c>
      <c r="N5874" t="s">
        <v>49</v>
      </c>
      <c r="O5874" t="s">
        <v>30</v>
      </c>
      <c r="P5874" t="s">
        <v>31</v>
      </c>
      <c r="Q5874" t="s">
        <v>41</v>
      </c>
      <c r="R5874" t="s">
        <v>33</v>
      </c>
      <c r="S5874" t="s">
        <v>42</v>
      </c>
      <c r="T5874" t="s">
        <v>47</v>
      </c>
      <c r="U5874" s="1" t="s">
        <v>36</v>
      </c>
      <c r="V5874">
        <v>1</v>
      </c>
      <c r="W5874">
        <v>0</v>
      </c>
      <c r="X5874">
        <v>0</v>
      </c>
      <c r="Y5874">
        <v>0</v>
      </c>
      <c r="Z5874">
        <v>0</v>
      </c>
    </row>
    <row r="5875" spans="1:26" x14ac:dyDescent="0.25">
      <c r="A5875">
        <v>107179590</v>
      </c>
      <c r="B5875" t="s">
        <v>114</v>
      </c>
      <c r="C5875" t="s">
        <v>65</v>
      </c>
      <c r="D5875">
        <v>10000095</v>
      </c>
      <c r="E5875">
        <v>10000095</v>
      </c>
      <c r="F5875">
        <v>0.32</v>
      </c>
      <c r="G5875">
        <v>200780</v>
      </c>
      <c r="H5875">
        <v>0.5</v>
      </c>
      <c r="I5875">
        <v>2022</v>
      </c>
      <c r="J5875" t="s">
        <v>174</v>
      </c>
      <c r="K5875" t="s">
        <v>58</v>
      </c>
      <c r="L5875" s="127">
        <v>0.3215277777777778</v>
      </c>
      <c r="M5875" t="s">
        <v>28</v>
      </c>
      <c r="N5875" t="s">
        <v>29</v>
      </c>
      <c r="O5875" t="s">
        <v>30</v>
      </c>
      <c r="P5875" t="s">
        <v>31</v>
      </c>
      <c r="Q5875" t="s">
        <v>41</v>
      </c>
      <c r="R5875" t="s">
        <v>75</v>
      </c>
      <c r="S5875" t="s">
        <v>42</v>
      </c>
      <c r="T5875" t="s">
        <v>35</v>
      </c>
      <c r="U5875" s="1" t="s">
        <v>64</v>
      </c>
      <c r="V5875">
        <v>1</v>
      </c>
      <c r="W5875">
        <v>0</v>
      </c>
      <c r="X5875">
        <v>0</v>
      </c>
      <c r="Y5875">
        <v>1</v>
      </c>
      <c r="Z5875">
        <v>0</v>
      </c>
    </row>
    <row r="5876" spans="1:26" x14ac:dyDescent="0.25">
      <c r="A5876">
        <v>107179652</v>
      </c>
      <c r="B5876" t="s">
        <v>149</v>
      </c>
      <c r="C5876" t="s">
        <v>38</v>
      </c>
      <c r="D5876">
        <v>20000074</v>
      </c>
      <c r="E5876">
        <v>20000074</v>
      </c>
      <c r="F5876">
        <v>28.247</v>
      </c>
      <c r="G5876">
        <v>40001735</v>
      </c>
      <c r="H5876">
        <v>0</v>
      </c>
      <c r="I5876">
        <v>2022</v>
      </c>
      <c r="J5876" t="s">
        <v>174</v>
      </c>
      <c r="K5876" t="s">
        <v>55</v>
      </c>
      <c r="L5876" s="127">
        <v>0.87083333333333324</v>
      </c>
      <c r="M5876" t="s">
        <v>28</v>
      </c>
      <c r="N5876" t="s">
        <v>29</v>
      </c>
      <c r="O5876" t="s">
        <v>30</v>
      </c>
      <c r="P5876" t="s">
        <v>54</v>
      </c>
      <c r="Q5876" t="s">
        <v>41</v>
      </c>
      <c r="R5876" t="s">
        <v>50</v>
      </c>
      <c r="S5876" t="s">
        <v>42</v>
      </c>
      <c r="T5876" t="s">
        <v>57</v>
      </c>
      <c r="U5876" s="1" t="s">
        <v>36</v>
      </c>
      <c r="V5876">
        <v>3</v>
      </c>
      <c r="W5876">
        <v>0</v>
      </c>
      <c r="X5876">
        <v>0</v>
      </c>
      <c r="Y5876">
        <v>0</v>
      </c>
      <c r="Z5876">
        <v>0</v>
      </c>
    </row>
    <row r="5877" spans="1:26" x14ac:dyDescent="0.25">
      <c r="A5877">
        <v>107179757</v>
      </c>
      <c r="B5877" t="s">
        <v>114</v>
      </c>
      <c r="C5877" t="s">
        <v>67</v>
      </c>
      <c r="D5877">
        <v>30000042</v>
      </c>
      <c r="E5877">
        <v>30000042</v>
      </c>
      <c r="F5877">
        <v>13.661</v>
      </c>
      <c r="G5877">
        <v>40001704</v>
      </c>
      <c r="H5877">
        <v>0</v>
      </c>
      <c r="I5877">
        <v>2022</v>
      </c>
      <c r="J5877" t="s">
        <v>174</v>
      </c>
      <c r="K5877" t="s">
        <v>27</v>
      </c>
      <c r="L5877" s="127">
        <v>0.31527777777777777</v>
      </c>
      <c r="M5877" t="s">
        <v>28</v>
      </c>
      <c r="N5877" t="s">
        <v>49</v>
      </c>
      <c r="O5877" t="s">
        <v>30</v>
      </c>
      <c r="P5877" t="s">
        <v>31</v>
      </c>
      <c r="Q5877" t="s">
        <v>41</v>
      </c>
      <c r="R5877" t="s">
        <v>61</v>
      </c>
      <c r="S5877" t="s">
        <v>42</v>
      </c>
      <c r="T5877" t="s">
        <v>35</v>
      </c>
      <c r="U5877" s="1" t="s">
        <v>43</v>
      </c>
      <c r="V5877">
        <v>2</v>
      </c>
      <c r="W5877">
        <v>0</v>
      </c>
      <c r="X5877">
        <v>0</v>
      </c>
      <c r="Y5877">
        <v>0</v>
      </c>
      <c r="Z5877">
        <v>1</v>
      </c>
    </row>
    <row r="5878" spans="1:26" x14ac:dyDescent="0.25">
      <c r="A5878">
        <v>107180044</v>
      </c>
      <c r="B5878" t="s">
        <v>81</v>
      </c>
      <c r="C5878" t="s">
        <v>45</v>
      </c>
      <c r="D5878">
        <v>50031062</v>
      </c>
      <c r="E5878">
        <v>30000049</v>
      </c>
      <c r="F5878">
        <v>4.3819999999999997</v>
      </c>
      <c r="G5878">
        <v>50006003</v>
      </c>
      <c r="H5878">
        <v>0.25</v>
      </c>
      <c r="I5878">
        <v>2022</v>
      </c>
      <c r="J5878" t="s">
        <v>174</v>
      </c>
      <c r="K5878" t="s">
        <v>39</v>
      </c>
      <c r="L5878" s="127">
        <v>0.40763888888888888</v>
      </c>
      <c r="M5878" t="s">
        <v>77</v>
      </c>
      <c r="N5878" t="s">
        <v>49</v>
      </c>
      <c r="O5878" t="s">
        <v>30</v>
      </c>
      <c r="P5878" t="s">
        <v>54</v>
      </c>
      <c r="Q5878" t="s">
        <v>32</v>
      </c>
      <c r="R5878" t="s">
        <v>33</v>
      </c>
      <c r="S5878" t="s">
        <v>42</v>
      </c>
      <c r="T5878" t="s">
        <v>35</v>
      </c>
      <c r="U5878" s="1" t="s">
        <v>36</v>
      </c>
      <c r="V5878">
        <v>3</v>
      </c>
      <c r="W5878">
        <v>0</v>
      </c>
      <c r="X5878">
        <v>0</v>
      </c>
      <c r="Y5878">
        <v>0</v>
      </c>
      <c r="Z5878">
        <v>0</v>
      </c>
    </row>
    <row r="5879" spans="1:26" x14ac:dyDescent="0.25">
      <c r="A5879">
        <v>107180058</v>
      </c>
      <c r="B5879" t="s">
        <v>81</v>
      </c>
      <c r="C5879" t="s">
        <v>65</v>
      </c>
      <c r="D5879">
        <v>10000485</v>
      </c>
      <c r="E5879">
        <v>10800485</v>
      </c>
      <c r="F5879">
        <v>33.631999999999998</v>
      </c>
      <c r="G5879">
        <v>30000051</v>
      </c>
      <c r="H5879">
        <v>0.25</v>
      </c>
      <c r="I5879">
        <v>2022</v>
      </c>
      <c r="J5879" t="s">
        <v>174</v>
      </c>
      <c r="K5879" t="s">
        <v>27</v>
      </c>
      <c r="L5879" s="127">
        <v>0.28402777777777777</v>
      </c>
      <c r="M5879" t="s">
        <v>28</v>
      </c>
      <c r="N5879" t="s">
        <v>29</v>
      </c>
      <c r="O5879" t="s">
        <v>30</v>
      </c>
      <c r="P5879" t="s">
        <v>31</v>
      </c>
      <c r="Q5879" t="s">
        <v>32</v>
      </c>
      <c r="R5879" t="s">
        <v>33</v>
      </c>
      <c r="S5879" t="s">
        <v>42</v>
      </c>
      <c r="T5879" t="s">
        <v>47</v>
      </c>
      <c r="U5879" s="1" t="s">
        <v>36</v>
      </c>
      <c r="V5879">
        <v>3</v>
      </c>
      <c r="W5879">
        <v>0</v>
      </c>
      <c r="X5879">
        <v>0</v>
      </c>
      <c r="Y5879">
        <v>0</v>
      </c>
      <c r="Z5879">
        <v>0</v>
      </c>
    </row>
    <row r="5880" spans="1:26" x14ac:dyDescent="0.25">
      <c r="A5880">
        <v>107180060</v>
      </c>
      <c r="B5880" t="s">
        <v>81</v>
      </c>
      <c r="C5880" t="s">
        <v>65</v>
      </c>
      <c r="D5880">
        <v>10000485</v>
      </c>
      <c r="E5880">
        <v>10800485</v>
      </c>
      <c r="F5880">
        <v>33.642000000000003</v>
      </c>
      <c r="G5880">
        <v>30000051</v>
      </c>
      <c r="H5880">
        <v>0.26</v>
      </c>
      <c r="I5880">
        <v>2022</v>
      </c>
      <c r="J5880" t="s">
        <v>174</v>
      </c>
      <c r="K5880" t="s">
        <v>27</v>
      </c>
      <c r="L5880" s="127">
        <v>0.28402777777777777</v>
      </c>
      <c r="M5880" t="s">
        <v>28</v>
      </c>
      <c r="N5880" t="s">
        <v>29</v>
      </c>
      <c r="O5880" t="s">
        <v>30</v>
      </c>
      <c r="P5880" t="s">
        <v>31</v>
      </c>
      <c r="Q5880" t="s">
        <v>32</v>
      </c>
      <c r="R5880" t="s">
        <v>33</v>
      </c>
      <c r="S5880" t="s">
        <v>42</v>
      </c>
      <c r="T5880" t="s">
        <v>47</v>
      </c>
      <c r="U5880" s="1" t="s">
        <v>36</v>
      </c>
      <c r="V5880">
        <v>2</v>
      </c>
      <c r="W5880">
        <v>0</v>
      </c>
      <c r="X5880">
        <v>0</v>
      </c>
      <c r="Y5880">
        <v>0</v>
      </c>
      <c r="Z5880">
        <v>0</v>
      </c>
    </row>
    <row r="5881" spans="1:26" x14ac:dyDescent="0.25">
      <c r="A5881">
        <v>107180073</v>
      </c>
      <c r="B5881" t="s">
        <v>81</v>
      </c>
      <c r="C5881" t="s">
        <v>65</v>
      </c>
      <c r="D5881">
        <v>10000485</v>
      </c>
      <c r="E5881">
        <v>10800485</v>
      </c>
      <c r="F5881">
        <v>29.707999999999998</v>
      </c>
      <c r="G5881">
        <v>50015657</v>
      </c>
      <c r="H5881">
        <v>1</v>
      </c>
      <c r="I5881">
        <v>2022</v>
      </c>
      <c r="J5881" t="s">
        <v>174</v>
      </c>
      <c r="K5881" t="s">
        <v>53</v>
      </c>
      <c r="L5881" s="127">
        <v>0.43194444444444446</v>
      </c>
      <c r="M5881" t="s">
        <v>28</v>
      </c>
      <c r="N5881" t="s">
        <v>49</v>
      </c>
      <c r="O5881" t="s">
        <v>30</v>
      </c>
      <c r="P5881" t="s">
        <v>31</v>
      </c>
      <c r="Q5881" t="s">
        <v>32</v>
      </c>
      <c r="R5881" t="s">
        <v>33</v>
      </c>
      <c r="S5881" t="s">
        <v>42</v>
      </c>
      <c r="T5881" t="s">
        <v>35</v>
      </c>
      <c r="U5881" s="1" t="s">
        <v>36</v>
      </c>
      <c r="V5881">
        <v>1</v>
      </c>
      <c r="W5881">
        <v>0</v>
      </c>
      <c r="X5881">
        <v>0</v>
      </c>
      <c r="Y5881">
        <v>0</v>
      </c>
      <c r="Z5881">
        <v>0</v>
      </c>
    </row>
    <row r="5882" spans="1:26" x14ac:dyDescent="0.25">
      <c r="A5882">
        <v>107180132</v>
      </c>
      <c r="B5882" t="s">
        <v>150</v>
      </c>
      <c r="C5882" t="s">
        <v>45</v>
      </c>
      <c r="D5882">
        <v>50007442</v>
      </c>
      <c r="E5882">
        <v>20000158</v>
      </c>
      <c r="F5882">
        <v>7.9379999999999997</v>
      </c>
      <c r="G5882">
        <v>50010970</v>
      </c>
      <c r="H5882">
        <v>0.03</v>
      </c>
      <c r="I5882">
        <v>2022</v>
      </c>
      <c r="J5882" t="s">
        <v>174</v>
      </c>
      <c r="K5882" t="s">
        <v>48</v>
      </c>
      <c r="L5882" s="127">
        <v>0.38819444444444445</v>
      </c>
      <c r="M5882" t="s">
        <v>40</v>
      </c>
      <c r="N5882" t="s">
        <v>29</v>
      </c>
      <c r="O5882" t="s">
        <v>30</v>
      </c>
      <c r="P5882" t="s">
        <v>68</v>
      </c>
      <c r="Q5882" t="s">
        <v>41</v>
      </c>
      <c r="R5882" t="s">
        <v>33</v>
      </c>
      <c r="S5882" t="s">
        <v>42</v>
      </c>
      <c r="T5882" t="s">
        <v>35</v>
      </c>
      <c r="U5882" s="1" t="s">
        <v>36</v>
      </c>
      <c r="V5882">
        <v>1</v>
      </c>
      <c r="W5882">
        <v>0</v>
      </c>
      <c r="X5882">
        <v>0</v>
      </c>
      <c r="Y5882">
        <v>0</v>
      </c>
      <c r="Z5882">
        <v>0</v>
      </c>
    </row>
    <row r="5883" spans="1:26" x14ac:dyDescent="0.25">
      <c r="A5883">
        <v>107180198</v>
      </c>
      <c r="B5883" t="s">
        <v>96</v>
      </c>
      <c r="C5883" t="s">
        <v>45</v>
      </c>
      <c r="F5883">
        <v>999.99900000000002</v>
      </c>
      <c r="G5883">
        <v>50023960</v>
      </c>
      <c r="H5883">
        <v>0</v>
      </c>
      <c r="I5883">
        <v>2022</v>
      </c>
      <c r="J5883" t="s">
        <v>174</v>
      </c>
      <c r="K5883" t="s">
        <v>48</v>
      </c>
      <c r="L5883" s="127">
        <v>0.31875000000000003</v>
      </c>
      <c r="M5883" t="s">
        <v>77</v>
      </c>
      <c r="N5883" t="s">
        <v>29</v>
      </c>
      <c r="P5883" t="s">
        <v>31</v>
      </c>
      <c r="Q5883" t="s">
        <v>32</v>
      </c>
      <c r="R5883" t="s">
        <v>61</v>
      </c>
      <c r="S5883" t="s">
        <v>34</v>
      </c>
      <c r="T5883" t="s">
        <v>74</v>
      </c>
      <c r="U5883" s="1" t="s">
        <v>36</v>
      </c>
      <c r="V5883">
        <v>1</v>
      </c>
      <c r="W5883">
        <v>0</v>
      </c>
      <c r="X5883">
        <v>0</v>
      </c>
      <c r="Y5883">
        <v>0</v>
      </c>
      <c r="Z5883">
        <v>0</v>
      </c>
    </row>
    <row r="5884" spans="1:26" x14ac:dyDescent="0.25">
      <c r="A5884">
        <v>107180289</v>
      </c>
      <c r="B5884" t="s">
        <v>44</v>
      </c>
      <c r="C5884" t="s">
        <v>45</v>
      </c>
      <c r="D5884">
        <v>50026600</v>
      </c>
      <c r="E5884">
        <v>50026600</v>
      </c>
      <c r="F5884">
        <v>999.99900000000002</v>
      </c>
      <c r="G5884">
        <v>50025272</v>
      </c>
      <c r="H5884">
        <v>0</v>
      </c>
      <c r="I5884">
        <v>2022</v>
      </c>
      <c r="J5884" t="s">
        <v>174</v>
      </c>
      <c r="K5884" t="s">
        <v>39</v>
      </c>
      <c r="L5884" s="127">
        <v>0.64513888888888882</v>
      </c>
      <c r="M5884" t="s">
        <v>28</v>
      </c>
      <c r="N5884" t="s">
        <v>49</v>
      </c>
      <c r="O5884" t="s">
        <v>30</v>
      </c>
      <c r="P5884" t="s">
        <v>31</v>
      </c>
      <c r="Q5884" t="s">
        <v>41</v>
      </c>
      <c r="R5884" t="s">
        <v>50</v>
      </c>
      <c r="S5884" t="s">
        <v>42</v>
      </c>
      <c r="T5884" t="s">
        <v>35</v>
      </c>
      <c r="U5884" s="1" t="s">
        <v>64</v>
      </c>
      <c r="V5884">
        <v>3</v>
      </c>
      <c r="W5884">
        <v>0</v>
      </c>
      <c r="X5884">
        <v>0</v>
      </c>
      <c r="Y5884">
        <v>1</v>
      </c>
      <c r="Z5884">
        <v>0</v>
      </c>
    </row>
    <row r="5885" spans="1:26" x14ac:dyDescent="0.25">
      <c r="A5885">
        <v>107180381</v>
      </c>
      <c r="B5885" t="s">
        <v>137</v>
      </c>
      <c r="C5885" t="s">
        <v>45</v>
      </c>
      <c r="D5885">
        <v>50011696</v>
      </c>
      <c r="E5885">
        <v>20000023</v>
      </c>
      <c r="F5885">
        <v>12.054</v>
      </c>
      <c r="G5885">
        <v>50028147</v>
      </c>
      <c r="H5885">
        <v>0</v>
      </c>
      <c r="I5885">
        <v>2022</v>
      </c>
      <c r="J5885" t="s">
        <v>174</v>
      </c>
      <c r="K5885" t="s">
        <v>27</v>
      </c>
      <c r="L5885" s="127">
        <v>0.78680555555555554</v>
      </c>
      <c r="M5885" t="s">
        <v>28</v>
      </c>
      <c r="N5885" t="s">
        <v>29</v>
      </c>
      <c r="O5885" t="s">
        <v>30</v>
      </c>
      <c r="P5885" t="s">
        <v>31</v>
      </c>
      <c r="Q5885" t="s">
        <v>62</v>
      </c>
      <c r="R5885" t="s">
        <v>61</v>
      </c>
      <c r="S5885" t="s">
        <v>139</v>
      </c>
      <c r="T5885" t="s">
        <v>57</v>
      </c>
      <c r="U5885" s="1" t="s">
        <v>36</v>
      </c>
      <c r="V5885">
        <v>2</v>
      </c>
      <c r="W5885">
        <v>0</v>
      </c>
      <c r="X5885">
        <v>0</v>
      </c>
      <c r="Y5885">
        <v>0</v>
      </c>
      <c r="Z5885">
        <v>0</v>
      </c>
    </row>
    <row r="5886" spans="1:26" x14ac:dyDescent="0.25">
      <c r="A5886">
        <v>107180424</v>
      </c>
      <c r="B5886" t="s">
        <v>87</v>
      </c>
      <c r="C5886" t="s">
        <v>45</v>
      </c>
      <c r="D5886">
        <v>50012488</v>
      </c>
      <c r="E5886">
        <v>40001919</v>
      </c>
      <c r="F5886">
        <v>3.56</v>
      </c>
      <c r="G5886">
        <v>50026160</v>
      </c>
      <c r="H5886">
        <v>0</v>
      </c>
      <c r="I5886">
        <v>2022</v>
      </c>
      <c r="J5886" t="s">
        <v>174</v>
      </c>
      <c r="K5886" t="s">
        <v>53</v>
      </c>
      <c r="L5886" s="127">
        <v>0.65138888888888891</v>
      </c>
      <c r="M5886" t="s">
        <v>28</v>
      </c>
      <c r="N5886" t="s">
        <v>49</v>
      </c>
      <c r="O5886" t="s">
        <v>30</v>
      </c>
      <c r="P5886" t="s">
        <v>31</v>
      </c>
      <c r="Q5886" t="s">
        <v>32</v>
      </c>
      <c r="R5886" t="s">
        <v>50</v>
      </c>
      <c r="S5886" t="s">
        <v>42</v>
      </c>
      <c r="T5886" t="s">
        <v>35</v>
      </c>
      <c r="U5886" s="1" t="s">
        <v>36</v>
      </c>
      <c r="V5886">
        <v>2</v>
      </c>
      <c r="W5886">
        <v>0</v>
      </c>
      <c r="X5886">
        <v>0</v>
      </c>
      <c r="Y5886">
        <v>0</v>
      </c>
      <c r="Z5886">
        <v>0</v>
      </c>
    </row>
    <row r="5887" spans="1:26" x14ac:dyDescent="0.25">
      <c r="A5887">
        <v>107180772</v>
      </c>
      <c r="B5887" t="s">
        <v>117</v>
      </c>
      <c r="C5887" t="s">
        <v>45</v>
      </c>
      <c r="F5887">
        <v>999.99900000000002</v>
      </c>
      <c r="H5887">
        <v>0</v>
      </c>
      <c r="I5887">
        <v>2022</v>
      </c>
      <c r="J5887" t="s">
        <v>172</v>
      </c>
      <c r="K5887" t="s">
        <v>27</v>
      </c>
      <c r="L5887" s="127">
        <v>0.44791666666666669</v>
      </c>
      <c r="M5887" t="s">
        <v>40</v>
      </c>
      <c r="N5887" t="s">
        <v>49</v>
      </c>
      <c r="O5887" t="s">
        <v>30</v>
      </c>
      <c r="P5887" t="s">
        <v>31</v>
      </c>
      <c r="Q5887" t="s">
        <v>41</v>
      </c>
      <c r="R5887" t="s">
        <v>99</v>
      </c>
      <c r="S5887" t="s">
        <v>42</v>
      </c>
      <c r="T5887" t="s">
        <v>35</v>
      </c>
      <c r="U5887" s="1" t="s">
        <v>36</v>
      </c>
      <c r="V5887">
        <v>2</v>
      </c>
      <c r="W5887">
        <v>0</v>
      </c>
      <c r="X5887">
        <v>0</v>
      </c>
      <c r="Y5887">
        <v>0</v>
      </c>
      <c r="Z5887">
        <v>0</v>
      </c>
    </row>
    <row r="5888" spans="1:26" x14ac:dyDescent="0.25">
      <c r="A5888">
        <v>107180894</v>
      </c>
      <c r="B5888" t="s">
        <v>87</v>
      </c>
      <c r="C5888" t="s">
        <v>65</v>
      </c>
      <c r="D5888">
        <v>10000040</v>
      </c>
      <c r="E5888">
        <v>10000040</v>
      </c>
      <c r="F5888">
        <v>7.915</v>
      </c>
      <c r="G5888">
        <v>10000085</v>
      </c>
      <c r="H5888">
        <v>0.5</v>
      </c>
      <c r="I5888">
        <v>2022</v>
      </c>
      <c r="J5888" t="s">
        <v>174</v>
      </c>
      <c r="K5888" t="s">
        <v>27</v>
      </c>
      <c r="L5888" s="127">
        <v>0.65833333333333333</v>
      </c>
      <c r="M5888" t="s">
        <v>92</v>
      </c>
      <c r="Q5888" t="s">
        <v>41</v>
      </c>
      <c r="R5888" t="s">
        <v>33</v>
      </c>
      <c r="S5888" t="s">
        <v>42</v>
      </c>
      <c r="T5888" t="s">
        <v>35</v>
      </c>
      <c r="U5888" s="1" t="s">
        <v>36</v>
      </c>
      <c r="V5888">
        <v>1</v>
      </c>
      <c r="W5888">
        <v>0</v>
      </c>
      <c r="X5888">
        <v>0</v>
      </c>
      <c r="Y5888">
        <v>0</v>
      </c>
      <c r="Z5888">
        <v>0</v>
      </c>
    </row>
    <row r="5889" spans="1:26" x14ac:dyDescent="0.25">
      <c r="A5889">
        <v>107180926</v>
      </c>
      <c r="B5889" t="s">
        <v>81</v>
      </c>
      <c r="C5889" t="s">
        <v>65</v>
      </c>
      <c r="D5889">
        <v>10000485</v>
      </c>
      <c r="E5889">
        <v>10800485</v>
      </c>
      <c r="F5889">
        <v>21.516999999999999</v>
      </c>
      <c r="G5889">
        <v>50015564</v>
      </c>
      <c r="H5889">
        <v>0.2</v>
      </c>
      <c r="I5889">
        <v>2022</v>
      </c>
      <c r="J5889" t="s">
        <v>174</v>
      </c>
      <c r="K5889" t="s">
        <v>53</v>
      </c>
      <c r="L5889" s="127">
        <v>0.33819444444444446</v>
      </c>
      <c r="M5889" t="s">
        <v>28</v>
      </c>
      <c r="N5889" t="s">
        <v>49</v>
      </c>
      <c r="O5889" t="s">
        <v>30</v>
      </c>
      <c r="P5889" t="s">
        <v>31</v>
      </c>
      <c r="Q5889" t="s">
        <v>32</v>
      </c>
      <c r="R5889" t="s">
        <v>33</v>
      </c>
      <c r="S5889" t="s">
        <v>42</v>
      </c>
      <c r="T5889" t="s">
        <v>35</v>
      </c>
      <c r="U5889" s="1" t="s">
        <v>36</v>
      </c>
      <c r="V5889">
        <v>2</v>
      </c>
      <c r="W5889">
        <v>0</v>
      </c>
      <c r="X5889">
        <v>0</v>
      </c>
      <c r="Y5889">
        <v>0</v>
      </c>
      <c r="Z5889">
        <v>0</v>
      </c>
    </row>
    <row r="5890" spans="1:26" x14ac:dyDescent="0.25">
      <c r="A5890">
        <v>107180945</v>
      </c>
      <c r="B5890" t="s">
        <v>25</v>
      </c>
      <c r="C5890" t="s">
        <v>65</v>
      </c>
      <c r="D5890">
        <v>10000040</v>
      </c>
      <c r="E5890">
        <v>10000040</v>
      </c>
      <c r="F5890">
        <v>20.835999999999999</v>
      </c>
      <c r="G5890">
        <v>40005220</v>
      </c>
      <c r="H5890">
        <v>7.5999999999999998E-2</v>
      </c>
      <c r="I5890">
        <v>2022</v>
      </c>
      <c r="J5890" t="s">
        <v>174</v>
      </c>
      <c r="K5890" t="s">
        <v>53</v>
      </c>
      <c r="L5890" s="127">
        <v>0.26597222222222222</v>
      </c>
      <c r="M5890" t="s">
        <v>28</v>
      </c>
      <c r="N5890" t="s">
        <v>49</v>
      </c>
      <c r="O5890" t="s">
        <v>30</v>
      </c>
      <c r="P5890" t="s">
        <v>31</v>
      </c>
      <c r="Q5890" t="s">
        <v>32</v>
      </c>
      <c r="R5890" t="s">
        <v>33</v>
      </c>
      <c r="S5890" t="s">
        <v>42</v>
      </c>
      <c r="T5890" t="s">
        <v>57</v>
      </c>
      <c r="U5890" s="1" t="s">
        <v>36</v>
      </c>
      <c r="V5890">
        <v>2</v>
      </c>
      <c r="W5890">
        <v>0</v>
      </c>
      <c r="X5890">
        <v>0</v>
      </c>
      <c r="Y5890">
        <v>0</v>
      </c>
      <c r="Z5890">
        <v>0</v>
      </c>
    </row>
    <row r="5891" spans="1:26" x14ac:dyDescent="0.25">
      <c r="A5891">
        <v>107180966</v>
      </c>
      <c r="B5891" t="s">
        <v>25</v>
      </c>
      <c r="C5891" t="s">
        <v>65</v>
      </c>
      <c r="D5891">
        <v>10000040</v>
      </c>
      <c r="E5891">
        <v>10000040</v>
      </c>
      <c r="F5891">
        <v>23.488</v>
      </c>
      <c r="G5891">
        <v>20000070</v>
      </c>
      <c r="H5891">
        <v>0.5</v>
      </c>
      <c r="I5891">
        <v>2022</v>
      </c>
      <c r="J5891" t="s">
        <v>174</v>
      </c>
      <c r="K5891" t="s">
        <v>58</v>
      </c>
      <c r="L5891" s="127">
        <v>0.73888888888888893</v>
      </c>
      <c r="M5891" t="s">
        <v>51</v>
      </c>
      <c r="N5891" t="s">
        <v>29</v>
      </c>
      <c r="O5891" t="s">
        <v>30</v>
      </c>
      <c r="P5891" t="s">
        <v>31</v>
      </c>
      <c r="Q5891" t="s">
        <v>41</v>
      </c>
      <c r="R5891" t="s">
        <v>33</v>
      </c>
      <c r="S5891" t="s">
        <v>42</v>
      </c>
      <c r="T5891" t="s">
        <v>57</v>
      </c>
      <c r="U5891" s="1" t="s">
        <v>36</v>
      </c>
      <c r="V5891">
        <v>2</v>
      </c>
      <c r="W5891">
        <v>0</v>
      </c>
      <c r="X5891">
        <v>0</v>
      </c>
      <c r="Y5891">
        <v>0</v>
      </c>
      <c r="Z5891">
        <v>0</v>
      </c>
    </row>
    <row r="5892" spans="1:26" x14ac:dyDescent="0.25">
      <c r="A5892">
        <v>107180970</v>
      </c>
      <c r="B5892" t="s">
        <v>86</v>
      </c>
      <c r="C5892" t="s">
        <v>65</v>
      </c>
      <c r="D5892">
        <v>10000026</v>
      </c>
      <c r="E5892">
        <v>10000026</v>
      </c>
      <c r="F5892">
        <v>25.859000000000002</v>
      </c>
      <c r="G5892">
        <v>200380</v>
      </c>
      <c r="H5892">
        <v>0.1</v>
      </c>
      <c r="I5892">
        <v>2022</v>
      </c>
      <c r="J5892" t="s">
        <v>174</v>
      </c>
      <c r="K5892" t="s">
        <v>48</v>
      </c>
      <c r="L5892" s="127">
        <v>0.25347222222222221</v>
      </c>
      <c r="M5892" t="s">
        <v>28</v>
      </c>
      <c r="N5892" t="s">
        <v>29</v>
      </c>
      <c r="O5892" t="s">
        <v>30</v>
      </c>
      <c r="P5892" t="s">
        <v>31</v>
      </c>
      <c r="Q5892" t="s">
        <v>62</v>
      </c>
      <c r="R5892" t="s">
        <v>33</v>
      </c>
      <c r="S5892" t="s">
        <v>34</v>
      </c>
      <c r="T5892" t="s">
        <v>57</v>
      </c>
      <c r="U5892" s="1" t="s">
        <v>36</v>
      </c>
      <c r="V5892">
        <v>1</v>
      </c>
      <c r="W5892">
        <v>0</v>
      </c>
      <c r="X5892">
        <v>0</v>
      </c>
      <c r="Y5892">
        <v>0</v>
      </c>
      <c r="Z5892">
        <v>0</v>
      </c>
    </row>
    <row r="5893" spans="1:26" x14ac:dyDescent="0.25">
      <c r="A5893">
        <v>107181001</v>
      </c>
      <c r="B5893" t="s">
        <v>117</v>
      </c>
      <c r="C5893" t="s">
        <v>65</v>
      </c>
      <c r="D5893">
        <v>10000077</v>
      </c>
      <c r="E5893">
        <v>10000077</v>
      </c>
      <c r="F5893">
        <v>19.747</v>
      </c>
      <c r="G5893">
        <v>40002321</v>
      </c>
      <c r="H5893">
        <v>0.1</v>
      </c>
      <c r="I5893">
        <v>2022</v>
      </c>
      <c r="J5893" t="s">
        <v>174</v>
      </c>
      <c r="K5893" t="s">
        <v>39</v>
      </c>
      <c r="L5893" s="127">
        <v>0.90694444444444444</v>
      </c>
      <c r="M5893" t="s">
        <v>28</v>
      </c>
      <c r="N5893" t="s">
        <v>49</v>
      </c>
      <c r="O5893" t="s">
        <v>30</v>
      </c>
      <c r="P5893" t="s">
        <v>31</v>
      </c>
      <c r="Q5893" t="s">
        <v>41</v>
      </c>
      <c r="R5893" t="s">
        <v>33</v>
      </c>
      <c r="S5893" t="s">
        <v>42</v>
      </c>
      <c r="T5893" t="s">
        <v>57</v>
      </c>
      <c r="U5893" s="1" t="s">
        <v>43</v>
      </c>
      <c r="V5893">
        <v>3</v>
      </c>
      <c r="W5893">
        <v>0</v>
      </c>
      <c r="X5893">
        <v>0</v>
      </c>
      <c r="Y5893">
        <v>0</v>
      </c>
      <c r="Z5893">
        <v>1</v>
      </c>
    </row>
    <row r="5894" spans="1:26" x14ac:dyDescent="0.25">
      <c r="A5894">
        <v>107181067</v>
      </c>
      <c r="B5894" t="s">
        <v>114</v>
      </c>
      <c r="C5894" t="s">
        <v>65</v>
      </c>
      <c r="D5894">
        <v>10000040</v>
      </c>
      <c r="E5894">
        <v>10000040</v>
      </c>
      <c r="F5894">
        <v>3.21</v>
      </c>
      <c r="G5894">
        <v>203130</v>
      </c>
      <c r="H5894">
        <v>0.05</v>
      </c>
      <c r="I5894">
        <v>2022</v>
      </c>
      <c r="J5894" t="s">
        <v>174</v>
      </c>
      <c r="K5894" t="s">
        <v>55</v>
      </c>
      <c r="L5894" s="127">
        <v>0.3347222222222222</v>
      </c>
      <c r="M5894" t="s">
        <v>28</v>
      </c>
      <c r="N5894" t="s">
        <v>49</v>
      </c>
      <c r="O5894" t="s">
        <v>30</v>
      </c>
      <c r="P5894" t="s">
        <v>54</v>
      </c>
      <c r="Q5894" t="s">
        <v>32</v>
      </c>
      <c r="R5894" t="s">
        <v>33</v>
      </c>
      <c r="S5894" t="s">
        <v>42</v>
      </c>
      <c r="T5894" t="s">
        <v>35</v>
      </c>
      <c r="U5894" s="1" t="s">
        <v>36</v>
      </c>
      <c r="V5894">
        <v>3</v>
      </c>
      <c r="W5894">
        <v>0</v>
      </c>
      <c r="X5894">
        <v>0</v>
      </c>
      <c r="Y5894">
        <v>0</v>
      </c>
      <c r="Z5894">
        <v>0</v>
      </c>
    </row>
    <row r="5895" spans="1:26" x14ac:dyDescent="0.25">
      <c r="A5895">
        <v>107181092</v>
      </c>
      <c r="B5895" t="s">
        <v>25</v>
      </c>
      <c r="C5895" t="s">
        <v>65</v>
      </c>
      <c r="D5895">
        <v>10000040</v>
      </c>
      <c r="E5895">
        <v>10000040</v>
      </c>
      <c r="F5895">
        <v>0.9</v>
      </c>
      <c r="G5895">
        <v>40003015</v>
      </c>
      <c r="H5895">
        <v>0.1</v>
      </c>
      <c r="I5895">
        <v>2022</v>
      </c>
      <c r="J5895" t="s">
        <v>174</v>
      </c>
      <c r="K5895" t="s">
        <v>48</v>
      </c>
      <c r="L5895" s="127">
        <v>0.27291666666666664</v>
      </c>
      <c r="M5895" t="s">
        <v>28</v>
      </c>
      <c r="N5895" t="s">
        <v>49</v>
      </c>
      <c r="O5895" t="s">
        <v>30</v>
      </c>
      <c r="P5895" t="s">
        <v>31</v>
      </c>
      <c r="Q5895" t="s">
        <v>62</v>
      </c>
      <c r="R5895" t="s">
        <v>33</v>
      </c>
      <c r="S5895" t="s">
        <v>34</v>
      </c>
      <c r="T5895" t="s">
        <v>57</v>
      </c>
      <c r="U5895" s="1" t="s">
        <v>36</v>
      </c>
      <c r="V5895">
        <v>1</v>
      </c>
      <c r="W5895">
        <v>0</v>
      </c>
      <c r="X5895">
        <v>0</v>
      </c>
      <c r="Y5895">
        <v>0</v>
      </c>
      <c r="Z5895">
        <v>0</v>
      </c>
    </row>
    <row r="5896" spans="1:26" x14ac:dyDescent="0.25">
      <c r="A5896">
        <v>107181135</v>
      </c>
      <c r="B5896" t="s">
        <v>25</v>
      </c>
      <c r="C5896" t="s">
        <v>65</v>
      </c>
      <c r="D5896">
        <v>10000040</v>
      </c>
      <c r="E5896">
        <v>10000040</v>
      </c>
      <c r="F5896">
        <v>24.827999999999999</v>
      </c>
      <c r="G5896">
        <v>40002700</v>
      </c>
      <c r="H5896">
        <v>0.3</v>
      </c>
      <c r="I5896">
        <v>2022</v>
      </c>
      <c r="J5896" t="s">
        <v>174</v>
      </c>
      <c r="K5896" t="s">
        <v>55</v>
      </c>
      <c r="L5896" s="127">
        <v>0.72499999999999998</v>
      </c>
      <c r="M5896" t="s">
        <v>28</v>
      </c>
      <c r="N5896" t="s">
        <v>29</v>
      </c>
      <c r="O5896" t="s">
        <v>30</v>
      </c>
      <c r="P5896" t="s">
        <v>31</v>
      </c>
      <c r="Q5896" t="s">
        <v>41</v>
      </c>
      <c r="R5896" t="s">
        <v>33</v>
      </c>
      <c r="S5896" t="s">
        <v>42</v>
      </c>
      <c r="T5896" t="s">
        <v>57</v>
      </c>
      <c r="U5896" s="1" t="s">
        <v>36</v>
      </c>
      <c r="V5896">
        <v>3</v>
      </c>
      <c r="W5896">
        <v>0</v>
      </c>
      <c r="X5896">
        <v>0</v>
      </c>
      <c r="Y5896">
        <v>0</v>
      </c>
      <c r="Z5896">
        <v>0</v>
      </c>
    </row>
    <row r="5897" spans="1:26" x14ac:dyDescent="0.25">
      <c r="A5897">
        <v>107181176</v>
      </c>
      <c r="B5897" t="s">
        <v>25</v>
      </c>
      <c r="C5897" t="s">
        <v>65</v>
      </c>
      <c r="D5897">
        <v>10000440</v>
      </c>
      <c r="E5897">
        <v>10400087</v>
      </c>
      <c r="F5897">
        <v>13.395</v>
      </c>
      <c r="G5897">
        <v>10000040</v>
      </c>
      <c r="H5897">
        <v>0.2</v>
      </c>
      <c r="I5897">
        <v>2022</v>
      </c>
      <c r="J5897" t="s">
        <v>174</v>
      </c>
      <c r="K5897" t="s">
        <v>39</v>
      </c>
      <c r="L5897" s="127">
        <v>0.72569444444444453</v>
      </c>
      <c r="M5897" t="s">
        <v>28</v>
      </c>
      <c r="N5897" t="s">
        <v>29</v>
      </c>
      <c r="O5897" t="s">
        <v>30</v>
      </c>
      <c r="P5897" t="s">
        <v>54</v>
      </c>
      <c r="Q5897" t="s">
        <v>41</v>
      </c>
      <c r="R5897" t="s">
        <v>33</v>
      </c>
      <c r="S5897" t="s">
        <v>42</v>
      </c>
      <c r="T5897" t="s">
        <v>57</v>
      </c>
      <c r="U5897" s="1" t="s">
        <v>36</v>
      </c>
      <c r="V5897">
        <v>5</v>
      </c>
      <c r="W5897">
        <v>0</v>
      </c>
      <c r="X5897">
        <v>0</v>
      </c>
      <c r="Y5897">
        <v>0</v>
      </c>
      <c r="Z5897">
        <v>0</v>
      </c>
    </row>
    <row r="5898" spans="1:26" x14ac:dyDescent="0.25">
      <c r="A5898">
        <v>107181181</v>
      </c>
      <c r="B5898" t="s">
        <v>114</v>
      </c>
      <c r="C5898" t="s">
        <v>65</v>
      </c>
      <c r="D5898">
        <v>10000040</v>
      </c>
      <c r="E5898">
        <v>10000040</v>
      </c>
      <c r="F5898">
        <v>0.05</v>
      </c>
      <c r="G5898" t="s">
        <v>262</v>
      </c>
      <c r="H5898">
        <v>0.05</v>
      </c>
      <c r="I5898">
        <v>2022</v>
      </c>
      <c r="J5898" t="s">
        <v>174</v>
      </c>
      <c r="K5898" t="s">
        <v>55</v>
      </c>
      <c r="L5898" s="127">
        <v>0.29236111111111113</v>
      </c>
      <c r="M5898" t="s">
        <v>28</v>
      </c>
      <c r="N5898" t="s">
        <v>49</v>
      </c>
      <c r="O5898" t="s">
        <v>30</v>
      </c>
      <c r="P5898" t="s">
        <v>54</v>
      </c>
      <c r="Q5898" t="s">
        <v>32</v>
      </c>
      <c r="R5898" t="s">
        <v>33</v>
      </c>
      <c r="S5898" t="s">
        <v>42</v>
      </c>
      <c r="T5898" t="s">
        <v>35</v>
      </c>
      <c r="U5898" s="1" t="s">
        <v>36</v>
      </c>
      <c r="V5898">
        <v>2</v>
      </c>
      <c r="W5898">
        <v>0</v>
      </c>
      <c r="X5898">
        <v>0</v>
      </c>
      <c r="Y5898">
        <v>0</v>
      </c>
      <c r="Z5898">
        <v>0</v>
      </c>
    </row>
    <row r="5899" spans="1:26" x14ac:dyDescent="0.25">
      <c r="A5899">
        <v>107181222</v>
      </c>
      <c r="B5899" t="s">
        <v>104</v>
      </c>
      <c r="C5899" t="s">
        <v>65</v>
      </c>
      <c r="D5899">
        <v>10000026</v>
      </c>
      <c r="E5899">
        <v>10000026</v>
      </c>
      <c r="F5899">
        <v>2.5110000000000001</v>
      </c>
      <c r="G5899">
        <v>200430</v>
      </c>
      <c r="H5899">
        <v>0</v>
      </c>
      <c r="I5899">
        <v>2022</v>
      </c>
      <c r="J5899" t="s">
        <v>174</v>
      </c>
      <c r="K5899" t="s">
        <v>39</v>
      </c>
      <c r="L5899" s="127">
        <v>0.87083333333333324</v>
      </c>
      <c r="M5899" t="s">
        <v>28</v>
      </c>
      <c r="N5899" t="s">
        <v>49</v>
      </c>
      <c r="O5899" t="s">
        <v>30</v>
      </c>
      <c r="P5899" t="s">
        <v>68</v>
      </c>
      <c r="Q5899" t="s">
        <v>41</v>
      </c>
      <c r="R5899" t="s">
        <v>33</v>
      </c>
      <c r="S5899" t="s">
        <v>42</v>
      </c>
      <c r="T5899" t="s">
        <v>57</v>
      </c>
      <c r="U5899" s="1" t="s">
        <v>36</v>
      </c>
      <c r="V5899">
        <v>2</v>
      </c>
      <c r="W5899">
        <v>0</v>
      </c>
      <c r="X5899">
        <v>0</v>
      </c>
      <c r="Y5899">
        <v>0</v>
      </c>
      <c r="Z5899">
        <v>0</v>
      </c>
    </row>
    <row r="5900" spans="1:26" x14ac:dyDescent="0.25">
      <c r="A5900">
        <v>107181256</v>
      </c>
      <c r="B5900" t="s">
        <v>81</v>
      </c>
      <c r="C5900" t="s">
        <v>65</v>
      </c>
      <c r="D5900">
        <v>10000485</v>
      </c>
      <c r="E5900">
        <v>10800485</v>
      </c>
      <c r="F5900">
        <v>21.516999999999999</v>
      </c>
      <c r="G5900">
        <v>50015564</v>
      </c>
      <c r="H5900">
        <v>0.2</v>
      </c>
      <c r="I5900">
        <v>2022</v>
      </c>
      <c r="J5900" t="s">
        <v>174</v>
      </c>
      <c r="K5900" t="s">
        <v>53</v>
      </c>
      <c r="L5900" s="127">
        <v>0.33402777777777781</v>
      </c>
      <c r="M5900" t="s">
        <v>28</v>
      </c>
      <c r="N5900" t="s">
        <v>49</v>
      </c>
      <c r="O5900" t="s">
        <v>30</v>
      </c>
      <c r="P5900" t="s">
        <v>31</v>
      </c>
      <c r="Q5900" t="s">
        <v>32</v>
      </c>
      <c r="R5900" t="s">
        <v>33</v>
      </c>
      <c r="S5900" t="s">
        <v>42</v>
      </c>
      <c r="T5900" t="s">
        <v>35</v>
      </c>
      <c r="U5900" s="1" t="s">
        <v>36</v>
      </c>
      <c r="V5900">
        <v>4</v>
      </c>
      <c r="W5900">
        <v>0</v>
      </c>
      <c r="X5900">
        <v>0</v>
      </c>
      <c r="Y5900">
        <v>0</v>
      </c>
      <c r="Z5900">
        <v>0</v>
      </c>
    </row>
    <row r="5901" spans="1:26" x14ac:dyDescent="0.25">
      <c r="A5901">
        <v>107181262</v>
      </c>
      <c r="B5901" t="s">
        <v>25</v>
      </c>
      <c r="C5901" t="s">
        <v>65</v>
      </c>
      <c r="D5901">
        <v>10000040</v>
      </c>
      <c r="E5901">
        <v>10000040</v>
      </c>
      <c r="F5901">
        <v>26.260999999999999</v>
      </c>
      <c r="G5901">
        <v>20000070</v>
      </c>
      <c r="H5901">
        <v>0.2</v>
      </c>
      <c r="I5901">
        <v>2022</v>
      </c>
      <c r="J5901" t="s">
        <v>174</v>
      </c>
      <c r="K5901" t="s">
        <v>55</v>
      </c>
      <c r="L5901" s="127">
        <v>0.72777777777777775</v>
      </c>
      <c r="M5901" t="s">
        <v>28</v>
      </c>
      <c r="N5901" t="s">
        <v>29</v>
      </c>
      <c r="O5901" t="s">
        <v>30</v>
      </c>
      <c r="P5901" t="s">
        <v>31</v>
      </c>
      <c r="Q5901" t="s">
        <v>41</v>
      </c>
      <c r="R5901" t="s">
        <v>70</v>
      </c>
      <c r="S5901" t="s">
        <v>42</v>
      </c>
      <c r="T5901" t="s">
        <v>57</v>
      </c>
      <c r="U5901" s="1" t="s">
        <v>36</v>
      </c>
      <c r="V5901">
        <v>1</v>
      </c>
      <c r="W5901">
        <v>0</v>
      </c>
      <c r="X5901">
        <v>0</v>
      </c>
      <c r="Y5901">
        <v>0</v>
      </c>
      <c r="Z5901">
        <v>0</v>
      </c>
    </row>
    <row r="5902" spans="1:26" x14ac:dyDescent="0.25">
      <c r="A5902">
        <v>107181331</v>
      </c>
      <c r="B5902" t="s">
        <v>104</v>
      </c>
      <c r="C5902" t="s">
        <v>65</v>
      </c>
      <c r="D5902">
        <v>10000026</v>
      </c>
      <c r="E5902">
        <v>10000026</v>
      </c>
      <c r="F5902">
        <v>3.5249999999999999</v>
      </c>
      <c r="G5902">
        <v>200440</v>
      </c>
      <c r="H5902">
        <v>0</v>
      </c>
      <c r="I5902">
        <v>2022</v>
      </c>
      <c r="J5902" t="s">
        <v>174</v>
      </c>
      <c r="K5902" t="s">
        <v>58</v>
      </c>
      <c r="L5902" s="127">
        <v>0.94861111111111107</v>
      </c>
      <c r="M5902" t="s">
        <v>28</v>
      </c>
      <c r="N5902" t="s">
        <v>29</v>
      </c>
      <c r="O5902" t="s">
        <v>30</v>
      </c>
      <c r="P5902" t="s">
        <v>31</v>
      </c>
      <c r="Q5902" t="s">
        <v>41</v>
      </c>
      <c r="R5902" t="s">
        <v>33</v>
      </c>
      <c r="S5902" t="s">
        <v>42</v>
      </c>
      <c r="T5902" t="s">
        <v>57</v>
      </c>
      <c r="U5902" s="1" t="s">
        <v>36</v>
      </c>
      <c r="V5902">
        <v>1</v>
      </c>
      <c r="W5902">
        <v>0</v>
      </c>
      <c r="X5902">
        <v>0</v>
      </c>
      <c r="Y5902">
        <v>0</v>
      </c>
      <c r="Z5902">
        <v>0</v>
      </c>
    </row>
    <row r="5903" spans="1:26" x14ac:dyDescent="0.25">
      <c r="A5903">
        <v>107181399</v>
      </c>
      <c r="B5903" t="s">
        <v>86</v>
      </c>
      <c r="C5903" t="s">
        <v>65</v>
      </c>
      <c r="D5903">
        <v>10000026</v>
      </c>
      <c r="E5903">
        <v>10000026</v>
      </c>
      <c r="F5903">
        <v>22.562999999999999</v>
      </c>
      <c r="G5903">
        <v>200350</v>
      </c>
      <c r="H5903">
        <v>0.2</v>
      </c>
      <c r="I5903">
        <v>2022</v>
      </c>
      <c r="J5903" t="s">
        <v>174</v>
      </c>
      <c r="K5903" t="s">
        <v>53</v>
      </c>
      <c r="L5903" s="127">
        <v>0.27013888888888887</v>
      </c>
      <c r="M5903" t="s">
        <v>28</v>
      </c>
      <c r="N5903" t="s">
        <v>29</v>
      </c>
      <c r="O5903" t="s">
        <v>30</v>
      </c>
      <c r="P5903" t="s">
        <v>31</v>
      </c>
      <c r="Q5903" t="s">
        <v>41</v>
      </c>
      <c r="R5903" t="s">
        <v>33</v>
      </c>
      <c r="S5903" t="s">
        <v>42</v>
      </c>
      <c r="T5903" t="s">
        <v>57</v>
      </c>
      <c r="U5903" s="1" t="s">
        <v>36</v>
      </c>
      <c r="V5903">
        <v>2</v>
      </c>
      <c r="W5903">
        <v>0</v>
      </c>
      <c r="X5903">
        <v>0</v>
      </c>
      <c r="Y5903">
        <v>0</v>
      </c>
      <c r="Z5903">
        <v>0</v>
      </c>
    </row>
    <row r="5904" spans="1:26" x14ac:dyDescent="0.25">
      <c r="A5904">
        <v>107181544</v>
      </c>
      <c r="B5904" t="s">
        <v>44</v>
      </c>
      <c r="C5904" t="s">
        <v>67</v>
      </c>
      <c r="D5904">
        <v>30000147</v>
      </c>
      <c r="E5904">
        <v>30000147</v>
      </c>
      <c r="F5904">
        <v>11.221</v>
      </c>
      <c r="G5904">
        <v>50029815</v>
      </c>
      <c r="H5904">
        <v>0.22</v>
      </c>
      <c r="I5904">
        <v>2022</v>
      </c>
      <c r="J5904" t="s">
        <v>174</v>
      </c>
      <c r="K5904" t="s">
        <v>53</v>
      </c>
      <c r="L5904" s="127">
        <v>0.55277777777777781</v>
      </c>
      <c r="M5904" t="s">
        <v>40</v>
      </c>
      <c r="N5904" t="s">
        <v>29</v>
      </c>
      <c r="O5904" t="s">
        <v>30</v>
      </c>
      <c r="P5904" t="s">
        <v>68</v>
      </c>
      <c r="Q5904" t="s">
        <v>32</v>
      </c>
      <c r="R5904" t="s">
        <v>75</v>
      </c>
      <c r="S5904" t="s">
        <v>42</v>
      </c>
      <c r="T5904" t="s">
        <v>35</v>
      </c>
      <c r="U5904" s="1" t="s">
        <v>36</v>
      </c>
      <c r="V5904">
        <v>2</v>
      </c>
      <c r="W5904">
        <v>0</v>
      </c>
      <c r="X5904">
        <v>0</v>
      </c>
      <c r="Y5904">
        <v>0</v>
      </c>
      <c r="Z5904">
        <v>0</v>
      </c>
    </row>
    <row r="5905" spans="1:26" x14ac:dyDescent="0.25">
      <c r="A5905">
        <v>107181568</v>
      </c>
      <c r="B5905" t="s">
        <v>44</v>
      </c>
      <c r="C5905" t="s">
        <v>45</v>
      </c>
      <c r="D5905">
        <v>50017759</v>
      </c>
      <c r="E5905">
        <v>40001919</v>
      </c>
      <c r="F5905">
        <v>0</v>
      </c>
      <c r="G5905">
        <v>50032382</v>
      </c>
      <c r="H5905">
        <v>0.5</v>
      </c>
      <c r="I5905">
        <v>2022</v>
      </c>
      <c r="J5905" t="s">
        <v>174</v>
      </c>
      <c r="K5905" t="s">
        <v>39</v>
      </c>
      <c r="L5905" s="127">
        <v>0.59444444444444444</v>
      </c>
      <c r="M5905" t="s">
        <v>28</v>
      </c>
      <c r="N5905" t="s">
        <v>49</v>
      </c>
      <c r="O5905" t="s">
        <v>30</v>
      </c>
      <c r="P5905" t="s">
        <v>68</v>
      </c>
      <c r="Q5905" t="s">
        <v>32</v>
      </c>
      <c r="R5905" t="s">
        <v>33</v>
      </c>
      <c r="S5905" t="s">
        <v>34</v>
      </c>
      <c r="T5905" t="s">
        <v>35</v>
      </c>
      <c r="U5905" s="1" t="s">
        <v>36</v>
      </c>
      <c r="V5905">
        <v>4</v>
      </c>
      <c r="W5905">
        <v>0</v>
      </c>
      <c r="X5905">
        <v>0</v>
      </c>
      <c r="Y5905">
        <v>0</v>
      </c>
      <c r="Z5905">
        <v>0</v>
      </c>
    </row>
    <row r="5906" spans="1:26" x14ac:dyDescent="0.25">
      <c r="A5906">
        <v>107181587</v>
      </c>
      <c r="B5906" t="s">
        <v>81</v>
      </c>
      <c r="C5906" t="s">
        <v>45</v>
      </c>
      <c r="D5906">
        <v>50016878</v>
      </c>
      <c r="E5906">
        <v>40002485</v>
      </c>
      <c r="F5906">
        <v>0.61499999999999999</v>
      </c>
      <c r="G5906">
        <v>50013043</v>
      </c>
      <c r="H5906">
        <v>0</v>
      </c>
      <c r="I5906">
        <v>2022</v>
      </c>
      <c r="J5906" t="s">
        <v>174</v>
      </c>
      <c r="K5906" t="s">
        <v>27</v>
      </c>
      <c r="L5906" s="127">
        <v>0.75</v>
      </c>
      <c r="M5906" t="s">
        <v>77</v>
      </c>
      <c r="N5906" t="s">
        <v>49</v>
      </c>
      <c r="O5906" t="s">
        <v>30</v>
      </c>
      <c r="P5906" t="s">
        <v>54</v>
      </c>
      <c r="Q5906" t="s">
        <v>41</v>
      </c>
      <c r="R5906" t="s">
        <v>33</v>
      </c>
      <c r="S5906" t="s">
        <v>42</v>
      </c>
      <c r="T5906" t="s">
        <v>52</v>
      </c>
      <c r="U5906" s="1" t="s">
        <v>36</v>
      </c>
      <c r="V5906">
        <v>2</v>
      </c>
      <c r="W5906">
        <v>0</v>
      </c>
      <c r="X5906">
        <v>0</v>
      </c>
      <c r="Y5906">
        <v>0</v>
      </c>
      <c r="Z5906">
        <v>0</v>
      </c>
    </row>
    <row r="5907" spans="1:26" x14ac:dyDescent="0.25">
      <c r="A5907">
        <v>107181808</v>
      </c>
      <c r="B5907" t="s">
        <v>131</v>
      </c>
      <c r="C5907" t="s">
        <v>45</v>
      </c>
      <c r="D5907">
        <v>50020715</v>
      </c>
      <c r="E5907">
        <v>40001149</v>
      </c>
      <c r="F5907">
        <v>2.089</v>
      </c>
      <c r="G5907">
        <v>20000221</v>
      </c>
      <c r="H5907">
        <v>0</v>
      </c>
      <c r="I5907">
        <v>2022</v>
      </c>
      <c r="J5907" t="s">
        <v>174</v>
      </c>
      <c r="K5907" t="s">
        <v>39</v>
      </c>
      <c r="L5907" s="127">
        <v>0.34583333333333338</v>
      </c>
      <c r="M5907" t="s">
        <v>28</v>
      </c>
      <c r="N5907" t="s">
        <v>49</v>
      </c>
      <c r="O5907" t="s">
        <v>30</v>
      </c>
      <c r="P5907" t="s">
        <v>54</v>
      </c>
      <c r="Q5907" t="s">
        <v>41</v>
      </c>
      <c r="R5907" t="s">
        <v>50</v>
      </c>
      <c r="S5907" t="s">
        <v>42</v>
      </c>
      <c r="T5907" t="s">
        <v>35</v>
      </c>
      <c r="U5907" s="1" t="s">
        <v>36</v>
      </c>
      <c r="V5907">
        <v>2</v>
      </c>
      <c r="W5907">
        <v>0</v>
      </c>
      <c r="X5907">
        <v>0</v>
      </c>
      <c r="Y5907">
        <v>0</v>
      </c>
      <c r="Z5907">
        <v>0</v>
      </c>
    </row>
    <row r="5908" spans="1:26" x14ac:dyDescent="0.25">
      <c r="A5908">
        <v>107182383</v>
      </c>
      <c r="B5908" t="s">
        <v>25</v>
      </c>
      <c r="C5908" t="s">
        <v>65</v>
      </c>
      <c r="D5908">
        <v>10000040</v>
      </c>
      <c r="E5908">
        <v>10000040</v>
      </c>
      <c r="F5908">
        <v>27.138999999999999</v>
      </c>
      <c r="G5908">
        <v>20000070</v>
      </c>
      <c r="H5908">
        <v>0</v>
      </c>
      <c r="I5908">
        <v>2022</v>
      </c>
      <c r="J5908" t="s">
        <v>172</v>
      </c>
      <c r="K5908" t="s">
        <v>60</v>
      </c>
      <c r="L5908" s="127">
        <v>0.5756944444444444</v>
      </c>
      <c r="M5908" t="s">
        <v>28</v>
      </c>
      <c r="N5908" t="s">
        <v>29</v>
      </c>
      <c r="O5908" t="s">
        <v>30</v>
      </c>
      <c r="P5908" t="s">
        <v>31</v>
      </c>
      <c r="Q5908" t="s">
        <v>32</v>
      </c>
      <c r="R5908" t="s">
        <v>128</v>
      </c>
      <c r="S5908" t="s">
        <v>34</v>
      </c>
      <c r="T5908" t="s">
        <v>35</v>
      </c>
      <c r="U5908" s="1" t="s">
        <v>43</v>
      </c>
      <c r="V5908">
        <v>5</v>
      </c>
      <c r="W5908">
        <v>0</v>
      </c>
      <c r="X5908">
        <v>0</v>
      </c>
      <c r="Y5908">
        <v>0</v>
      </c>
      <c r="Z5908">
        <v>1</v>
      </c>
    </row>
    <row r="5909" spans="1:26" x14ac:dyDescent="0.25">
      <c r="A5909">
        <v>107182423</v>
      </c>
      <c r="B5909" t="s">
        <v>106</v>
      </c>
      <c r="C5909" t="s">
        <v>65</v>
      </c>
      <c r="D5909">
        <v>10000095</v>
      </c>
      <c r="E5909">
        <v>10000095</v>
      </c>
      <c r="F5909">
        <v>999.99900000000002</v>
      </c>
      <c r="G5909">
        <v>40001816</v>
      </c>
      <c r="H5909">
        <v>0.2</v>
      </c>
      <c r="I5909">
        <v>2022</v>
      </c>
      <c r="J5909" t="s">
        <v>174</v>
      </c>
      <c r="K5909" t="s">
        <v>48</v>
      </c>
      <c r="L5909" s="127">
        <v>0.57430555555555551</v>
      </c>
      <c r="M5909" t="s">
        <v>28</v>
      </c>
      <c r="N5909" t="s">
        <v>49</v>
      </c>
      <c r="O5909" t="s">
        <v>30</v>
      </c>
      <c r="P5909" t="s">
        <v>54</v>
      </c>
      <c r="Q5909" t="s">
        <v>41</v>
      </c>
      <c r="R5909" t="s">
        <v>33</v>
      </c>
      <c r="S5909" t="s">
        <v>42</v>
      </c>
      <c r="T5909" t="s">
        <v>35</v>
      </c>
      <c r="U5909" s="1" t="s">
        <v>36</v>
      </c>
      <c r="V5909">
        <v>3</v>
      </c>
      <c r="W5909">
        <v>0</v>
      </c>
      <c r="X5909">
        <v>0</v>
      </c>
      <c r="Y5909">
        <v>0</v>
      </c>
      <c r="Z5909">
        <v>0</v>
      </c>
    </row>
    <row r="5910" spans="1:26" x14ac:dyDescent="0.25">
      <c r="A5910">
        <v>107182464</v>
      </c>
      <c r="B5910" t="s">
        <v>86</v>
      </c>
      <c r="C5910" t="s">
        <v>65</v>
      </c>
      <c r="D5910">
        <v>10000026</v>
      </c>
      <c r="E5910">
        <v>10000026</v>
      </c>
      <c r="F5910">
        <v>25.14</v>
      </c>
      <c r="G5910">
        <v>30000146</v>
      </c>
      <c r="H5910">
        <v>2E-3</v>
      </c>
      <c r="I5910">
        <v>2022</v>
      </c>
      <c r="J5910" t="s">
        <v>174</v>
      </c>
      <c r="K5910" t="s">
        <v>48</v>
      </c>
      <c r="L5910" s="127">
        <v>0.3666666666666667</v>
      </c>
      <c r="M5910" t="s">
        <v>28</v>
      </c>
      <c r="N5910" t="s">
        <v>49</v>
      </c>
      <c r="O5910" t="s">
        <v>30</v>
      </c>
      <c r="P5910" t="s">
        <v>31</v>
      </c>
      <c r="Q5910" t="s">
        <v>62</v>
      </c>
      <c r="R5910" t="s">
        <v>71</v>
      </c>
      <c r="S5910" t="s">
        <v>34</v>
      </c>
      <c r="T5910" t="s">
        <v>35</v>
      </c>
      <c r="U5910" s="1" t="s">
        <v>36</v>
      </c>
      <c r="V5910">
        <v>2</v>
      </c>
      <c r="W5910">
        <v>0</v>
      </c>
      <c r="X5910">
        <v>0</v>
      </c>
      <c r="Y5910">
        <v>0</v>
      </c>
      <c r="Z5910">
        <v>0</v>
      </c>
    </row>
    <row r="5911" spans="1:26" x14ac:dyDescent="0.25">
      <c r="A5911">
        <v>107182467</v>
      </c>
      <c r="B5911" t="s">
        <v>109</v>
      </c>
      <c r="C5911" t="s">
        <v>65</v>
      </c>
      <c r="D5911">
        <v>10000095</v>
      </c>
      <c r="E5911">
        <v>10000095</v>
      </c>
      <c r="F5911">
        <v>29.1</v>
      </c>
      <c r="G5911">
        <v>200290</v>
      </c>
      <c r="H5911">
        <v>0.1</v>
      </c>
      <c r="I5911">
        <v>2022</v>
      </c>
      <c r="J5911" t="s">
        <v>174</v>
      </c>
      <c r="K5911" t="s">
        <v>60</v>
      </c>
      <c r="L5911" s="127">
        <v>0.74722222222222223</v>
      </c>
      <c r="M5911" t="s">
        <v>28</v>
      </c>
      <c r="N5911" t="s">
        <v>29</v>
      </c>
      <c r="O5911" t="s">
        <v>30</v>
      </c>
      <c r="P5911" t="s">
        <v>54</v>
      </c>
      <c r="Q5911" t="s">
        <v>41</v>
      </c>
      <c r="R5911" t="s">
        <v>33</v>
      </c>
      <c r="S5911" t="s">
        <v>42</v>
      </c>
      <c r="T5911" t="s">
        <v>57</v>
      </c>
      <c r="U5911" s="1" t="s">
        <v>36</v>
      </c>
      <c r="V5911">
        <v>1</v>
      </c>
      <c r="W5911">
        <v>0</v>
      </c>
      <c r="X5911">
        <v>0</v>
      </c>
      <c r="Y5911">
        <v>0</v>
      </c>
      <c r="Z5911">
        <v>0</v>
      </c>
    </row>
    <row r="5912" spans="1:26" x14ac:dyDescent="0.25">
      <c r="A5912">
        <v>107182475</v>
      </c>
      <c r="B5912" t="s">
        <v>112</v>
      </c>
      <c r="C5912" t="s">
        <v>65</v>
      </c>
      <c r="D5912">
        <v>10000095</v>
      </c>
      <c r="E5912">
        <v>10000095</v>
      </c>
      <c r="F5912">
        <v>0.63300000000000001</v>
      </c>
      <c r="G5912">
        <v>40001811</v>
      </c>
      <c r="H5912">
        <v>0.1</v>
      </c>
      <c r="I5912">
        <v>2022</v>
      </c>
      <c r="J5912" t="s">
        <v>174</v>
      </c>
      <c r="K5912" t="s">
        <v>48</v>
      </c>
      <c r="L5912" s="127">
        <v>0.86875000000000002</v>
      </c>
      <c r="M5912" t="s">
        <v>28</v>
      </c>
      <c r="N5912" t="s">
        <v>49</v>
      </c>
      <c r="O5912" t="s">
        <v>30</v>
      </c>
      <c r="P5912" t="s">
        <v>54</v>
      </c>
      <c r="Q5912" t="s">
        <v>32</v>
      </c>
      <c r="R5912" t="s">
        <v>56</v>
      </c>
      <c r="S5912" t="s">
        <v>34</v>
      </c>
      <c r="T5912" t="s">
        <v>57</v>
      </c>
      <c r="U5912" s="1" t="s">
        <v>36</v>
      </c>
      <c r="V5912">
        <v>2</v>
      </c>
      <c r="W5912">
        <v>0</v>
      </c>
      <c r="X5912">
        <v>0</v>
      </c>
      <c r="Y5912">
        <v>0</v>
      </c>
      <c r="Z5912">
        <v>0</v>
      </c>
    </row>
    <row r="5913" spans="1:26" x14ac:dyDescent="0.25">
      <c r="A5913">
        <v>107182500</v>
      </c>
      <c r="B5913" t="s">
        <v>104</v>
      </c>
      <c r="C5913" t="s">
        <v>65</v>
      </c>
      <c r="D5913">
        <v>10000026</v>
      </c>
      <c r="E5913">
        <v>10000026</v>
      </c>
      <c r="F5913">
        <v>8.5190000000000001</v>
      </c>
      <c r="G5913">
        <v>200480</v>
      </c>
      <c r="H5913">
        <v>1</v>
      </c>
      <c r="I5913">
        <v>2022</v>
      </c>
      <c r="J5913" t="s">
        <v>174</v>
      </c>
      <c r="K5913" t="s">
        <v>48</v>
      </c>
      <c r="L5913" s="127">
        <v>0.62152777777777779</v>
      </c>
      <c r="M5913" t="s">
        <v>28</v>
      </c>
      <c r="N5913" t="s">
        <v>29</v>
      </c>
      <c r="O5913" t="s">
        <v>30</v>
      </c>
      <c r="P5913" t="s">
        <v>54</v>
      </c>
      <c r="Q5913" t="s">
        <v>32</v>
      </c>
      <c r="R5913" t="s">
        <v>33</v>
      </c>
      <c r="S5913" t="s">
        <v>34</v>
      </c>
      <c r="T5913" t="s">
        <v>35</v>
      </c>
      <c r="U5913" s="1" t="s">
        <v>36</v>
      </c>
      <c r="V5913">
        <v>2</v>
      </c>
      <c r="W5913">
        <v>0</v>
      </c>
      <c r="X5913">
        <v>0</v>
      </c>
      <c r="Y5913">
        <v>0</v>
      </c>
      <c r="Z5913">
        <v>0</v>
      </c>
    </row>
    <row r="5914" spans="1:26" x14ac:dyDescent="0.25">
      <c r="A5914">
        <v>107182531</v>
      </c>
      <c r="B5914" t="s">
        <v>106</v>
      </c>
      <c r="C5914" t="s">
        <v>65</v>
      </c>
      <c r="D5914">
        <v>10000095</v>
      </c>
      <c r="E5914">
        <v>10000095</v>
      </c>
      <c r="F5914">
        <v>25.948</v>
      </c>
      <c r="G5914">
        <v>200650</v>
      </c>
      <c r="H5914">
        <v>0.1</v>
      </c>
      <c r="I5914">
        <v>2022</v>
      </c>
      <c r="J5914" t="s">
        <v>174</v>
      </c>
      <c r="K5914" t="s">
        <v>58</v>
      </c>
      <c r="L5914" s="127">
        <v>0.86388888888888893</v>
      </c>
      <c r="M5914" t="s">
        <v>28</v>
      </c>
      <c r="N5914" t="s">
        <v>29</v>
      </c>
      <c r="O5914" t="s">
        <v>30</v>
      </c>
      <c r="P5914" t="s">
        <v>54</v>
      </c>
      <c r="Q5914" t="s">
        <v>41</v>
      </c>
      <c r="R5914" t="s">
        <v>33</v>
      </c>
      <c r="S5914" t="s">
        <v>42</v>
      </c>
      <c r="T5914" t="s">
        <v>57</v>
      </c>
      <c r="U5914" s="1" t="s">
        <v>36</v>
      </c>
      <c r="V5914">
        <v>1</v>
      </c>
      <c r="W5914">
        <v>0</v>
      </c>
      <c r="X5914">
        <v>0</v>
      </c>
      <c r="Y5914">
        <v>0</v>
      </c>
      <c r="Z5914">
        <v>0</v>
      </c>
    </row>
    <row r="5915" spans="1:26" x14ac:dyDescent="0.25">
      <c r="A5915">
        <v>107182563</v>
      </c>
      <c r="B5915" t="s">
        <v>106</v>
      </c>
      <c r="C5915" t="s">
        <v>65</v>
      </c>
      <c r="D5915">
        <v>10000095</v>
      </c>
      <c r="E5915">
        <v>10000095</v>
      </c>
      <c r="F5915">
        <v>21.815000000000001</v>
      </c>
      <c r="G5915">
        <v>40001815</v>
      </c>
      <c r="H5915">
        <v>0.7</v>
      </c>
      <c r="I5915">
        <v>2022</v>
      </c>
      <c r="J5915" t="s">
        <v>174</v>
      </c>
      <c r="K5915" t="s">
        <v>58</v>
      </c>
      <c r="L5915" s="127">
        <v>0.52430555555555558</v>
      </c>
      <c r="M5915" t="s">
        <v>28</v>
      </c>
      <c r="N5915" t="s">
        <v>49</v>
      </c>
      <c r="O5915" t="s">
        <v>30</v>
      </c>
      <c r="P5915" t="s">
        <v>54</v>
      </c>
      <c r="Q5915" t="s">
        <v>41</v>
      </c>
      <c r="R5915" t="s">
        <v>33</v>
      </c>
      <c r="S5915" t="s">
        <v>42</v>
      </c>
      <c r="T5915" t="s">
        <v>35</v>
      </c>
      <c r="U5915" s="1" t="s">
        <v>36</v>
      </c>
      <c r="V5915">
        <v>1</v>
      </c>
      <c r="W5915">
        <v>0</v>
      </c>
      <c r="X5915">
        <v>0</v>
      </c>
      <c r="Y5915">
        <v>0</v>
      </c>
      <c r="Z5915">
        <v>0</v>
      </c>
    </row>
    <row r="5916" spans="1:26" x14ac:dyDescent="0.25">
      <c r="A5916">
        <v>107182583</v>
      </c>
      <c r="B5916" t="s">
        <v>109</v>
      </c>
      <c r="C5916" t="s">
        <v>65</v>
      </c>
      <c r="D5916">
        <v>10000095</v>
      </c>
      <c r="E5916">
        <v>10000095</v>
      </c>
      <c r="F5916">
        <v>38</v>
      </c>
      <c r="G5916">
        <v>200370</v>
      </c>
      <c r="H5916">
        <v>1</v>
      </c>
      <c r="I5916">
        <v>2022</v>
      </c>
      <c r="J5916" t="s">
        <v>174</v>
      </c>
      <c r="K5916" t="s">
        <v>58</v>
      </c>
      <c r="L5916" s="127">
        <v>0.13402777777777777</v>
      </c>
      <c r="M5916" t="s">
        <v>28</v>
      </c>
      <c r="N5916" t="s">
        <v>29</v>
      </c>
      <c r="O5916" t="s">
        <v>30</v>
      </c>
      <c r="P5916" t="s">
        <v>31</v>
      </c>
      <c r="Q5916" t="s">
        <v>41</v>
      </c>
      <c r="R5916" t="s">
        <v>33</v>
      </c>
      <c r="S5916" t="s">
        <v>42</v>
      </c>
      <c r="T5916" t="s">
        <v>57</v>
      </c>
      <c r="U5916" s="1" t="s">
        <v>64</v>
      </c>
      <c r="V5916">
        <v>5</v>
      </c>
      <c r="W5916">
        <v>0</v>
      </c>
      <c r="X5916">
        <v>0</v>
      </c>
      <c r="Y5916">
        <v>1</v>
      </c>
      <c r="Z5916">
        <v>0</v>
      </c>
    </row>
    <row r="5917" spans="1:26" x14ac:dyDescent="0.25">
      <c r="A5917">
        <v>107182587</v>
      </c>
      <c r="B5917" t="s">
        <v>106</v>
      </c>
      <c r="C5917" t="s">
        <v>65</v>
      </c>
      <c r="D5917">
        <v>10000095</v>
      </c>
      <c r="E5917">
        <v>10000095</v>
      </c>
      <c r="F5917">
        <v>22.414999999999999</v>
      </c>
      <c r="G5917">
        <v>40001815</v>
      </c>
      <c r="H5917">
        <v>0.1</v>
      </c>
      <c r="I5917">
        <v>2022</v>
      </c>
      <c r="J5917" t="s">
        <v>174</v>
      </c>
      <c r="K5917" t="s">
        <v>48</v>
      </c>
      <c r="L5917" s="127">
        <v>0.89583333333333337</v>
      </c>
      <c r="M5917" t="s">
        <v>51</v>
      </c>
      <c r="N5917" t="s">
        <v>49</v>
      </c>
      <c r="O5917" t="s">
        <v>30</v>
      </c>
      <c r="P5917" t="s">
        <v>54</v>
      </c>
      <c r="Q5917" t="s">
        <v>62</v>
      </c>
      <c r="R5917" t="s">
        <v>33</v>
      </c>
      <c r="S5917" t="s">
        <v>34</v>
      </c>
      <c r="T5917" t="s">
        <v>57</v>
      </c>
      <c r="U5917" s="1" t="s">
        <v>43</v>
      </c>
      <c r="V5917">
        <v>1</v>
      </c>
      <c r="W5917">
        <v>0</v>
      </c>
      <c r="X5917">
        <v>0</v>
      </c>
      <c r="Y5917">
        <v>0</v>
      </c>
      <c r="Z5917">
        <v>1</v>
      </c>
    </row>
    <row r="5918" spans="1:26" x14ac:dyDescent="0.25">
      <c r="A5918">
        <v>107182601</v>
      </c>
      <c r="B5918" t="s">
        <v>117</v>
      </c>
      <c r="C5918" t="s">
        <v>65</v>
      </c>
      <c r="D5918">
        <v>10000077</v>
      </c>
      <c r="E5918">
        <v>10000077</v>
      </c>
      <c r="F5918">
        <v>20.256</v>
      </c>
      <c r="G5918">
        <v>200500</v>
      </c>
      <c r="H5918">
        <v>0.5</v>
      </c>
      <c r="I5918">
        <v>2022</v>
      </c>
      <c r="J5918" t="s">
        <v>174</v>
      </c>
      <c r="K5918" t="s">
        <v>48</v>
      </c>
      <c r="L5918" s="127">
        <v>0.32291666666666669</v>
      </c>
      <c r="M5918" t="s">
        <v>28</v>
      </c>
      <c r="N5918" t="s">
        <v>49</v>
      </c>
      <c r="O5918" t="s">
        <v>30</v>
      </c>
      <c r="P5918" t="s">
        <v>31</v>
      </c>
      <c r="Q5918" t="s">
        <v>62</v>
      </c>
      <c r="R5918" t="s">
        <v>33</v>
      </c>
      <c r="S5918" t="s">
        <v>34</v>
      </c>
      <c r="T5918" t="s">
        <v>35</v>
      </c>
      <c r="U5918" s="1" t="s">
        <v>36</v>
      </c>
      <c r="V5918">
        <v>3</v>
      </c>
      <c r="W5918">
        <v>0</v>
      </c>
      <c r="X5918">
        <v>0</v>
      </c>
      <c r="Y5918">
        <v>0</v>
      </c>
      <c r="Z5918">
        <v>0</v>
      </c>
    </row>
    <row r="5919" spans="1:26" x14ac:dyDescent="0.25">
      <c r="A5919">
        <v>107182620</v>
      </c>
      <c r="B5919" t="s">
        <v>104</v>
      </c>
      <c r="C5919" t="s">
        <v>65</v>
      </c>
      <c r="D5919">
        <v>10000026</v>
      </c>
      <c r="E5919">
        <v>10000026</v>
      </c>
      <c r="F5919">
        <v>13.964</v>
      </c>
      <c r="G5919">
        <v>20000025</v>
      </c>
      <c r="H5919">
        <v>0.3</v>
      </c>
      <c r="I5919">
        <v>2022</v>
      </c>
      <c r="J5919" t="s">
        <v>174</v>
      </c>
      <c r="K5919" t="s">
        <v>48</v>
      </c>
      <c r="L5919" s="127">
        <v>0.73125000000000007</v>
      </c>
      <c r="M5919" t="s">
        <v>28</v>
      </c>
      <c r="N5919" t="s">
        <v>49</v>
      </c>
      <c r="O5919" t="s">
        <v>30</v>
      </c>
      <c r="P5919" t="s">
        <v>31</v>
      </c>
      <c r="Q5919" t="s">
        <v>32</v>
      </c>
      <c r="R5919" t="s">
        <v>33</v>
      </c>
      <c r="S5919" t="s">
        <v>34</v>
      </c>
      <c r="T5919" t="s">
        <v>52</v>
      </c>
      <c r="U5919" s="1" t="s">
        <v>36</v>
      </c>
      <c r="V5919">
        <v>2</v>
      </c>
      <c r="W5919">
        <v>0</v>
      </c>
      <c r="X5919">
        <v>0</v>
      </c>
      <c r="Y5919">
        <v>0</v>
      </c>
      <c r="Z5919">
        <v>0</v>
      </c>
    </row>
    <row r="5920" spans="1:26" x14ac:dyDescent="0.25">
      <c r="A5920">
        <v>107182630</v>
      </c>
      <c r="B5920" t="s">
        <v>106</v>
      </c>
      <c r="C5920" t="s">
        <v>65</v>
      </c>
      <c r="D5920">
        <v>10000095</v>
      </c>
      <c r="E5920">
        <v>10000095</v>
      </c>
      <c r="F5920">
        <v>18.908000000000001</v>
      </c>
      <c r="G5920">
        <v>20000013</v>
      </c>
      <c r="H5920">
        <v>0.3</v>
      </c>
      <c r="I5920">
        <v>2022</v>
      </c>
      <c r="J5920" t="s">
        <v>174</v>
      </c>
      <c r="K5920" t="s">
        <v>58</v>
      </c>
      <c r="L5920" s="127">
        <v>0.33194444444444443</v>
      </c>
      <c r="M5920" t="s">
        <v>28</v>
      </c>
      <c r="N5920" t="s">
        <v>49</v>
      </c>
      <c r="O5920" t="s">
        <v>30</v>
      </c>
      <c r="P5920" t="s">
        <v>54</v>
      </c>
      <c r="Q5920" t="s">
        <v>41</v>
      </c>
      <c r="R5920" t="s">
        <v>33</v>
      </c>
      <c r="S5920" t="s">
        <v>42</v>
      </c>
      <c r="T5920" t="s">
        <v>35</v>
      </c>
      <c r="U5920" s="1" t="s">
        <v>36</v>
      </c>
      <c r="V5920">
        <v>1</v>
      </c>
      <c r="W5920">
        <v>0</v>
      </c>
      <c r="X5920">
        <v>0</v>
      </c>
      <c r="Y5920">
        <v>0</v>
      </c>
      <c r="Z5920">
        <v>0</v>
      </c>
    </row>
    <row r="5921" spans="1:26" x14ac:dyDescent="0.25">
      <c r="A5921">
        <v>107182645</v>
      </c>
      <c r="B5921" t="s">
        <v>106</v>
      </c>
      <c r="C5921" t="s">
        <v>67</v>
      </c>
      <c r="D5921">
        <v>30000295</v>
      </c>
      <c r="E5921">
        <v>10000295</v>
      </c>
      <c r="F5921">
        <v>22.484999999999999</v>
      </c>
      <c r="G5921">
        <v>10000095</v>
      </c>
      <c r="H5921">
        <v>0.2</v>
      </c>
      <c r="I5921">
        <v>2022</v>
      </c>
      <c r="J5921" t="s">
        <v>174</v>
      </c>
      <c r="K5921" t="s">
        <v>55</v>
      </c>
      <c r="L5921" s="127">
        <v>0.45069444444444445</v>
      </c>
      <c r="M5921" t="s">
        <v>28</v>
      </c>
      <c r="N5921" t="s">
        <v>49</v>
      </c>
      <c r="O5921" t="s">
        <v>30</v>
      </c>
      <c r="P5921" t="s">
        <v>54</v>
      </c>
      <c r="Q5921" t="s">
        <v>32</v>
      </c>
      <c r="R5921" t="s">
        <v>71</v>
      </c>
      <c r="S5921" t="s">
        <v>42</v>
      </c>
      <c r="T5921" t="s">
        <v>35</v>
      </c>
      <c r="U5921" s="1" t="s">
        <v>43</v>
      </c>
      <c r="V5921">
        <v>1</v>
      </c>
      <c r="W5921">
        <v>0</v>
      </c>
      <c r="X5921">
        <v>0</v>
      </c>
      <c r="Y5921">
        <v>0</v>
      </c>
      <c r="Z5921">
        <v>1</v>
      </c>
    </row>
    <row r="5922" spans="1:26" x14ac:dyDescent="0.25">
      <c r="A5922">
        <v>107182648</v>
      </c>
      <c r="B5922" t="s">
        <v>117</v>
      </c>
      <c r="C5922" t="s">
        <v>65</v>
      </c>
      <c r="D5922">
        <v>10000077</v>
      </c>
      <c r="E5922">
        <v>10000077</v>
      </c>
      <c r="F5922">
        <v>20.146999999999998</v>
      </c>
      <c r="G5922">
        <v>40002321</v>
      </c>
      <c r="H5922">
        <v>0.5</v>
      </c>
      <c r="I5922">
        <v>2022</v>
      </c>
      <c r="J5922" t="s">
        <v>174</v>
      </c>
      <c r="K5922" t="s">
        <v>48</v>
      </c>
      <c r="L5922" s="127">
        <v>0.23402777777777781</v>
      </c>
      <c r="M5922" t="s">
        <v>28</v>
      </c>
      <c r="N5922" t="s">
        <v>29</v>
      </c>
      <c r="O5922" t="s">
        <v>30</v>
      </c>
      <c r="P5922" t="s">
        <v>31</v>
      </c>
      <c r="Q5922" t="s">
        <v>62</v>
      </c>
      <c r="R5922" t="s">
        <v>33</v>
      </c>
      <c r="S5922" t="s">
        <v>34</v>
      </c>
      <c r="T5922" t="s">
        <v>57</v>
      </c>
      <c r="U5922" s="1" t="s">
        <v>36</v>
      </c>
      <c r="V5922">
        <v>1</v>
      </c>
      <c r="W5922">
        <v>0</v>
      </c>
      <c r="X5922">
        <v>0</v>
      </c>
      <c r="Y5922">
        <v>0</v>
      </c>
      <c r="Z5922">
        <v>0</v>
      </c>
    </row>
    <row r="5923" spans="1:26" x14ac:dyDescent="0.25">
      <c r="A5923">
        <v>107182653</v>
      </c>
      <c r="B5923" t="s">
        <v>25</v>
      </c>
      <c r="C5923" t="s">
        <v>65</v>
      </c>
      <c r="D5923">
        <v>10000040</v>
      </c>
      <c r="E5923">
        <v>10000040</v>
      </c>
      <c r="F5923">
        <v>23.102</v>
      </c>
      <c r="G5923">
        <v>40005220</v>
      </c>
      <c r="H5923">
        <v>2.19</v>
      </c>
      <c r="I5923">
        <v>2022</v>
      </c>
      <c r="J5923" t="s">
        <v>174</v>
      </c>
      <c r="K5923" t="s">
        <v>48</v>
      </c>
      <c r="L5923" s="127">
        <v>0.65069444444444446</v>
      </c>
      <c r="M5923" t="s">
        <v>28</v>
      </c>
      <c r="N5923" t="s">
        <v>29</v>
      </c>
      <c r="O5923" t="s">
        <v>30</v>
      </c>
      <c r="P5923" t="s">
        <v>31</v>
      </c>
      <c r="Q5923" t="s">
        <v>62</v>
      </c>
      <c r="R5923" t="s">
        <v>76</v>
      </c>
      <c r="S5923" t="s">
        <v>34</v>
      </c>
      <c r="T5923" t="s">
        <v>35</v>
      </c>
      <c r="U5923" s="1" t="s">
        <v>43</v>
      </c>
      <c r="V5923">
        <v>1</v>
      </c>
      <c r="W5923">
        <v>0</v>
      </c>
      <c r="X5923">
        <v>0</v>
      </c>
      <c r="Y5923">
        <v>0</v>
      </c>
      <c r="Z5923">
        <v>1</v>
      </c>
    </row>
    <row r="5924" spans="1:26" x14ac:dyDescent="0.25">
      <c r="A5924">
        <v>107182703</v>
      </c>
      <c r="B5924" t="s">
        <v>25</v>
      </c>
      <c r="C5924" t="s">
        <v>45</v>
      </c>
      <c r="D5924">
        <v>50015732</v>
      </c>
      <c r="E5924">
        <v>40001319</v>
      </c>
      <c r="F5924">
        <v>2.1840000000000002</v>
      </c>
      <c r="G5924">
        <v>10000440</v>
      </c>
      <c r="H5924">
        <v>0</v>
      </c>
      <c r="I5924">
        <v>2022</v>
      </c>
      <c r="J5924" t="s">
        <v>174</v>
      </c>
      <c r="K5924" t="s">
        <v>48</v>
      </c>
      <c r="L5924" s="127">
        <v>0.27430555555555552</v>
      </c>
      <c r="M5924" t="s">
        <v>28</v>
      </c>
      <c r="N5924" t="s">
        <v>49</v>
      </c>
      <c r="O5924" t="s">
        <v>30</v>
      </c>
      <c r="P5924" t="s">
        <v>31</v>
      </c>
      <c r="Q5924" t="s">
        <v>62</v>
      </c>
      <c r="R5924" t="s">
        <v>71</v>
      </c>
      <c r="S5924" t="s">
        <v>34</v>
      </c>
      <c r="T5924" t="s">
        <v>74</v>
      </c>
      <c r="U5924" s="1" t="s">
        <v>36</v>
      </c>
      <c r="V5924">
        <v>2</v>
      </c>
      <c r="W5924">
        <v>0</v>
      </c>
      <c r="X5924">
        <v>0</v>
      </c>
      <c r="Y5924">
        <v>0</v>
      </c>
      <c r="Z5924">
        <v>0</v>
      </c>
    </row>
    <row r="5925" spans="1:26" x14ac:dyDescent="0.25">
      <c r="A5925">
        <v>107182709</v>
      </c>
      <c r="B5925" t="s">
        <v>25</v>
      </c>
      <c r="C5925" t="s">
        <v>65</v>
      </c>
      <c r="D5925">
        <v>10000440</v>
      </c>
      <c r="E5925">
        <v>10000440</v>
      </c>
      <c r="F5925">
        <v>3.8220000000000001</v>
      </c>
      <c r="G5925">
        <v>50031853</v>
      </c>
      <c r="H5925">
        <v>8.9999999999999993E-3</v>
      </c>
      <c r="I5925">
        <v>2022</v>
      </c>
      <c r="J5925" t="s">
        <v>174</v>
      </c>
      <c r="K5925" t="s">
        <v>48</v>
      </c>
      <c r="L5925" s="127">
        <v>0.57291666666666663</v>
      </c>
      <c r="M5925" t="s">
        <v>28</v>
      </c>
      <c r="N5925" t="s">
        <v>29</v>
      </c>
      <c r="O5925" t="s">
        <v>30</v>
      </c>
      <c r="P5925" t="s">
        <v>31</v>
      </c>
      <c r="Q5925" t="s">
        <v>32</v>
      </c>
      <c r="R5925" t="s">
        <v>75</v>
      </c>
      <c r="S5925" t="s">
        <v>34</v>
      </c>
      <c r="T5925" t="s">
        <v>35</v>
      </c>
      <c r="U5925" s="1" t="s">
        <v>36</v>
      </c>
      <c r="V5925">
        <v>1</v>
      </c>
      <c r="W5925">
        <v>0</v>
      </c>
      <c r="X5925">
        <v>0</v>
      </c>
      <c r="Y5925">
        <v>0</v>
      </c>
      <c r="Z5925">
        <v>0</v>
      </c>
    </row>
    <row r="5926" spans="1:26" x14ac:dyDescent="0.25">
      <c r="A5926">
        <v>107182727</v>
      </c>
      <c r="B5926" t="s">
        <v>155</v>
      </c>
      <c r="C5926" t="s">
        <v>45</v>
      </c>
      <c r="F5926">
        <v>999.99900000000002</v>
      </c>
      <c r="G5926">
        <v>50025238</v>
      </c>
      <c r="H5926">
        <v>0.24099999999999999</v>
      </c>
      <c r="I5926">
        <v>2022</v>
      </c>
      <c r="J5926" t="s">
        <v>174</v>
      </c>
      <c r="K5926" t="s">
        <v>55</v>
      </c>
      <c r="L5926" s="127">
        <v>0.34375</v>
      </c>
      <c r="M5926" t="s">
        <v>51</v>
      </c>
      <c r="N5926" t="s">
        <v>49</v>
      </c>
      <c r="O5926" t="s">
        <v>30</v>
      </c>
      <c r="P5926" t="s">
        <v>54</v>
      </c>
      <c r="Q5926" t="s">
        <v>41</v>
      </c>
      <c r="R5926" t="s">
        <v>33</v>
      </c>
      <c r="S5926" t="s">
        <v>42</v>
      </c>
      <c r="T5926" t="s">
        <v>35</v>
      </c>
      <c r="U5926" s="1" t="s">
        <v>36</v>
      </c>
      <c r="V5926">
        <v>2</v>
      </c>
      <c r="W5926">
        <v>0</v>
      </c>
      <c r="X5926">
        <v>0</v>
      </c>
      <c r="Y5926">
        <v>0</v>
      </c>
      <c r="Z5926">
        <v>0</v>
      </c>
    </row>
    <row r="5927" spans="1:26" x14ac:dyDescent="0.25">
      <c r="A5927">
        <v>107182779</v>
      </c>
      <c r="B5927" t="s">
        <v>25</v>
      </c>
      <c r="C5927" t="s">
        <v>45</v>
      </c>
      <c r="D5927">
        <v>50014265</v>
      </c>
      <c r="E5927">
        <v>40001152</v>
      </c>
      <c r="F5927">
        <v>6.5350000000000001</v>
      </c>
      <c r="G5927">
        <v>50029670</v>
      </c>
      <c r="H5927">
        <v>6.0000000000000001E-3</v>
      </c>
      <c r="I5927">
        <v>2022</v>
      </c>
      <c r="J5927" t="s">
        <v>174</v>
      </c>
      <c r="K5927" t="s">
        <v>55</v>
      </c>
      <c r="L5927" s="127">
        <v>0.39166666666666666</v>
      </c>
      <c r="M5927" t="s">
        <v>28</v>
      </c>
      <c r="N5927" t="s">
        <v>49</v>
      </c>
      <c r="O5927" t="s">
        <v>30</v>
      </c>
      <c r="P5927" t="s">
        <v>68</v>
      </c>
      <c r="Q5927" t="s">
        <v>121</v>
      </c>
      <c r="R5927" t="s">
        <v>33</v>
      </c>
      <c r="S5927" t="s">
        <v>42</v>
      </c>
      <c r="T5927" t="s">
        <v>35</v>
      </c>
      <c r="U5927" s="1" t="s">
        <v>36</v>
      </c>
      <c r="V5927">
        <v>5</v>
      </c>
      <c r="W5927">
        <v>0</v>
      </c>
      <c r="X5927">
        <v>0</v>
      </c>
      <c r="Y5927">
        <v>0</v>
      </c>
      <c r="Z5927">
        <v>0</v>
      </c>
    </row>
    <row r="5928" spans="1:26" x14ac:dyDescent="0.25">
      <c r="A5928">
        <v>107182908</v>
      </c>
      <c r="B5928" t="s">
        <v>159</v>
      </c>
      <c r="C5928" t="s">
        <v>38</v>
      </c>
      <c r="D5928">
        <v>20000220</v>
      </c>
      <c r="E5928">
        <v>20000220</v>
      </c>
      <c r="F5928">
        <v>999.99900000000002</v>
      </c>
      <c r="G5928">
        <v>10000073</v>
      </c>
      <c r="H5928">
        <v>0</v>
      </c>
      <c r="I5928">
        <v>2022</v>
      </c>
      <c r="J5928" t="s">
        <v>174</v>
      </c>
      <c r="K5928" t="s">
        <v>48</v>
      </c>
      <c r="L5928" s="127">
        <v>0.34236111111111112</v>
      </c>
      <c r="M5928" t="s">
        <v>40</v>
      </c>
      <c r="N5928" t="s">
        <v>49</v>
      </c>
      <c r="O5928" t="s">
        <v>30</v>
      </c>
      <c r="P5928" t="s">
        <v>54</v>
      </c>
      <c r="Q5928" t="s">
        <v>41</v>
      </c>
      <c r="R5928" t="s">
        <v>33</v>
      </c>
      <c r="S5928" t="s">
        <v>42</v>
      </c>
      <c r="T5928" t="s">
        <v>35</v>
      </c>
      <c r="U5928" s="1" t="s">
        <v>64</v>
      </c>
      <c r="V5928">
        <v>2</v>
      </c>
      <c r="W5928">
        <v>0</v>
      </c>
      <c r="X5928">
        <v>0</v>
      </c>
      <c r="Y5928">
        <v>2</v>
      </c>
      <c r="Z5928">
        <v>0</v>
      </c>
    </row>
    <row r="5929" spans="1:26" x14ac:dyDescent="0.25">
      <c r="A5929">
        <v>107182940</v>
      </c>
      <c r="B5929" t="s">
        <v>148</v>
      </c>
      <c r="C5929" t="s">
        <v>65</v>
      </c>
      <c r="D5929">
        <v>10000040</v>
      </c>
      <c r="E5929">
        <v>10000040</v>
      </c>
      <c r="F5929">
        <v>20.63</v>
      </c>
      <c r="G5929">
        <v>20000276</v>
      </c>
      <c r="H5929">
        <v>0</v>
      </c>
      <c r="I5929">
        <v>2022</v>
      </c>
      <c r="J5929" t="s">
        <v>174</v>
      </c>
      <c r="K5929" t="s">
        <v>48</v>
      </c>
      <c r="L5929" s="127">
        <v>0.52013888888888882</v>
      </c>
      <c r="M5929" t="s">
        <v>28</v>
      </c>
      <c r="N5929" t="s">
        <v>49</v>
      </c>
      <c r="O5929" t="s">
        <v>30</v>
      </c>
      <c r="P5929" t="s">
        <v>54</v>
      </c>
      <c r="Q5929" t="s">
        <v>41</v>
      </c>
      <c r="R5929" t="s">
        <v>59</v>
      </c>
      <c r="S5929" t="s">
        <v>42</v>
      </c>
      <c r="T5929" t="s">
        <v>35</v>
      </c>
      <c r="U5929" s="1" t="s">
        <v>36</v>
      </c>
      <c r="V5929">
        <v>4</v>
      </c>
      <c r="W5929">
        <v>0</v>
      </c>
      <c r="X5929">
        <v>0</v>
      </c>
      <c r="Y5929">
        <v>0</v>
      </c>
      <c r="Z5929">
        <v>0</v>
      </c>
    </row>
    <row r="5930" spans="1:26" x14ac:dyDescent="0.25">
      <c r="A5930">
        <v>107182964</v>
      </c>
      <c r="B5930" t="s">
        <v>25</v>
      </c>
      <c r="C5930" t="s">
        <v>65</v>
      </c>
      <c r="D5930">
        <v>10000040</v>
      </c>
      <c r="E5930">
        <v>10000040</v>
      </c>
      <c r="F5930">
        <v>22.788</v>
      </c>
      <c r="G5930">
        <v>20000070</v>
      </c>
      <c r="H5930">
        <v>0.2</v>
      </c>
      <c r="I5930">
        <v>2022</v>
      </c>
      <c r="J5930" t="s">
        <v>174</v>
      </c>
      <c r="K5930" t="s">
        <v>55</v>
      </c>
      <c r="L5930" s="127">
        <v>0.3125</v>
      </c>
      <c r="M5930" t="s">
        <v>28</v>
      </c>
      <c r="N5930" t="s">
        <v>29</v>
      </c>
      <c r="O5930" t="s">
        <v>30</v>
      </c>
      <c r="P5930" t="s">
        <v>31</v>
      </c>
      <c r="Q5930" t="s">
        <v>41</v>
      </c>
      <c r="R5930" t="s">
        <v>33</v>
      </c>
      <c r="S5930" t="s">
        <v>42</v>
      </c>
      <c r="T5930" t="s">
        <v>35</v>
      </c>
      <c r="U5930" s="1" t="s">
        <v>36</v>
      </c>
      <c r="V5930">
        <v>2</v>
      </c>
      <c r="W5930">
        <v>0</v>
      </c>
      <c r="X5930">
        <v>0</v>
      </c>
      <c r="Y5930">
        <v>0</v>
      </c>
      <c r="Z5930">
        <v>0</v>
      </c>
    </row>
    <row r="5931" spans="1:26" x14ac:dyDescent="0.25">
      <c r="A5931">
        <v>107183076</v>
      </c>
      <c r="B5931" t="s">
        <v>81</v>
      </c>
      <c r="C5931" t="s">
        <v>45</v>
      </c>
      <c r="D5931">
        <v>50020528</v>
      </c>
      <c r="E5931">
        <v>20000029</v>
      </c>
      <c r="F5931">
        <v>8.0299999999999994</v>
      </c>
      <c r="G5931">
        <v>50020114</v>
      </c>
      <c r="H5931">
        <v>0</v>
      </c>
      <c r="I5931">
        <v>2022</v>
      </c>
      <c r="J5931" t="s">
        <v>174</v>
      </c>
      <c r="K5931" t="s">
        <v>48</v>
      </c>
      <c r="L5931" s="127">
        <v>0.92708333333333337</v>
      </c>
      <c r="M5931" t="s">
        <v>28</v>
      </c>
      <c r="N5931" t="s">
        <v>29</v>
      </c>
      <c r="O5931" t="s">
        <v>30</v>
      </c>
      <c r="P5931" t="s">
        <v>31</v>
      </c>
      <c r="Q5931" t="s">
        <v>41</v>
      </c>
      <c r="R5931" t="s">
        <v>61</v>
      </c>
      <c r="S5931" t="s">
        <v>42</v>
      </c>
      <c r="T5931" t="s">
        <v>47</v>
      </c>
      <c r="U5931" s="1" t="s">
        <v>43</v>
      </c>
      <c r="V5931">
        <v>3</v>
      </c>
      <c r="W5931">
        <v>0</v>
      </c>
      <c r="X5931">
        <v>0</v>
      </c>
      <c r="Y5931">
        <v>0</v>
      </c>
      <c r="Z5931">
        <v>3</v>
      </c>
    </row>
    <row r="5932" spans="1:26" x14ac:dyDescent="0.25">
      <c r="A5932">
        <v>107183327</v>
      </c>
      <c r="B5932" t="s">
        <v>114</v>
      </c>
      <c r="C5932" t="s">
        <v>67</v>
      </c>
      <c r="D5932">
        <v>30000042</v>
      </c>
      <c r="E5932">
        <v>30000042</v>
      </c>
      <c r="F5932">
        <v>16.295000000000002</v>
      </c>
      <c r="G5932">
        <v>40001003</v>
      </c>
      <c r="H5932">
        <v>0.25</v>
      </c>
      <c r="I5932">
        <v>2022</v>
      </c>
      <c r="J5932" t="s">
        <v>174</v>
      </c>
      <c r="K5932" t="s">
        <v>39</v>
      </c>
      <c r="L5932" s="127">
        <v>0.41944444444444445</v>
      </c>
      <c r="M5932" t="s">
        <v>28</v>
      </c>
      <c r="N5932" t="s">
        <v>49</v>
      </c>
      <c r="O5932" t="s">
        <v>30</v>
      </c>
      <c r="P5932" t="s">
        <v>54</v>
      </c>
      <c r="Q5932" t="s">
        <v>32</v>
      </c>
      <c r="R5932" t="s">
        <v>33</v>
      </c>
      <c r="S5932" t="s">
        <v>34</v>
      </c>
      <c r="T5932" t="s">
        <v>35</v>
      </c>
      <c r="U5932" s="1" t="s">
        <v>36</v>
      </c>
      <c r="V5932">
        <v>1</v>
      </c>
      <c r="W5932">
        <v>0</v>
      </c>
      <c r="X5932">
        <v>0</v>
      </c>
      <c r="Y5932">
        <v>0</v>
      </c>
      <c r="Z5932">
        <v>0</v>
      </c>
    </row>
    <row r="5933" spans="1:26" x14ac:dyDescent="0.25">
      <c r="A5933">
        <v>107183398</v>
      </c>
      <c r="B5933" t="s">
        <v>81</v>
      </c>
      <c r="C5933" t="s">
        <v>65</v>
      </c>
      <c r="D5933">
        <v>10000485</v>
      </c>
      <c r="E5933">
        <v>10800485</v>
      </c>
      <c r="F5933">
        <v>21.994</v>
      </c>
      <c r="G5933">
        <v>200530</v>
      </c>
      <c r="H5933">
        <v>0.5</v>
      </c>
      <c r="I5933">
        <v>2022</v>
      </c>
      <c r="J5933" t="s">
        <v>174</v>
      </c>
      <c r="K5933" t="s">
        <v>55</v>
      </c>
      <c r="L5933" s="127">
        <v>0.2902777777777778</v>
      </c>
      <c r="M5933" t="s">
        <v>28</v>
      </c>
      <c r="N5933" t="s">
        <v>29</v>
      </c>
      <c r="O5933" t="s">
        <v>30</v>
      </c>
      <c r="P5933" t="s">
        <v>31</v>
      </c>
      <c r="Q5933" t="s">
        <v>41</v>
      </c>
      <c r="R5933" t="s">
        <v>33</v>
      </c>
      <c r="S5933" t="s">
        <v>42</v>
      </c>
      <c r="T5933" t="s">
        <v>35</v>
      </c>
      <c r="U5933" s="1" t="s">
        <v>36</v>
      </c>
      <c r="V5933">
        <v>2</v>
      </c>
      <c r="W5933">
        <v>0</v>
      </c>
      <c r="X5933">
        <v>0</v>
      </c>
      <c r="Y5933">
        <v>0</v>
      </c>
      <c r="Z5933">
        <v>0</v>
      </c>
    </row>
    <row r="5934" spans="1:26" x14ac:dyDescent="0.25">
      <c r="A5934">
        <v>107183424</v>
      </c>
      <c r="B5934" t="s">
        <v>114</v>
      </c>
      <c r="C5934" t="s">
        <v>65</v>
      </c>
      <c r="D5934">
        <v>10000040</v>
      </c>
      <c r="E5934">
        <v>10000040</v>
      </c>
      <c r="F5934">
        <v>1.5449999999999999</v>
      </c>
      <c r="G5934">
        <v>30000042</v>
      </c>
      <c r="H5934">
        <v>0</v>
      </c>
      <c r="I5934">
        <v>2022</v>
      </c>
      <c r="J5934" t="s">
        <v>174</v>
      </c>
      <c r="K5934" t="s">
        <v>39</v>
      </c>
      <c r="L5934" s="127">
        <v>0.58819444444444446</v>
      </c>
      <c r="M5934" t="s">
        <v>28</v>
      </c>
      <c r="N5934" t="s">
        <v>29</v>
      </c>
      <c r="O5934" t="s">
        <v>30</v>
      </c>
      <c r="P5934" t="s">
        <v>31</v>
      </c>
      <c r="Q5934" t="s">
        <v>41</v>
      </c>
      <c r="R5934" t="s">
        <v>95</v>
      </c>
      <c r="S5934" t="s">
        <v>42</v>
      </c>
      <c r="T5934" t="s">
        <v>35</v>
      </c>
      <c r="U5934" s="1" t="s">
        <v>36</v>
      </c>
      <c r="V5934">
        <v>5</v>
      </c>
      <c r="W5934">
        <v>0</v>
      </c>
      <c r="X5934">
        <v>0</v>
      </c>
      <c r="Y5934">
        <v>0</v>
      </c>
      <c r="Z5934">
        <v>0</v>
      </c>
    </row>
    <row r="5935" spans="1:26" x14ac:dyDescent="0.25">
      <c r="A5935">
        <v>107183522</v>
      </c>
      <c r="B5935" t="s">
        <v>101</v>
      </c>
      <c r="C5935" t="s">
        <v>67</v>
      </c>
      <c r="D5935">
        <v>30000024</v>
      </c>
      <c r="E5935">
        <v>30000024</v>
      </c>
      <c r="F5935">
        <v>19.346</v>
      </c>
      <c r="G5935">
        <v>50000687</v>
      </c>
      <c r="H5935">
        <v>1.7999999999999999E-2</v>
      </c>
      <c r="I5935">
        <v>2022</v>
      </c>
      <c r="J5935" t="s">
        <v>174</v>
      </c>
      <c r="K5935" t="s">
        <v>48</v>
      </c>
      <c r="L5935" s="127">
        <v>0.99861111111111101</v>
      </c>
      <c r="M5935" t="s">
        <v>28</v>
      </c>
      <c r="N5935" t="s">
        <v>29</v>
      </c>
      <c r="O5935" t="s">
        <v>30</v>
      </c>
      <c r="P5935" t="s">
        <v>54</v>
      </c>
      <c r="Q5935" t="s">
        <v>41</v>
      </c>
      <c r="R5935" t="s">
        <v>33</v>
      </c>
      <c r="S5935" t="s">
        <v>42</v>
      </c>
      <c r="T5935" t="s">
        <v>57</v>
      </c>
      <c r="U5935" s="1" t="s">
        <v>36</v>
      </c>
      <c r="V5935">
        <v>1</v>
      </c>
      <c r="W5935">
        <v>0</v>
      </c>
      <c r="X5935">
        <v>0</v>
      </c>
      <c r="Y5935">
        <v>0</v>
      </c>
      <c r="Z5935">
        <v>0</v>
      </c>
    </row>
    <row r="5936" spans="1:26" x14ac:dyDescent="0.25">
      <c r="A5936">
        <v>107183596</v>
      </c>
      <c r="B5936" t="s">
        <v>114</v>
      </c>
      <c r="C5936" t="s">
        <v>65</v>
      </c>
      <c r="D5936">
        <v>10000040</v>
      </c>
      <c r="E5936">
        <v>10000040</v>
      </c>
      <c r="F5936">
        <v>1.0449999999999999</v>
      </c>
      <c r="G5936">
        <v>30000042</v>
      </c>
      <c r="H5936">
        <v>0.5</v>
      </c>
      <c r="I5936">
        <v>2022</v>
      </c>
      <c r="J5936" t="s">
        <v>174</v>
      </c>
      <c r="K5936" t="s">
        <v>48</v>
      </c>
      <c r="L5936" s="127">
        <v>0.63680555555555551</v>
      </c>
      <c r="M5936" t="s">
        <v>28</v>
      </c>
      <c r="N5936" t="s">
        <v>49</v>
      </c>
      <c r="O5936" t="s">
        <v>30</v>
      </c>
      <c r="P5936" t="s">
        <v>31</v>
      </c>
      <c r="Q5936" t="s">
        <v>62</v>
      </c>
      <c r="R5936" t="s">
        <v>33</v>
      </c>
      <c r="S5936" t="s">
        <v>34</v>
      </c>
      <c r="T5936" t="s">
        <v>35</v>
      </c>
      <c r="U5936" s="1" t="s">
        <v>36</v>
      </c>
      <c r="V5936">
        <v>2</v>
      </c>
      <c r="W5936">
        <v>0</v>
      </c>
      <c r="X5936">
        <v>0</v>
      </c>
      <c r="Y5936">
        <v>0</v>
      </c>
      <c r="Z5936">
        <v>0</v>
      </c>
    </row>
    <row r="5937" spans="1:26" x14ac:dyDescent="0.25">
      <c r="A5937">
        <v>107183601</v>
      </c>
      <c r="B5937" t="s">
        <v>117</v>
      </c>
      <c r="C5937" t="s">
        <v>65</v>
      </c>
      <c r="D5937">
        <v>10000077</v>
      </c>
      <c r="E5937">
        <v>10000077</v>
      </c>
      <c r="F5937">
        <v>19.638000000000002</v>
      </c>
      <c r="G5937">
        <v>40002321</v>
      </c>
      <c r="H5937">
        <v>8.9999999999999993E-3</v>
      </c>
      <c r="I5937">
        <v>2022</v>
      </c>
      <c r="J5937" t="s">
        <v>174</v>
      </c>
      <c r="K5937" t="s">
        <v>53</v>
      </c>
      <c r="L5937" s="127">
        <v>0.70763888888888893</v>
      </c>
      <c r="M5937" t="s">
        <v>28</v>
      </c>
      <c r="N5937" t="s">
        <v>49</v>
      </c>
      <c r="O5937" t="s">
        <v>30</v>
      </c>
      <c r="P5937" t="s">
        <v>54</v>
      </c>
      <c r="Q5937" t="s">
        <v>62</v>
      </c>
      <c r="R5937" t="s">
        <v>56</v>
      </c>
      <c r="S5937" t="s">
        <v>34</v>
      </c>
      <c r="T5937" t="s">
        <v>35</v>
      </c>
      <c r="U5937" s="1" t="s">
        <v>36</v>
      </c>
      <c r="V5937">
        <v>3</v>
      </c>
      <c r="W5937">
        <v>0</v>
      </c>
      <c r="X5937">
        <v>0</v>
      </c>
      <c r="Y5937">
        <v>0</v>
      </c>
      <c r="Z5937">
        <v>0</v>
      </c>
    </row>
    <row r="5938" spans="1:26" x14ac:dyDescent="0.25">
      <c r="A5938">
        <v>107183642</v>
      </c>
      <c r="B5938" t="s">
        <v>86</v>
      </c>
      <c r="C5938" t="s">
        <v>65</v>
      </c>
      <c r="D5938">
        <v>10000026</v>
      </c>
      <c r="E5938">
        <v>10000026</v>
      </c>
      <c r="F5938">
        <v>24.855</v>
      </c>
      <c r="G5938">
        <v>200370</v>
      </c>
      <c r="H5938">
        <v>0.1</v>
      </c>
      <c r="I5938">
        <v>2022</v>
      </c>
      <c r="J5938" t="s">
        <v>174</v>
      </c>
      <c r="K5938" t="s">
        <v>39</v>
      </c>
      <c r="L5938" s="127">
        <v>0.92986111111111114</v>
      </c>
      <c r="M5938" t="s">
        <v>28</v>
      </c>
      <c r="N5938" t="s">
        <v>29</v>
      </c>
      <c r="O5938" t="s">
        <v>30</v>
      </c>
      <c r="P5938" t="s">
        <v>31</v>
      </c>
      <c r="Q5938" t="s">
        <v>41</v>
      </c>
      <c r="R5938" t="s">
        <v>56</v>
      </c>
      <c r="S5938" t="s">
        <v>42</v>
      </c>
      <c r="T5938" t="s">
        <v>57</v>
      </c>
      <c r="U5938" s="1" t="s">
        <v>36</v>
      </c>
      <c r="V5938">
        <v>2</v>
      </c>
      <c r="W5938">
        <v>0</v>
      </c>
      <c r="X5938">
        <v>0</v>
      </c>
      <c r="Y5938">
        <v>0</v>
      </c>
      <c r="Z5938">
        <v>0</v>
      </c>
    </row>
    <row r="5939" spans="1:26" x14ac:dyDescent="0.25">
      <c r="A5939">
        <v>107183645</v>
      </c>
      <c r="B5939" t="s">
        <v>86</v>
      </c>
      <c r="C5939" t="s">
        <v>65</v>
      </c>
      <c r="D5939">
        <v>10000026</v>
      </c>
      <c r="E5939">
        <v>10000026</v>
      </c>
      <c r="F5939">
        <v>21.754000000000001</v>
      </c>
      <c r="G5939">
        <v>200335</v>
      </c>
      <c r="H5939">
        <v>0.5</v>
      </c>
      <c r="I5939">
        <v>2022</v>
      </c>
      <c r="J5939" t="s">
        <v>174</v>
      </c>
      <c r="K5939" t="s">
        <v>55</v>
      </c>
      <c r="L5939" s="127">
        <v>0.33333333333333331</v>
      </c>
      <c r="M5939" t="s">
        <v>28</v>
      </c>
      <c r="N5939" t="s">
        <v>29</v>
      </c>
      <c r="O5939" t="s">
        <v>30</v>
      </c>
      <c r="P5939" t="s">
        <v>31</v>
      </c>
      <c r="Q5939" t="s">
        <v>41</v>
      </c>
      <c r="R5939" t="s">
        <v>33</v>
      </c>
      <c r="S5939" t="s">
        <v>42</v>
      </c>
      <c r="T5939" t="s">
        <v>35</v>
      </c>
      <c r="U5939" s="1" t="s">
        <v>36</v>
      </c>
      <c r="V5939">
        <v>3</v>
      </c>
      <c r="W5939">
        <v>0</v>
      </c>
      <c r="X5939">
        <v>0</v>
      </c>
      <c r="Y5939">
        <v>0</v>
      </c>
      <c r="Z5939">
        <v>0</v>
      </c>
    </row>
    <row r="5940" spans="1:26" x14ac:dyDescent="0.25">
      <c r="A5940">
        <v>107183649</v>
      </c>
      <c r="B5940" t="s">
        <v>86</v>
      </c>
      <c r="C5940" t="s">
        <v>65</v>
      </c>
      <c r="D5940">
        <v>10000026</v>
      </c>
      <c r="E5940">
        <v>10000026</v>
      </c>
      <c r="F5940">
        <v>21.661999999999999</v>
      </c>
      <c r="G5940">
        <v>200340</v>
      </c>
      <c r="H5940">
        <v>0.1</v>
      </c>
      <c r="I5940">
        <v>2022</v>
      </c>
      <c r="J5940" t="s">
        <v>174</v>
      </c>
      <c r="K5940" t="s">
        <v>53</v>
      </c>
      <c r="L5940" s="127">
        <v>0.69861111111111107</v>
      </c>
      <c r="M5940" t="s">
        <v>28</v>
      </c>
      <c r="N5940" t="s">
        <v>49</v>
      </c>
      <c r="O5940" t="s">
        <v>30</v>
      </c>
      <c r="P5940" t="s">
        <v>31</v>
      </c>
      <c r="Q5940" t="s">
        <v>62</v>
      </c>
      <c r="R5940" t="s">
        <v>33</v>
      </c>
      <c r="S5940" t="s">
        <v>34</v>
      </c>
      <c r="T5940" t="s">
        <v>35</v>
      </c>
      <c r="U5940" s="1" t="s">
        <v>36</v>
      </c>
      <c r="V5940">
        <v>3</v>
      </c>
      <c r="W5940">
        <v>0</v>
      </c>
      <c r="X5940">
        <v>0</v>
      </c>
      <c r="Y5940">
        <v>0</v>
      </c>
      <c r="Z5940">
        <v>0</v>
      </c>
    </row>
    <row r="5941" spans="1:26" x14ac:dyDescent="0.25">
      <c r="A5941">
        <v>107183654</v>
      </c>
      <c r="B5941" t="s">
        <v>25</v>
      </c>
      <c r="C5941" t="s">
        <v>65</v>
      </c>
      <c r="D5941">
        <v>10000040</v>
      </c>
      <c r="E5941">
        <v>10000040</v>
      </c>
      <c r="F5941">
        <v>26.117999999999999</v>
      </c>
      <c r="G5941">
        <v>203090</v>
      </c>
      <c r="H5941">
        <v>0.3</v>
      </c>
      <c r="I5941">
        <v>2022</v>
      </c>
      <c r="J5941" t="s">
        <v>174</v>
      </c>
      <c r="K5941" t="s">
        <v>48</v>
      </c>
      <c r="L5941" s="127">
        <v>0.75555555555555554</v>
      </c>
      <c r="M5941" t="s">
        <v>28</v>
      </c>
      <c r="N5941" t="s">
        <v>49</v>
      </c>
      <c r="O5941" t="s">
        <v>30</v>
      </c>
      <c r="P5941" t="s">
        <v>54</v>
      </c>
      <c r="Q5941" t="s">
        <v>41</v>
      </c>
      <c r="R5941" t="s">
        <v>33</v>
      </c>
      <c r="S5941" t="s">
        <v>42</v>
      </c>
      <c r="T5941" t="s">
        <v>57</v>
      </c>
      <c r="U5941" s="1" t="s">
        <v>36</v>
      </c>
      <c r="V5941">
        <v>3</v>
      </c>
      <c r="W5941">
        <v>0</v>
      </c>
      <c r="X5941">
        <v>0</v>
      </c>
      <c r="Y5941">
        <v>0</v>
      </c>
      <c r="Z5941">
        <v>0</v>
      </c>
    </row>
    <row r="5942" spans="1:26" x14ac:dyDescent="0.25">
      <c r="A5942">
        <v>107183696</v>
      </c>
      <c r="B5942" t="s">
        <v>114</v>
      </c>
      <c r="C5942" t="s">
        <v>122</v>
      </c>
      <c r="D5942">
        <v>40001003</v>
      </c>
      <c r="E5942">
        <v>40001003</v>
      </c>
      <c r="F5942">
        <v>999.99900000000002</v>
      </c>
      <c r="G5942">
        <v>50034043</v>
      </c>
      <c r="H5942">
        <v>3.7999999999999999E-2</v>
      </c>
      <c r="I5942">
        <v>2022</v>
      </c>
      <c r="J5942" t="s">
        <v>174</v>
      </c>
      <c r="K5942" t="s">
        <v>55</v>
      </c>
      <c r="L5942" s="127">
        <v>0.76111111111111107</v>
      </c>
      <c r="M5942" t="s">
        <v>28</v>
      </c>
      <c r="N5942" t="s">
        <v>29</v>
      </c>
      <c r="O5942" t="s">
        <v>30</v>
      </c>
      <c r="P5942" t="s">
        <v>31</v>
      </c>
      <c r="Q5942" t="s">
        <v>41</v>
      </c>
      <c r="R5942" t="s">
        <v>33</v>
      </c>
      <c r="S5942" t="s">
        <v>42</v>
      </c>
      <c r="T5942" t="s">
        <v>35</v>
      </c>
      <c r="U5942" s="1" t="s">
        <v>36</v>
      </c>
      <c r="V5942">
        <v>2</v>
      </c>
      <c r="W5942">
        <v>0</v>
      </c>
      <c r="X5942">
        <v>0</v>
      </c>
      <c r="Y5942">
        <v>0</v>
      </c>
      <c r="Z5942">
        <v>0</v>
      </c>
    </row>
    <row r="5943" spans="1:26" x14ac:dyDescent="0.25">
      <c r="A5943">
        <v>107183697</v>
      </c>
      <c r="B5943" t="s">
        <v>25</v>
      </c>
      <c r="C5943" t="s">
        <v>65</v>
      </c>
      <c r="D5943">
        <v>10000040</v>
      </c>
      <c r="E5943">
        <v>10000040</v>
      </c>
      <c r="F5943">
        <v>999.99900000000002</v>
      </c>
      <c r="G5943">
        <v>10000440</v>
      </c>
      <c r="H5943">
        <v>3</v>
      </c>
      <c r="I5943">
        <v>2022</v>
      </c>
      <c r="J5943" t="s">
        <v>170</v>
      </c>
      <c r="K5943" t="s">
        <v>48</v>
      </c>
      <c r="L5943" s="127">
        <v>0.45902777777777781</v>
      </c>
      <c r="M5943" t="s">
        <v>28</v>
      </c>
      <c r="N5943" t="s">
        <v>49</v>
      </c>
      <c r="O5943" t="s">
        <v>30</v>
      </c>
      <c r="P5943" t="s">
        <v>31</v>
      </c>
      <c r="Q5943" t="s">
        <v>41</v>
      </c>
      <c r="R5943" t="s">
        <v>33</v>
      </c>
      <c r="S5943" t="s">
        <v>42</v>
      </c>
      <c r="T5943" t="s">
        <v>35</v>
      </c>
      <c r="U5943" s="1" t="s">
        <v>36</v>
      </c>
      <c r="V5943">
        <v>1</v>
      </c>
      <c r="W5943">
        <v>0</v>
      </c>
      <c r="X5943">
        <v>0</v>
      </c>
      <c r="Y5943">
        <v>0</v>
      </c>
      <c r="Z5943">
        <v>0</v>
      </c>
    </row>
    <row r="5944" spans="1:26" x14ac:dyDescent="0.25">
      <c r="A5944">
        <v>107183801</v>
      </c>
      <c r="B5944" t="s">
        <v>81</v>
      </c>
      <c r="C5944" t="s">
        <v>45</v>
      </c>
      <c r="D5944">
        <v>50011776</v>
      </c>
      <c r="E5944">
        <v>50011776</v>
      </c>
      <c r="F5944">
        <v>999.99900000000002</v>
      </c>
      <c r="H5944">
        <v>0</v>
      </c>
      <c r="I5944">
        <v>2022</v>
      </c>
      <c r="J5944" t="s">
        <v>174</v>
      </c>
      <c r="K5944" t="s">
        <v>58</v>
      </c>
      <c r="L5944" s="127">
        <v>0.58333333333333337</v>
      </c>
      <c r="M5944" t="s">
        <v>28</v>
      </c>
      <c r="N5944" t="s">
        <v>49</v>
      </c>
      <c r="O5944" t="s">
        <v>30</v>
      </c>
      <c r="P5944" t="s">
        <v>31</v>
      </c>
      <c r="Q5944" t="s">
        <v>41</v>
      </c>
      <c r="R5944" t="s">
        <v>56</v>
      </c>
      <c r="S5944" t="s">
        <v>42</v>
      </c>
      <c r="T5944" t="s">
        <v>35</v>
      </c>
      <c r="U5944" s="1" t="s">
        <v>36</v>
      </c>
      <c r="V5944">
        <v>7</v>
      </c>
      <c r="W5944">
        <v>0</v>
      </c>
      <c r="X5944">
        <v>0</v>
      </c>
      <c r="Y5944">
        <v>0</v>
      </c>
      <c r="Z5944">
        <v>0</v>
      </c>
    </row>
    <row r="5945" spans="1:26" x14ac:dyDescent="0.25">
      <c r="A5945">
        <v>107183827</v>
      </c>
      <c r="B5945" t="s">
        <v>25</v>
      </c>
      <c r="C5945" t="s">
        <v>122</v>
      </c>
      <c r="D5945">
        <v>40003014</v>
      </c>
      <c r="E5945">
        <v>40003014</v>
      </c>
      <c r="F5945">
        <v>0.20499999999999999</v>
      </c>
      <c r="G5945">
        <v>50030761</v>
      </c>
      <c r="H5945">
        <v>0</v>
      </c>
      <c r="I5945">
        <v>2022</v>
      </c>
      <c r="J5945" t="s">
        <v>174</v>
      </c>
      <c r="K5945" t="s">
        <v>39</v>
      </c>
      <c r="L5945" s="127">
        <v>0.84166666666666667</v>
      </c>
      <c r="M5945" t="s">
        <v>28</v>
      </c>
      <c r="N5945" t="s">
        <v>29</v>
      </c>
      <c r="O5945" t="s">
        <v>30</v>
      </c>
      <c r="P5945" t="s">
        <v>54</v>
      </c>
      <c r="Q5945" t="s">
        <v>41</v>
      </c>
      <c r="R5945" t="s">
        <v>61</v>
      </c>
      <c r="S5945" t="s">
        <v>42</v>
      </c>
      <c r="T5945" t="s">
        <v>47</v>
      </c>
      <c r="U5945" s="1" t="s">
        <v>43</v>
      </c>
      <c r="V5945">
        <v>3</v>
      </c>
      <c r="W5945">
        <v>0</v>
      </c>
      <c r="X5945">
        <v>0</v>
      </c>
      <c r="Y5945">
        <v>0</v>
      </c>
      <c r="Z5945">
        <v>1</v>
      </c>
    </row>
    <row r="5946" spans="1:26" x14ac:dyDescent="0.25">
      <c r="A5946">
        <v>107184109</v>
      </c>
      <c r="B5946" t="s">
        <v>117</v>
      </c>
      <c r="C5946" t="s">
        <v>65</v>
      </c>
      <c r="D5946">
        <v>10000077</v>
      </c>
      <c r="E5946">
        <v>10000077</v>
      </c>
      <c r="F5946">
        <v>20.298999999999999</v>
      </c>
      <c r="G5946">
        <v>20000064</v>
      </c>
      <c r="H5946">
        <v>0.1</v>
      </c>
      <c r="I5946">
        <v>2022</v>
      </c>
      <c r="J5946" t="s">
        <v>174</v>
      </c>
      <c r="K5946" t="s">
        <v>55</v>
      </c>
      <c r="L5946" s="127">
        <v>0.82777777777777783</v>
      </c>
      <c r="M5946" t="s">
        <v>28</v>
      </c>
      <c r="N5946" t="s">
        <v>49</v>
      </c>
      <c r="O5946" t="s">
        <v>30</v>
      </c>
      <c r="P5946" t="s">
        <v>31</v>
      </c>
      <c r="Q5946" t="s">
        <v>32</v>
      </c>
      <c r="R5946" t="s">
        <v>33</v>
      </c>
      <c r="S5946" t="s">
        <v>42</v>
      </c>
      <c r="T5946" t="s">
        <v>57</v>
      </c>
      <c r="U5946" s="1" t="s">
        <v>43</v>
      </c>
      <c r="V5946">
        <v>4</v>
      </c>
      <c r="W5946">
        <v>0</v>
      </c>
      <c r="X5946">
        <v>0</v>
      </c>
      <c r="Y5946">
        <v>0</v>
      </c>
      <c r="Z5946">
        <v>1</v>
      </c>
    </row>
    <row r="5947" spans="1:26" x14ac:dyDescent="0.25">
      <c r="A5947">
        <v>107184187</v>
      </c>
      <c r="B5947" t="s">
        <v>94</v>
      </c>
      <c r="C5947" t="s">
        <v>122</v>
      </c>
      <c r="D5947">
        <v>40002970</v>
      </c>
      <c r="E5947">
        <v>40002970</v>
      </c>
      <c r="F5947">
        <v>999.99900000000002</v>
      </c>
      <c r="G5947">
        <v>40001874</v>
      </c>
      <c r="H5947">
        <v>4.0000000000000001E-3</v>
      </c>
      <c r="I5947">
        <v>2022</v>
      </c>
      <c r="J5947" t="s">
        <v>174</v>
      </c>
      <c r="K5947" t="s">
        <v>55</v>
      </c>
      <c r="L5947" s="127">
        <v>0.89513888888888893</v>
      </c>
      <c r="M5947" t="s">
        <v>28</v>
      </c>
      <c r="N5947" t="s">
        <v>29</v>
      </c>
      <c r="O5947" t="s">
        <v>30</v>
      </c>
      <c r="P5947" t="s">
        <v>31</v>
      </c>
      <c r="Q5947" t="s">
        <v>41</v>
      </c>
      <c r="R5947" t="s">
        <v>33</v>
      </c>
      <c r="S5947" t="s">
        <v>42</v>
      </c>
      <c r="T5947" t="s">
        <v>57</v>
      </c>
      <c r="U5947" s="1" t="s">
        <v>36</v>
      </c>
      <c r="V5947">
        <v>1</v>
      </c>
      <c r="W5947">
        <v>0</v>
      </c>
      <c r="X5947">
        <v>0</v>
      </c>
      <c r="Y5947">
        <v>0</v>
      </c>
      <c r="Z5947">
        <v>0</v>
      </c>
    </row>
    <row r="5948" spans="1:26" x14ac:dyDescent="0.25">
      <c r="A5948">
        <v>107184198</v>
      </c>
      <c r="B5948" t="s">
        <v>86</v>
      </c>
      <c r="C5948" t="s">
        <v>65</v>
      </c>
      <c r="D5948">
        <v>10000026</v>
      </c>
      <c r="E5948">
        <v>10000026</v>
      </c>
      <c r="F5948">
        <v>22.963000000000001</v>
      </c>
      <c r="G5948">
        <v>200350</v>
      </c>
      <c r="H5948">
        <v>0.2</v>
      </c>
      <c r="I5948">
        <v>2022</v>
      </c>
      <c r="J5948" t="s">
        <v>174</v>
      </c>
      <c r="K5948" t="s">
        <v>48</v>
      </c>
      <c r="L5948" s="127">
        <v>0.69513888888888886</v>
      </c>
      <c r="M5948" t="s">
        <v>28</v>
      </c>
      <c r="N5948" t="s">
        <v>49</v>
      </c>
      <c r="O5948" t="s">
        <v>30</v>
      </c>
      <c r="P5948" t="s">
        <v>31</v>
      </c>
      <c r="Q5948" t="s">
        <v>41</v>
      </c>
      <c r="R5948" t="s">
        <v>33</v>
      </c>
      <c r="S5948" t="s">
        <v>42</v>
      </c>
      <c r="T5948" t="s">
        <v>57</v>
      </c>
      <c r="U5948" s="1" t="s">
        <v>43</v>
      </c>
      <c r="V5948">
        <v>4</v>
      </c>
      <c r="W5948">
        <v>0</v>
      </c>
      <c r="X5948">
        <v>0</v>
      </c>
      <c r="Y5948">
        <v>0</v>
      </c>
      <c r="Z5948">
        <v>2</v>
      </c>
    </row>
    <row r="5949" spans="1:26" x14ac:dyDescent="0.25">
      <c r="A5949">
        <v>107184248</v>
      </c>
      <c r="B5949" t="s">
        <v>117</v>
      </c>
      <c r="C5949" t="s">
        <v>65</v>
      </c>
      <c r="D5949">
        <v>10000077</v>
      </c>
      <c r="E5949">
        <v>10000077</v>
      </c>
      <c r="F5949">
        <v>18.584</v>
      </c>
      <c r="G5949">
        <v>20000070</v>
      </c>
      <c r="H5949">
        <v>0.23</v>
      </c>
      <c r="I5949">
        <v>2022</v>
      </c>
      <c r="J5949" t="s">
        <v>174</v>
      </c>
      <c r="K5949" t="s">
        <v>48</v>
      </c>
      <c r="L5949" s="127">
        <v>0.37638888888888888</v>
      </c>
      <c r="M5949" t="s">
        <v>40</v>
      </c>
      <c r="N5949" t="s">
        <v>49</v>
      </c>
      <c r="O5949" t="s">
        <v>30</v>
      </c>
      <c r="P5949" t="s">
        <v>68</v>
      </c>
      <c r="Q5949" t="s">
        <v>62</v>
      </c>
      <c r="R5949" t="s">
        <v>33</v>
      </c>
      <c r="S5949" t="s">
        <v>34</v>
      </c>
      <c r="T5949" t="s">
        <v>35</v>
      </c>
      <c r="U5949" s="1" t="s">
        <v>43</v>
      </c>
      <c r="V5949">
        <v>4</v>
      </c>
      <c r="W5949">
        <v>0</v>
      </c>
      <c r="X5949">
        <v>0</v>
      </c>
      <c r="Y5949">
        <v>0</v>
      </c>
      <c r="Z5949">
        <v>2</v>
      </c>
    </row>
    <row r="5950" spans="1:26" x14ac:dyDescent="0.25">
      <c r="A5950">
        <v>107184322</v>
      </c>
      <c r="B5950" t="s">
        <v>25</v>
      </c>
      <c r="C5950" t="s">
        <v>65</v>
      </c>
      <c r="D5950">
        <v>10000440</v>
      </c>
      <c r="E5950">
        <v>10000440</v>
      </c>
      <c r="F5950">
        <v>3.331</v>
      </c>
      <c r="G5950">
        <v>30000054</v>
      </c>
      <c r="H5950">
        <v>0.1</v>
      </c>
      <c r="I5950">
        <v>2022</v>
      </c>
      <c r="J5950" t="s">
        <v>174</v>
      </c>
      <c r="K5950" t="s">
        <v>55</v>
      </c>
      <c r="L5950" s="127">
        <v>0.75069444444444444</v>
      </c>
      <c r="M5950" t="s">
        <v>28</v>
      </c>
      <c r="N5950" t="s">
        <v>49</v>
      </c>
      <c r="O5950" t="s">
        <v>30</v>
      </c>
      <c r="P5950" t="s">
        <v>31</v>
      </c>
      <c r="Q5950" t="s">
        <v>41</v>
      </c>
      <c r="R5950" t="s">
        <v>33</v>
      </c>
      <c r="S5950" t="s">
        <v>42</v>
      </c>
      <c r="T5950" t="s">
        <v>57</v>
      </c>
      <c r="U5950" s="1" t="s">
        <v>36</v>
      </c>
      <c r="V5950">
        <v>3</v>
      </c>
      <c r="W5950">
        <v>0</v>
      </c>
      <c r="X5950">
        <v>0</v>
      </c>
      <c r="Y5950">
        <v>0</v>
      </c>
      <c r="Z5950">
        <v>0</v>
      </c>
    </row>
    <row r="5951" spans="1:26" x14ac:dyDescent="0.25">
      <c r="A5951">
        <v>107184323</v>
      </c>
      <c r="B5951" t="s">
        <v>106</v>
      </c>
      <c r="C5951" t="s">
        <v>65</v>
      </c>
      <c r="D5951">
        <v>10000095</v>
      </c>
      <c r="E5951">
        <v>10000095</v>
      </c>
      <c r="F5951">
        <v>22.582000000000001</v>
      </c>
      <c r="G5951">
        <v>200610</v>
      </c>
      <c r="H5951">
        <v>0.5</v>
      </c>
      <c r="I5951">
        <v>2022</v>
      </c>
      <c r="J5951" t="s">
        <v>174</v>
      </c>
      <c r="K5951" t="s">
        <v>55</v>
      </c>
      <c r="L5951" s="127">
        <v>0.86805555555555547</v>
      </c>
      <c r="M5951" t="s">
        <v>28</v>
      </c>
      <c r="N5951" t="s">
        <v>49</v>
      </c>
      <c r="O5951" t="s">
        <v>30</v>
      </c>
      <c r="P5951" t="s">
        <v>31</v>
      </c>
      <c r="Q5951" t="s">
        <v>41</v>
      </c>
      <c r="R5951" t="s">
        <v>33</v>
      </c>
      <c r="S5951" t="s">
        <v>42</v>
      </c>
      <c r="T5951" t="s">
        <v>57</v>
      </c>
      <c r="U5951" s="1" t="s">
        <v>36</v>
      </c>
      <c r="V5951">
        <v>1</v>
      </c>
      <c r="W5951">
        <v>0</v>
      </c>
      <c r="X5951">
        <v>0</v>
      </c>
      <c r="Y5951">
        <v>0</v>
      </c>
      <c r="Z5951">
        <v>0</v>
      </c>
    </row>
    <row r="5952" spans="1:26" x14ac:dyDescent="0.25">
      <c r="A5952">
        <v>107184327</v>
      </c>
      <c r="B5952" t="s">
        <v>25</v>
      </c>
      <c r="C5952" t="s">
        <v>122</v>
      </c>
      <c r="D5952">
        <v>40005220</v>
      </c>
      <c r="E5952">
        <v>40005220</v>
      </c>
      <c r="F5952">
        <v>2.0299999999999998</v>
      </c>
      <c r="G5952">
        <v>10000040</v>
      </c>
      <c r="H5952">
        <v>0</v>
      </c>
      <c r="I5952">
        <v>2022</v>
      </c>
      <c r="J5952" t="s">
        <v>174</v>
      </c>
      <c r="K5952" t="s">
        <v>55</v>
      </c>
      <c r="L5952" s="127">
        <v>0.29791666666666666</v>
      </c>
      <c r="M5952" t="s">
        <v>28</v>
      </c>
      <c r="N5952" t="s">
        <v>49</v>
      </c>
      <c r="O5952" t="s">
        <v>30</v>
      </c>
      <c r="P5952" t="s">
        <v>54</v>
      </c>
      <c r="Q5952" t="s">
        <v>41</v>
      </c>
      <c r="R5952" t="s">
        <v>61</v>
      </c>
      <c r="S5952" t="s">
        <v>34</v>
      </c>
      <c r="T5952" t="s">
        <v>35</v>
      </c>
      <c r="U5952" s="1" t="s">
        <v>43</v>
      </c>
      <c r="V5952">
        <v>2</v>
      </c>
      <c r="W5952">
        <v>0</v>
      </c>
      <c r="X5952">
        <v>0</v>
      </c>
      <c r="Y5952">
        <v>0</v>
      </c>
      <c r="Z5952">
        <v>2</v>
      </c>
    </row>
    <row r="5953" spans="1:26" x14ac:dyDescent="0.25">
      <c r="A5953">
        <v>107184338</v>
      </c>
      <c r="B5953" t="s">
        <v>112</v>
      </c>
      <c r="C5953" t="s">
        <v>65</v>
      </c>
      <c r="D5953">
        <v>10000095</v>
      </c>
      <c r="E5953">
        <v>10000095</v>
      </c>
      <c r="F5953">
        <v>0.77300000000000002</v>
      </c>
      <c r="G5953">
        <v>200700</v>
      </c>
      <c r="H5953">
        <v>0.1</v>
      </c>
      <c r="I5953">
        <v>2022</v>
      </c>
      <c r="J5953" t="s">
        <v>174</v>
      </c>
      <c r="K5953" t="s">
        <v>58</v>
      </c>
      <c r="L5953" s="127">
        <v>0.10555555555555556</v>
      </c>
      <c r="M5953" t="s">
        <v>28</v>
      </c>
      <c r="N5953" t="s">
        <v>49</v>
      </c>
      <c r="O5953" t="s">
        <v>30</v>
      </c>
      <c r="P5953" t="s">
        <v>31</v>
      </c>
      <c r="Q5953" t="s">
        <v>41</v>
      </c>
      <c r="R5953" t="s">
        <v>33</v>
      </c>
      <c r="S5953" t="s">
        <v>42</v>
      </c>
      <c r="T5953" t="s">
        <v>57</v>
      </c>
      <c r="U5953" s="1" t="s">
        <v>43</v>
      </c>
      <c r="V5953">
        <v>1</v>
      </c>
      <c r="W5953">
        <v>0</v>
      </c>
      <c r="X5953">
        <v>0</v>
      </c>
      <c r="Y5953">
        <v>0</v>
      </c>
      <c r="Z5953">
        <v>1</v>
      </c>
    </row>
    <row r="5954" spans="1:26" x14ac:dyDescent="0.25">
      <c r="A5954">
        <v>107184351</v>
      </c>
      <c r="B5954" t="s">
        <v>257</v>
      </c>
      <c r="C5954" t="s">
        <v>38</v>
      </c>
      <c r="D5954">
        <v>20000064</v>
      </c>
      <c r="E5954">
        <v>20000013</v>
      </c>
      <c r="F5954">
        <v>16.829999999999998</v>
      </c>
      <c r="G5954">
        <v>20000017</v>
      </c>
      <c r="H5954">
        <v>0</v>
      </c>
      <c r="I5954">
        <v>2022</v>
      </c>
      <c r="J5954" t="s">
        <v>174</v>
      </c>
      <c r="K5954" t="s">
        <v>55</v>
      </c>
      <c r="L5954" s="127">
        <v>0.52083333333333337</v>
      </c>
      <c r="M5954" t="s">
        <v>40</v>
      </c>
      <c r="N5954" t="s">
        <v>49</v>
      </c>
      <c r="O5954" t="s">
        <v>30</v>
      </c>
      <c r="P5954" t="s">
        <v>54</v>
      </c>
      <c r="Q5954" t="s">
        <v>41</v>
      </c>
      <c r="R5954" t="s">
        <v>95</v>
      </c>
      <c r="S5954" t="s">
        <v>42</v>
      </c>
      <c r="T5954" t="s">
        <v>35</v>
      </c>
      <c r="U5954" s="1" t="s">
        <v>36</v>
      </c>
      <c r="V5954">
        <v>3</v>
      </c>
      <c r="W5954">
        <v>0</v>
      </c>
      <c r="X5954">
        <v>0</v>
      </c>
      <c r="Y5954">
        <v>0</v>
      </c>
      <c r="Z5954">
        <v>0</v>
      </c>
    </row>
    <row r="5955" spans="1:26" x14ac:dyDescent="0.25">
      <c r="A5955">
        <v>107184363</v>
      </c>
      <c r="B5955" t="s">
        <v>120</v>
      </c>
      <c r="C5955" t="s">
        <v>122</v>
      </c>
      <c r="D5955">
        <v>40001958</v>
      </c>
      <c r="E5955">
        <v>40001958</v>
      </c>
      <c r="F5955">
        <v>0.31</v>
      </c>
      <c r="G5955">
        <v>40001956</v>
      </c>
      <c r="H5955">
        <v>0.4</v>
      </c>
      <c r="I5955">
        <v>2022</v>
      </c>
      <c r="J5955" t="s">
        <v>174</v>
      </c>
      <c r="K5955" t="s">
        <v>48</v>
      </c>
      <c r="L5955" s="127">
        <v>9.5833333333333326E-2</v>
      </c>
      <c r="M5955" t="s">
        <v>28</v>
      </c>
      <c r="N5955" t="s">
        <v>29</v>
      </c>
      <c r="O5955" t="s">
        <v>30</v>
      </c>
      <c r="P5955" t="s">
        <v>31</v>
      </c>
      <c r="Q5955" t="s">
        <v>41</v>
      </c>
      <c r="R5955" t="s">
        <v>33</v>
      </c>
      <c r="S5955" t="s">
        <v>42</v>
      </c>
      <c r="T5955" t="s">
        <v>57</v>
      </c>
      <c r="U5955" s="1" t="s">
        <v>85</v>
      </c>
      <c r="V5955">
        <v>1</v>
      </c>
      <c r="W5955">
        <v>0</v>
      </c>
      <c r="X5955">
        <v>1</v>
      </c>
      <c r="Y5955">
        <v>0</v>
      </c>
      <c r="Z5955">
        <v>0</v>
      </c>
    </row>
    <row r="5956" spans="1:26" x14ac:dyDescent="0.25">
      <c r="A5956">
        <v>107184366</v>
      </c>
      <c r="B5956" t="s">
        <v>86</v>
      </c>
      <c r="C5956" t="s">
        <v>65</v>
      </c>
      <c r="D5956">
        <v>10000026</v>
      </c>
      <c r="E5956">
        <v>10000026</v>
      </c>
      <c r="F5956">
        <v>24.638000000000002</v>
      </c>
      <c r="G5956">
        <v>30000146</v>
      </c>
      <c r="H5956">
        <v>0.5</v>
      </c>
      <c r="I5956">
        <v>2022</v>
      </c>
      <c r="J5956" t="s">
        <v>174</v>
      </c>
      <c r="K5956" t="s">
        <v>55</v>
      </c>
      <c r="L5956" s="127">
        <v>0.47291666666666665</v>
      </c>
      <c r="M5956" t="s">
        <v>28</v>
      </c>
      <c r="N5956" t="s">
        <v>49</v>
      </c>
      <c r="O5956" t="s">
        <v>30</v>
      </c>
      <c r="P5956" t="s">
        <v>31</v>
      </c>
      <c r="Q5956" t="s">
        <v>41</v>
      </c>
      <c r="R5956" t="s">
        <v>33</v>
      </c>
      <c r="S5956" t="s">
        <v>42</v>
      </c>
      <c r="T5956" t="s">
        <v>35</v>
      </c>
      <c r="U5956" s="1" t="s">
        <v>85</v>
      </c>
      <c r="V5956">
        <v>5</v>
      </c>
      <c r="W5956">
        <v>0</v>
      </c>
      <c r="X5956">
        <v>1</v>
      </c>
      <c r="Y5956">
        <v>0</v>
      </c>
      <c r="Z5956">
        <v>0</v>
      </c>
    </row>
    <row r="5957" spans="1:26" x14ac:dyDescent="0.25">
      <c r="A5957">
        <v>107184669</v>
      </c>
      <c r="B5957" t="s">
        <v>96</v>
      </c>
      <c r="C5957" t="s">
        <v>45</v>
      </c>
      <c r="D5957">
        <v>50023932</v>
      </c>
      <c r="E5957">
        <v>30000150</v>
      </c>
      <c r="F5957">
        <v>4.9619999999999997</v>
      </c>
      <c r="G5957">
        <v>50026967</v>
      </c>
      <c r="H5957">
        <v>0</v>
      </c>
      <c r="I5957">
        <v>2022</v>
      </c>
      <c r="J5957" t="s">
        <v>174</v>
      </c>
      <c r="K5957" t="s">
        <v>48</v>
      </c>
      <c r="L5957" s="127">
        <v>0.96736111111111101</v>
      </c>
      <c r="M5957" t="s">
        <v>28</v>
      </c>
      <c r="N5957" t="s">
        <v>49</v>
      </c>
      <c r="O5957" t="s">
        <v>30</v>
      </c>
      <c r="P5957" t="s">
        <v>31</v>
      </c>
      <c r="Q5957" t="s">
        <v>41</v>
      </c>
      <c r="R5957" t="s">
        <v>33</v>
      </c>
      <c r="S5957" t="s">
        <v>42</v>
      </c>
      <c r="T5957" t="s">
        <v>47</v>
      </c>
      <c r="U5957" s="1" t="s">
        <v>36</v>
      </c>
      <c r="V5957">
        <v>1</v>
      </c>
      <c r="W5957">
        <v>0</v>
      </c>
      <c r="X5957">
        <v>0</v>
      </c>
      <c r="Y5957">
        <v>0</v>
      </c>
      <c r="Z5957">
        <v>0</v>
      </c>
    </row>
    <row r="5958" spans="1:26" x14ac:dyDescent="0.25">
      <c r="A5958">
        <v>107184815</v>
      </c>
      <c r="B5958" t="s">
        <v>137</v>
      </c>
      <c r="C5958" t="s">
        <v>45</v>
      </c>
      <c r="D5958">
        <v>50011696</v>
      </c>
      <c r="E5958">
        <v>50011696</v>
      </c>
      <c r="F5958">
        <v>999.99900000000002</v>
      </c>
      <c r="G5958">
        <v>50029860</v>
      </c>
      <c r="H5958">
        <v>0</v>
      </c>
      <c r="I5958">
        <v>2022</v>
      </c>
      <c r="J5958" t="s">
        <v>174</v>
      </c>
      <c r="K5958" t="s">
        <v>60</v>
      </c>
      <c r="L5958" s="127">
        <v>0.8520833333333333</v>
      </c>
      <c r="M5958" t="s">
        <v>28</v>
      </c>
      <c r="N5958" t="s">
        <v>29</v>
      </c>
      <c r="P5958" t="s">
        <v>31</v>
      </c>
      <c r="Q5958" t="s">
        <v>41</v>
      </c>
      <c r="R5958" t="s">
        <v>33</v>
      </c>
      <c r="S5958" t="s">
        <v>42</v>
      </c>
      <c r="T5958" t="s">
        <v>57</v>
      </c>
      <c r="U5958" s="1" t="s">
        <v>36</v>
      </c>
      <c r="V5958">
        <v>2</v>
      </c>
      <c r="W5958">
        <v>0</v>
      </c>
      <c r="X5958">
        <v>0</v>
      </c>
      <c r="Y5958">
        <v>0</v>
      </c>
      <c r="Z5958">
        <v>0</v>
      </c>
    </row>
    <row r="5959" spans="1:26" x14ac:dyDescent="0.25">
      <c r="A5959">
        <v>107184868</v>
      </c>
      <c r="B5959" t="s">
        <v>138</v>
      </c>
      <c r="C5959" t="s">
        <v>45</v>
      </c>
      <c r="D5959">
        <v>50038460</v>
      </c>
      <c r="E5959">
        <v>50038460</v>
      </c>
      <c r="F5959">
        <v>999.99900000000002</v>
      </c>
      <c r="G5959">
        <v>50022419</v>
      </c>
      <c r="H5959">
        <v>0</v>
      </c>
      <c r="I5959">
        <v>2022</v>
      </c>
      <c r="J5959" t="s">
        <v>174</v>
      </c>
      <c r="K5959" t="s">
        <v>53</v>
      </c>
      <c r="L5959" s="127">
        <v>0.5</v>
      </c>
      <c r="M5959" t="s">
        <v>40</v>
      </c>
      <c r="N5959" t="s">
        <v>49</v>
      </c>
      <c r="O5959" t="s">
        <v>30</v>
      </c>
      <c r="P5959" t="s">
        <v>54</v>
      </c>
      <c r="Q5959" t="s">
        <v>41</v>
      </c>
      <c r="R5959" t="s">
        <v>61</v>
      </c>
      <c r="S5959" t="s">
        <v>42</v>
      </c>
      <c r="T5959" t="s">
        <v>35</v>
      </c>
      <c r="U5959" s="1" t="s">
        <v>64</v>
      </c>
      <c r="V5959">
        <v>0</v>
      </c>
      <c r="W5959">
        <v>0</v>
      </c>
      <c r="X5959">
        <v>0</v>
      </c>
      <c r="Y5959">
        <v>1</v>
      </c>
      <c r="Z5959">
        <v>0</v>
      </c>
    </row>
    <row r="5960" spans="1:26" x14ac:dyDescent="0.25">
      <c r="A5960">
        <v>107184912</v>
      </c>
      <c r="B5960" t="s">
        <v>137</v>
      </c>
      <c r="C5960" t="s">
        <v>45</v>
      </c>
      <c r="D5960">
        <v>50010540</v>
      </c>
      <c r="E5960">
        <v>50010540</v>
      </c>
      <c r="F5960">
        <v>0.66</v>
      </c>
      <c r="G5960">
        <v>50021718</v>
      </c>
      <c r="H5960">
        <v>0</v>
      </c>
      <c r="I5960">
        <v>2022</v>
      </c>
      <c r="J5960" t="s">
        <v>172</v>
      </c>
      <c r="K5960" t="s">
        <v>39</v>
      </c>
      <c r="L5960" s="127">
        <v>0.63541666666666663</v>
      </c>
      <c r="M5960" t="s">
        <v>28</v>
      </c>
      <c r="N5960" t="s">
        <v>49</v>
      </c>
      <c r="P5960" t="s">
        <v>31</v>
      </c>
      <c r="Q5960" t="s">
        <v>41</v>
      </c>
      <c r="R5960" t="s">
        <v>151</v>
      </c>
      <c r="S5960" t="s">
        <v>42</v>
      </c>
      <c r="T5960" t="s">
        <v>35</v>
      </c>
      <c r="U5960" s="1" t="s">
        <v>36</v>
      </c>
      <c r="V5960">
        <v>5</v>
      </c>
      <c r="W5960">
        <v>0</v>
      </c>
      <c r="X5960">
        <v>0</v>
      </c>
      <c r="Y5960">
        <v>0</v>
      </c>
      <c r="Z5960">
        <v>0</v>
      </c>
    </row>
    <row r="5961" spans="1:26" x14ac:dyDescent="0.25">
      <c r="A5961">
        <v>107185186</v>
      </c>
      <c r="B5961" t="s">
        <v>107</v>
      </c>
      <c r="C5961" t="s">
        <v>45</v>
      </c>
      <c r="D5961">
        <v>50024482</v>
      </c>
      <c r="E5961">
        <v>50024482</v>
      </c>
      <c r="F5961">
        <v>999.99900000000002</v>
      </c>
      <c r="G5961">
        <v>50039455</v>
      </c>
      <c r="H5961">
        <v>0.23799999999999999</v>
      </c>
      <c r="I5961">
        <v>2022</v>
      </c>
      <c r="J5961" t="s">
        <v>174</v>
      </c>
      <c r="K5961" t="s">
        <v>48</v>
      </c>
      <c r="L5961" s="127">
        <v>0.61388888888888882</v>
      </c>
      <c r="M5961" t="s">
        <v>28</v>
      </c>
      <c r="N5961" t="s">
        <v>29</v>
      </c>
      <c r="O5961" t="s">
        <v>30</v>
      </c>
      <c r="P5961" t="s">
        <v>54</v>
      </c>
      <c r="Q5961" t="s">
        <v>62</v>
      </c>
      <c r="R5961" t="s">
        <v>33</v>
      </c>
      <c r="S5961" t="s">
        <v>34</v>
      </c>
      <c r="T5961" t="s">
        <v>35</v>
      </c>
      <c r="U5961" s="1" t="s">
        <v>43</v>
      </c>
      <c r="V5961">
        <v>3</v>
      </c>
      <c r="W5961">
        <v>0</v>
      </c>
      <c r="X5961">
        <v>0</v>
      </c>
      <c r="Y5961">
        <v>0</v>
      </c>
      <c r="Z5961">
        <v>2</v>
      </c>
    </row>
    <row r="5962" spans="1:26" x14ac:dyDescent="0.25">
      <c r="A5962">
        <v>107185437</v>
      </c>
      <c r="B5962" t="s">
        <v>25</v>
      </c>
      <c r="C5962" t="s">
        <v>65</v>
      </c>
      <c r="D5962">
        <v>10000440</v>
      </c>
      <c r="E5962">
        <v>10000440</v>
      </c>
      <c r="F5962">
        <v>4.593</v>
      </c>
      <c r="G5962">
        <v>50031853</v>
      </c>
      <c r="H5962">
        <v>0.78</v>
      </c>
      <c r="I5962">
        <v>2022</v>
      </c>
      <c r="J5962" t="s">
        <v>174</v>
      </c>
      <c r="K5962" t="s">
        <v>60</v>
      </c>
      <c r="L5962" s="127">
        <v>0.77777777777777779</v>
      </c>
      <c r="M5962" t="s">
        <v>28</v>
      </c>
      <c r="N5962" t="s">
        <v>29</v>
      </c>
      <c r="O5962" t="s">
        <v>30</v>
      </c>
      <c r="P5962" t="s">
        <v>31</v>
      </c>
      <c r="Q5962" t="s">
        <v>41</v>
      </c>
      <c r="R5962" t="s">
        <v>33</v>
      </c>
      <c r="S5962" t="s">
        <v>42</v>
      </c>
      <c r="T5962" t="s">
        <v>57</v>
      </c>
      <c r="U5962" s="1" t="s">
        <v>36</v>
      </c>
      <c r="V5962">
        <v>1</v>
      </c>
      <c r="W5962">
        <v>0</v>
      </c>
      <c r="X5962">
        <v>0</v>
      </c>
      <c r="Y5962">
        <v>0</v>
      </c>
      <c r="Z5962">
        <v>0</v>
      </c>
    </row>
    <row r="5963" spans="1:26" x14ac:dyDescent="0.25">
      <c r="A5963">
        <v>107185443</v>
      </c>
      <c r="B5963" t="s">
        <v>126</v>
      </c>
      <c r="C5963" t="s">
        <v>45</v>
      </c>
      <c r="D5963">
        <v>50028419</v>
      </c>
      <c r="E5963">
        <v>50028419</v>
      </c>
      <c r="F5963">
        <v>999.99900000000002</v>
      </c>
      <c r="G5963">
        <v>50019834</v>
      </c>
      <c r="H5963">
        <v>1.9E-2</v>
      </c>
      <c r="I5963">
        <v>2022</v>
      </c>
      <c r="J5963" t="s">
        <v>174</v>
      </c>
      <c r="K5963" t="s">
        <v>55</v>
      </c>
      <c r="L5963" s="127">
        <v>0.66736111111111107</v>
      </c>
      <c r="M5963" t="s">
        <v>77</v>
      </c>
      <c r="N5963" t="s">
        <v>49</v>
      </c>
      <c r="O5963" t="s">
        <v>30</v>
      </c>
      <c r="P5963" t="s">
        <v>54</v>
      </c>
      <c r="Q5963" t="s">
        <v>41</v>
      </c>
      <c r="R5963" t="s">
        <v>33</v>
      </c>
      <c r="S5963" t="s">
        <v>42</v>
      </c>
      <c r="T5963" t="s">
        <v>35</v>
      </c>
      <c r="U5963" s="1" t="s">
        <v>64</v>
      </c>
      <c r="V5963">
        <v>1</v>
      </c>
      <c r="W5963">
        <v>0</v>
      </c>
      <c r="X5963">
        <v>0</v>
      </c>
      <c r="Y5963">
        <v>1</v>
      </c>
      <c r="Z5963">
        <v>0</v>
      </c>
    </row>
    <row r="5964" spans="1:26" x14ac:dyDescent="0.25">
      <c r="A5964">
        <v>107185507</v>
      </c>
      <c r="B5964" t="s">
        <v>104</v>
      </c>
      <c r="C5964" t="s">
        <v>65</v>
      </c>
      <c r="D5964">
        <v>10000026</v>
      </c>
      <c r="E5964">
        <v>10000026</v>
      </c>
      <c r="F5964">
        <v>7.0190000000000001</v>
      </c>
      <c r="G5964">
        <v>200480</v>
      </c>
      <c r="H5964">
        <v>0.5</v>
      </c>
      <c r="I5964">
        <v>2022</v>
      </c>
      <c r="J5964" t="s">
        <v>174</v>
      </c>
      <c r="K5964" t="s">
        <v>53</v>
      </c>
      <c r="L5964" s="127">
        <v>0.18124999999999999</v>
      </c>
      <c r="M5964" t="s">
        <v>28</v>
      </c>
      <c r="N5964" t="s">
        <v>49</v>
      </c>
      <c r="O5964" t="s">
        <v>30</v>
      </c>
      <c r="P5964" t="s">
        <v>31</v>
      </c>
      <c r="Q5964" t="s">
        <v>41</v>
      </c>
      <c r="R5964" t="s">
        <v>33</v>
      </c>
      <c r="S5964" t="s">
        <v>42</v>
      </c>
      <c r="T5964" t="s">
        <v>57</v>
      </c>
      <c r="U5964" s="1" t="s">
        <v>36</v>
      </c>
      <c r="V5964">
        <v>2</v>
      </c>
      <c r="W5964">
        <v>0</v>
      </c>
      <c r="X5964">
        <v>0</v>
      </c>
      <c r="Y5964">
        <v>0</v>
      </c>
      <c r="Z5964">
        <v>0</v>
      </c>
    </row>
    <row r="5965" spans="1:26" x14ac:dyDescent="0.25">
      <c r="A5965">
        <v>107185524</v>
      </c>
      <c r="B5965" t="s">
        <v>86</v>
      </c>
      <c r="C5965" t="s">
        <v>65</v>
      </c>
      <c r="D5965">
        <v>10000026</v>
      </c>
      <c r="E5965">
        <v>10000026</v>
      </c>
      <c r="F5965">
        <v>26.765999999999998</v>
      </c>
      <c r="G5965">
        <v>200400</v>
      </c>
      <c r="H5965">
        <v>1</v>
      </c>
      <c r="I5965">
        <v>2022</v>
      </c>
      <c r="J5965" t="s">
        <v>174</v>
      </c>
      <c r="K5965" t="s">
        <v>55</v>
      </c>
      <c r="L5965" s="127">
        <v>0.60347222222222219</v>
      </c>
      <c r="M5965" t="s">
        <v>28</v>
      </c>
      <c r="N5965" t="s">
        <v>49</v>
      </c>
      <c r="O5965" t="s">
        <v>30</v>
      </c>
      <c r="P5965" t="s">
        <v>31</v>
      </c>
      <c r="Q5965" t="s">
        <v>41</v>
      </c>
      <c r="R5965" t="s">
        <v>33</v>
      </c>
      <c r="S5965" t="s">
        <v>42</v>
      </c>
      <c r="T5965" t="s">
        <v>35</v>
      </c>
      <c r="U5965" s="1" t="s">
        <v>43</v>
      </c>
      <c r="V5965">
        <v>4</v>
      </c>
      <c r="W5965">
        <v>0</v>
      </c>
      <c r="X5965">
        <v>0</v>
      </c>
      <c r="Y5965">
        <v>0</v>
      </c>
      <c r="Z5965">
        <v>1</v>
      </c>
    </row>
    <row r="5966" spans="1:26" x14ac:dyDescent="0.25">
      <c r="A5966">
        <v>107185534</v>
      </c>
      <c r="B5966" t="s">
        <v>104</v>
      </c>
      <c r="C5966" t="s">
        <v>65</v>
      </c>
      <c r="D5966">
        <v>10000026</v>
      </c>
      <c r="E5966">
        <v>10000026</v>
      </c>
      <c r="F5966">
        <v>3.5179999999999998</v>
      </c>
      <c r="G5966">
        <v>200450</v>
      </c>
      <c r="H5966">
        <v>1</v>
      </c>
      <c r="I5966">
        <v>2022</v>
      </c>
      <c r="J5966" t="s">
        <v>174</v>
      </c>
      <c r="K5966" t="s">
        <v>55</v>
      </c>
      <c r="L5966" s="127">
        <v>0.45902777777777781</v>
      </c>
      <c r="M5966" t="s">
        <v>28</v>
      </c>
      <c r="N5966" t="s">
        <v>49</v>
      </c>
      <c r="O5966" t="s">
        <v>30</v>
      </c>
      <c r="P5966" t="s">
        <v>31</v>
      </c>
      <c r="Q5966" t="s">
        <v>41</v>
      </c>
      <c r="R5966" t="s">
        <v>33</v>
      </c>
      <c r="S5966" t="s">
        <v>42</v>
      </c>
      <c r="T5966" t="s">
        <v>35</v>
      </c>
      <c r="U5966" s="1" t="s">
        <v>36</v>
      </c>
      <c r="V5966">
        <v>6</v>
      </c>
      <c r="W5966">
        <v>0</v>
      </c>
      <c r="X5966">
        <v>0</v>
      </c>
      <c r="Y5966">
        <v>0</v>
      </c>
      <c r="Z5966">
        <v>0</v>
      </c>
    </row>
    <row r="5967" spans="1:26" x14ac:dyDescent="0.25">
      <c r="A5967">
        <v>107185551</v>
      </c>
      <c r="B5967" t="s">
        <v>114</v>
      </c>
      <c r="C5967" t="s">
        <v>65</v>
      </c>
      <c r="D5967">
        <v>10000040</v>
      </c>
      <c r="E5967">
        <v>10000040</v>
      </c>
      <c r="F5967">
        <v>4.5350000000000001</v>
      </c>
      <c r="G5967">
        <v>40001525</v>
      </c>
      <c r="H5967">
        <v>0.5</v>
      </c>
      <c r="I5967">
        <v>2022</v>
      </c>
      <c r="J5967" t="s">
        <v>174</v>
      </c>
      <c r="K5967" t="s">
        <v>55</v>
      </c>
      <c r="L5967" s="127">
        <v>0.73958333333333337</v>
      </c>
      <c r="M5967" t="s">
        <v>28</v>
      </c>
      <c r="N5967" t="s">
        <v>49</v>
      </c>
      <c r="O5967" t="s">
        <v>30</v>
      </c>
      <c r="P5967" t="s">
        <v>31</v>
      </c>
      <c r="Q5967" t="s">
        <v>41</v>
      </c>
      <c r="R5967" t="s">
        <v>33</v>
      </c>
      <c r="S5967" t="s">
        <v>42</v>
      </c>
      <c r="T5967" t="s">
        <v>35</v>
      </c>
      <c r="U5967" s="1" t="s">
        <v>36</v>
      </c>
      <c r="V5967">
        <v>6</v>
      </c>
      <c r="W5967">
        <v>0</v>
      </c>
      <c r="X5967">
        <v>0</v>
      </c>
      <c r="Y5967">
        <v>0</v>
      </c>
      <c r="Z5967">
        <v>0</v>
      </c>
    </row>
    <row r="5968" spans="1:26" x14ac:dyDescent="0.25">
      <c r="A5968">
        <v>107185686</v>
      </c>
      <c r="B5968" t="s">
        <v>25</v>
      </c>
      <c r="C5968" t="s">
        <v>65</v>
      </c>
      <c r="D5968">
        <v>10000040</v>
      </c>
      <c r="E5968">
        <v>10000040</v>
      </c>
      <c r="F5968">
        <v>1.194</v>
      </c>
      <c r="G5968">
        <v>40001002</v>
      </c>
      <c r="H5968">
        <v>1</v>
      </c>
      <c r="I5968">
        <v>2022</v>
      </c>
      <c r="J5968" t="s">
        <v>174</v>
      </c>
      <c r="K5968" t="s">
        <v>60</v>
      </c>
      <c r="L5968" s="127">
        <v>0.95833333333333337</v>
      </c>
      <c r="M5968" t="s">
        <v>28</v>
      </c>
      <c r="N5968" t="s">
        <v>49</v>
      </c>
      <c r="O5968" t="s">
        <v>30</v>
      </c>
      <c r="P5968" t="s">
        <v>54</v>
      </c>
      <c r="Q5968" t="s">
        <v>41</v>
      </c>
      <c r="R5968" t="s">
        <v>33</v>
      </c>
      <c r="S5968" t="s">
        <v>42</v>
      </c>
      <c r="T5968" t="s">
        <v>57</v>
      </c>
      <c r="U5968" s="1" t="s">
        <v>36</v>
      </c>
      <c r="V5968">
        <v>2</v>
      </c>
      <c r="W5968">
        <v>0</v>
      </c>
      <c r="X5968">
        <v>0</v>
      </c>
      <c r="Y5968">
        <v>0</v>
      </c>
      <c r="Z5968">
        <v>0</v>
      </c>
    </row>
    <row r="5969" spans="1:26" x14ac:dyDescent="0.25">
      <c r="A5969">
        <v>107185728</v>
      </c>
      <c r="B5969" t="s">
        <v>104</v>
      </c>
      <c r="C5969" t="s">
        <v>65</v>
      </c>
      <c r="D5969">
        <v>10000026</v>
      </c>
      <c r="E5969">
        <v>10000026</v>
      </c>
      <c r="F5969">
        <v>3.1909999999999998</v>
      </c>
      <c r="G5969">
        <v>20000025</v>
      </c>
      <c r="H5969">
        <v>0.1</v>
      </c>
      <c r="I5969">
        <v>2022</v>
      </c>
      <c r="J5969" t="s">
        <v>174</v>
      </c>
      <c r="K5969" t="s">
        <v>48</v>
      </c>
      <c r="L5969" s="127">
        <v>0.76250000000000007</v>
      </c>
      <c r="M5969" t="s">
        <v>28</v>
      </c>
      <c r="N5969" t="s">
        <v>49</v>
      </c>
      <c r="O5969" t="s">
        <v>30</v>
      </c>
      <c r="P5969" t="s">
        <v>31</v>
      </c>
      <c r="Q5969" t="s">
        <v>32</v>
      </c>
      <c r="R5969" t="s">
        <v>66</v>
      </c>
      <c r="S5969" t="s">
        <v>34</v>
      </c>
      <c r="T5969" t="s">
        <v>57</v>
      </c>
      <c r="U5969" s="1" t="s">
        <v>43</v>
      </c>
      <c r="V5969">
        <v>3</v>
      </c>
      <c r="W5969">
        <v>0</v>
      </c>
      <c r="X5969">
        <v>0</v>
      </c>
      <c r="Y5969">
        <v>0</v>
      </c>
      <c r="Z5969">
        <v>1</v>
      </c>
    </row>
    <row r="5970" spans="1:26" x14ac:dyDescent="0.25">
      <c r="A5970">
        <v>107185776</v>
      </c>
      <c r="B5970" t="s">
        <v>153</v>
      </c>
      <c r="C5970" t="s">
        <v>45</v>
      </c>
      <c r="D5970">
        <v>50000701</v>
      </c>
      <c r="E5970">
        <v>30000039</v>
      </c>
      <c r="F5970">
        <v>7.4320000000000004</v>
      </c>
      <c r="G5970">
        <v>50006173</v>
      </c>
      <c r="H5970">
        <v>0</v>
      </c>
      <c r="I5970">
        <v>2022</v>
      </c>
      <c r="J5970" t="s">
        <v>174</v>
      </c>
      <c r="K5970" t="s">
        <v>53</v>
      </c>
      <c r="L5970" s="127">
        <v>0.34791666666666665</v>
      </c>
      <c r="M5970" t="s">
        <v>40</v>
      </c>
      <c r="N5970" t="s">
        <v>49</v>
      </c>
      <c r="O5970" t="s">
        <v>30</v>
      </c>
      <c r="P5970" t="s">
        <v>68</v>
      </c>
      <c r="Q5970" t="s">
        <v>32</v>
      </c>
      <c r="R5970" t="s">
        <v>61</v>
      </c>
      <c r="S5970" t="s">
        <v>34</v>
      </c>
      <c r="T5970" t="s">
        <v>35</v>
      </c>
      <c r="U5970" s="1" t="s">
        <v>36</v>
      </c>
      <c r="V5970">
        <v>4</v>
      </c>
      <c r="W5970">
        <v>0</v>
      </c>
      <c r="X5970">
        <v>0</v>
      </c>
      <c r="Y5970">
        <v>0</v>
      </c>
      <c r="Z5970">
        <v>0</v>
      </c>
    </row>
    <row r="5971" spans="1:26" x14ac:dyDescent="0.25">
      <c r="A5971">
        <v>107185833</v>
      </c>
      <c r="B5971" t="s">
        <v>97</v>
      </c>
      <c r="C5971" t="s">
        <v>45</v>
      </c>
      <c r="D5971">
        <v>50012488</v>
      </c>
      <c r="E5971">
        <v>40001486</v>
      </c>
      <c r="F5971">
        <v>2.681</v>
      </c>
      <c r="G5971">
        <v>50028756</v>
      </c>
      <c r="H5971">
        <v>0.05</v>
      </c>
      <c r="I5971">
        <v>2022</v>
      </c>
      <c r="J5971" t="s">
        <v>174</v>
      </c>
      <c r="K5971" t="s">
        <v>39</v>
      </c>
      <c r="L5971" s="127">
        <v>0.46111111111111108</v>
      </c>
      <c r="M5971" t="s">
        <v>28</v>
      </c>
      <c r="N5971" t="s">
        <v>49</v>
      </c>
      <c r="P5971" t="s">
        <v>31</v>
      </c>
      <c r="Q5971" t="s">
        <v>32</v>
      </c>
      <c r="R5971" t="s">
        <v>33</v>
      </c>
      <c r="S5971" t="s">
        <v>42</v>
      </c>
      <c r="T5971" t="s">
        <v>35</v>
      </c>
      <c r="U5971" s="1" t="s">
        <v>36</v>
      </c>
      <c r="V5971">
        <v>2</v>
      </c>
      <c r="W5971">
        <v>0</v>
      </c>
      <c r="X5971">
        <v>0</v>
      </c>
      <c r="Y5971">
        <v>0</v>
      </c>
      <c r="Z5971">
        <v>0</v>
      </c>
    </row>
    <row r="5972" spans="1:26" x14ac:dyDescent="0.25">
      <c r="A5972">
        <v>107185834</v>
      </c>
      <c r="B5972" t="s">
        <v>97</v>
      </c>
      <c r="C5972" t="s">
        <v>45</v>
      </c>
      <c r="F5972">
        <v>999.99900000000002</v>
      </c>
      <c r="G5972">
        <v>50014448</v>
      </c>
      <c r="H5972">
        <v>7.5999999999999998E-2</v>
      </c>
      <c r="I5972">
        <v>2022</v>
      </c>
      <c r="J5972" t="s">
        <v>174</v>
      </c>
      <c r="K5972" t="s">
        <v>39</v>
      </c>
      <c r="L5972" s="127">
        <v>0.62777777777777777</v>
      </c>
      <c r="M5972" t="s">
        <v>28</v>
      </c>
      <c r="N5972" t="s">
        <v>49</v>
      </c>
      <c r="O5972" t="s">
        <v>30</v>
      </c>
      <c r="P5972" t="s">
        <v>31</v>
      </c>
      <c r="Q5972" t="s">
        <v>41</v>
      </c>
      <c r="R5972" t="s">
        <v>33</v>
      </c>
      <c r="S5972" t="s">
        <v>42</v>
      </c>
      <c r="T5972" t="s">
        <v>35</v>
      </c>
      <c r="U5972" s="1" t="s">
        <v>116</v>
      </c>
      <c r="V5972">
        <v>2</v>
      </c>
      <c r="W5972">
        <v>0</v>
      </c>
      <c r="X5972">
        <v>0</v>
      </c>
      <c r="Y5972">
        <v>0</v>
      </c>
      <c r="Z5972">
        <v>0</v>
      </c>
    </row>
    <row r="5973" spans="1:26" x14ac:dyDescent="0.25">
      <c r="A5973">
        <v>107186032</v>
      </c>
      <c r="B5973" t="s">
        <v>81</v>
      </c>
      <c r="C5973" t="s">
        <v>45</v>
      </c>
      <c r="D5973">
        <v>50031836</v>
      </c>
      <c r="E5973">
        <v>30000024</v>
      </c>
      <c r="F5973">
        <v>3.5920000000000001</v>
      </c>
      <c r="G5973">
        <v>50007970</v>
      </c>
      <c r="H5973">
        <v>4.7E-2</v>
      </c>
      <c r="I5973">
        <v>2022</v>
      </c>
      <c r="J5973" t="s">
        <v>174</v>
      </c>
      <c r="K5973" t="s">
        <v>27</v>
      </c>
      <c r="L5973" s="127">
        <v>0.39027777777777778</v>
      </c>
      <c r="M5973" t="s">
        <v>28</v>
      </c>
      <c r="N5973" t="s">
        <v>49</v>
      </c>
      <c r="O5973" t="s">
        <v>30</v>
      </c>
      <c r="P5973" t="s">
        <v>54</v>
      </c>
      <c r="Q5973" t="s">
        <v>41</v>
      </c>
      <c r="R5973" t="s">
        <v>33</v>
      </c>
      <c r="S5973" t="s">
        <v>42</v>
      </c>
      <c r="T5973" t="s">
        <v>35</v>
      </c>
      <c r="U5973" s="1" t="s">
        <v>36</v>
      </c>
      <c r="V5973">
        <v>2</v>
      </c>
      <c r="W5973">
        <v>0</v>
      </c>
      <c r="X5973">
        <v>0</v>
      </c>
      <c r="Y5973">
        <v>0</v>
      </c>
      <c r="Z5973">
        <v>0</v>
      </c>
    </row>
    <row r="5974" spans="1:26" x14ac:dyDescent="0.25">
      <c r="A5974">
        <v>107186035</v>
      </c>
      <c r="B5974" t="s">
        <v>81</v>
      </c>
      <c r="C5974" t="s">
        <v>45</v>
      </c>
      <c r="D5974">
        <v>50027622</v>
      </c>
      <c r="E5974">
        <v>40003300</v>
      </c>
      <c r="F5974">
        <v>1.401</v>
      </c>
      <c r="G5974">
        <v>50010479</v>
      </c>
      <c r="H5974">
        <v>0.14199999999999999</v>
      </c>
      <c r="I5974">
        <v>2022</v>
      </c>
      <c r="J5974" t="s">
        <v>174</v>
      </c>
      <c r="K5974" t="s">
        <v>27</v>
      </c>
      <c r="L5974" s="127">
        <v>0.34236111111111112</v>
      </c>
      <c r="M5974" t="s">
        <v>40</v>
      </c>
      <c r="N5974" t="s">
        <v>49</v>
      </c>
      <c r="O5974" t="s">
        <v>30</v>
      </c>
      <c r="P5974" t="s">
        <v>31</v>
      </c>
      <c r="Q5974" t="s">
        <v>41</v>
      </c>
      <c r="R5974" t="s">
        <v>33</v>
      </c>
      <c r="S5974" t="s">
        <v>83</v>
      </c>
      <c r="T5974" t="s">
        <v>35</v>
      </c>
      <c r="U5974" s="1" t="s">
        <v>36</v>
      </c>
      <c r="V5974">
        <v>2</v>
      </c>
      <c r="W5974">
        <v>0</v>
      </c>
      <c r="X5974">
        <v>0</v>
      </c>
      <c r="Y5974">
        <v>0</v>
      </c>
      <c r="Z5974">
        <v>0</v>
      </c>
    </row>
    <row r="5975" spans="1:26" x14ac:dyDescent="0.25">
      <c r="A5975">
        <v>107186036</v>
      </c>
      <c r="B5975" t="s">
        <v>81</v>
      </c>
      <c r="C5975" t="s">
        <v>45</v>
      </c>
      <c r="D5975">
        <v>50027622</v>
      </c>
      <c r="E5975">
        <v>40003300</v>
      </c>
      <c r="F5975">
        <v>1.401</v>
      </c>
      <c r="G5975">
        <v>50010479</v>
      </c>
      <c r="H5975">
        <v>0.14199999999999999</v>
      </c>
      <c r="I5975">
        <v>2022</v>
      </c>
      <c r="J5975" t="s">
        <v>174</v>
      </c>
      <c r="K5975" t="s">
        <v>27</v>
      </c>
      <c r="L5975" s="127">
        <v>0.39097222222222222</v>
      </c>
      <c r="M5975" t="s">
        <v>40</v>
      </c>
      <c r="N5975" t="s">
        <v>49</v>
      </c>
      <c r="O5975" t="s">
        <v>30</v>
      </c>
      <c r="P5975" t="s">
        <v>31</v>
      </c>
      <c r="Q5975" t="s">
        <v>41</v>
      </c>
      <c r="R5975" t="s">
        <v>33</v>
      </c>
      <c r="S5975" t="s">
        <v>83</v>
      </c>
      <c r="T5975" t="s">
        <v>35</v>
      </c>
      <c r="U5975" s="1" t="s">
        <v>36</v>
      </c>
      <c r="V5975">
        <v>1</v>
      </c>
      <c r="W5975">
        <v>0</v>
      </c>
      <c r="X5975">
        <v>0</v>
      </c>
      <c r="Y5975">
        <v>0</v>
      </c>
      <c r="Z5975">
        <v>0</v>
      </c>
    </row>
    <row r="5976" spans="1:26" x14ac:dyDescent="0.25">
      <c r="A5976">
        <v>107186042</v>
      </c>
      <c r="B5976" t="s">
        <v>81</v>
      </c>
      <c r="C5976" t="s">
        <v>45</v>
      </c>
      <c r="D5976">
        <v>50014892</v>
      </c>
      <c r="E5976">
        <v>20000074</v>
      </c>
      <c r="F5976">
        <v>12.69</v>
      </c>
      <c r="G5976">
        <v>50026280</v>
      </c>
      <c r="H5976">
        <v>8.9999999999999993E-3</v>
      </c>
      <c r="I5976">
        <v>2022</v>
      </c>
      <c r="J5976" t="s">
        <v>174</v>
      </c>
      <c r="K5976" t="s">
        <v>27</v>
      </c>
      <c r="L5976" s="127">
        <v>0.45624999999999999</v>
      </c>
      <c r="M5976" t="s">
        <v>51</v>
      </c>
      <c r="N5976" t="s">
        <v>49</v>
      </c>
      <c r="O5976" t="s">
        <v>30</v>
      </c>
      <c r="P5976" t="s">
        <v>31</v>
      </c>
      <c r="Q5976" t="s">
        <v>41</v>
      </c>
      <c r="R5976" t="s">
        <v>33</v>
      </c>
      <c r="S5976" t="s">
        <v>42</v>
      </c>
      <c r="T5976" t="s">
        <v>35</v>
      </c>
      <c r="U5976" s="1" t="s">
        <v>36</v>
      </c>
      <c r="V5976">
        <v>2</v>
      </c>
      <c r="W5976">
        <v>0</v>
      </c>
      <c r="X5976">
        <v>0</v>
      </c>
      <c r="Y5976">
        <v>0</v>
      </c>
      <c r="Z5976">
        <v>0</v>
      </c>
    </row>
    <row r="5977" spans="1:26" x14ac:dyDescent="0.25">
      <c r="A5977">
        <v>107186073</v>
      </c>
      <c r="B5977" t="s">
        <v>114</v>
      </c>
      <c r="C5977" t="s">
        <v>67</v>
      </c>
      <c r="D5977">
        <v>30000070</v>
      </c>
      <c r="E5977">
        <v>30000070</v>
      </c>
      <c r="F5977">
        <v>999.99900000000002</v>
      </c>
      <c r="G5977">
        <v>50033208</v>
      </c>
      <c r="H5977">
        <v>0.05</v>
      </c>
      <c r="I5977">
        <v>2022</v>
      </c>
      <c r="J5977" t="s">
        <v>174</v>
      </c>
      <c r="K5977" t="s">
        <v>27</v>
      </c>
      <c r="L5977" s="127">
        <v>0.30972222222222223</v>
      </c>
      <c r="M5977" t="s">
        <v>28</v>
      </c>
      <c r="N5977" t="s">
        <v>29</v>
      </c>
      <c r="O5977" t="s">
        <v>30</v>
      </c>
      <c r="P5977" t="s">
        <v>54</v>
      </c>
      <c r="Q5977" t="s">
        <v>41</v>
      </c>
      <c r="R5977" t="s">
        <v>33</v>
      </c>
      <c r="S5977" t="s">
        <v>42</v>
      </c>
      <c r="T5977" t="s">
        <v>35</v>
      </c>
      <c r="U5977" s="1" t="s">
        <v>36</v>
      </c>
      <c r="V5977">
        <v>2</v>
      </c>
      <c r="W5977">
        <v>0</v>
      </c>
      <c r="X5977">
        <v>0</v>
      </c>
      <c r="Y5977">
        <v>0</v>
      </c>
      <c r="Z5977">
        <v>0</v>
      </c>
    </row>
    <row r="5978" spans="1:26" x14ac:dyDescent="0.25">
      <c r="A5978">
        <v>107186074</v>
      </c>
      <c r="B5978" t="s">
        <v>114</v>
      </c>
      <c r="C5978" t="s">
        <v>38</v>
      </c>
      <c r="D5978">
        <v>20000070</v>
      </c>
      <c r="E5978">
        <v>20000070</v>
      </c>
      <c r="F5978">
        <v>11.928000000000001</v>
      </c>
      <c r="G5978">
        <v>50042336</v>
      </c>
      <c r="H5978">
        <v>1.5</v>
      </c>
      <c r="I5978">
        <v>2022</v>
      </c>
      <c r="J5978" t="s">
        <v>174</v>
      </c>
      <c r="K5978" t="s">
        <v>48</v>
      </c>
      <c r="L5978" s="127">
        <v>0.66666666666666663</v>
      </c>
      <c r="M5978" t="s">
        <v>28</v>
      </c>
      <c r="N5978" t="s">
        <v>29</v>
      </c>
      <c r="O5978" t="s">
        <v>30</v>
      </c>
      <c r="P5978" t="s">
        <v>31</v>
      </c>
      <c r="Q5978" t="s">
        <v>62</v>
      </c>
      <c r="R5978" t="s">
        <v>33</v>
      </c>
      <c r="S5978" t="s">
        <v>34</v>
      </c>
      <c r="T5978" t="s">
        <v>35</v>
      </c>
      <c r="U5978" s="1" t="s">
        <v>43</v>
      </c>
      <c r="V5978">
        <v>2</v>
      </c>
      <c r="W5978">
        <v>0</v>
      </c>
      <c r="X5978">
        <v>0</v>
      </c>
      <c r="Y5978">
        <v>0</v>
      </c>
      <c r="Z5978">
        <v>2</v>
      </c>
    </row>
    <row r="5979" spans="1:26" x14ac:dyDescent="0.25">
      <c r="A5979">
        <v>107186076</v>
      </c>
      <c r="B5979" t="s">
        <v>114</v>
      </c>
      <c r="C5979" t="s">
        <v>38</v>
      </c>
      <c r="D5979">
        <v>21000070</v>
      </c>
      <c r="E5979">
        <v>21000070</v>
      </c>
      <c r="F5979">
        <v>999.99900000000002</v>
      </c>
      <c r="G5979">
        <v>50004182</v>
      </c>
      <c r="H5979">
        <v>0</v>
      </c>
      <c r="I5979">
        <v>2022</v>
      </c>
      <c r="J5979" t="s">
        <v>174</v>
      </c>
      <c r="K5979" t="s">
        <v>58</v>
      </c>
      <c r="L5979" s="127">
        <v>0.9902777777777777</v>
      </c>
      <c r="M5979" t="s">
        <v>28</v>
      </c>
      <c r="N5979" t="s">
        <v>29</v>
      </c>
      <c r="O5979" t="s">
        <v>30</v>
      </c>
      <c r="P5979" t="s">
        <v>54</v>
      </c>
      <c r="Q5979" t="s">
        <v>41</v>
      </c>
      <c r="R5979" t="s">
        <v>33</v>
      </c>
      <c r="S5979" t="s">
        <v>42</v>
      </c>
      <c r="T5979" t="s">
        <v>57</v>
      </c>
      <c r="U5979" s="1" t="s">
        <v>36</v>
      </c>
      <c r="V5979">
        <v>1</v>
      </c>
      <c r="W5979">
        <v>0</v>
      </c>
      <c r="X5979">
        <v>0</v>
      </c>
      <c r="Y5979">
        <v>0</v>
      </c>
      <c r="Z5979">
        <v>0</v>
      </c>
    </row>
    <row r="5980" spans="1:26" x14ac:dyDescent="0.25">
      <c r="A5980">
        <v>107186188</v>
      </c>
      <c r="B5980" t="s">
        <v>81</v>
      </c>
      <c r="C5980" t="s">
        <v>38</v>
      </c>
      <c r="D5980">
        <v>20000074</v>
      </c>
      <c r="E5980">
        <v>20000074</v>
      </c>
      <c r="F5980">
        <v>11.483000000000001</v>
      </c>
      <c r="G5980">
        <v>50013446</v>
      </c>
      <c r="H5980">
        <v>0</v>
      </c>
      <c r="I5980">
        <v>2022</v>
      </c>
      <c r="J5980" t="s">
        <v>174</v>
      </c>
      <c r="K5980" t="s">
        <v>39</v>
      </c>
      <c r="L5980" s="127">
        <v>2.2222222222222223E-2</v>
      </c>
      <c r="M5980" t="s">
        <v>28</v>
      </c>
      <c r="N5980" t="s">
        <v>29</v>
      </c>
      <c r="O5980" t="s">
        <v>30</v>
      </c>
      <c r="P5980" t="s">
        <v>68</v>
      </c>
      <c r="Q5980" t="s">
        <v>41</v>
      </c>
      <c r="R5980" t="s">
        <v>33</v>
      </c>
      <c r="S5980" t="s">
        <v>42</v>
      </c>
      <c r="T5980" t="s">
        <v>47</v>
      </c>
      <c r="U5980" s="1" t="s">
        <v>36</v>
      </c>
      <c r="V5980">
        <v>2</v>
      </c>
      <c r="W5980">
        <v>0</v>
      </c>
      <c r="X5980">
        <v>0</v>
      </c>
      <c r="Y5980">
        <v>0</v>
      </c>
      <c r="Z5980">
        <v>0</v>
      </c>
    </row>
    <row r="5981" spans="1:26" x14ac:dyDescent="0.25">
      <c r="A5981">
        <v>107186241</v>
      </c>
      <c r="B5981" t="s">
        <v>25</v>
      </c>
      <c r="C5981" t="s">
        <v>38</v>
      </c>
      <c r="D5981">
        <v>20000039</v>
      </c>
      <c r="E5981">
        <v>50022826</v>
      </c>
      <c r="F5981">
        <v>999.99900000000002</v>
      </c>
      <c r="G5981">
        <v>50022826</v>
      </c>
      <c r="H5981">
        <v>0</v>
      </c>
      <c r="I5981">
        <v>2022</v>
      </c>
      <c r="J5981" t="s">
        <v>174</v>
      </c>
      <c r="K5981" t="s">
        <v>60</v>
      </c>
      <c r="L5981" s="127">
        <v>0.85138888888888886</v>
      </c>
      <c r="M5981" t="s">
        <v>28</v>
      </c>
      <c r="N5981" t="s">
        <v>29</v>
      </c>
      <c r="O5981" t="s">
        <v>30</v>
      </c>
      <c r="P5981" t="s">
        <v>54</v>
      </c>
      <c r="Q5981" t="s">
        <v>41</v>
      </c>
      <c r="R5981" t="s">
        <v>33</v>
      </c>
      <c r="S5981" t="s">
        <v>42</v>
      </c>
      <c r="T5981" t="s">
        <v>47</v>
      </c>
      <c r="U5981" s="1" t="s">
        <v>64</v>
      </c>
      <c r="V5981">
        <v>3</v>
      </c>
      <c r="W5981">
        <v>0</v>
      </c>
      <c r="X5981">
        <v>0</v>
      </c>
      <c r="Y5981">
        <v>2</v>
      </c>
      <c r="Z5981">
        <v>1</v>
      </c>
    </row>
    <row r="5982" spans="1:26" x14ac:dyDescent="0.25">
      <c r="A5982">
        <v>107186678</v>
      </c>
      <c r="B5982" t="s">
        <v>81</v>
      </c>
      <c r="C5982" t="s">
        <v>45</v>
      </c>
      <c r="D5982">
        <v>50006592</v>
      </c>
      <c r="E5982">
        <v>50006592</v>
      </c>
      <c r="F5982">
        <v>10.92</v>
      </c>
      <c r="G5982">
        <v>50009454</v>
      </c>
      <c r="H5982">
        <v>0</v>
      </c>
      <c r="I5982">
        <v>2022</v>
      </c>
      <c r="J5982" t="s">
        <v>174</v>
      </c>
      <c r="K5982" t="s">
        <v>60</v>
      </c>
      <c r="L5982" s="127">
        <v>0.94374999999999998</v>
      </c>
      <c r="M5982" t="s">
        <v>28</v>
      </c>
      <c r="N5982" t="s">
        <v>29</v>
      </c>
      <c r="O5982" t="s">
        <v>30</v>
      </c>
      <c r="P5982" t="s">
        <v>68</v>
      </c>
      <c r="Q5982" t="s">
        <v>41</v>
      </c>
      <c r="R5982" t="s">
        <v>33</v>
      </c>
      <c r="S5982" t="s">
        <v>42</v>
      </c>
      <c r="T5982" t="s">
        <v>47</v>
      </c>
      <c r="U5982" s="1" t="s">
        <v>36</v>
      </c>
      <c r="V5982">
        <v>3</v>
      </c>
      <c r="W5982">
        <v>0</v>
      </c>
      <c r="X5982">
        <v>0</v>
      </c>
      <c r="Y5982">
        <v>0</v>
      </c>
      <c r="Z5982">
        <v>0</v>
      </c>
    </row>
    <row r="5983" spans="1:26" x14ac:dyDescent="0.25">
      <c r="A5983">
        <v>107186694</v>
      </c>
      <c r="B5983" t="s">
        <v>25</v>
      </c>
      <c r="C5983" t="s">
        <v>65</v>
      </c>
      <c r="D5983">
        <v>10000040</v>
      </c>
      <c r="E5983">
        <v>10000040</v>
      </c>
      <c r="F5983">
        <v>19.856999999999999</v>
      </c>
      <c r="G5983">
        <v>40002542</v>
      </c>
      <c r="H5983">
        <v>0.75</v>
      </c>
      <c r="I5983">
        <v>2022</v>
      </c>
      <c r="J5983" t="s">
        <v>174</v>
      </c>
      <c r="K5983" t="s">
        <v>48</v>
      </c>
      <c r="L5983" s="127">
        <v>0.36180555555555555</v>
      </c>
      <c r="M5983" t="s">
        <v>28</v>
      </c>
      <c r="N5983" t="s">
        <v>29</v>
      </c>
      <c r="O5983" t="s">
        <v>30</v>
      </c>
      <c r="P5983" t="s">
        <v>31</v>
      </c>
      <c r="Q5983" t="s">
        <v>62</v>
      </c>
      <c r="R5983" t="s">
        <v>33</v>
      </c>
      <c r="S5983" t="s">
        <v>34</v>
      </c>
      <c r="T5983" t="s">
        <v>35</v>
      </c>
      <c r="U5983" s="1" t="s">
        <v>43</v>
      </c>
      <c r="V5983">
        <v>2</v>
      </c>
      <c r="W5983">
        <v>0</v>
      </c>
      <c r="X5983">
        <v>0</v>
      </c>
      <c r="Y5983">
        <v>0</v>
      </c>
      <c r="Z5983">
        <v>1</v>
      </c>
    </row>
    <row r="5984" spans="1:26" x14ac:dyDescent="0.25">
      <c r="A5984">
        <v>107186820</v>
      </c>
      <c r="B5984" t="s">
        <v>86</v>
      </c>
      <c r="C5984" t="s">
        <v>65</v>
      </c>
      <c r="D5984">
        <v>10000026</v>
      </c>
      <c r="E5984">
        <v>10000026</v>
      </c>
      <c r="F5984">
        <v>22.51</v>
      </c>
      <c r="G5984">
        <v>30000191</v>
      </c>
      <c r="H5984">
        <v>2</v>
      </c>
      <c r="I5984">
        <v>2022</v>
      </c>
      <c r="J5984" t="s">
        <v>174</v>
      </c>
      <c r="K5984" t="s">
        <v>58</v>
      </c>
      <c r="L5984" s="127">
        <v>0.73749999999999993</v>
      </c>
      <c r="M5984" t="s">
        <v>28</v>
      </c>
      <c r="N5984" t="s">
        <v>49</v>
      </c>
      <c r="O5984" t="s">
        <v>30</v>
      </c>
      <c r="P5984" t="s">
        <v>31</v>
      </c>
      <c r="Q5984" t="s">
        <v>41</v>
      </c>
      <c r="R5984" t="s">
        <v>33</v>
      </c>
      <c r="S5984" t="s">
        <v>42</v>
      </c>
      <c r="T5984" t="s">
        <v>57</v>
      </c>
      <c r="U5984" s="1" t="s">
        <v>36</v>
      </c>
      <c r="V5984">
        <v>2</v>
      </c>
      <c r="W5984">
        <v>0</v>
      </c>
      <c r="X5984">
        <v>0</v>
      </c>
      <c r="Y5984">
        <v>0</v>
      </c>
      <c r="Z5984">
        <v>0</v>
      </c>
    </row>
    <row r="5985" spans="1:26" x14ac:dyDescent="0.25">
      <c r="A5985">
        <v>107186824</v>
      </c>
      <c r="B5985" t="s">
        <v>25</v>
      </c>
      <c r="C5985" t="s">
        <v>65</v>
      </c>
      <c r="D5985">
        <v>10000040</v>
      </c>
      <c r="E5985">
        <v>10000040</v>
      </c>
      <c r="F5985">
        <v>27.189</v>
      </c>
      <c r="G5985">
        <v>20000070</v>
      </c>
      <c r="H5985">
        <v>0.05</v>
      </c>
      <c r="I5985">
        <v>2022</v>
      </c>
      <c r="J5985" t="s">
        <v>174</v>
      </c>
      <c r="K5985" t="s">
        <v>48</v>
      </c>
      <c r="L5985" s="127">
        <v>0.32291666666666669</v>
      </c>
      <c r="M5985" t="s">
        <v>28</v>
      </c>
      <c r="N5985" t="s">
        <v>29</v>
      </c>
      <c r="O5985" t="s">
        <v>30</v>
      </c>
      <c r="P5985" t="s">
        <v>31</v>
      </c>
      <c r="Q5985" t="s">
        <v>62</v>
      </c>
      <c r="R5985" t="s">
        <v>33</v>
      </c>
      <c r="S5985" t="s">
        <v>34</v>
      </c>
      <c r="T5985" t="s">
        <v>35</v>
      </c>
      <c r="U5985" s="1" t="s">
        <v>36</v>
      </c>
      <c r="V5985">
        <v>1</v>
      </c>
      <c r="W5985">
        <v>0</v>
      </c>
      <c r="X5985">
        <v>0</v>
      </c>
      <c r="Y5985">
        <v>0</v>
      </c>
      <c r="Z5985">
        <v>0</v>
      </c>
    </row>
    <row r="5986" spans="1:26" x14ac:dyDescent="0.25">
      <c r="A5986">
        <v>107186855</v>
      </c>
      <c r="B5986" t="s">
        <v>25</v>
      </c>
      <c r="C5986" t="s">
        <v>65</v>
      </c>
      <c r="D5986">
        <v>10000040</v>
      </c>
      <c r="E5986">
        <v>10000040</v>
      </c>
      <c r="F5986">
        <v>18.911999999999999</v>
      </c>
      <c r="G5986">
        <v>40005220</v>
      </c>
      <c r="H5986">
        <v>2</v>
      </c>
      <c r="I5986">
        <v>2022</v>
      </c>
      <c r="J5986" t="s">
        <v>174</v>
      </c>
      <c r="K5986" t="s">
        <v>58</v>
      </c>
      <c r="L5986" s="127">
        <v>0.72638888888888886</v>
      </c>
      <c r="M5986" t="s">
        <v>28</v>
      </c>
      <c r="N5986" t="s">
        <v>49</v>
      </c>
      <c r="O5986" t="s">
        <v>30</v>
      </c>
      <c r="P5986" t="s">
        <v>31</v>
      </c>
      <c r="Q5986" t="s">
        <v>41</v>
      </c>
      <c r="R5986" t="s">
        <v>33</v>
      </c>
      <c r="S5986" t="s">
        <v>42</v>
      </c>
      <c r="T5986" t="s">
        <v>57</v>
      </c>
      <c r="U5986" s="1" t="s">
        <v>43</v>
      </c>
      <c r="V5986">
        <v>5</v>
      </c>
      <c r="W5986">
        <v>0</v>
      </c>
      <c r="X5986">
        <v>0</v>
      </c>
      <c r="Y5986">
        <v>0</v>
      </c>
      <c r="Z5986">
        <v>2</v>
      </c>
    </row>
    <row r="5987" spans="1:26" x14ac:dyDescent="0.25">
      <c r="A5987">
        <v>107186866</v>
      </c>
      <c r="B5987" t="s">
        <v>97</v>
      </c>
      <c r="C5987" t="s">
        <v>122</v>
      </c>
      <c r="D5987">
        <v>40003549</v>
      </c>
      <c r="E5987">
        <v>40003549</v>
      </c>
      <c r="F5987">
        <v>0</v>
      </c>
      <c r="G5987">
        <v>30000062</v>
      </c>
      <c r="H5987">
        <v>0.3</v>
      </c>
      <c r="I5987">
        <v>2022</v>
      </c>
      <c r="J5987" t="s">
        <v>174</v>
      </c>
      <c r="K5987" t="s">
        <v>27</v>
      </c>
      <c r="L5987" s="127">
        <v>0.37222222222222223</v>
      </c>
      <c r="M5987" t="s">
        <v>28</v>
      </c>
      <c r="N5987" t="s">
        <v>49</v>
      </c>
      <c r="O5987" t="s">
        <v>30</v>
      </c>
      <c r="P5987" t="s">
        <v>68</v>
      </c>
      <c r="Q5987" t="s">
        <v>41</v>
      </c>
      <c r="R5987" t="s">
        <v>33</v>
      </c>
      <c r="S5987" t="s">
        <v>42</v>
      </c>
      <c r="T5987" t="s">
        <v>35</v>
      </c>
      <c r="U5987" s="1" t="s">
        <v>36</v>
      </c>
      <c r="V5987">
        <v>2</v>
      </c>
      <c r="W5987">
        <v>0</v>
      </c>
      <c r="X5987">
        <v>0</v>
      </c>
      <c r="Y5987">
        <v>0</v>
      </c>
      <c r="Z5987">
        <v>0</v>
      </c>
    </row>
    <row r="5988" spans="1:26" x14ac:dyDescent="0.25">
      <c r="A5988">
        <v>107186868</v>
      </c>
      <c r="B5988" t="s">
        <v>86</v>
      </c>
      <c r="C5988" t="s">
        <v>65</v>
      </c>
      <c r="D5988">
        <v>10000026</v>
      </c>
      <c r="E5988">
        <v>10000026</v>
      </c>
      <c r="F5988">
        <v>25.259</v>
      </c>
      <c r="G5988">
        <v>30000280</v>
      </c>
      <c r="H5988">
        <v>3</v>
      </c>
      <c r="I5988">
        <v>2022</v>
      </c>
      <c r="J5988" t="s">
        <v>174</v>
      </c>
      <c r="K5988" t="s">
        <v>58</v>
      </c>
      <c r="L5988" s="127">
        <v>0.56944444444444442</v>
      </c>
      <c r="M5988" t="s">
        <v>28</v>
      </c>
      <c r="N5988" t="s">
        <v>49</v>
      </c>
      <c r="O5988" t="s">
        <v>30</v>
      </c>
      <c r="P5988" t="s">
        <v>31</v>
      </c>
      <c r="Q5988" t="s">
        <v>41</v>
      </c>
      <c r="R5988" t="s">
        <v>33</v>
      </c>
      <c r="S5988" t="s">
        <v>42</v>
      </c>
      <c r="T5988" t="s">
        <v>35</v>
      </c>
      <c r="U5988" s="1" t="s">
        <v>36</v>
      </c>
      <c r="V5988">
        <v>2</v>
      </c>
      <c r="W5988">
        <v>0</v>
      </c>
      <c r="X5988">
        <v>0</v>
      </c>
      <c r="Y5988">
        <v>0</v>
      </c>
      <c r="Z5988">
        <v>0</v>
      </c>
    </row>
    <row r="5989" spans="1:26" x14ac:dyDescent="0.25">
      <c r="A5989">
        <v>107186925</v>
      </c>
      <c r="B5989" t="s">
        <v>86</v>
      </c>
      <c r="C5989" t="s">
        <v>65</v>
      </c>
      <c r="D5989">
        <v>10000026</v>
      </c>
      <c r="E5989">
        <v>10000026</v>
      </c>
      <c r="F5989">
        <v>25.759</v>
      </c>
      <c r="G5989">
        <v>30000280</v>
      </c>
      <c r="H5989">
        <v>2.5</v>
      </c>
      <c r="I5989">
        <v>2022</v>
      </c>
      <c r="J5989" t="s">
        <v>174</v>
      </c>
      <c r="K5989" t="s">
        <v>58</v>
      </c>
      <c r="L5989" s="127">
        <v>0.61527777777777781</v>
      </c>
      <c r="M5989" t="s">
        <v>28</v>
      </c>
      <c r="N5989" t="s">
        <v>49</v>
      </c>
      <c r="O5989" t="s">
        <v>30</v>
      </c>
      <c r="P5989" t="s">
        <v>31</v>
      </c>
      <c r="Q5989" t="s">
        <v>41</v>
      </c>
      <c r="R5989" t="s">
        <v>33</v>
      </c>
      <c r="S5989" t="s">
        <v>42</v>
      </c>
      <c r="T5989" t="s">
        <v>35</v>
      </c>
      <c r="U5989" s="1" t="s">
        <v>36</v>
      </c>
      <c r="V5989">
        <v>4</v>
      </c>
      <c r="W5989">
        <v>0</v>
      </c>
      <c r="X5989">
        <v>0</v>
      </c>
      <c r="Y5989">
        <v>0</v>
      </c>
      <c r="Z5989">
        <v>0</v>
      </c>
    </row>
    <row r="5990" spans="1:26" x14ac:dyDescent="0.25">
      <c r="A5990">
        <v>107186976</v>
      </c>
      <c r="B5990" t="s">
        <v>138</v>
      </c>
      <c r="C5990" t="s">
        <v>122</v>
      </c>
      <c r="D5990">
        <v>40001565</v>
      </c>
      <c r="E5990">
        <v>40001565</v>
      </c>
      <c r="F5990">
        <v>3.42</v>
      </c>
      <c r="G5990">
        <v>40001780</v>
      </c>
      <c r="H5990">
        <v>0.1</v>
      </c>
      <c r="I5990">
        <v>2022</v>
      </c>
      <c r="J5990" t="s">
        <v>174</v>
      </c>
      <c r="K5990" t="s">
        <v>58</v>
      </c>
      <c r="L5990" s="127">
        <v>5.1388888888888894E-2</v>
      </c>
      <c r="M5990" t="s">
        <v>28</v>
      </c>
      <c r="N5990" t="s">
        <v>49</v>
      </c>
      <c r="O5990" t="s">
        <v>30</v>
      </c>
      <c r="P5990" t="s">
        <v>54</v>
      </c>
      <c r="Q5990" t="s">
        <v>41</v>
      </c>
      <c r="R5990" t="s">
        <v>75</v>
      </c>
      <c r="S5990" t="s">
        <v>42</v>
      </c>
      <c r="T5990" t="s">
        <v>57</v>
      </c>
      <c r="U5990" s="1" t="s">
        <v>36</v>
      </c>
      <c r="V5990">
        <v>1</v>
      </c>
      <c r="W5990">
        <v>0</v>
      </c>
      <c r="X5990">
        <v>0</v>
      </c>
      <c r="Y5990">
        <v>0</v>
      </c>
      <c r="Z5990">
        <v>0</v>
      </c>
    </row>
    <row r="5991" spans="1:26" x14ac:dyDescent="0.25">
      <c r="A5991">
        <v>107186983</v>
      </c>
      <c r="B5991" t="s">
        <v>86</v>
      </c>
      <c r="C5991" t="s">
        <v>65</v>
      </c>
      <c r="D5991">
        <v>10000026</v>
      </c>
      <c r="E5991">
        <v>10000026</v>
      </c>
      <c r="F5991">
        <v>25.259</v>
      </c>
      <c r="G5991">
        <v>30000280</v>
      </c>
      <c r="H5991">
        <v>3</v>
      </c>
      <c r="I5991">
        <v>2022</v>
      </c>
      <c r="J5991" t="s">
        <v>174</v>
      </c>
      <c r="K5991" t="s">
        <v>58</v>
      </c>
      <c r="L5991" s="127">
        <v>0.64236111111111105</v>
      </c>
      <c r="M5991" t="s">
        <v>28</v>
      </c>
      <c r="N5991" t="s">
        <v>49</v>
      </c>
      <c r="O5991" t="s">
        <v>30</v>
      </c>
      <c r="P5991" t="s">
        <v>31</v>
      </c>
      <c r="Q5991" t="s">
        <v>41</v>
      </c>
      <c r="R5991" t="s">
        <v>33</v>
      </c>
      <c r="S5991" t="s">
        <v>42</v>
      </c>
      <c r="T5991" t="s">
        <v>35</v>
      </c>
      <c r="U5991" s="1" t="s">
        <v>36</v>
      </c>
      <c r="V5991">
        <v>8</v>
      </c>
      <c r="W5991">
        <v>0</v>
      </c>
      <c r="X5991">
        <v>0</v>
      </c>
      <c r="Y5991">
        <v>0</v>
      </c>
      <c r="Z5991">
        <v>0</v>
      </c>
    </row>
    <row r="5992" spans="1:26" x14ac:dyDescent="0.25">
      <c r="A5992">
        <v>107187110</v>
      </c>
      <c r="B5992" t="s">
        <v>104</v>
      </c>
      <c r="C5992" t="s">
        <v>65</v>
      </c>
      <c r="D5992">
        <v>10000026</v>
      </c>
      <c r="E5992">
        <v>10000026</v>
      </c>
      <c r="F5992">
        <v>3.5179999999999998</v>
      </c>
      <c r="G5992">
        <v>200450</v>
      </c>
      <c r="H5992">
        <v>1</v>
      </c>
      <c r="I5992">
        <v>2022</v>
      </c>
      <c r="J5992" t="s">
        <v>174</v>
      </c>
      <c r="K5992" t="s">
        <v>55</v>
      </c>
      <c r="L5992" s="127">
        <v>0.45833333333333331</v>
      </c>
      <c r="M5992" t="s">
        <v>28</v>
      </c>
      <c r="N5992" t="s">
        <v>49</v>
      </c>
      <c r="O5992" t="s">
        <v>30</v>
      </c>
      <c r="P5992" t="s">
        <v>31</v>
      </c>
      <c r="Q5992" t="s">
        <v>41</v>
      </c>
      <c r="R5992" t="s">
        <v>33</v>
      </c>
      <c r="S5992" t="s">
        <v>42</v>
      </c>
      <c r="T5992" t="s">
        <v>35</v>
      </c>
      <c r="U5992" s="1" t="s">
        <v>43</v>
      </c>
      <c r="V5992">
        <v>7</v>
      </c>
      <c r="W5992">
        <v>0</v>
      </c>
      <c r="X5992">
        <v>0</v>
      </c>
      <c r="Y5992">
        <v>0</v>
      </c>
      <c r="Z5992">
        <v>6</v>
      </c>
    </row>
    <row r="5993" spans="1:26" x14ac:dyDescent="0.25">
      <c r="A5993">
        <v>107187124</v>
      </c>
      <c r="B5993" t="s">
        <v>25</v>
      </c>
      <c r="C5993" t="s">
        <v>65</v>
      </c>
      <c r="D5993">
        <v>10000440</v>
      </c>
      <c r="E5993">
        <v>10000440</v>
      </c>
      <c r="F5993">
        <v>4.1159999999999997</v>
      </c>
      <c r="G5993">
        <v>50016800</v>
      </c>
      <c r="H5993">
        <v>0.54</v>
      </c>
      <c r="I5993">
        <v>2022</v>
      </c>
      <c r="J5993" t="s">
        <v>174</v>
      </c>
      <c r="K5993" t="s">
        <v>39</v>
      </c>
      <c r="L5993" s="127">
        <v>0.26041666666666669</v>
      </c>
      <c r="M5993" t="s">
        <v>28</v>
      </c>
      <c r="N5993" t="s">
        <v>29</v>
      </c>
      <c r="O5993" t="s">
        <v>30</v>
      </c>
      <c r="P5993" t="s">
        <v>68</v>
      </c>
      <c r="Q5993" t="s">
        <v>32</v>
      </c>
      <c r="R5993" t="s">
        <v>33</v>
      </c>
      <c r="S5993" t="s">
        <v>42</v>
      </c>
      <c r="T5993" t="s">
        <v>57</v>
      </c>
      <c r="U5993" s="1" t="s">
        <v>43</v>
      </c>
      <c r="V5993">
        <v>1</v>
      </c>
      <c r="W5993">
        <v>0</v>
      </c>
      <c r="X5993">
        <v>0</v>
      </c>
      <c r="Y5993">
        <v>0</v>
      </c>
      <c r="Z5993">
        <v>1</v>
      </c>
    </row>
    <row r="5994" spans="1:26" x14ac:dyDescent="0.25">
      <c r="A5994">
        <v>107187127</v>
      </c>
      <c r="B5994" t="s">
        <v>25</v>
      </c>
      <c r="C5994" t="s">
        <v>45</v>
      </c>
      <c r="D5994">
        <v>50031853</v>
      </c>
      <c r="E5994">
        <v>40001728</v>
      </c>
      <c r="F5994">
        <v>3.0019999999999998</v>
      </c>
      <c r="G5994">
        <v>50002997</v>
      </c>
      <c r="H5994">
        <v>0.628</v>
      </c>
      <c r="I5994">
        <v>2022</v>
      </c>
      <c r="J5994" t="s">
        <v>174</v>
      </c>
      <c r="K5994" t="s">
        <v>27</v>
      </c>
      <c r="L5994" s="127">
        <v>0.68194444444444446</v>
      </c>
      <c r="M5994" t="s">
        <v>28</v>
      </c>
      <c r="N5994" t="s">
        <v>49</v>
      </c>
      <c r="O5994" t="s">
        <v>30</v>
      </c>
      <c r="P5994" t="s">
        <v>31</v>
      </c>
      <c r="Q5994" t="s">
        <v>41</v>
      </c>
      <c r="R5994" t="s">
        <v>33</v>
      </c>
      <c r="S5994" t="s">
        <v>42</v>
      </c>
      <c r="T5994" t="s">
        <v>35</v>
      </c>
      <c r="U5994" s="1" t="s">
        <v>36</v>
      </c>
      <c r="V5994">
        <v>2</v>
      </c>
      <c r="W5994">
        <v>0</v>
      </c>
      <c r="X5994">
        <v>0</v>
      </c>
      <c r="Y5994">
        <v>0</v>
      </c>
      <c r="Z5994">
        <v>0</v>
      </c>
    </row>
    <row r="5995" spans="1:26" x14ac:dyDescent="0.25">
      <c r="A5995">
        <v>107187366</v>
      </c>
      <c r="B5995" t="s">
        <v>81</v>
      </c>
      <c r="C5995" t="s">
        <v>65</v>
      </c>
      <c r="D5995">
        <v>10000485</v>
      </c>
      <c r="E5995">
        <v>10800485</v>
      </c>
      <c r="F5995">
        <v>25.587</v>
      </c>
      <c r="G5995">
        <v>50030474</v>
      </c>
      <c r="H5995">
        <v>5.7000000000000002E-2</v>
      </c>
      <c r="I5995">
        <v>2022</v>
      </c>
      <c r="J5995" t="s">
        <v>174</v>
      </c>
      <c r="K5995" t="s">
        <v>39</v>
      </c>
      <c r="L5995" s="127">
        <v>0.4548611111111111</v>
      </c>
      <c r="M5995" t="s">
        <v>28</v>
      </c>
      <c r="N5995" t="s">
        <v>29</v>
      </c>
      <c r="O5995" t="s">
        <v>30</v>
      </c>
      <c r="P5995" t="s">
        <v>31</v>
      </c>
      <c r="Q5995" t="s">
        <v>32</v>
      </c>
      <c r="R5995" t="s">
        <v>33</v>
      </c>
      <c r="S5995" t="s">
        <v>42</v>
      </c>
      <c r="T5995" t="s">
        <v>35</v>
      </c>
      <c r="U5995" s="1" t="s">
        <v>43</v>
      </c>
      <c r="V5995">
        <v>1</v>
      </c>
      <c r="W5995">
        <v>0</v>
      </c>
      <c r="X5995">
        <v>0</v>
      </c>
      <c r="Y5995">
        <v>0</v>
      </c>
      <c r="Z5995">
        <v>1</v>
      </c>
    </row>
    <row r="5996" spans="1:26" x14ac:dyDescent="0.25">
      <c r="A5996">
        <v>107187400</v>
      </c>
      <c r="B5996" t="s">
        <v>97</v>
      </c>
      <c r="C5996" t="s">
        <v>45</v>
      </c>
      <c r="D5996">
        <v>50000307</v>
      </c>
      <c r="E5996">
        <v>50000307</v>
      </c>
      <c r="F5996">
        <v>999.99900000000002</v>
      </c>
      <c r="H5996">
        <v>0</v>
      </c>
      <c r="I5996">
        <v>2022</v>
      </c>
      <c r="J5996" t="s">
        <v>174</v>
      </c>
      <c r="K5996" t="s">
        <v>27</v>
      </c>
      <c r="L5996" s="127">
        <v>0.52847222222222223</v>
      </c>
      <c r="M5996" t="s">
        <v>28</v>
      </c>
      <c r="N5996" t="s">
        <v>49</v>
      </c>
      <c r="O5996" t="s">
        <v>30</v>
      </c>
      <c r="P5996" t="s">
        <v>68</v>
      </c>
      <c r="Q5996" t="s">
        <v>41</v>
      </c>
      <c r="R5996" t="s">
        <v>33</v>
      </c>
      <c r="S5996" t="s">
        <v>42</v>
      </c>
      <c r="T5996" t="s">
        <v>35</v>
      </c>
      <c r="U5996" s="1" t="s">
        <v>36</v>
      </c>
      <c r="V5996">
        <v>2</v>
      </c>
      <c r="W5996">
        <v>0</v>
      </c>
      <c r="X5996">
        <v>0</v>
      </c>
      <c r="Y5996">
        <v>0</v>
      </c>
      <c r="Z5996">
        <v>0</v>
      </c>
    </row>
    <row r="5997" spans="1:26" x14ac:dyDescent="0.25">
      <c r="A5997">
        <v>107187439</v>
      </c>
      <c r="B5997" t="s">
        <v>108</v>
      </c>
      <c r="C5997" t="s">
        <v>45</v>
      </c>
      <c r="D5997">
        <v>50012161</v>
      </c>
      <c r="E5997">
        <v>40002048</v>
      </c>
      <c r="F5997">
        <v>3.5379999999999998</v>
      </c>
      <c r="G5997">
        <v>50020052</v>
      </c>
      <c r="H5997">
        <v>0</v>
      </c>
      <c r="I5997">
        <v>2022</v>
      </c>
      <c r="J5997" t="s">
        <v>174</v>
      </c>
      <c r="K5997" t="s">
        <v>58</v>
      </c>
      <c r="L5997" s="127">
        <v>0.52361111111111114</v>
      </c>
      <c r="M5997" t="s">
        <v>51</v>
      </c>
      <c r="N5997" t="s">
        <v>29</v>
      </c>
      <c r="P5997" t="s">
        <v>68</v>
      </c>
      <c r="Q5997" t="s">
        <v>32</v>
      </c>
      <c r="R5997" t="s">
        <v>50</v>
      </c>
      <c r="S5997" t="s">
        <v>42</v>
      </c>
      <c r="T5997" t="s">
        <v>35</v>
      </c>
      <c r="U5997" s="1" t="s">
        <v>36</v>
      </c>
      <c r="V5997">
        <v>4</v>
      </c>
      <c r="W5997">
        <v>0</v>
      </c>
      <c r="X5997">
        <v>0</v>
      </c>
      <c r="Y5997">
        <v>0</v>
      </c>
      <c r="Z5997">
        <v>0</v>
      </c>
    </row>
    <row r="5998" spans="1:26" x14ac:dyDescent="0.25">
      <c r="A5998">
        <v>107187477</v>
      </c>
      <c r="B5998" t="s">
        <v>155</v>
      </c>
      <c r="C5998" t="s">
        <v>38</v>
      </c>
      <c r="D5998">
        <v>29000095</v>
      </c>
      <c r="E5998">
        <v>29000095</v>
      </c>
      <c r="F5998">
        <v>999.99900000000002</v>
      </c>
      <c r="G5998">
        <v>50029662</v>
      </c>
      <c r="H5998">
        <v>0.5</v>
      </c>
      <c r="I5998">
        <v>2022</v>
      </c>
      <c r="J5998" t="s">
        <v>174</v>
      </c>
      <c r="K5998" t="s">
        <v>39</v>
      </c>
      <c r="L5998" s="127">
        <v>0.55902777777777779</v>
      </c>
      <c r="M5998" t="s">
        <v>28</v>
      </c>
      <c r="N5998" t="s">
        <v>49</v>
      </c>
      <c r="O5998" t="s">
        <v>30</v>
      </c>
      <c r="P5998" t="s">
        <v>54</v>
      </c>
      <c r="Q5998" t="s">
        <v>41</v>
      </c>
      <c r="R5998" t="s">
        <v>33</v>
      </c>
      <c r="S5998" t="s">
        <v>42</v>
      </c>
      <c r="T5998" t="s">
        <v>35</v>
      </c>
      <c r="U5998" s="1" t="s">
        <v>36</v>
      </c>
      <c r="V5998">
        <v>2</v>
      </c>
      <c r="W5998">
        <v>0</v>
      </c>
      <c r="X5998">
        <v>0</v>
      </c>
      <c r="Y5998">
        <v>0</v>
      </c>
      <c r="Z5998">
        <v>0</v>
      </c>
    </row>
    <row r="5999" spans="1:26" x14ac:dyDescent="0.25">
      <c r="A5999">
        <v>107187484</v>
      </c>
      <c r="B5999" t="s">
        <v>81</v>
      </c>
      <c r="C5999" t="s">
        <v>45</v>
      </c>
      <c r="D5999">
        <v>50010970</v>
      </c>
      <c r="E5999">
        <v>50010970</v>
      </c>
      <c r="F5999">
        <v>1.65</v>
      </c>
      <c r="G5999">
        <v>50007942</v>
      </c>
      <c r="H5999">
        <v>0</v>
      </c>
      <c r="I5999">
        <v>2022</v>
      </c>
      <c r="J5999" t="s">
        <v>174</v>
      </c>
      <c r="K5999" t="s">
        <v>39</v>
      </c>
      <c r="L5999" s="127">
        <v>0.3840277777777778</v>
      </c>
      <c r="M5999" t="s">
        <v>28</v>
      </c>
      <c r="N5999" t="s">
        <v>49</v>
      </c>
      <c r="O5999" t="s">
        <v>30</v>
      </c>
      <c r="P5999" t="s">
        <v>31</v>
      </c>
      <c r="Q5999" t="s">
        <v>32</v>
      </c>
      <c r="R5999" t="s">
        <v>33</v>
      </c>
      <c r="S5999" t="s">
        <v>42</v>
      </c>
      <c r="T5999" t="s">
        <v>35</v>
      </c>
      <c r="U5999" s="1" t="s">
        <v>36</v>
      </c>
      <c r="V5999">
        <v>2</v>
      </c>
      <c r="W5999">
        <v>0</v>
      </c>
      <c r="X5999">
        <v>0</v>
      </c>
      <c r="Y5999">
        <v>0</v>
      </c>
      <c r="Z5999">
        <v>0</v>
      </c>
    </row>
    <row r="6000" spans="1:26" x14ac:dyDescent="0.25">
      <c r="A6000">
        <v>107187497</v>
      </c>
      <c r="B6000" t="s">
        <v>81</v>
      </c>
      <c r="C6000" t="s">
        <v>38</v>
      </c>
      <c r="D6000">
        <v>20000021</v>
      </c>
      <c r="E6000">
        <v>20000021</v>
      </c>
      <c r="F6000">
        <v>23.698</v>
      </c>
      <c r="G6000">
        <v>50042259</v>
      </c>
      <c r="H6000">
        <v>0</v>
      </c>
      <c r="I6000">
        <v>2022</v>
      </c>
      <c r="J6000" t="s">
        <v>174</v>
      </c>
      <c r="K6000" t="s">
        <v>27</v>
      </c>
      <c r="L6000" s="127">
        <v>0.49374999999999997</v>
      </c>
      <c r="M6000" t="s">
        <v>28</v>
      </c>
      <c r="N6000" t="s">
        <v>49</v>
      </c>
      <c r="O6000" t="s">
        <v>30</v>
      </c>
      <c r="P6000" t="s">
        <v>54</v>
      </c>
      <c r="Q6000" t="s">
        <v>41</v>
      </c>
      <c r="R6000" t="s">
        <v>61</v>
      </c>
      <c r="S6000" t="s">
        <v>42</v>
      </c>
      <c r="T6000" t="s">
        <v>35</v>
      </c>
      <c r="U6000" s="1" t="s">
        <v>36</v>
      </c>
      <c r="V6000">
        <v>4</v>
      </c>
      <c r="W6000">
        <v>0</v>
      </c>
      <c r="X6000">
        <v>0</v>
      </c>
      <c r="Y6000">
        <v>0</v>
      </c>
      <c r="Z6000">
        <v>0</v>
      </c>
    </row>
    <row r="6001" spans="1:26" x14ac:dyDescent="0.25">
      <c r="A6001">
        <v>107187594</v>
      </c>
      <c r="B6001" t="s">
        <v>109</v>
      </c>
      <c r="C6001" t="s">
        <v>65</v>
      </c>
      <c r="D6001">
        <v>10000095</v>
      </c>
      <c r="E6001">
        <v>10000095</v>
      </c>
      <c r="F6001">
        <v>15.25</v>
      </c>
      <c r="G6001">
        <v>200160</v>
      </c>
      <c r="H6001">
        <v>0.75</v>
      </c>
      <c r="I6001">
        <v>2022</v>
      </c>
      <c r="J6001" t="s">
        <v>174</v>
      </c>
      <c r="K6001" t="s">
        <v>53</v>
      </c>
      <c r="L6001" s="127">
        <v>0.90138888888888891</v>
      </c>
      <c r="M6001" t="s">
        <v>28</v>
      </c>
      <c r="N6001" t="s">
        <v>49</v>
      </c>
      <c r="O6001" t="s">
        <v>30</v>
      </c>
      <c r="P6001" t="s">
        <v>54</v>
      </c>
      <c r="Q6001" t="s">
        <v>41</v>
      </c>
      <c r="R6001" t="s">
        <v>33</v>
      </c>
      <c r="S6001" t="s">
        <v>42</v>
      </c>
      <c r="T6001" t="s">
        <v>47</v>
      </c>
      <c r="U6001" s="1" t="s">
        <v>36</v>
      </c>
      <c r="V6001">
        <v>1</v>
      </c>
      <c r="W6001">
        <v>0</v>
      </c>
      <c r="X6001">
        <v>0</v>
      </c>
      <c r="Y6001">
        <v>0</v>
      </c>
      <c r="Z6001">
        <v>0</v>
      </c>
    </row>
    <row r="6002" spans="1:26" x14ac:dyDescent="0.25">
      <c r="A6002">
        <v>107187635</v>
      </c>
      <c r="B6002" t="s">
        <v>149</v>
      </c>
      <c r="C6002" t="s">
        <v>38</v>
      </c>
      <c r="D6002">
        <v>20000701</v>
      </c>
      <c r="E6002">
        <v>20000701</v>
      </c>
      <c r="F6002">
        <v>18.956</v>
      </c>
      <c r="G6002">
        <v>50011241</v>
      </c>
      <c r="H6002">
        <v>1.9E-2</v>
      </c>
      <c r="I6002">
        <v>2022</v>
      </c>
      <c r="J6002" t="s">
        <v>174</v>
      </c>
      <c r="K6002" t="s">
        <v>27</v>
      </c>
      <c r="L6002" s="127">
        <v>0.55625000000000002</v>
      </c>
      <c r="M6002" t="s">
        <v>28</v>
      </c>
      <c r="N6002" t="s">
        <v>49</v>
      </c>
      <c r="O6002" t="s">
        <v>30</v>
      </c>
      <c r="P6002" t="s">
        <v>54</v>
      </c>
      <c r="Q6002" t="s">
        <v>41</v>
      </c>
      <c r="R6002" t="s">
        <v>33</v>
      </c>
      <c r="S6002" t="s">
        <v>42</v>
      </c>
      <c r="T6002" t="s">
        <v>35</v>
      </c>
      <c r="U6002" s="1" t="s">
        <v>64</v>
      </c>
      <c r="V6002">
        <v>4</v>
      </c>
      <c r="W6002">
        <v>0</v>
      </c>
      <c r="X6002">
        <v>0</v>
      </c>
      <c r="Y6002">
        <v>1</v>
      </c>
      <c r="Z6002">
        <v>0</v>
      </c>
    </row>
    <row r="6003" spans="1:26" x14ac:dyDescent="0.25">
      <c r="A6003">
        <v>107187636</v>
      </c>
      <c r="B6003" t="s">
        <v>149</v>
      </c>
      <c r="C6003" t="s">
        <v>38</v>
      </c>
      <c r="D6003">
        <v>20000701</v>
      </c>
      <c r="E6003">
        <v>20000701</v>
      </c>
      <c r="F6003">
        <v>18.337</v>
      </c>
      <c r="G6003">
        <v>50033090</v>
      </c>
      <c r="H6003">
        <v>1.9E-2</v>
      </c>
      <c r="I6003">
        <v>2022</v>
      </c>
      <c r="J6003" t="s">
        <v>174</v>
      </c>
      <c r="K6003" t="s">
        <v>27</v>
      </c>
      <c r="L6003" s="127">
        <v>0.72777777777777775</v>
      </c>
      <c r="M6003" t="s">
        <v>28</v>
      </c>
      <c r="N6003" t="s">
        <v>49</v>
      </c>
      <c r="O6003" t="s">
        <v>30</v>
      </c>
      <c r="P6003" t="s">
        <v>68</v>
      </c>
      <c r="Q6003" t="s">
        <v>41</v>
      </c>
      <c r="R6003" t="s">
        <v>50</v>
      </c>
      <c r="S6003" t="s">
        <v>42</v>
      </c>
      <c r="T6003" t="s">
        <v>47</v>
      </c>
      <c r="U6003" s="1" t="s">
        <v>36</v>
      </c>
      <c r="V6003">
        <v>2</v>
      </c>
      <c r="W6003">
        <v>0</v>
      </c>
      <c r="X6003">
        <v>0</v>
      </c>
      <c r="Y6003">
        <v>0</v>
      </c>
      <c r="Z6003">
        <v>0</v>
      </c>
    </row>
    <row r="6004" spans="1:26" x14ac:dyDescent="0.25">
      <c r="A6004">
        <v>107187640</v>
      </c>
      <c r="B6004" t="s">
        <v>149</v>
      </c>
      <c r="C6004" t="s">
        <v>38</v>
      </c>
      <c r="D6004">
        <v>20000701</v>
      </c>
      <c r="E6004">
        <v>20000701</v>
      </c>
      <c r="F6004">
        <v>19.29</v>
      </c>
      <c r="G6004">
        <v>40001552</v>
      </c>
      <c r="H6004">
        <v>0.2</v>
      </c>
      <c r="I6004">
        <v>2022</v>
      </c>
      <c r="J6004" t="s">
        <v>174</v>
      </c>
      <c r="K6004" t="s">
        <v>39</v>
      </c>
      <c r="L6004" s="127">
        <v>0.4770833333333333</v>
      </c>
      <c r="M6004" t="s">
        <v>28</v>
      </c>
      <c r="N6004" t="s">
        <v>29</v>
      </c>
      <c r="O6004" t="s">
        <v>30</v>
      </c>
      <c r="P6004" t="s">
        <v>54</v>
      </c>
      <c r="Q6004" t="s">
        <v>32</v>
      </c>
      <c r="R6004" t="s">
        <v>99</v>
      </c>
      <c r="S6004" t="s">
        <v>42</v>
      </c>
      <c r="T6004" t="s">
        <v>35</v>
      </c>
      <c r="U6004" s="1" t="s">
        <v>43</v>
      </c>
      <c r="V6004">
        <v>2</v>
      </c>
      <c r="W6004">
        <v>0</v>
      </c>
      <c r="X6004">
        <v>0</v>
      </c>
      <c r="Y6004">
        <v>0</v>
      </c>
      <c r="Z6004">
        <v>1</v>
      </c>
    </row>
    <row r="6005" spans="1:26" x14ac:dyDescent="0.25">
      <c r="A6005">
        <v>107187890</v>
      </c>
      <c r="B6005" t="s">
        <v>81</v>
      </c>
      <c r="C6005" t="s">
        <v>45</v>
      </c>
      <c r="D6005">
        <v>50015564</v>
      </c>
      <c r="E6005">
        <v>40001010</v>
      </c>
      <c r="F6005">
        <v>1.05</v>
      </c>
      <c r="G6005">
        <v>10000485</v>
      </c>
      <c r="H6005">
        <v>0</v>
      </c>
      <c r="I6005">
        <v>2022</v>
      </c>
      <c r="J6005" t="s">
        <v>174</v>
      </c>
      <c r="K6005" t="s">
        <v>39</v>
      </c>
      <c r="L6005" s="127">
        <v>0.80555555555555547</v>
      </c>
      <c r="M6005" t="s">
        <v>28</v>
      </c>
      <c r="N6005" t="s">
        <v>29</v>
      </c>
      <c r="O6005" t="s">
        <v>30</v>
      </c>
      <c r="P6005" t="s">
        <v>31</v>
      </c>
      <c r="Q6005" t="s">
        <v>41</v>
      </c>
      <c r="R6005" t="s">
        <v>33</v>
      </c>
      <c r="S6005" t="s">
        <v>42</v>
      </c>
      <c r="T6005" t="s">
        <v>47</v>
      </c>
      <c r="U6005" s="1" t="s">
        <v>43</v>
      </c>
      <c r="V6005">
        <v>5</v>
      </c>
      <c r="W6005">
        <v>0</v>
      </c>
      <c r="X6005">
        <v>0</v>
      </c>
      <c r="Y6005">
        <v>0</v>
      </c>
      <c r="Z6005">
        <v>2</v>
      </c>
    </row>
    <row r="6006" spans="1:26" x14ac:dyDescent="0.25">
      <c r="A6006">
        <v>107188027</v>
      </c>
      <c r="B6006" t="s">
        <v>97</v>
      </c>
      <c r="C6006" t="s">
        <v>38</v>
      </c>
      <c r="D6006">
        <v>20000029</v>
      </c>
      <c r="E6006">
        <v>20000029</v>
      </c>
      <c r="F6006">
        <v>1.8779999999999999</v>
      </c>
      <c r="G6006">
        <v>50018682</v>
      </c>
      <c r="H6006">
        <v>2.8000000000000001E-2</v>
      </c>
      <c r="I6006">
        <v>2022</v>
      </c>
      <c r="J6006" t="s">
        <v>174</v>
      </c>
      <c r="K6006" t="s">
        <v>27</v>
      </c>
      <c r="L6006" s="127">
        <v>0.3972222222222222</v>
      </c>
      <c r="M6006" t="s">
        <v>28</v>
      </c>
      <c r="N6006" t="s">
        <v>29</v>
      </c>
      <c r="O6006" t="s">
        <v>30</v>
      </c>
      <c r="P6006" t="s">
        <v>31</v>
      </c>
      <c r="Q6006" t="s">
        <v>41</v>
      </c>
      <c r="R6006" t="s">
        <v>33</v>
      </c>
      <c r="S6006" t="s">
        <v>42</v>
      </c>
      <c r="T6006" t="s">
        <v>35</v>
      </c>
      <c r="U6006" s="1" t="s">
        <v>43</v>
      </c>
      <c r="V6006">
        <v>4</v>
      </c>
      <c r="W6006">
        <v>0</v>
      </c>
      <c r="X6006">
        <v>0</v>
      </c>
      <c r="Y6006">
        <v>0</v>
      </c>
      <c r="Z6006">
        <v>3</v>
      </c>
    </row>
    <row r="6007" spans="1:26" x14ac:dyDescent="0.25">
      <c r="A6007">
        <v>107188099</v>
      </c>
      <c r="B6007" t="s">
        <v>106</v>
      </c>
      <c r="C6007" t="s">
        <v>45</v>
      </c>
      <c r="D6007">
        <v>50021837</v>
      </c>
      <c r="E6007">
        <v>50021837</v>
      </c>
      <c r="F6007">
        <v>0.46100000000000002</v>
      </c>
      <c r="G6007">
        <v>50042062</v>
      </c>
      <c r="H6007">
        <v>0.04</v>
      </c>
      <c r="I6007">
        <v>2022</v>
      </c>
      <c r="J6007" t="s">
        <v>172</v>
      </c>
      <c r="K6007" t="s">
        <v>27</v>
      </c>
      <c r="L6007" s="127">
        <v>0.85555555555555562</v>
      </c>
      <c r="M6007" t="s">
        <v>28</v>
      </c>
      <c r="N6007" t="s">
        <v>29</v>
      </c>
      <c r="P6007" t="s">
        <v>54</v>
      </c>
      <c r="Q6007" t="s">
        <v>41</v>
      </c>
      <c r="R6007" t="s">
        <v>33</v>
      </c>
      <c r="S6007" t="s">
        <v>42</v>
      </c>
      <c r="T6007" t="s">
        <v>47</v>
      </c>
      <c r="U6007" s="1" t="s">
        <v>36</v>
      </c>
      <c r="V6007">
        <v>1</v>
      </c>
      <c r="W6007">
        <v>0</v>
      </c>
      <c r="X6007">
        <v>0</v>
      </c>
      <c r="Y6007">
        <v>0</v>
      </c>
      <c r="Z6007">
        <v>0</v>
      </c>
    </row>
    <row r="6008" spans="1:26" x14ac:dyDescent="0.25">
      <c r="A6008">
        <v>107188189</v>
      </c>
      <c r="B6008" t="s">
        <v>86</v>
      </c>
      <c r="C6008" t="s">
        <v>65</v>
      </c>
      <c r="D6008">
        <v>10000026</v>
      </c>
      <c r="E6008">
        <v>10000026</v>
      </c>
      <c r="F6008">
        <v>21.661999999999999</v>
      </c>
      <c r="G6008">
        <v>200340</v>
      </c>
      <c r="H6008">
        <v>0.1</v>
      </c>
      <c r="I6008">
        <v>2022</v>
      </c>
      <c r="J6008" t="s">
        <v>174</v>
      </c>
      <c r="K6008" t="s">
        <v>53</v>
      </c>
      <c r="L6008" s="127">
        <v>0.69930555555555562</v>
      </c>
      <c r="M6008" t="s">
        <v>28</v>
      </c>
      <c r="N6008" t="s">
        <v>49</v>
      </c>
      <c r="O6008" t="s">
        <v>30</v>
      </c>
      <c r="P6008" t="s">
        <v>31</v>
      </c>
      <c r="Q6008" t="s">
        <v>62</v>
      </c>
      <c r="R6008" t="s">
        <v>33</v>
      </c>
      <c r="S6008" t="s">
        <v>34</v>
      </c>
      <c r="T6008" t="s">
        <v>35</v>
      </c>
      <c r="U6008" s="1" t="s">
        <v>36</v>
      </c>
      <c r="V6008">
        <v>2</v>
      </c>
      <c r="W6008">
        <v>0</v>
      </c>
      <c r="X6008">
        <v>0</v>
      </c>
      <c r="Y6008">
        <v>0</v>
      </c>
      <c r="Z6008">
        <v>0</v>
      </c>
    </row>
    <row r="6009" spans="1:26" x14ac:dyDescent="0.25">
      <c r="A6009">
        <v>107188219</v>
      </c>
      <c r="B6009" t="s">
        <v>106</v>
      </c>
      <c r="C6009" t="s">
        <v>65</v>
      </c>
      <c r="D6009">
        <v>10000095</v>
      </c>
      <c r="E6009">
        <v>10000095</v>
      </c>
      <c r="F6009">
        <v>25.948</v>
      </c>
      <c r="G6009">
        <v>200650</v>
      </c>
      <c r="H6009">
        <v>0.1</v>
      </c>
      <c r="I6009">
        <v>2022</v>
      </c>
      <c r="J6009" t="s">
        <v>174</v>
      </c>
      <c r="K6009" t="s">
        <v>27</v>
      </c>
      <c r="L6009" s="127">
        <v>0.62777777777777777</v>
      </c>
      <c r="M6009" t="s">
        <v>28</v>
      </c>
      <c r="N6009" t="s">
        <v>49</v>
      </c>
      <c r="O6009" t="s">
        <v>30</v>
      </c>
      <c r="P6009" t="s">
        <v>31</v>
      </c>
      <c r="Q6009" t="s">
        <v>32</v>
      </c>
      <c r="R6009" t="s">
        <v>33</v>
      </c>
      <c r="S6009" t="s">
        <v>42</v>
      </c>
      <c r="T6009" t="s">
        <v>35</v>
      </c>
      <c r="U6009" s="1" t="s">
        <v>36</v>
      </c>
      <c r="V6009">
        <v>4</v>
      </c>
      <c r="W6009">
        <v>0</v>
      </c>
      <c r="X6009">
        <v>0</v>
      </c>
      <c r="Y6009">
        <v>0</v>
      </c>
      <c r="Z6009">
        <v>0</v>
      </c>
    </row>
    <row r="6010" spans="1:26" x14ac:dyDescent="0.25">
      <c r="A6010">
        <v>107188258</v>
      </c>
      <c r="B6010" t="s">
        <v>25</v>
      </c>
      <c r="C6010" t="s">
        <v>65</v>
      </c>
      <c r="D6010">
        <v>10000040</v>
      </c>
      <c r="E6010">
        <v>10000040</v>
      </c>
      <c r="F6010">
        <v>21.911999999999999</v>
      </c>
      <c r="G6010">
        <v>40005220</v>
      </c>
      <c r="H6010">
        <v>1</v>
      </c>
      <c r="I6010">
        <v>2022</v>
      </c>
      <c r="J6010" t="s">
        <v>174</v>
      </c>
      <c r="K6010" t="s">
        <v>55</v>
      </c>
      <c r="L6010" s="127">
        <v>0.79305555555555562</v>
      </c>
      <c r="M6010" t="s">
        <v>28</v>
      </c>
      <c r="N6010" t="s">
        <v>29</v>
      </c>
      <c r="O6010" t="s">
        <v>30</v>
      </c>
      <c r="P6010" t="s">
        <v>54</v>
      </c>
      <c r="Q6010" t="s">
        <v>41</v>
      </c>
      <c r="R6010" t="s">
        <v>33</v>
      </c>
      <c r="S6010" t="s">
        <v>42</v>
      </c>
      <c r="T6010" t="s">
        <v>57</v>
      </c>
      <c r="U6010" s="1" t="s">
        <v>43</v>
      </c>
      <c r="V6010">
        <v>1</v>
      </c>
      <c r="W6010">
        <v>0</v>
      </c>
      <c r="X6010">
        <v>0</v>
      </c>
      <c r="Y6010">
        <v>0</v>
      </c>
      <c r="Z6010">
        <v>1</v>
      </c>
    </row>
    <row r="6011" spans="1:26" x14ac:dyDescent="0.25">
      <c r="A6011">
        <v>107188262</v>
      </c>
      <c r="B6011" t="s">
        <v>127</v>
      </c>
      <c r="C6011" t="s">
        <v>38</v>
      </c>
      <c r="D6011">
        <v>20000401</v>
      </c>
      <c r="E6011">
        <v>20000401</v>
      </c>
      <c r="F6011">
        <v>5.101</v>
      </c>
      <c r="G6011">
        <v>40001103</v>
      </c>
      <c r="H6011">
        <v>0</v>
      </c>
      <c r="I6011">
        <v>2022</v>
      </c>
      <c r="J6011" t="s">
        <v>174</v>
      </c>
      <c r="K6011" t="s">
        <v>58</v>
      </c>
      <c r="L6011" s="127">
        <v>0.53333333333333333</v>
      </c>
      <c r="M6011" t="s">
        <v>28</v>
      </c>
      <c r="N6011" t="s">
        <v>29</v>
      </c>
      <c r="O6011" t="s">
        <v>30</v>
      </c>
      <c r="P6011" t="s">
        <v>31</v>
      </c>
      <c r="Q6011" t="s">
        <v>41</v>
      </c>
      <c r="R6011" t="s">
        <v>61</v>
      </c>
      <c r="S6011" t="s">
        <v>42</v>
      </c>
      <c r="T6011" t="s">
        <v>35</v>
      </c>
      <c r="U6011" s="1" t="s">
        <v>43</v>
      </c>
      <c r="V6011">
        <v>4</v>
      </c>
      <c r="W6011">
        <v>0</v>
      </c>
      <c r="X6011">
        <v>0</v>
      </c>
      <c r="Y6011">
        <v>0</v>
      </c>
      <c r="Z6011">
        <v>1</v>
      </c>
    </row>
    <row r="6012" spans="1:26" x14ac:dyDescent="0.25">
      <c r="A6012">
        <v>107188305</v>
      </c>
      <c r="B6012" t="s">
        <v>104</v>
      </c>
      <c r="C6012" t="s">
        <v>65</v>
      </c>
      <c r="D6012">
        <v>10000026</v>
      </c>
      <c r="E6012">
        <v>10000026</v>
      </c>
      <c r="F6012">
        <v>8.9169999999999998</v>
      </c>
      <c r="G6012">
        <v>20000064</v>
      </c>
      <c r="H6012">
        <v>0.1</v>
      </c>
      <c r="I6012">
        <v>2022</v>
      </c>
      <c r="J6012" t="s">
        <v>174</v>
      </c>
      <c r="K6012" t="s">
        <v>39</v>
      </c>
      <c r="L6012" s="127">
        <v>9.7222222222222224E-3</v>
      </c>
      <c r="M6012" t="s">
        <v>28</v>
      </c>
      <c r="N6012" t="s">
        <v>49</v>
      </c>
      <c r="O6012" t="s">
        <v>30</v>
      </c>
      <c r="P6012" t="s">
        <v>31</v>
      </c>
      <c r="Q6012" t="s">
        <v>41</v>
      </c>
      <c r="R6012" t="s">
        <v>33</v>
      </c>
      <c r="S6012" t="s">
        <v>42</v>
      </c>
      <c r="T6012" t="s">
        <v>57</v>
      </c>
      <c r="U6012" s="1" t="s">
        <v>36</v>
      </c>
      <c r="V6012">
        <v>3</v>
      </c>
      <c r="W6012">
        <v>0</v>
      </c>
      <c r="X6012">
        <v>0</v>
      </c>
      <c r="Y6012">
        <v>0</v>
      </c>
      <c r="Z6012">
        <v>0</v>
      </c>
    </row>
    <row r="6013" spans="1:26" x14ac:dyDescent="0.25">
      <c r="A6013">
        <v>107188338</v>
      </c>
      <c r="B6013" t="s">
        <v>117</v>
      </c>
      <c r="C6013" t="s">
        <v>65</v>
      </c>
      <c r="D6013">
        <v>10000077</v>
      </c>
      <c r="E6013">
        <v>10000077</v>
      </c>
      <c r="F6013">
        <v>19.896999999999998</v>
      </c>
      <c r="G6013">
        <v>40002321</v>
      </c>
      <c r="H6013">
        <v>0.25</v>
      </c>
      <c r="I6013">
        <v>2022</v>
      </c>
      <c r="J6013" t="s">
        <v>174</v>
      </c>
      <c r="K6013" t="s">
        <v>55</v>
      </c>
      <c r="L6013" s="127">
        <v>0.74097222222222225</v>
      </c>
      <c r="M6013" t="s">
        <v>28</v>
      </c>
      <c r="N6013" t="s">
        <v>49</v>
      </c>
      <c r="O6013" t="s">
        <v>30</v>
      </c>
      <c r="P6013" t="s">
        <v>31</v>
      </c>
      <c r="Q6013" t="s">
        <v>41</v>
      </c>
      <c r="R6013" t="s">
        <v>33</v>
      </c>
      <c r="S6013" t="s">
        <v>42</v>
      </c>
      <c r="T6013" t="s">
        <v>57</v>
      </c>
      <c r="U6013" s="1" t="s">
        <v>43</v>
      </c>
      <c r="V6013">
        <v>4</v>
      </c>
      <c r="W6013">
        <v>0</v>
      </c>
      <c r="X6013">
        <v>0</v>
      </c>
      <c r="Y6013">
        <v>0</v>
      </c>
      <c r="Z6013">
        <v>2</v>
      </c>
    </row>
    <row r="6014" spans="1:26" x14ac:dyDescent="0.25">
      <c r="A6014">
        <v>107188363</v>
      </c>
      <c r="B6014" t="s">
        <v>106</v>
      </c>
      <c r="C6014" t="s">
        <v>65</v>
      </c>
      <c r="D6014">
        <v>10000095</v>
      </c>
      <c r="E6014">
        <v>10000095</v>
      </c>
      <c r="F6014">
        <v>25.155999999999999</v>
      </c>
      <c r="G6014">
        <v>200640</v>
      </c>
      <c r="H6014">
        <v>0.1</v>
      </c>
      <c r="I6014">
        <v>2022</v>
      </c>
      <c r="J6014" t="s">
        <v>174</v>
      </c>
      <c r="K6014" t="s">
        <v>27</v>
      </c>
      <c r="L6014" s="127">
        <v>0.65625</v>
      </c>
      <c r="M6014" t="s">
        <v>28</v>
      </c>
      <c r="N6014" t="s">
        <v>49</v>
      </c>
      <c r="O6014" t="s">
        <v>30</v>
      </c>
      <c r="P6014" t="s">
        <v>54</v>
      </c>
      <c r="Q6014" t="s">
        <v>41</v>
      </c>
      <c r="R6014" t="s">
        <v>33</v>
      </c>
      <c r="S6014" t="s">
        <v>42</v>
      </c>
      <c r="T6014" t="s">
        <v>35</v>
      </c>
      <c r="U6014" s="1" t="s">
        <v>64</v>
      </c>
      <c r="V6014">
        <v>3</v>
      </c>
      <c r="W6014">
        <v>0</v>
      </c>
      <c r="X6014">
        <v>0</v>
      </c>
      <c r="Y6014">
        <v>1</v>
      </c>
      <c r="Z6014">
        <v>0</v>
      </c>
    </row>
    <row r="6015" spans="1:26" x14ac:dyDescent="0.25">
      <c r="A6015">
        <v>107188450</v>
      </c>
      <c r="B6015" t="s">
        <v>106</v>
      </c>
      <c r="C6015" t="s">
        <v>65</v>
      </c>
      <c r="D6015">
        <v>10000095</v>
      </c>
      <c r="E6015">
        <v>10000095</v>
      </c>
      <c r="F6015">
        <v>15.888</v>
      </c>
      <c r="G6015">
        <v>40001832</v>
      </c>
      <c r="H6015">
        <v>1.9E-2</v>
      </c>
      <c r="I6015">
        <v>2022</v>
      </c>
      <c r="J6015" t="s">
        <v>174</v>
      </c>
      <c r="K6015" t="s">
        <v>48</v>
      </c>
      <c r="L6015" s="127">
        <v>0.17222222222222225</v>
      </c>
      <c r="M6015" t="s">
        <v>51</v>
      </c>
      <c r="N6015" t="s">
        <v>49</v>
      </c>
      <c r="O6015" t="s">
        <v>30</v>
      </c>
      <c r="P6015" t="s">
        <v>54</v>
      </c>
      <c r="Q6015" t="s">
        <v>62</v>
      </c>
      <c r="R6015" t="s">
        <v>33</v>
      </c>
      <c r="S6015" t="s">
        <v>34</v>
      </c>
      <c r="T6015" t="s">
        <v>57</v>
      </c>
      <c r="U6015" s="1" t="s">
        <v>36</v>
      </c>
      <c r="V6015">
        <v>1</v>
      </c>
      <c r="W6015">
        <v>0</v>
      </c>
      <c r="X6015">
        <v>0</v>
      </c>
      <c r="Y6015">
        <v>0</v>
      </c>
      <c r="Z6015">
        <v>0</v>
      </c>
    </row>
    <row r="6016" spans="1:26" x14ac:dyDescent="0.25">
      <c r="A6016">
        <v>107188532</v>
      </c>
      <c r="B6016" t="s">
        <v>109</v>
      </c>
      <c r="C6016" t="s">
        <v>65</v>
      </c>
      <c r="D6016">
        <v>10000095</v>
      </c>
      <c r="E6016">
        <v>10000095</v>
      </c>
      <c r="F6016">
        <v>29.887</v>
      </c>
      <c r="G6016">
        <v>30000020</v>
      </c>
      <c r="H6016">
        <v>1.5</v>
      </c>
      <c r="I6016">
        <v>2022</v>
      </c>
      <c r="J6016" t="s">
        <v>174</v>
      </c>
      <c r="K6016" t="s">
        <v>27</v>
      </c>
      <c r="L6016" s="127">
        <v>0.34027777777777773</v>
      </c>
      <c r="M6016" t="s">
        <v>28</v>
      </c>
      <c r="N6016" t="s">
        <v>49</v>
      </c>
      <c r="O6016" t="s">
        <v>30</v>
      </c>
      <c r="P6016" t="s">
        <v>54</v>
      </c>
      <c r="Q6016" t="s">
        <v>41</v>
      </c>
      <c r="R6016" t="s">
        <v>33</v>
      </c>
      <c r="S6016" t="s">
        <v>42</v>
      </c>
      <c r="T6016" t="s">
        <v>35</v>
      </c>
      <c r="U6016" s="1" t="s">
        <v>64</v>
      </c>
      <c r="V6016">
        <v>4</v>
      </c>
      <c r="W6016">
        <v>0</v>
      </c>
      <c r="X6016">
        <v>0</v>
      </c>
      <c r="Y6016">
        <v>1</v>
      </c>
      <c r="Z6016">
        <v>0</v>
      </c>
    </row>
    <row r="6017" spans="1:26" x14ac:dyDescent="0.25">
      <c r="A6017">
        <v>107188557</v>
      </c>
      <c r="B6017" t="s">
        <v>106</v>
      </c>
      <c r="C6017" t="s">
        <v>65</v>
      </c>
      <c r="D6017">
        <v>10000095</v>
      </c>
      <c r="E6017">
        <v>10000095</v>
      </c>
      <c r="F6017">
        <v>19.216999999999999</v>
      </c>
      <c r="G6017">
        <v>30000295</v>
      </c>
      <c r="H6017">
        <v>8.9999999999999993E-3</v>
      </c>
      <c r="I6017">
        <v>2022</v>
      </c>
      <c r="J6017" t="s">
        <v>174</v>
      </c>
      <c r="K6017" t="s">
        <v>27</v>
      </c>
      <c r="L6017" s="127">
        <v>0.24166666666666667</v>
      </c>
      <c r="M6017" t="s">
        <v>28</v>
      </c>
      <c r="N6017" t="s">
        <v>49</v>
      </c>
      <c r="O6017" t="s">
        <v>30</v>
      </c>
      <c r="P6017" t="s">
        <v>31</v>
      </c>
      <c r="Q6017" t="s">
        <v>41</v>
      </c>
      <c r="R6017" t="s">
        <v>56</v>
      </c>
      <c r="S6017" t="s">
        <v>42</v>
      </c>
      <c r="T6017" t="s">
        <v>57</v>
      </c>
      <c r="U6017" s="1" t="s">
        <v>36</v>
      </c>
      <c r="V6017">
        <v>2</v>
      </c>
      <c r="W6017">
        <v>0</v>
      </c>
      <c r="X6017">
        <v>0</v>
      </c>
      <c r="Y6017">
        <v>0</v>
      </c>
      <c r="Z6017">
        <v>0</v>
      </c>
    </row>
    <row r="6018" spans="1:26" x14ac:dyDescent="0.25">
      <c r="A6018">
        <v>107188960</v>
      </c>
      <c r="B6018" t="s">
        <v>137</v>
      </c>
      <c r="C6018" t="s">
        <v>45</v>
      </c>
      <c r="D6018">
        <v>50011696</v>
      </c>
      <c r="E6018">
        <v>50011696</v>
      </c>
      <c r="F6018">
        <v>999.99900000000002</v>
      </c>
      <c r="H6018">
        <v>0</v>
      </c>
      <c r="I6018">
        <v>2022</v>
      </c>
      <c r="J6018" t="s">
        <v>174</v>
      </c>
      <c r="K6018" t="s">
        <v>53</v>
      </c>
      <c r="L6018" s="127">
        <v>0.65625</v>
      </c>
      <c r="M6018" t="s">
        <v>28</v>
      </c>
      <c r="N6018" t="s">
        <v>49</v>
      </c>
      <c r="O6018" t="s">
        <v>30</v>
      </c>
      <c r="P6018" t="s">
        <v>31</v>
      </c>
      <c r="Q6018" t="s">
        <v>32</v>
      </c>
      <c r="R6018" t="s">
        <v>33</v>
      </c>
      <c r="S6018" t="s">
        <v>42</v>
      </c>
      <c r="T6018" t="s">
        <v>35</v>
      </c>
      <c r="U6018" s="1" t="s">
        <v>36</v>
      </c>
      <c r="V6018">
        <v>2</v>
      </c>
      <c r="W6018">
        <v>0</v>
      </c>
      <c r="X6018">
        <v>0</v>
      </c>
      <c r="Y6018">
        <v>0</v>
      </c>
      <c r="Z6018">
        <v>0</v>
      </c>
    </row>
    <row r="6019" spans="1:26" x14ac:dyDescent="0.25">
      <c r="A6019">
        <v>107188961</v>
      </c>
      <c r="B6019" t="s">
        <v>25</v>
      </c>
      <c r="C6019" t="s">
        <v>45</v>
      </c>
      <c r="D6019">
        <v>50029670</v>
      </c>
      <c r="E6019">
        <v>40001301</v>
      </c>
      <c r="F6019">
        <v>0.55500000000000005</v>
      </c>
      <c r="G6019">
        <v>50036232</v>
      </c>
      <c r="H6019">
        <v>9.5000000000000001E-2</v>
      </c>
      <c r="I6019">
        <v>2022</v>
      </c>
      <c r="J6019" t="s">
        <v>174</v>
      </c>
      <c r="K6019" t="s">
        <v>53</v>
      </c>
      <c r="L6019" s="127">
        <v>0.61597222222222225</v>
      </c>
      <c r="M6019" t="s">
        <v>28</v>
      </c>
      <c r="N6019" t="s">
        <v>49</v>
      </c>
      <c r="O6019" t="s">
        <v>30</v>
      </c>
      <c r="P6019" t="s">
        <v>54</v>
      </c>
      <c r="Q6019" t="s">
        <v>32</v>
      </c>
      <c r="R6019" t="s">
        <v>33</v>
      </c>
      <c r="S6019" t="s">
        <v>42</v>
      </c>
      <c r="T6019" t="s">
        <v>35</v>
      </c>
      <c r="U6019" s="1" t="s">
        <v>36</v>
      </c>
      <c r="V6019">
        <v>1</v>
      </c>
      <c r="W6019">
        <v>0</v>
      </c>
      <c r="X6019">
        <v>0</v>
      </c>
      <c r="Y6019">
        <v>0</v>
      </c>
      <c r="Z6019">
        <v>0</v>
      </c>
    </row>
    <row r="6020" spans="1:26" x14ac:dyDescent="0.25">
      <c r="A6020">
        <v>107189266</v>
      </c>
      <c r="B6020" t="s">
        <v>87</v>
      </c>
      <c r="C6020" t="s">
        <v>67</v>
      </c>
      <c r="D6020">
        <v>30000086</v>
      </c>
      <c r="E6020">
        <v>30000086</v>
      </c>
      <c r="F6020">
        <v>4.8869999999999996</v>
      </c>
      <c r="G6020">
        <v>50032592</v>
      </c>
      <c r="H6020">
        <v>1.7999999999999999E-2</v>
      </c>
      <c r="I6020">
        <v>2022</v>
      </c>
      <c r="J6020" t="s">
        <v>174</v>
      </c>
      <c r="K6020" t="s">
        <v>53</v>
      </c>
      <c r="L6020" s="127">
        <v>0.63402777777777775</v>
      </c>
      <c r="M6020" t="s">
        <v>28</v>
      </c>
      <c r="N6020" t="s">
        <v>49</v>
      </c>
      <c r="O6020" t="s">
        <v>30</v>
      </c>
      <c r="P6020" t="s">
        <v>31</v>
      </c>
      <c r="Q6020" t="s">
        <v>62</v>
      </c>
      <c r="S6020" t="s">
        <v>34</v>
      </c>
      <c r="T6020" t="s">
        <v>35</v>
      </c>
      <c r="U6020" s="1" t="s">
        <v>43</v>
      </c>
      <c r="V6020">
        <v>3</v>
      </c>
      <c r="W6020">
        <v>0</v>
      </c>
      <c r="X6020">
        <v>0</v>
      </c>
      <c r="Y6020">
        <v>0</v>
      </c>
      <c r="Z6020">
        <v>2</v>
      </c>
    </row>
    <row r="6021" spans="1:26" x14ac:dyDescent="0.25">
      <c r="A6021">
        <v>107189413</v>
      </c>
      <c r="B6021" t="s">
        <v>86</v>
      </c>
      <c r="C6021" t="s">
        <v>65</v>
      </c>
      <c r="D6021">
        <v>10000026</v>
      </c>
      <c r="E6021">
        <v>10000026</v>
      </c>
      <c r="F6021">
        <v>27.847999999999999</v>
      </c>
      <c r="G6021">
        <v>200410</v>
      </c>
      <c r="H6021">
        <v>0.9</v>
      </c>
      <c r="I6021">
        <v>2022</v>
      </c>
      <c r="J6021" t="s">
        <v>174</v>
      </c>
      <c r="K6021" t="s">
        <v>53</v>
      </c>
      <c r="L6021" s="127">
        <v>0.45069444444444445</v>
      </c>
      <c r="M6021" t="s">
        <v>28</v>
      </c>
      <c r="N6021" t="s">
        <v>49</v>
      </c>
      <c r="O6021" t="s">
        <v>30</v>
      </c>
      <c r="P6021" t="s">
        <v>31</v>
      </c>
      <c r="Q6021" t="s">
        <v>41</v>
      </c>
      <c r="R6021" t="s">
        <v>33</v>
      </c>
      <c r="S6021" t="s">
        <v>42</v>
      </c>
      <c r="T6021" t="s">
        <v>35</v>
      </c>
      <c r="U6021" s="1" t="s">
        <v>43</v>
      </c>
      <c r="V6021">
        <v>3</v>
      </c>
      <c r="W6021">
        <v>0</v>
      </c>
      <c r="X6021">
        <v>0</v>
      </c>
      <c r="Y6021">
        <v>0</v>
      </c>
      <c r="Z6021">
        <v>1</v>
      </c>
    </row>
    <row r="6022" spans="1:26" x14ac:dyDescent="0.25">
      <c r="A6022">
        <v>107189445</v>
      </c>
      <c r="B6022" t="s">
        <v>81</v>
      </c>
      <c r="C6022" t="s">
        <v>65</v>
      </c>
      <c r="D6022">
        <v>10000485</v>
      </c>
      <c r="E6022">
        <v>10800485</v>
      </c>
      <c r="F6022">
        <v>33.582000000000001</v>
      </c>
      <c r="G6022">
        <v>30000051</v>
      </c>
      <c r="H6022">
        <v>0.2</v>
      </c>
      <c r="I6022">
        <v>2022</v>
      </c>
      <c r="J6022" t="s">
        <v>174</v>
      </c>
      <c r="K6022" t="s">
        <v>53</v>
      </c>
      <c r="L6022" s="127">
        <v>3.4027777777777775E-2</v>
      </c>
      <c r="M6022" t="s">
        <v>28</v>
      </c>
      <c r="N6022" t="s">
        <v>49</v>
      </c>
      <c r="O6022" t="s">
        <v>30</v>
      </c>
      <c r="P6022" t="s">
        <v>31</v>
      </c>
      <c r="Q6022" t="s">
        <v>41</v>
      </c>
      <c r="R6022" t="s">
        <v>33</v>
      </c>
      <c r="S6022" t="s">
        <v>42</v>
      </c>
      <c r="T6022" t="s">
        <v>57</v>
      </c>
      <c r="U6022" s="1" t="s">
        <v>36</v>
      </c>
      <c r="V6022">
        <v>2</v>
      </c>
      <c r="W6022">
        <v>0</v>
      </c>
      <c r="X6022">
        <v>0</v>
      </c>
      <c r="Y6022">
        <v>0</v>
      </c>
      <c r="Z6022">
        <v>0</v>
      </c>
    </row>
    <row r="6023" spans="1:26" x14ac:dyDescent="0.25">
      <c r="A6023">
        <v>107189479</v>
      </c>
      <c r="B6023" t="s">
        <v>144</v>
      </c>
      <c r="C6023" t="s">
        <v>38</v>
      </c>
      <c r="D6023">
        <v>20000421</v>
      </c>
      <c r="E6023">
        <v>20000421</v>
      </c>
      <c r="F6023">
        <v>2.202</v>
      </c>
      <c r="G6023">
        <v>40001711</v>
      </c>
      <c r="H6023">
        <v>8.5000000000000006E-2</v>
      </c>
      <c r="I6023">
        <v>2022</v>
      </c>
      <c r="J6023" t="s">
        <v>174</v>
      </c>
      <c r="K6023" t="s">
        <v>27</v>
      </c>
      <c r="L6023" s="127">
        <v>0.67361111111111116</v>
      </c>
      <c r="M6023" t="s">
        <v>28</v>
      </c>
      <c r="N6023" t="s">
        <v>49</v>
      </c>
      <c r="O6023" t="s">
        <v>30</v>
      </c>
      <c r="P6023" t="s">
        <v>31</v>
      </c>
      <c r="Q6023" t="s">
        <v>41</v>
      </c>
      <c r="R6023" t="s">
        <v>33</v>
      </c>
      <c r="S6023" t="s">
        <v>42</v>
      </c>
      <c r="T6023" t="s">
        <v>35</v>
      </c>
      <c r="U6023" s="1" t="s">
        <v>36</v>
      </c>
      <c r="V6023">
        <v>1</v>
      </c>
      <c r="W6023">
        <v>0</v>
      </c>
      <c r="X6023">
        <v>0</v>
      </c>
      <c r="Y6023">
        <v>0</v>
      </c>
      <c r="Z6023">
        <v>0</v>
      </c>
    </row>
    <row r="6024" spans="1:26" x14ac:dyDescent="0.25">
      <c r="A6024">
        <v>107189518</v>
      </c>
      <c r="B6024" t="s">
        <v>104</v>
      </c>
      <c r="C6024" t="s">
        <v>38</v>
      </c>
      <c r="D6024">
        <v>20000064</v>
      </c>
      <c r="E6024">
        <v>20000064</v>
      </c>
      <c r="F6024">
        <v>8.5630000000000006</v>
      </c>
      <c r="G6024">
        <v>40001173</v>
      </c>
      <c r="H6024">
        <v>0.1</v>
      </c>
      <c r="I6024">
        <v>2022</v>
      </c>
      <c r="J6024" t="s">
        <v>174</v>
      </c>
      <c r="K6024" t="s">
        <v>27</v>
      </c>
      <c r="L6024" s="127">
        <v>0.65486111111111112</v>
      </c>
      <c r="M6024" t="s">
        <v>77</v>
      </c>
      <c r="N6024" t="s">
        <v>49</v>
      </c>
      <c r="O6024" t="s">
        <v>30</v>
      </c>
      <c r="P6024" t="s">
        <v>31</v>
      </c>
      <c r="Q6024" t="s">
        <v>41</v>
      </c>
      <c r="R6024" t="s">
        <v>33</v>
      </c>
      <c r="S6024" t="s">
        <v>42</v>
      </c>
      <c r="T6024" t="s">
        <v>35</v>
      </c>
      <c r="U6024" s="1" t="s">
        <v>36</v>
      </c>
      <c r="V6024">
        <v>2</v>
      </c>
      <c r="W6024">
        <v>0</v>
      </c>
      <c r="X6024">
        <v>0</v>
      </c>
      <c r="Y6024">
        <v>0</v>
      </c>
      <c r="Z6024">
        <v>0</v>
      </c>
    </row>
    <row r="6025" spans="1:26" x14ac:dyDescent="0.25">
      <c r="A6025">
        <v>107189523</v>
      </c>
      <c r="B6025" t="s">
        <v>25</v>
      </c>
      <c r="C6025" t="s">
        <v>65</v>
      </c>
      <c r="D6025">
        <v>10000040</v>
      </c>
      <c r="E6025">
        <v>10000040</v>
      </c>
      <c r="F6025">
        <v>999.99900000000002</v>
      </c>
      <c r="G6025">
        <v>20000070</v>
      </c>
      <c r="H6025">
        <v>2</v>
      </c>
      <c r="I6025">
        <v>2022</v>
      </c>
      <c r="J6025" t="s">
        <v>174</v>
      </c>
      <c r="K6025" t="s">
        <v>27</v>
      </c>
      <c r="L6025" s="127">
        <v>0.35694444444444445</v>
      </c>
      <c r="M6025" t="s">
        <v>28</v>
      </c>
      <c r="N6025" t="s">
        <v>29</v>
      </c>
      <c r="O6025" t="s">
        <v>30</v>
      </c>
      <c r="P6025" t="s">
        <v>31</v>
      </c>
      <c r="Q6025" t="s">
        <v>41</v>
      </c>
      <c r="R6025" t="s">
        <v>33</v>
      </c>
      <c r="S6025" t="s">
        <v>42</v>
      </c>
      <c r="T6025" t="s">
        <v>35</v>
      </c>
      <c r="U6025" s="1" t="s">
        <v>36</v>
      </c>
      <c r="V6025">
        <v>2</v>
      </c>
      <c r="W6025">
        <v>0</v>
      </c>
      <c r="X6025">
        <v>0</v>
      </c>
      <c r="Y6025">
        <v>0</v>
      </c>
      <c r="Z6025">
        <v>0</v>
      </c>
    </row>
    <row r="6026" spans="1:26" x14ac:dyDescent="0.25">
      <c r="A6026">
        <v>107189536</v>
      </c>
      <c r="B6026" t="s">
        <v>25</v>
      </c>
      <c r="C6026" t="s">
        <v>65</v>
      </c>
      <c r="D6026">
        <v>10000040</v>
      </c>
      <c r="E6026">
        <v>10000040</v>
      </c>
      <c r="F6026">
        <v>21.312000000000001</v>
      </c>
      <c r="G6026">
        <v>40005220</v>
      </c>
      <c r="H6026">
        <v>0.4</v>
      </c>
      <c r="I6026">
        <v>2022</v>
      </c>
      <c r="J6026" t="s">
        <v>174</v>
      </c>
      <c r="K6026" t="s">
        <v>55</v>
      </c>
      <c r="L6026" s="127">
        <v>0.77777777777777779</v>
      </c>
      <c r="M6026" t="s">
        <v>28</v>
      </c>
      <c r="N6026" t="s">
        <v>29</v>
      </c>
      <c r="O6026" t="s">
        <v>30</v>
      </c>
      <c r="P6026" t="s">
        <v>31</v>
      </c>
      <c r="Q6026" t="s">
        <v>41</v>
      </c>
      <c r="R6026" t="s">
        <v>33</v>
      </c>
      <c r="S6026" t="s">
        <v>42</v>
      </c>
      <c r="T6026" t="s">
        <v>57</v>
      </c>
      <c r="U6026" s="1" t="s">
        <v>36</v>
      </c>
      <c r="V6026">
        <v>2</v>
      </c>
      <c r="W6026">
        <v>0</v>
      </c>
      <c r="X6026">
        <v>0</v>
      </c>
      <c r="Y6026">
        <v>0</v>
      </c>
      <c r="Z6026">
        <v>0</v>
      </c>
    </row>
    <row r="6027" spans="1:26" x14ac:dyDescent="0.25">
      <c r="A6027">
        <v>107189586</v>
      </c>
      <c r="B6027" t="s">
        <v>25</v>
      </c>
      <c r="C6027" t="s">
        <v>65</v>
      </c>
      <c r="D6027">
        <v>10000040</v>
      </c>
      <c r="E6027">
        <v>10000040</v>
      </c>
      <c r="F6027">
        <v>19.306999999999999</v>
      </c>
      <c r="G6027">
        <v>40002542</v>
      </c>
      <c r="H6027">
        <v>0.2</v>
      </c>
      <c r="I6027">
        <v>2022</v>
      </c>
      <c r="J6027" t="s">
        <v>174</v>
      </c>
      <c r="K6027" t="s">
        <v>27</v>
      </c>
      <c r="L6027" s="127">
        <v>0.68402777777777779</v>
      </c>
      <c r="M6027" t="s">
        <v>28</v>
      </c>
      <c r="N6027" t="s">
        <v>29</v>
      </c>
      <c r="O6027" t="s">
        <v>30</v>
      </c>
      <c r="P6027" t="s">
        <v>31</v>
      </c>
      <c r="Q6027" t="s">
        <v>41</v>
      </c>
      <c r="R6027" t="s">
        <v>33</v>
      </c>
      <c r="S6027" t="s">
        <v>42</v>
      </c>
      <c r="T6027" t="s">
        <v>35</v>
      </c>
      <c r="U6027" s="1" t="s">
        <v>36</v>
      </c>
      <c r="V6027">
        <v>1</v>
      </c>
      <c r="W6027">
        <v>0</v>
      </c>
      <c r="X6027">
        <v>0</v>
      </c>
      <c r="Y6027">
        <v>0</v>
      </c>
      <c r="Z6027">
        <v>0</v>
      </c>
    </row>
    <row r="6028" spans="1:26" x14ac:dyDescent="0.25">
      <c r="A6028">
        <v>107189587</v>
      </c>
      <c r="B6028" t="s">
        <v>117</v>
      </c>
      <c r="C6028" t="s">
        <v>65</v>
      </c>
      <c r="D6028">
        <v>10000077</v>
      </c>
      <c r="E6028">
        <v>10000077</v>
      </c>
      <c r="F6028">
        <v>19.547000000000001</v>
      </c>
      <c r="G6028">
        <v>40002321</v>
      </c>
      <c r="H6028">
        <v>0.1</v>
      </c>
      <c r="I6028">
        <v>2022</v>
      </c>
      <c r="J6028" t="s">
        <v>174</v>
      </c>
      <c r="K6028" t="s">
        <v>39</v>
      </c>
      <c r="L6028" s="127">
        <v>0.72499999999999998</v>
      </c>
      <c r="M6028" t="s">
        <v>28</v>
      </c>
      <c r="N6028" t="s">
        <v>49</v>
      </c>
      <c r="O6028" t="s">
        <v>30</v>
      </c>
      <c r="P6028" t="s">
        <v>31</v>
      </c>
      <c r="Q6028" t="s">
        <v>41</v>
      </c>
      <c r="R6028" t="s">
        <v>33</v>
      </c>
      <c r="S6028" t="s">
        <v>42</v>
      </c>
      <c r="T6028" t="s">
        <v>57</v>
      </c>
      <c r="U6028" s="1" t="s">
        <v>36</v>
      </c>
      <c r="V6028">
        <v>1</v>
      </c>
      <c r="W6028">
        <v>0</v>
      </c>
      <c r="X6028">
        <v>0</v>
      </c>
      <c r="Y6028">
        <v>0</v>
      </c>
      <c r="Z6028">
        <v>0</v>
      </c>
    </row>
    <row r="6029" spans="1:26" x14ac:dyDescent="0.25">
      <c r="A6029">
        <v>107189609</v>
      </c>
      <c r="B6029" t="s">
        <v>104</v>
      </c>
      <c r="C6029" t="s">
        <v>65</v>
      </c>
      <c r="D6029">
        <v>10000026</v>
      </c>
      <c r="E6029">
        <v>10000026</v>
      </c>
      <c r="F6029">
        <v>11.117000000000001</v>
      </c>
      <c r="G6029">
        <v>20000064</v>
      </c>
      <c r="H6029">
        <v>2.1</v>
      </c>
      <c r="I6029">
        <v>2022</v>
      </c>
      <c r="J6029" t="s">
        <v>174</v>
      </c>
      <c r="K6029" t="s">
        <v>39</v>
      </c>
      <c r="L6029" s="127">
        <v>0.48819444444444443</v>
      </c>
      <c r="M6029" t="s">
        <v>28</v>
      </c>
      <c r="N6029" t="s">
        <v>29</v>
      </c>
      <c r="O6029" t="s">
        <v>30</v>
      </c>
      <c r="P6029" t="s">
        <v>68</v>
      </c>
      <c r="Q6029" t="s">
        <v>32</v>
      </c>
      <c r="R6029" t="s">
        <v>33</v>
      </c>
      <c r="S6029" t="s">
        <v>42</v>
      </c>
      <c r="T6029" t="s">
        <v>35</v>
      </c>
      <c r="U6029" s="1" t="s">
        <v>36</v>
      </c>
      <c r="V6029">
        <v>1</v>
      </c>
      <c r="W6029">
        <v>0</v>
      </c>
      <c r="X6029">
        <v>0</v>
      </c>
      <c r="Y6029">
        <v>0</v>
      </c>
      <c r="Z6029">
        <v>0</v>
      </c>
    </row>
    <row r="6030" spans="1:26" x14ac:dyDescent="0.25">
      <c r="A6030">
        <v>107189615</v>
      </c>
      <c r="B6030" t="s">
        <v>117</v>
      </c>
      <c r="C6030" t="s">
        <v>65</v>
      </c>
      <c r="D6030">
        <v>10000040</v>
      </c>
      <c r="E6030">
        <v>10000040</v>
      </c>
      <c r="F6030">
        <v>12.15</v>
      </c>
      <c r="G6030">
        <v>20000021</v>
      </c>
      <c r="H6030">
        <v>0.1</v>
      </c>
      <c r="I6030">
        <v>2022</v>
      </c>
      <c r="J6030" t="s">
        <v>174</v>
      </c>
      <c r="K6030" t="s">
        <v>27</v>
      </c>
      <c r="L6030" s="127">
        <v>0.67361111111111116</v>
      </c>
      <c r="M6030" t="s">
        <v>28</v>
      </c>
      <c r="N6030" t="s">
        <v>49</v>
      </c>
      <c r="O6030" t="s">
        <v>30</v>
      </c>
      <c r="P6030" t="s">
        <v>31</v>
      </c>
      <c r="Q6030" t="s">
        <v>41</v>
      </c>
      <c r="R6030" t="s">
        <v>33</v>
      </c>
      <c r="S6030" t="s">
        <v>42</v>
      </c>
      <c r="T6030" t="s">
        <v>35</v>
      </c>
      <c r="U6030" s="1" t="s">
        <v>36</v>
      </c>
      <c r="V6030">
        <v>2</v>
      </c>
      <c r="W6030">
        <v>0</v>
      </c>
      <c r="X6030">
        <v>0</v>
      </c>
      <c r="Y6030">
        <v>0</v>
      </c>
      <c r="Z6030">
        <v>0</v>
      </c>
    </row>
    <row r="6031" spans="1:26" x14ac:dyDescent="0.25">
      <c r="A6031">
        <v>107189655</v>
      </c>
      <c r="B6031" t="s">
        <v>25</v>
      </c>
      <c r="C6031" t="s">
        <v>65</v>
      </c>
      <c r="D6031">
        <v>10000040</v>
      </c>
      <c r="E6031">
        <v>10000040</v>
      </c>
      <c r="F6031">
        <v>21.111999999999998</v>
      </c>
      <c r="G6031">
        <v>40005220</v>
      </c>
      <c r="H6031">
        <v>0.2</v>
      </c>
      <c r="I6031">
        <v>2022</v>
      </c>
      <c r="J6031" t="s">
        <v>174</v>
      </c>
      <c r="K6031" t="s">
        <v>27</v>
      </c>
      <c r="L6031" s="127">
        <v>0.65</v>
      </c>
      <c r="M6031" t="s">
        <v>28</v>
      </c>
      <c r="N6031" t="s">
        <v>29</v>
      </c>
      <c r="O6031" t="s">
        <v>30</v>
      </c>
      <c r="P6031" t="s">
        <v>31</v>
      </c>
      <c r="Q6031" t="s">
        <v>41</v>
      </c>
      <c r="R6031" t="s">
        <v>33</v>
      </c>
      <c r="S6031" t="s">
        <v>42</v>
      </c>
      <c r="T6031" t="s">
        <v>35</v>
      </c>
      <c r="U6031" s="1" t="s">
        <v>36</v>
      </c>
      <c r="V6031">
        <v>1</v>
      </c>
      <c r="W6031">
        <v>0</v>
      </c>
      <c r="X6031">
        <v>0</v>
      </c>
      <c r="Y6031">
        <v>0</v>
      </c>
      <c r="Z6031">
        <v>0</v>
      </c>
    </row>
    <row r="6032" spans="1:26" x14ac:dyDescent="0.25">
      <c r="A6032">
        <v>107189656</v>
      </c>
      <c r="B6032" t="s">
        <v>131</v>
      </c>
      <c r="C6032" t="s">
        <v>38</v>
      </c>
      <c r="D6032">
        <v>20000221</v>
      </c>
      <c r="E6032">
        <v>20000221</v>
      </c>
      <c r="F6032">
        <v>13.048999999999999</v>
      </c>
      <c r="G6032">
        <v>40001149</v>
      </c>
      <c r="H6032">
        <v>0</v>
      </c>
      <c r="I6032">
        <v>2022</v>
      </c>
      <c r="J6032" t="s">
        <v>174</v>
      </c>
      <c r="K6032" t="s">
        <v>27</v>
      </c>
      <c r="L6032" s="127">
        <v>0.68263888888888891</v>
      </c>
      <c r="M6032" t="s">
        <v>28</v>
      </c>
      <c r="N6032" t="s">
        <v>49</v>
      </c>
      <c r="O6032" t="s">
        <v>30</v>
      </c>
      <c r="P6032" t="s">
        <v>54</v>
      </c>
      <c r="Q6032" t="s">
        <v>32</v>
      </c>
      <c r="R6032" t="s">
        <v>61</v>
      </c>
      <c r="S6032" t="s">
        <v>42</v>
      </c>
      <c r="T6032" t="s">
        <v>35</v>
      </c>
      <c r="U6032" s="1" t="s">
        <v>64</v>
      </c>
      <c r="V6032">
        <v>2</v>
      </c>
      <c r="W6032">
        <v>0</v>
      </c>
      <c r="X6032">
        <v>0</v>
      </c>
      <c r="Y6032">
        <v>1</v>
      </c>
      <c r="Z6032">
        <v>1</v>
      </c>
    </row>
    <row r="6033" spans="1:26" x14ac:dyDescent="0.25">
      <c r="A6033">
        <v>107189690</v>
      </c>
      <c r="B6033" t="s">
        <v>25</v>
      </c>
      <c r="C6033" t="s">
        <v>122</v>
      </c>
      <c r="D6033">
        <v>40003015</v>
      </c>
      <c r="E6033">
        <v>40003015</v>
      </c>
      <c r="F6033">
        <v>1.4330000000000001</v>
      </c>
      <c r="G6033">
        <v>50028366</v>
      </c>
      <c r="H6033">
        <v>8.0000000000000002E-3</v>
      </c>
      <c r="I6033">
        <v>2022</v>
      </c>
      <c r="J6033" t="s">
        <v>174</v>
      </c>
      <c r="K6033" t="s">
        <v>60</v>
      </c>
      <c r="L6033" s="127">
        <v>0.63402777777777775</v>
      </c>
      <c r="M6033" t="s">
        <v>28</v>
      </c>
      <c r="N6033" t="s">
        <v>29</v>
      </c>
      <c r="O6033" t="s">
        <v>30</v>
      </c>
      <c r="P6033" t="s">
        <v>31</v>
      </c>
      <c r="Q6033" t="s">
        <v>41</v>
      </c>
      <c r="R6033" t="s">
        <v>99</v>
      </c>
      <c r="S6033" t="s">
        <v>42</v>
      </c>
      <c r="T6033" t="s">
        <v>35</v>
      </c>
      <c r="U6033" s="1" t="s">
        <v>64</v>
      </c>
      <c r="V6033">
        <v>4</v>
      </c>
      <c r="W6033">
        <v>0</v>
      </c>
      <c r="X6033">
        <v>0</v>
      </c>
      <c r="Y6033">
        <v>2</v>
      </c>
      <c r="Z6033">
        <v>2</v>
      </c>
    </row>
    <row r="6034" spans="1:26" x14ac:dyDescent="0.25">
      <c r="A6034">
        <v>107189822</v>
      </c>
      <c r="B6034" t="s">
        <v>125</v>
      </c>
      <c r="C6034" t="s">
        <v>45</v>
      </c>
      <c r="D6034">
        <v>50032162</v>
      </c>
      <c r="E6034">
        <v>50032162</v>
      </c>
      <c r="F6034">
        <v>0.84299999999999997</v>
      </c>
      <c r="G6034">
        <v>50029189</v>
      </c>
      <c r="H6034">
        <v>2.7E-2</v>
      </c>
      <c r="I6034">
        <v>2022</v>
      </c>
      <c r="J6034" t="s">
        <v>174</v>
      </c>
      <c r="K6034" t="s">
        <v>53</v>
      </c>
      <c r="L6034" s="127">
        <v>0.34513888888888888</v>
      </c>
      <c r="M6034" t="s">
        <v>77</v>
      </c>
      <c r="N6034" t="s">
        <v>29</v>
      </c>
      <c r="P6034" t="s">
        <v>68</v>
      </c>
      <c r="Q6034" t="s">
        <v>32</v>
      </c>
      <c r="R6034" t="s">
        <v>33</v>
      </c>
      <c r="S6034" t="s">
        <v>34</v>
      </c>
      <c r="T6034" t="s">
        <v>35</v>
      </c>
      <c r="U6034" s="1" t="s">
        <v>43</v>
      </c>
      <c r="V6034">
        <v>4</v>
      </c>
      <c r="W6034">
        <v>0</v>
      </c>
      <c r="X6034">
        <v>0</v>
      </c>
      <c r="Y6034">
        <v>0</v>
      </c>
      <c r="Z6034">
        <v>1</v>
      </c>
    </row>
    <row r="6035" spans="1:26" x14ac:dyDescent="0.25">
      <c r="A6035">
        <v>107189907</v>
      </c>
      <c r="B6035" t="s">
        <v>97</v>
      </c>
      <c r="C6035" t="s">
        <v>45</v>
      </c>
      <c r="D6035">
        <v>50011170</v>
      </c>
      <c r="E6035">
        <v>50011170</v>
      </c>
      <c r="F6035">
        <v>3.556</v>
      </c>
      <c r="G6035">
        <v>50042574</v>
      </c>
      <c r="H6035">
        <v>3.7999999999999999E-2</v>
      </c>
      <c r="I6035">
        <v>2022</v>
      </c>
      <c r="J6035" t="s">
        <v>174</v>
      </c>
      <c r="K6035" t="s">
        <v>39</v>
      </c>
      <c r="L6035" s="127">
        <v>0.51944444444444449</v>
      </c>
      <c r="M6035" t="s">
        <v>28</v>
      </c>
      <c r="N6035" t="s">
        <v>49</v>
      </c>
      <c r="O6035" t="s">
        <v>30</v>
      </c>
      <c r="P6035" t="s">
        <v>54</v>
      </c>
      <c r="Q6035" t="s">
        <v>32</v>
      </c>
      <c r="R6035" t="s">
        <v>33</v>
      </c>
      <c r="S6035" t="s">
        <v>42</v>
      </c>
      <c r="T6035" t="s">
        <v>35</v>
      </c>
      <c r="U6035" s="1" t="s">
        <v>36</v>
      </c>
      <c r="V6035">
        <v>2</v>
      </c>
      <c r="W6035">
        <v>0</v>
      </c>
      <c r="X6035">
        <v>0</v>
      </c>
      <c r="Y6035">
        <v>0</v>
      </c>
      <c r="Z6035">
        <v>0</v>
      </c>
    </row>
    <row r="6036" spans="1:26" x14ac:dyDescent="0.25">
      <c r="A6036">
        <v>107190122</v>
      </c>
      <c r="B6036" t="s">
        <v>81</v>
      </c>
      <c r="C6036" t="s">
        <v>67</v>
      </c>
      <c r="D6036">
        <v>30000073</v>
      </c>
      <c r="E6036">
        <v>30000073</v>
      </c>
      <c r="F6036">
        <v>9.5960000000000001</v>
      </c>
      <c r="G6036">
        <v>50007947</v>
      </c>
      <c r="H6036">
        <v>0</v>
      </c>
      <c r="I6036">
        <v>2022</v>
      </c>
      <c r="J6036" t="s">
        <v>174</v>
      </c>
      <c r="K6036" t="s">
        <v>48</v>
      </c>
      <c r="L6036" s="127">
        <v>0.30833333333333335</v>
      </c>
      <c r="M6036" t="s">
        <v>28</v>
      </c>
      <c r="N6036" t="s">
        <v>29</v>
      </c>
      <c r="O6036" t="s">
        <v>30</v>
      </c>
      <c r="P6036" t="s">
        <v>54</v>
      </c>
      <c r="Q6036" t="s">
        <v>62</v>
      </c>
      <c r="R6036" t="s">
        <v>61</v>
      </c>
      <c r="S6036" t="s">
        <v>34</v>
      </c>
      <c r="T6036" t="s">
        <v>57</v>
      </c>
      <c r="U6036" s="1" t="s">
        <v>116</v>
      </c>
      <c r="V6036">
        <v>1</v>
      </c>
      <c r="W6036">
        <v>0</v>
      </c>
      <c r="X6036">
        <v>0</v>
      </c>
      <c r="Y6036">
        <v>0</v>
      </c>
      <c r="Z6036">
        <v>0</v>
      </c>
    </row>
    <row r="6037" spans="1:26" x14ac:dyDescent="0.25">
      <c r="A6037">
        <v>107190200</v>
      </c>
      <c r="B6037" t="s">
        <v>131</v>
      </c>
      <c r="C6037" t="s">
        <v>38</v>
      </c>
      <c r="D6037">
        <v>22000221</v>
      </c>
      <c r="E6037">
        <v>20000221</v>
      </c>
      <c r="F6037">
        <v>13.048999999999999</v>
      </c>
      <c r="G6037">
        <v>50020715</v>
      </c>
      <c r="H6037">
        <v>0</v>
      </c>
      <c r="I6037">
        <v>2022</v>
      </c>
      <c r="J6037" t="s">
        <v>174</v>
      </c>
      <c r="K6037" t="s">
        <v>53</v>
      </c>
      <c r="L6037" s="127">
        <v>0.7597222222222223</v>
      </c>
      <c r="M6037" t="s">
        <v>28</v>
      </c>
      <c r="N6037" t="s">
        <v>29</v>
      </c>
      <c r="O6037" t="s">
        <v>30</v>
      </c>
      <c r="P6037" t="s">
        <v>54</v>
      </c>
      <c r="Q6037" t="s">
        <v>32</v>
      </c>
      <c r="R6037" t="s">
        <v>50</v>
      </c>
      <c r="S6037" t="s">
        <v>34</v>
      </c>
      <c r="T6037" t="s">
        <v>57</v>
      </c>
      <c r="U6037" s="1" t="s">
        <v>36</v>
      </c>
      <c r="V6037">
        <v>2</v>
      </c>
      <c r="W6037">
        <v>0</v>
      </c>
      <c r="X6037">
        <v>0</v>
      </c>
      <c r="Y6037">
        <v>0</v>
      </c>
      <c r="Z6037">
        <v>0</v>
      </c>
    </row>
    <row r="6038" spans="1:26" x14ac:dyDescent="0.25">
      <c r="A6038">
        <v>107190216</v>
      </c>
      <c r="B6038" t="s">
        <v>81</v>
      </c>
      <c r="C6038" t="s">
        <v>65</v>
      </c>
      <c r="D6038">
        <v>10000277</v>
      </c>
      <c r="E6038">
        <v>10000277</v>
      </c>
      <c r="F6038">
        <v>4.4509999999999996</v>
      </c>
      <c r="G6038">
        <v>10000077</v>
      </c>
      <c r="H6038">
        <v>5.7000000000000002E-2</v>
      </c>
      <c r="I6038">
        <v>2022</v>
      </c>
      <c r="J6038" t="s">
        <v>174</v>
      </c>
      <c r="K6038" t="s">
        <v>39</v>
      </c>
      <c r="L6038" s="127">
        <v>0.20833333333333334</v>
      </c>
      <c r="M6038" t="s">
        <v>40</v>
      </c>
      <c r="N6038" t="s">
        <v>49</v>
      </c>
      <c r="O6038" t="s">
        <v>30</v>
      </c>
      <c r="P6038" t="s">
        <v>31</v>
      </c>
      <c r="Q6038" t="s">
        <v>41</v>
      </c>
      <c r="R6038" t="s">
        <v>33</v>
      </c>
      <c r="S6038" t="s">
        <v>42</v>
      </c>
      <c r="T6038" t="s">
        <v>47</v>
      </c>
      <c r="U6038" s="1" t="s">
        <v>36</v>
      </c>
      <c r="V6038">
        <v>2</v>
      </c>
      <c r="W6038">
        <v>0</v>
      </c>
      <c r="X6038">
        <v>0</v>
      </c>
      <c r="Y6038">
        <v>0</v>
      </c>
      <c r="Z6038">
        <v>0</v>
      </c>
    </row>
    <row r="6039" spans="1:26" x14ac:dyDescent="0.25">
      <c r="A6039">
        <v>107190314</v>
      </c>
      <c r="B6039" t="s">
        <v>248</v>
      </c>
      <c r="C6039" t="s">
        <v>38</v>
      </c>
      <c r="D6039">
        <v>20000064</v>
      </c>
      <c r="E6039">
        <v>20000019</v>
      </c>
      <c r="F6039">
        <v>8.6080000000000005</v>
      </c>
      <c r="G6039">
        <v>50029295</v>
      </c>
      <c r="H6039">
        <v>2.8000000000000001E-2</v>
      </c>
      <c r="I6039">
        <v>2022</v>
      </c>
      <c r="J6039" t="s">
        <v>174</v>
      </c>
      <c r="K6039" t="s">
        <v>27</v>
      </c>
      <c r="L6039" s="127">
        <v>0.50694444444444442</v>
      </c>
      <c r="M6039" t="s">
        <v>28</v>
      </c>
      <c r="N6039" t="s">
        <v>29</v>
      </c>
      <c r="O6039" t="s">
        <v>30</v>
      </c>
      <c r="P6039" t="s">
        <v>31</v>
      </c>
      <c r="Q6039" t="s">
        <v>41</v>
      </c>
      <c r="R6039" t="s">
        <v>33</v>
      </c>
      <c r="S6039" t="s">
        <v>42</v>
      </c>
      <c r="T6039" t="s">
        <v>35</v>
      </c>
      <c r="U6039" s="1" t="s">
        <v>43</v>
      </c>
      <c r="V6039">
        <v>3</v>
      </c>
      <c r="W6039">
        <v>0</v>
      </c>
      <c r="X6039">
        <v>0</v>
      </c>
      <c r="Y6039">
        <v>0</v>
      </c>
      <c r="Z6039">
        <v>1</v>
      </c>
    </row>
    <row r="6040" spans="1:26" x14ac:dyDescent="0.25">
      <c r="A6040">
        <v>107190316</v>
      </c>
      <c r="B6040" t="s">
        <v>25</v>
      </c>
      <c r="C6040" t="s">
        <v>122</v>
      </c>
      <c r="D6040">
        <v>40003014</v>
      </c>
      <c r="E6040">
        <v>40003014</v>
      </c>
      <c r="F6040">
        <v>1.147</v>
      </c>
      <c r="G6040">
        <v>50045609</v>
      </c>
      <c r="H6040">
        <v>0</v>
      </c>
      <c r="I6040">
        <v>2022</v>
      </c>
      <c r="J6040" t="s">
        <v>174</v>
      </c>
      <c r="K6040" t="s">
        <v>48</v>
      </c>
      <c r="L6040" s="127">
        <v>0.77361111111111114</v>
      </c>
      <c r="M6040" t="s">
        <v>28</v>
      </c>
      <c r="N6040" t="s">
        <v>29</v>
      </c>
      <c r="O6040" t="s">
        <v>30</v>
      </c>
      <c r="P6040" t="s">
        <v>54</v>
      </c>
      <c r="Q6040" t="s">
        <v>32</v>
      </c>
      <c r="R6040" t="s">
        <v>61</v>
      </c>
      <c r="S6040" t="s">
        <v>34</v>
      </c>
      <c r="T6040" t="s">
        <v>47</v>
      </c>
      <c r="U6040" s="1" t="s">
        <v>36</v>
      </c>
      <c r="V6040">
        <v>2</v>
      </c>
      <c r="W6040">
        <v>0</v>
      </c>
      <c r="X6040">
        <v>0</v>
      </c>
      <c r="Y6040">
        <v>0</v>
      </c>
      <c r="Z6040">
        <v>0</v>
      </c>
    </row>
    <row r="6041" spans="1:26" x14ac:dyDescent="0.25">
      <c r="A6041">
        <v>107190445</v>
      </c>
      <c r="B6041" t="s">
        <v>104</v>
      </c>
      <c r="C6041" t="s">
        <v>65</v>
      </c>
      <c r="D6041">
        <v>10000026</v>
      </c>
      <c r="E6041">
        <v>10000026</v>
      </c>
      <c r="F6041">
        <v>3.3250000000000002</v>
      </c>
      <c r="G6041">
        <v>200440</v>
      </c>
      <c r="H6041">
        <v>0.2</v>
      </c>
      <c r="I6041">
        <v>2022</v>
      </c>
      <c r="J6041" t="s">
        <v>174</v>
      </c>
      <c r="K6041" t="s">
        <v>55</v>
      </c>
      <c r="L6041" s="127">
        <v>0.65486111111111112</v>
      </c>
      <c r="M6041" t="s">
        <v>28</v>
      </c>
      <c r="N6041" t="s">
        <v>49</v>
      </c>
      <c r="O6041" t="s">
        <v>30</v>
      </c>
      <c r="P6041" t="s">
        <v>31</v>
      </c>
      <c r="Q6041" t="s">
        <v>32</v>
      </c>
      <c r="R6041" t="s">
        <v>33</v>
      </c>
      <c r="S6041" t="s">
        <v>42</v>
      </c>
      <c r="T6041" t="s">
        <v>35</v>
      </c>
      <c r="U6041" s="1" t="s">
        <v>43</v>
      </c>
      <c r="V6041">
        <v>3</v>
      </c>
      <c r="W6041">
        <v>0</v>
      </c>
      <c r="X6041">
        <v>0</v>
      </c>
      <c r="Y6041">
        <v>0</v>
      </c>
      <c r="Z6041">
        <v>2</v>
      </c>
    </row>
    <row r="6042" spans="1:26" x14ac:dyDescent="0.25">
      <c r="A6042">
        <v>107190506</v>
      </c>
      <c r="B6042" t="s">
        <v>86</v>
      </c>
      <c r="C6042" t="s">
        <v>65</v>
      </c>
      <c r="D6042">
        <v>10000026</v>
      </c>
      <c r="E6042">
        <v>10000026</v>
      </c>
      <c r="F6042">
        <v>24.744</v>
      </c>
      <c r="G6042">
        <v>200365</v>
      </c>
      <c r="H6042">
        <v>0.5</v>
      </c>
      <c r="I6042">
        <v>2022</v>
      </c>
      <c r="J6042" t="s">
        <v>174</v>
      </c>
      <c r="K6042" t="s">
        <v>53</v>
      </c>
      <c r="L6042" s="127">
        <v>0.48125000000000001</v>
      </c>
      <c r="M6042" t="s">
        <v>28</v>
      </c>
      <c r="N6042" t="s">
        <v>49</v>
      </c>
      <c r="O6042" t="s">
        <v>30</v>
      </c>
      <c r="P6042" t="s">
        <v>31</v>
      </c>
      <c r="Q6042" t="s">
        <v>41</v>
      </c>
      <c r="R6042" t="s">
        <v>33</v>
      </c>
      <c r="S6042" t="s">
        <v>42</v>
      </c>
      <c r="T6042" t="s">
        <v>35</v>
      </c>
      <c r="U6042" s="1" t="s">
        <v>36</v>
      </c>
      <c r="V6042">
        <v>3</v>
      </c>
      <c r="W6042">
        <v>0</v>
      </c>
      <c r="X6042">
        <v>0</v>
      </c>
      <c r="Y6042">
        <v>0</v>
      </c>
      <c r="Z6042">
        <v>0</v>
      </c>
    </row>
    <row r="6043" spans="1:26" x14ac:dyDescent="0.25">
      <c r="A6043">
        <v>107190538</v>
      </c>
      <c r="B6043" t="s">
        <v>25</v>
      </c>
      <c r="C6043" t="s">
        <v>122</v>
      </c>
      <c r="D6043">
        <v>40001006</v>
      </c>
      <c r="E6043">
        <v>40001006</v>
      </c>
      <c r="F6043">
        <v>999.99900000000002</v>
      </c>
      <c r="G6043">
        <v>40001603</v>
      </c>
      <c r="H6043">
        <v>0.1</v>
      </c>
      <c r="I6043">
        <v>2022</v>
      </c>
      <c r="J6043" t="s">
        <v>174</v>
      </c>
      <c r="K6043" t="s">
        <v>53</v>
      </c>
      <c r="L6043" s="127">
        <v>0.43958333333333338</v>
      </c>
      <c r="M6043" t="s">
        <v>77</v>
      </c>
      <c r="N6043" t="s">
        <v>49</v>
      </c>
      <c r="O6043" t="s">
        <v>30</v>
      </c>
      <c r="P6043" t="s">
        <v>68</v>
      </c>
      <c r="Q6043" t="s">
        <v>41</v>
      </c>
      <c r="R6043" t="s">
        <v>33</v>
      </c>
      <c r="S6043" t="s">
        <v>42</v>
      </c>
      <c r="T6043" t="s">
        <v>35</v>
      </c>
      <c r="U6043" s="1" t="s">
        <v>64</v>
      </c>
      <c r="V6043">
        <v>3</v>
      </c>
      <c r="W6043">
        <v>0</v>
      </c>
      <c r="X6043">
        <v>0</v>
      </c>
      <c r="Y6043">
        <v>1</v>
      </c>
      <c r="Z6043">
        <v>0</v>
      </c>
    </row>
    <row r="6044" spans="1:26" x14ac:dyDescent="0.25">
      <c r="A6044">
        <v>107190559</v>
      </c>
      <c r="B6044" t="s">
        <v>90</v>
      </c>
      <c r="C6044" t="s">
        <v>122</v>
      </c>
      <c r="D6044">
        <v>40001502</v>
      </c>
      <c r="E6044">
        <v>40001502</v>
      </c>
      <c r="F6044">
        <v>0.38</v>
      </c>
      <c r="G6044">
        <v>40001501</v>
      </c>
      <c r="H6044">
        <v>0.5</v>
      </c>
      <c r="I6044">
        <v>2022</v>
      </c>
      <c r="J6044" t="s">
        <v>174</v>
      </c>
      <c r="K6044" t="s">
        <v>53</v>
      </c>
      <c r="L6044" s="127">
        <v>0.65138888888888891</v>
      </c>
      <c r="M6044" t="s">
        <v>40</v>
      </c>
      <c r="N6044" t="s">
        <v>49</v>
      </c>
      <c r="O6044" t="s">
        <v>30</v>
      </c>
      <c r="P6044" t="s">
        <v>68</v>
      </c>
      <c r="Q6044" t="s">
        <v>41</v>
      </c>
      <c r="R6044" t="s">
        <v>33</v>
      </c>
      <c r="S6044" t="s">
        <v>42</v>
      </c>
      <c r="T6044" t="s">
        <v>35</v>
      </c>
      <c r="U6044" s="1" t="s">
        <v>64</v>
      </c>
      <c r="V6044">
        <v>1</v>
      </c>
      <c r="W6044">
        <v>0</v>
      </c>
      <c r="X6044">
        <v>0</v>
      </c>
      <c r="Y6044">
        <v>1</v>
      </c>
      <c r="Z6044">
        <v>0</v>
      </c>
    </row>
    <row r="6045" spans="1:26" x14ac:dyDescent="0.25">
      <c r="A6045">
        <v>107190588</v>
      </c>
      <c r="B6045" t="s">
        <v>86</v>
      </c>
      <c r="C6045" t="s">
        <v>65</v>
      </c>
      <c r="D6045">
        <v>10000026</v>
      </c>
      <c r="E6045">
        <v>10000026</v>
      </c>
      <c r="F6045">
        <v>24.744</v>
      </c>
      <c r="G6045">
        <v>200365</v>
      </c>
      <c r="H6045">
        <v>0.5</v>
      </c>
      <c r="I6045">
        <v>2022</v>
      </c>
      <c r="J6045" t="s">
        <v>174</v>
      </c>
      <c r="K6045" t="s">
        <v>53</v>
      </c>
      <c r="L6045" s="127">
        <v>0.69097222222222221</v>
      </c>
      <c r="M6045" t="s">
        <v>28</v>
      </c>
      <c r="N6045" t="s">
        <v>49</v>
      </c>
      <c r="O6045" t="s">
        <v>30</v>
      </c>
      <c r="P6045" t="s">
        <v>31</v>
      </c>
      <c r="Q6045" t="s">
        <v>41</v>
      </c>
      <c r="R6045" t="s">
        <v>33</v>
      </c>
      <c r="S6045" t="s">
        <v>42</v>
      </c>
      <c r="T6045" t="s">
        <v>35</v>
      </c>
      <c r="U6045" s="1" t="s">
        <v>36</v>
      </c>
      <c r="V6045">
        <v>2</v>
      </c>
      <c r="W6045">
        <v>0</v>
      </c>
      <c r="X6045">
        <v>0</v>
      </c>
      <c r="Y6045">
        <v>0</v>
      </c>
      <c r="Z6045">
        <v>0</v>
      </c>
    </row>
    <row r="6046" spans="1:26" x14ac:dyDescent="0.25">
      <c r="A6046">
        <v>107190631</v>
      </c>
      <c r="B6046" t="s">
        <v>79</v>
      </c>
      <c r="C6046" t="s">
        <v>38</v>
      </c>
      <c r="D6046">
        <v>20000052</v>
      </c>
      <c r="E6046">
        <v>20000052</v>
      </c>
      <c r="F6046">
        <v>1.0860000000000001</v>
      </c>
      <c r="G6046">
        <v>40002053</v>
      </c>
      <c r="H6046">
        <v>0.1</v>
      </c>
      <c r="I6046">
        <v>2022</v>
      </c>
      <c r="J6046" t="s">
        <v>174</v>
      </c>
      <c r="K6046" t="s">
        <v>27</v>
      </c>
      <c r="L6046" s="127">
        <v>0.61736111111111114</v>
      </c>
      <c r="M6046" t="s">
        <v>51</v>
      </c>
      <c r="N6046" t="s">
        <v>49</v>
      </c>
      <c r="O6046" t="s">
        <v>30</v>
      </c>
      <c r="P6046" t="s">
        <v>31</v>
      </c>
      <c r="Q6046" t="s">
        <v>41</v>
      </c>
      <c r="R6046" t="s">
        <v>33</v>
      </c>
      <c r="S6046" t="s">
        <v>42</v>
      </c>
      <c r="T6046" t="s">
        <v>35</v>
      </c>
      <c r="U6046" s="1" t="s">
        <v>36</v>
      </c>
      <c r="V6046">
        <v>2</v>
      </c>
      <c r="W6046">
        <v>0</v>
      </c>
      <c r="X6046">
        <v>0</v>
      </c>
      <c r="Y6046">
        <v>0</v>
      </c>
      <c r="Z6046">
        <v>0</v>
      </c>
    </row>
    <row r="6047" spans="1:26" x14ac:dyDescent="0.25">
      <c r="A6047">
        <v>107190651</v>
      </c>
      <c r="B6047" t="s">
        <v>117</v>
      </c>
      <c r="C6047" t="s">
        <v>65</v>
      </c>
      <c r="D6047">
        <v>10000040</v>
      </c>
      <c r="E6047">
        <v>10000040</v>
      </c>
      <c r="F6047">
        <v>10.378</v>
      </c>
      <c r="G6047">
        <v>30000115</v>
      </c>
      <c r="H6047">
        <v>1.9E-2</v>
      </c>
      <c r="I6047">
        <v>2022</v>
      </c>
      <c r="J6047" t="s">
        <v>174</v>
      </c>
      <c r="K6047" t="s">
        <v>48</v>
      </c>
      <c r="L6047" s="127">
        <v>0.27638888888888885</v>
      </c>
      <c r="M6047" t="s">
        <v>28</v>
      </c>
      <c r="N6047" t="s">
        <v>49</v>
      </c>
      <c r="O6047" t="s">
        <v>30</v>
      </c>
      <c r="P6047" t="s">
        <v>68</v>
      </c>
      <c r="Q6047" t="s">
        <v>62</v>
      </c>
      <c r="R6047" t="s">
        <v>33</v>
      </c>
      <c r="S6047" t="s">
        <v>34</v>
      </c>
      <c r="T6047" t="s">
        <v>57</v>
      </c>
      <c r="U6047" s="1" t="s">
        <v>36</v>
      </c>
      <c r="V6047">
        <v>1</v>
      </c>
      <c r="W6047">
        <v>0</v>
      </c>
      <c r="X6047">
        <v>0</v>
      </c>
      <c r="Y6047">
        <v>0</v>
      </c>
      <c r="Z6047">
        <v>0</v>
      </c>
    </row>
    <row r="6048" spans="1:26" x14ac:dyDescent="0.25">
      <c r="A6048">
        <v>107190653</v>
      </c>
      <c r="B6048" t="s">
        <v>81</v>
      </c>
      <c r="C6048" t="s">
        <v>65</v>
      </c>
      <c r="D6048">
        <v>10000485</v>
      </c>
      <c r="E6048">
        <v>10800485</v>
      </c>
      <c r="F6048">
        <v>35.93</v>
      </c>
      <c r="G6048">
        <v>200666</v>
      </c>
      <c r="H6048">
        <v>1.9E-2</v>
      </c>
      <c r="I6048">
        <v>2022</v>
      </c>
      <c r="J6048" t="s">
        <v>174</v>
      </c>
      <c r="K6048" t="s">
        <v>48</v>
      </c>
      <c r="L6048" s="127">
        <v>0.40416666666666662</v>
      </c>
      <c r="M6048" t="s">
        <v>28</v>
      </c>
      <c r="N6048" t="s">
        <v>29</v>
      </c>
      <c r="O6048" t="s">
        <v>30</v>
      </c>
      <c r="P6048" t="s">
        <v>31</v>
      </c>
      <c r="Q6048" t="s">
        <v>32</v>
      </c>
      <c r="R6048" t="s">
        <v>33</v>
      </c>
      <c r="S6048" t="s">
        <v>34</v>
      </c>
      <c r="T6048" t="s">
        <v>35</v>
      </c>
      <c r="U6048" s="1" t="s">
        <v>36</v>
      </c>
      <c r="V6048">
        <v>2</v>
      </c>
      <c r="W6048">
        <v>0</v>
      </c>
      <c r="X6048">
        <v>0</v>
      </c>
      <c r="Y6048">
        <v>0</v>
      </c>
      <c r="Z6048">
        <v>0</v>
      </c>
    </row>
    <row r="6049" spans="1:26" x14ac:dyDescent="0.25">
      <c r="A6049">
        <v>107190660</v>
      </c>
      <c r="B6049" t="s">
        <v>87</v>
      </c>
      <c r="C6049" t="s">
        <v>65</v>
      </c>
      <c r="D6049">
        <v>10000040</v>
      </c>
      <c r="E6049">
        <v>10000040</v>
      </c>
      <c r="F6049">
        <v>13.239000000000001</v>
      </c>
      <c r="G6049">
        <v>40001723</v>
      </c>
      <c r="H6049">
        <v>1</v>
      </c>
      <c r="I6049">
        <v>2022</v>
      </c>
      <c r="J6049" t="s">
        <v>174</v>
      </c>
      <c r="K6049" t="s">
        <v>48</v>
      </c>
      <c r="L6049" s="127">
        <v>9.7916666666666666E-2</v>
      </c>
      <c r="M6049" t="s">
        <v>28</v>
      </c>
      <c r="N6049" t="s">
        <v>29</v>
      </c>
      <c r="O6049" t="s">
        <v>30</v>
      </c>
      <c r="P6049" t="s">
        <v>31</v>
      </c>
      <c r="Q6049" t="s">
        <v>62</v>
      </c>
      <c r="R6049" t="s">
        <v>75</v>
      </c>
      <c r="S6049" t="s">
        <v>34</v>
      </c>
      <c r="T6049" t="s">
        <v>57</v>
      </c>
      <c r="U6049" s="1" t="s">
        <v>36</v>
      </c>
      <c r="V6049">
        <v>1</v>
      </c>
      <c r="W6049">
        <v>0</v>
      </c>
      <c r="X6049">
        <v>0</v>
      </c>
      <c r="Y6049">
        <v>0</v>
      </c>
      <c r="Z6049">
        <v>0</v>
      </c>
    </row>
    <row r="6050" spans="1:26" x14ac:dyDescent="0.25">
      <c r="A6050">
        <v>107190688</v>
      </c>
      <c r="B6050" t="s">
        <v>25</v>
      </c>
      <c r="C6050" t="s">
        <v>65</v>
      </c>
      <c r="D6050">
        <v>10000040</v>
      </c>
      <c r="E6050">
        <v>10000040</v>
      </c>
      <c r="F6050">
        <v>3.53</v>
      </c>
      <c r="G6050">
        <v>40001652</v>
      </c>
      <c r="H6050">
        <v>1</v>
      </c>
      <c r="I6050">
        <v>2022</v>
      </c>
      <c r="J6050" t="s">
        <v>174</v>
      </c>
      <c r="K6050" t="s">
        <v>48</v>
      </c>
      <c r="L6050" s="127">
        <v>0.19027777777777777</v>
      </c>
      <c r="M6050" t="s">
        <v>28</v>
      </c>
      <c r="N6050" t="s">
        <v>49</v>
      </c>
      <c r="O6050" t="s">
        <v>30</v>
      </c>
      <c r="P6050" t="s">
        <v>31</v>
      </c>
      <c r="Q6050" t="s">
        <v>41</v>
      </c>
      <c r="R6050" t="s">
        <v>76</v>
      </c>
      <c r="S6050" t="s">
        <v>34</v>
      </c>
      <c r="T6050" t="s">
        <v>57</v>
      </c>
      <c r="U6050" s="1" t="s">
        <v>36</v>
      </c>
      <c r="V6050">
        <v>2</v>
      </c>
      <c r="W6050">
        <v>0</v>
      </c>
      <c r="X6050">
        <v>0</v>
      </c>
      <c r="Y6050">
        <v>0</v>
      </c>
      <c r="Z6050">
        <v>0</v>
      </c>
    </row>
    <row r="6051" spans="1:26" x14ac:dyDescent="0.25">
      <c r="A6051">
        <v>107190711</v>
      </c>
      <c r="B6051" t="s">
        <v>117</v>
      </c>
      <c r="C6051" t="s">
        <v>65</v>
      </c>
      <c r="D6051">
        <v>10000077</v>
      </c>
      <c r="E6051">
        <v>10000077</v>
      </c>
      <c r="F6051">
        <v>20.428999999999998</v>
      </c>
      <c r="G6051">
        <v>10000040</v>
      </c>
      <c r="H6051">
        <v>0.5</v>
      </c>
      <c r="I6051">
        <v>2022</v>
      </c>
      <c r="J6051" t="s">
        <v>174</v>
      </c>
      <c r="K6051" t="s">
        <v>48</v>
      </c>
      <c r="L6051" s="127">
        <v>0.56388888888888888</v>
      </c>
      <c r="M6051" t="s">
        <v>28</v>
      </c>
      <c r="N6051" t="s">
        <v>49</v>
      </c>
      <c r="O6051" t="s">
        <v>30</v>
      </c>
      <c r="P6051" t="s">
        <v>31</v>
      </c>
      <c r="Q6051" t="s">
        <v>62</v>
      </c>
      <c r="R6051" t="s">
        <v>33</v>
      </c>
      <c r="S6051" t="s">
        <v>34</v>
      </c>
      <c r="T6051" t="s">
        <v>35</v>
      </c>
      <c r="U6051" s="1" t="s">
        <v>36</v>
      </c>
      <c r="V6051">
        <v>6</v>
      </c>
      <c r="W6051">
        <v>0</v>
      </c>
      <c r="X6051">
        <v>0</v>
      </c>
      <c r="Y6051">
        <v>0</v>
      </c>
      <c r="Z6051">
        <v>0</v>
      </c>
    </row>
    <row r="6052" spans="1:26" x14ac:dyDescent="0.25">
      <c r="A6052">
        <v>107190789</v>
      </c>
      <c r="B6052" t="s">
        <v>81</v>
      </c>
      <c r="C6052" t="s">
        <v>65</v>
      </c>
      <c r="D6052">
        <v>10000485</v>
      </c>
      <c r="E6052">
        <v>10800485</v>
      </c>
      <c r="F6052">
        <v>33.582000000000001</v>
      </c>
      <c r="G6052">
        <v>30000051</v>
      </c>
      <c r="H6052">
        <v>0.2</v>
      </c>
      <c r="I6052">
        <v>2022</v>
      </c>
      <c r="J6052" t="s">
        <v>174</v>
      </c>
      <c r="K6052" t="s">
        <v>48</v>
      </c>
      <c r="L6052" s="127">
        <v>0.43194444444444446</v>
      </c>
      <c r="M6052" t="s">
        <v>28</v>
      </c>
      <c r="N6052" t="s">
        <v>29</v>
      </c>
      <c r="O6052" t="s">
        <v>30</v>
      </c>
      <c r="P6052" t="s">
        <v>31</v>
      </c>
      <c r="Q6052" t="s">
        <v>32</v>
      </c>
      <c r="R6052" t="s">
        <v>33</v>
      </c>
      <c r="S6052" t="s">
        <v>34</v>
      </c>
      <c r="T6052" t="s">
        <v>35</v>
      </c>
      <c r="U6052" s="1" t="s">
        <v>36</v>
      </c>
      <c r="V6052">
        <v>1</v>
      </c>
      <c r="W6052">
        <v>0</v>
      </c>
      <c r="X6052">
        <v>0</v>
      </c>
      <c r="Y6052">
        <v>0</v>
      </c>
      <c r="Z6052">
        <v>0</v>
      </c>
    </row>
    <row r="6053" spans="1:26" x14ac:dyDescent="0.25">
      <c r="A6053">
        <v>107190798</v>
      </c>
      <c r="B6053" t="s">
        <v>117</v>
      </c>
      <c r="C6053" t="s">
        <v>65</v>
      </c>
      <c r="D6053">
        <v>10000077</v>
      </c>
      <c r="E6053">
        <v>10000077</v>
      </c>
      <c r="F6053">
        <v>19.477</v>
      </c>
      <c r="G6053">
        <v>40002321</v>
      </c>
      <c r="H6053">
        <v>0.17</v>
      </c>
      <c r="I6053">
        <v>2022</v>
      </c>
      <c r="J6053" t="s">
        <v>174</v>
      </c>
      <c r="K6053" t="s">
        <v>39</v>
      </c>
      <c r="L6053" s="127">
        <v>0.75555555555555554</v>
      </c>
      <c r="M6053" t="s">
        <v>28</v>
      </c>
      <c r="N6053" t="s">
        <v>49</v>
      </c>
      <c r="O6053" t="s">
        <v>30</v>
      </c>
      <c r="P6053" t="s">
        <v>31</v>
      </c>
      <c r="Q6053" t="s">
        <v>41</v>
      </c>
      <c r="R6053" t="s">
        <v>33</v>
      </c>
      <c r="S6053" t="s">
        <v>42</v>
      </c>
      <c r="T6053" t="s">
        <v>57</v>
      </c>
      <c r="U6053" s="1" t="s">
        <v>36</v>
      </c>
      <c r="V6053">
        <v>2</v>
      </c>
      <c r="W6053">
        <v>0</v>
      </c>
      <c r="X6053">
        <v>0</v>
      </c>
      <c r="Y6053">
        <v>0</v>
      </c>
      <c r="Z6053">
        <v>0</v>
      </c>
    </row>
    <row r="6054" spans="1:26" x14ac:dyDescent="0.25">
      <c r="A6054">
        <v>107190830</v>
      </c>
      <c r="B6054" t="s">
        <v>158</v>
      </c>
      <c r="C6054" t="s">
        <v>65</v>
      </c>
      <c r="D6054">
        <v>10000040</v>
      </c>
      <c r="E6054">
        <v>10000040</v>
      </c>
      <c r="F6054">
        <v>24.83</v>
      </c>
      <c r="G6054">
        <v>204130</v>
      </c>
      <c r="H6054">
        <v>0.5</v>
      </c>
      <c r="I6054">
        <v>2022</v>
      </c>
      <c r="J6054" t="s">
        <v>174</v>
      </c>
      <c r="K6054" t="s">
        <v>39</v>
      </c>
      <c r="L6054" s="127">
        <v>0.59027777777777779</v>
      </c>
      <c r="M6054" t="s">
        <v>28</v>
      </c>
      <c r="N6054" t="s">
        <v>49</v>
      </c>
      <c r="O6054" t="s">
        <v>30</v>
      </c>
      <c r="P6054" t="s">
        <v>68</v>
      </c>
      <c r="Q6054" t="s">
        <v>41</v>
      </c>
      <c r="R6054" t="s">
        <v>33</v>
      </c>
      <c r="S6054" t="s">
        <v>42</v>
      </c>
      <c r="T6054" t="s">
        <v>35</v>
      </c>
      <c r="U6054" s="1" t="s">
        <v>36</v>
      </c>
      <c r="V6054">
        <v>1</v>
      </c>
      <c r="W6054">
        <v>0</v>
      </c>
      <c r="X6054">
        <v>0</v>
      </c>
      <c r="Y6054">
        <v>0</v>
      </c>
      <c r="Z6054">
        <v>0</v>
      </c>
    </row>
    <row r="6055" spans="1:26" x14ac:dyDescent="0.25">
      <c r="A6055">
        <v>107190843</v>
      </c>
      <c r="B6055" t="s">
        <v>86</v>
      </c>
      <c r="C6055" t="s">
        <v>65</v>
      </c>
      <c r="D6055">
        <v>10000026</v>
      </c>
      <c r="E6055">
        <v>10000026</v>
      </c>
      <c r="F6055">
        <v>24.744</v>
      </c>
      <c r="G6055">
        <v>200365</v>
      </c>
      <c r="H6055">
        <v>0.5</v>
      </c>
      <c r="I6055">
        <v>2022</v>
      </c>
      <c r="J6055" t="s">
        <v>174</v>
      </c>
      <c r="K6055" t="s">
        <v>53</v>
      </c>
      <c r="L6055" s="127">
        <v>0.48194444444444445</v>
      </c>
      <c r="M6055" t="s">
        <v>28</v>
      </c>
      <c r="N6055" t="s">
        <v>49</v>
      </c>
      <c r="O6055" t="s">
        <v>30</v>
      </c>
      <c r="P6055" t="s">
        <v>31</v>
      </c>
      <c r="Q6055" t="s">
        <v>41</v>
      </c>
      <c r="R6055" t="s">
        <v>33</v>
      </c>
      <c r="S6055" t="s">
        <v>42</v>
      </c>
      <c r="T6055" t="s">
        <v>35</v>
      </c>
      <c r="U6055" s="1" t="s">
        <v>36</v>
      </c>
      <c r="V6055">
        <v>4</v>
      </c>
      <c r="W6055">
        <v>0</v>
      </c>
      <c r="X6055">
        <v>0</v>
      </c>
      <c r="Y6055">
        <v>0</v>
      </c>
      <c r="Z6055">
        <v>0</v>
      </c>
    </row>
    <row r="6056" spans="1:26" x14ac:dyDescent="0.25">
      <c r="A6056">
        <v>107191065</v>
      </c>
      <c r="B6056" t="s">
        <v>120</v>
      </c>
      <c r="C6056" t="s">
        <v>122</v>
      </c>
      <c r="D6056">
        <v>40001958</v>
      </c>
      <c r="E6056">
        <v>40001958</v>
      </c>
      <c r="F6056">
        <v>0.51</v>
      </c>
      <c r="G6056">
        <v>40001956</v>
      </c>
      <c r="H6056">
        <v>0.2</v>
      </c>
      <c r="I6056">
        <v>2022</v>
      </c>
      <c r="J6056" t="s">
        <v>174</v>
      </c>
      <c r="K6056" t="s">
        <v>53</v>
      </c>
      <c r="L6056" s="127">
        <v>1.5277777777777777E-2</v>
      </c>
      <c r="M6056" t="s">
        <v>28</v>
      </c>
      <c r="N6056" t="s">
        <v>29</v>
      </c>
      <c r="O6056" t="s">
        <v>30</v>
      </c>
      <c r="P6056" t="s">
        <v>31</v>
      </c>
      <c r="Q6056" t="s">
        <v>41</v>
      </c>
      <c r="R6056" t="s">
        <v>33</v>
      </c>
      <c r="S6056" t="s">
        <v>42</v>
      </c>
      <c r="T6056" t="s">
        <v>57</v>
      </c>
      <c r="U6056" s="1" t="s">
        <v>36</v>
      </c>
      <c r="V6056">
        <v>1</v>
      </c>
      <c r="W6056">
        <v>0</v>
      </c>
      <c r="X6056">
        <v>0</v>
      </c>
      <c r="Y6056">
        <v>0</v>
      </c>
      <c r="Z6056">
        <v>0</v>
      </c>
    </row>
    <row r="6057" spans="1:26" x14ac:dyDescent="0.25">
      <c r="A6057">
        <v>107191081</v>
      </c>
      <c r="B6057" t="s">
        <v>81</v>
      </c>
      <c r="C6057" t="s">
        <v>65</v>
      </c>
      <c r="D6057">
        <v>10000485</v>
      </c>
      <c r="E6057">
        <v>10800485</v>
      </c>
      <c r="F6057">
        <v>21.516999999999999</v>
      </c>
      <c r="G6057">
        <v>40001009</v>
      </c>
      <c r="H6057">
        <v>0.2</v>
      </c>
      <c r="I6057">
        <v>2022</v>
      </c>
      <c r="J6057" t="s">
        <v>174</v>
      </c>
      <c r="K6057" t="s">
        <v>53</v>
      </c>
      <c r="L6057" s="127">
        <v>0.50763888888888886</v>
      </c>
      <c r="M6057" t="s">
        <v>28</v>
      </c>
      <c r="N6057" t="s">
        <v>49</v>
      </c>
      <c r="O6057" t="s">
        <v>30</v>
      </c>
      <c r="P6057" t="s">
        <v>31</v>
      </c>
      <c r="Q6057" t="s">
        <v>32</v>
      </c>
      <c r="R6057" t="s">
        <v>33</v>
      </c>
      <c r="S6057" t="s">
        <v>42</v>
      </c>
      <c r="T6057" t="s">
        <v>35</v>
      </c>
      <c r="U6057" s="1" t="s">
        <v>36</v>
      </c>
      <c r="V6057">
        <v>1</v>
      </c>
      <c r="W6057">
        <v>0</v>
      </c>
      <c r="X6057">
        <v>0</v>
      </c>
      <c r="Y6057">
        <v>0</v>
      </c>
      <c r="Z6057">
        <v>0</v>
      </c>
    </row>
    <row r="6058" spans="1:26" x14ac:dyDescent="0.25">
      <c r="A6058">
        <v>107191107</v>
      </c>
      <c r="B6058" t="s">
        <v>86</v>
      </c>
      <c r="C6058" t="s">
        <v>65</v>
      </c>
      <c r="D6058">
        <v>10000026</v>
      </c>
      <c r="E6058">
        <v>10000026</v>
      </c>
      <c r="F6058">
        <v>25.135000000000002</v>
      </c>
      <c r="G6058">
        <v>30000146</v>
      </c>
      <c r="H6058">
        <v>3.0000000000000001E-3</v>
      </c>
      <c r="I6058">
        <v>2022</v>
      </c>
      <c r="J6058" t="s">
        <v>174</v>
      </c>
      <c r="K6058" t="s">
        <v>48</v>
      </c>
      <c r="L6058" s="127">
        <v>0.85555555555555562</v>
      </c>
      <c r="M6058" t="s">
        <v>28</v>
      </c>
      <c r="N6058" t="s">
        <v>29</v>
      </c>
      <c r="O6058" t="s">
        <v>30</v>
      </c>
      <c r="P6058" t="s">
        <v>54</v>
      </c>
      <c r="Q6058" t="s">
        <v>41</v>
      </c>
      <c r="R6058" t="s">
        <v>76</v>
      </c>
      <c r="S6058" t="s">
        <v>42</v>
      </c>
      <c r="T6058" t="s">
        <v>57</v>
      </c>
      <c r="U6058" s="1" t="s">
        <v>36</v>
      </c>
      <c r="V6058">
        <v>4</v>
      </c>
      <c r="W6058">
        <v>0</v>
      </c>
      <c r="X6058">
        <v>0</v>
      </c>
      <c r="Y6058">
        <v>0</v>
      </c>
      <c r="Z6058">
        <v>0</v>
      </c>
    </row>
    <row r="6059" spans="1:26" x14ac:dyDescent="0.25">
      <c r="A6059">
        <v>107191133</v>
      </c>
      <c r="B6059" t="s">
        <v>104</v>
      </c>
      <c r="C6059" t="s">
        <v>65</v>
      </c>
      <c r="D6059">
        <v>10000026</v>
      </c>
      <c r="E6059">
        <v>10000026</v>
      </c>
      <c r="F6059">
        <v>7.6189999999999998</v>
      </c>
      <c r="G6059">
        <v>200480</v>
      </c>
      <c r="H6059">
        <v>0.1</v>
      </c>
      <c r="I6059">
        <v>2022</v>
      </c>
      <c r="J6059" t="s">
        <v>174</v>
      </c>
      <c r="K6059" t="s">
        <v>39</v>
      </c>
      <c r="L6059" s="127">
        <v>0.34027777777777773</v>
      </c>
      <c r="M6059" t="s">
        <v>28</v>
      </c>
      <c r="N6059" t="s">
        <v>49</v>
      </c>
      <c r="O6059" t="s">
        <v>30</v>
      </c>
      <c r="P6059" t="s">
        <v>54</v>
      </c>
      <c r="Q6059" t="s">
        <v>41</v>
      </c>
      <c r="R6059" t="s">
        <v>33</v>
      </c>
      <c r="S6059" t="s">
        <v>42</v>
      </c>
      <c r="T6059" t="s">
        <v>35</v>
      </c>
      <c r="U6059" s="1" t="s">
        <v>36</v>
      </c>
      <c r="V6059">
        <v>2</v>
      </c>
      <c r="W6059">
        <v>0</v>
      </c>
      <c r="X6059">
        <v>0</v>
      </c>
      <c r="Y6059">
        <v>0</v>
      </c>
      <c r="Z6059">
        <v>0</v>
      </c>
    </row>
    <row r="6060" spans="1:26" x14ac:dyDescent="0.25">
      <c r="A6060">
        <v>107191238</v>
      </c>
      <c r="B6060" t="s">
        <v>143</v>
      </c>
      <c r="C6060" t="s">
        <v>122</v>
      </c>
      <c r="D6060">
        <v>40001001</v>
      </c>
      <c r="E6060">
        <v>40001001</v>
      </c>
      <c r="F6060">
        <v>10.504</v>
      </c>
      <c r="G6060">
        <v>10000040</v>
      </c>
      <c r="H6060">
        <v>2E-3</v>
      </c>
      <c r="I6060">
        <v>2022</v>
      </c>
      <c r="J6060" t="s">
        <v>174</v>
      </c>
      <c r="K6060" t="s">
        <v>60</v>
      </c>
      <c r="L6060" s="127">
        <v>0.73958333333333337</v>
      </c>
      <c r="M6060" t="s">
        <v>92</v>
      </c>
      <c r="Q6060" t="s">
        <v>41</v>
      </c>
      <c r="R6060" t="s">
        <v>33</v>
      </c>
      <c r="S6060" t="s">
        <v>42</v>
      </c>
      <c r="T6060" t="s">
        <v>57</v>
      </c>
      <c r="U6060" s="1" t="s">
        <v>36</v>
      </c>
      <c r="V6060">
        <v>2</v>
      </c>
      <c r="W6060">
        <v>0</v>
      </c>
      <c r="X6060">
        <v>0</v>
      </c>
      <c r="Y6060">
        <v>0</v>
      </c>
      <c r="Z6060">
        <v>0</v>
      </c>
    </row>
    <row r="6061" spans="1:26" x14ac:dyDescent="0.25">
      <c r="A6061">
        <v>107191299</v>
      </c>
      <c r="B6061" t="s">
        <v>136</v>
      </c>
      <c r="C6061" t="s">
        <v>38</v>
      </c>
      <c r="D6061">
        <v>20000070</v>
      </c>
      <c r="E6061">
        <v>20000070</v>
      </c>
      <c r="F6061">
        <v>20.707000000000001</v>
      </c>
      <c r="G6061">
        <v>40001121</v>
      </c>
      <c r="H6061">
        <v>0.1</v>
      </c>
      <c r="I6061">
        <v>2022</v>
      </c>
      <c r="J6061" t="s">
        <v>174</v>
      </c>
      <c r="K6061" t="s">
        <v>55</v>
      </c>
      <c r="L6061" s="127">
        <v>0.47013888888888888</v>
      </c>
      <c r="M6061" t="s">
        <v>28</v>
      </c>
      <c r="N6061" t="s">
        <v>29</v>
      </c>
      <c r="O6061" t="s">
        <v>30</v>
      </c>
      <c r="P6061" t="s">
        <v>31</v>
      </c>
      <c r="Q6061" t="s">
        <v>32</v>
      </c>
      <c r="R6061" t="s">
        <v>33</v>
      </c>
      <c r="S6061" t="s">
        <v>42</v>
      </c>
      <c r="T6061" t="s">
        <v>35</v>
      </c>
      <c r="U6061" s="1" t="s">
        <v>36</v>
      </c>
      <c r="V6061">
        <v>1</v>
      </c>
      <c r="W6061">
        <v>0</v>
      </c>
      <c r="X6061">
        <v>0</v>
      </c>
      <c r="Y6061">
        <v>0</v>
      </c>
      <c r="Z6061">
        <v>0</v>
      </c>
    </row>
    <row r="6062" spans="1:26" x14ac:dyDescent="0.25">
      <c r="A6062">
        <v>107191440</v>
      </c>
      <c r="B6062" t="s">
        <v>86</v>
      </c>
      <c r="C6062" t="s">
        <v>65</v>
      </c>
      <c r="D6062">
        <v>10000026</v>
      </c>
      <c r="E6062">
        <v>10000026</v>
      </c>
      <c r="F6062">
        <v>24.635000000000002</v>
      </c>
      <c r="G6062">
        <v>200370</v>
      </c>
      <c r="H6062">
        <v>0.12</v>
      </c>
      <c r="I6062">
        <v>2022</v>
      </c>
      <c r="J6062" t="s">
        <v>174</v>
      </c>
      <c r="K6062" t="s">
        <v>53</v>
      </c>
      <c r="L6062" s="127">
        <v>0.44097222222222227</v>
      </c>
      <c r="M6062" t="s">
        <v>28</v>
      </c>
      <c r="N6062" t="s">
        <v>49</v>
      </c>
      <c r="O6062" t="s">
        <v>30</v>
      </c>
      <c r="P6062" t="s">
        <v>31</v>
      </c>
      <c r="Q6062" t="s">
        <v>41</v>
      </c>
      <c r="R6062" t="s">
        <v>33</v>
      </c>
      <c r="S6062" t="s">
        <v>42</v>
      </c>
      <c r="T6062" t="s">
        <v>35</v>
      </c>
      <c r="U6062" s="1" t="s">
        <v>64</v>
      </c>
      <c r="V6062">
        <v>7</v>
      </c>
      <c r="W6062">
        <v>0</v>
      </c>
      <c r="X6062">
        <v>0</v>
      </c>
      <c r="Y6062">
        <v>1</v>
      </c>
      <c r="Z6062">
        <v>0</v>
      </c>
    </row>
    <row r="6063" spans="1:26" x14ac:dyDescent="0.25">
      <c r="A6063">
        <v>107191641</v>
      </c>
      <c r="B6063" t="s">
        <v>44</v>
      </c>
      <c r="C6063" t="s">
        <v>45</v>
      </c>
      <c r="D6063">
        <v>50026600</v>
      </c>
      <c r="E6063">
        <v>29000501</v>
      </c>
      <c r="F6063">
        <v>7.2590000000000003</v>
      </c>
      <c r="G6063">
        <v>50019287</v>
      </c>
      <c r="H6063">
        <v>5.7000000000000002E-2</v>
      </c>
      <c r="I6063">
        <v>2022</v>
      </c>
      <c r="J6063" t="s">
        <v>174</v>
      </c>
      <c r="K6063" t="s">
        <v>53</v>
      </c>
      <c r="L6063" s="127">
        <v>0.69374999999999998</v>
      </c>
      <c r="M6063" t="s">
        <v>28</v>
      </c>
      <c r="N6063" t="s">
        <v>49</v>
      </c>
      <c r="O6063" t="s">
        <v>30</v>
      </c>
      <c r="P6063" t="s">
        <v>54</v>
      </c>
      <c r="Q6063" t="s">
        <v>41</v>
      </c>
      <c r="R6063" t="s">
        <v>33</v>
      </c>
      <c r="S6063" t="s">
        <v>42</v>
      </c>
      <c r="T6063" t="s">
        <v>35</v>
      </c>
      <c r="U6063" s="1" t="s">
        <v>36</v>
      </c>
      <c r="V6063">
        <v>2</v>
      </c>
      <c r="W6063">
        <v>0</v>
      </c>
      <c r="X6063">
        <v>0</v>
      </c>
      <c r="Y6063">
        <v>0</v>
      </c>
      <c r="Z6063">
        <v>0</v>
      </c>
    </row>
    <row r="6064" spans="1:26" x14ac:dyDescent="0.25">
      <c r="A6064">
        <v>107191782</v>
      </c>
      <c r="B6064" t="s">
        <v>81</v>
      </c>
      <c r="C6064" t="s">
        <v>45</v>
      </c>
      <c r="D6064">
        <v>50019453</v>
      </c>
      <c r="E6064">
        <v>50019453</v>
      </c>
      <c r="F6064">
        <v>999.99900000000002</v>
      </c>
      <c r="G6064">
        <v>50047986</v>
      </c>
      <c r="H6064">
        <v>0</v>
      </c>
      <c r="I6064">
        <v>2022</v>
      </c>
      <c r="J6064" t="s">
        <v>174</v>
      </c>
      <c r="K6064" t="s">
        <v>48</v>
      </c>
      <c r="L6064" s="127">
        <v>0.72361111111111109</v>
      </c>
      <c r="M6064" t="s">
        <v>77</v>
      </c>
      <c r="N6064" t="s">
        <v>49</v>
      </c>
      <c r="O6064" t="s">
        <v>30</v>
      </c>
      <c r="P6064" t="s">
        <v>31</v>
      </c>
      <c r="Q6064" t="s">
        <v>32</v>
      </c>
      <c r="R6064" t="s">
        <v>61</v>
      </c>
      <c r="S6064" t="s">
        <v>42</v>
      </c>
      <c r="T6064" t="s">
        <v>35</v>
      </c>
      <c r="U6064" s="1" t="s">
        <v>43</v>
      </c>
      <c r="V6064">
        <v>4</v>
      </c>
      <c r="W6064">
        <v>0</v>
      </c>
      <c r="X6064">
        <v>0</v>
      </c>
      <c r="Y6064">
        <v>0</v>
      </c>
      <c r="Z6064">
        <v>4</v>
      </c>
    </row>
    <row r="6065" spans="1:26" x14ac:dyDescent="0.25">
      <c r="A6065">
        <v>107191898</v>
      </c>
      <c r="B6065" t="s">
        <v>81</v>
      </c>
      <c r="C6065" t="s">
        <v>65</v>
      </c>
      <c r="D6065">
        <v>10000485</v>
      </c>
      <c r="E6065">
        <v>10800485</v>
      </c>
      <c r="F6065">
        <v>21.716999999999999</v>
      </c>
      <c r="G6065">
        <v>50015564</v>
      </c>
      <c r="H6065">
        <v>0</v>
      </c>
      <c r="I6065">
        <v>2022</v>
      </c>
      <c r="J6065" t="s">
        <v>174</v>
      </c>
      <c r="K6065" t="s">
        <v>58</v>
      </c>
      <c r="L6065" s="127">
        <v>0.69652777777777775</v>
      </c>
      <c r="M6065" t="s">
        <v>28</v>
      </c>
      <c r="N6065" t="s">
        <v>29</v>
      </c>
      <c r="O6065" t="s">
        <v>30</v>
      </c>
      <c r="P6065" t="s">
        <v>31</v>
      </c>
      <c r="Q6065" t="s">
        <v>41</v>
      </c>
      <c r="R6065" t="s">
        <v>71</v>
      </c>
      <c r="S6065" t="s">
        <v>42</v>
      </c>
      <c r="T6065" t="s">
        <v>35</v>
      </c>
      <c r="U6065" s="1" t="s">
        <v>36</v>
      </c>
      <c r="V6065">
        <v>8</v>
      </c>
      <c r="W6065">
        <v>0</v>
      </c>
      <c r="X6065">
        <v>0</v>
      </c>
      <c r="Y6065">
        <v>0</v>
      </c>
      <c r="Z6065">
        <v>0</v>
      </c>
    </row>
    <row r="6066" spans="1:26" x14ac:dyDescent="0.25">
      <c r="A6066">
        <v>107191899</v>
      </c>
      <c r="B6066" t="s">
        <v>81</v>
      </c>
      <c r="C6066" t="s">
        <v>65</v>
      </c>
      <c r="D6066">
        <v>10000485</v>
      </c>
      <c r="E6066">
        <v>10800485</v>
      </c>
      <c r="F6066">
        <v>21.837</v>
      </c>
      <c r="G6066">
        <v>50024412</v>
      </c>
      <c r="H6066">
        <v>0.84</v>
      </c>
      <c r="I6066">
        <v>2022</v>
      </c>
      <c r="J6066" t="s">
        <v>174</v>
      </c>
      <c r="K6066" t="s">
        <v>60</v>
      </c>
      <c r="L6066" s="127">
        <v>4.1666666666666666E-3</v>
      </c>
      <c r="M6066" t="s">
        <v>28</v>
      </c>
      <c r="N6066" t="s">
        <v>29</v>
      </c>
      <c r="O6066" t="s">
        <v>30</v>
      </c>
      <c r="P6066" t="s">
        <v>54</v>
      </c>
      <c r="Q6066" t="s">
        <v>41</v>
      </c>
      <c r="R6066" t="s">
        <v>33</v>
      </c>
      <c r="S6066" t="s">
        <v>42</v>
      </c>
      <c r="T6066" t="s">
        <v>57</v>
      </c>
      <c r="U6066" s="1" t="s">
        <v>43</v>
      </c>
      <c r="V6066">
        <v>1</v>
      </c>
      <c r="W6066">
        <v>0</v>
      </c>
      <c r="X6066">
        <v>0</v>
      </c>
      <c r="Y6066">
        <v>0</v>
      </c>
      <c r="Z6066">
        <v>1</v>
      </c>
    </row>
    <row r="6067" spans="1:26" x14ac:dyDescent="0.25">
      <c r="A6067">
        <v>107192020</v>
      </c>
      <c r="B6067" t="s">
        <v>104</v>
      </c>
      <c r="C6067" t="s">
        <v>65</v>
      </c>
      <c r="D6067">
        <v>10000026</v>
      </c>
      <c r="E6067">
        <v>10000026</v>
      </c>
      <c r="F6067">
        <v>3.5110000000000001</v>
      </c>
      <c r="G6067">
        <v>200430</v>
      </c>
      <c r="H6067">
        <v>1</v>
      </c>
      <c r="I6067">
        <v>2022</v>
      </c>
      <c r="J6067" t="s">
        <v>174</v>
      </c>
      <c r="K6067" t="s">
        <v>48</v>
      </c>
      <c r="L6067" s="127">
        <v>3.6111111111111115E-2</v>
      </c>
      <c r="M6067" t="s">
        <v>28</v>
      </c>
      <c r="N6067" t="s">
        <v>29</v>
      </c>
      <c r="O6067" t="s">
        <v>30</v>
      </c>
      <c r="P6067" t="s">
        <v>54</v>
      </c>
      <c r="Q6067" t="s">
        <v>62</v>
      </c>
      <c r="R6067" t="s">
        <v>33</v>
      </c>
      <c r="S6067" t="s">
        <v>34</v>
      </c>
      <c r="T6067" t="s">
        <v>57</v>
      </c>
      <c r="U6067" s="1" t="s">
        <v>43</v>
      </c>
      <c r="V6067">
        <v>2</v>
      </c>
      <c r="W6067">
        <v>0</v>
      </c>
      <c r="X6067">
        <v>0</v>
      </c>
      <c r="Y6067">
        <v>0</v>
      </c>
      <c r="Z6067">
        <v>2</v>
      </c>
    </row>
    <row r="6068" spans="1:26" x14ac:dyDescent="0.25">
      <c r="A6068">
        <v>107192045</v>
      </c>
      <c r="B6068" t="s">
        <v>114</v>
      </c>
      <c r="C6068" t="s">
        <v>67</v>
      </c>
      <c r="D6068">
        <v>30000042</v>
      </c>
      <c r="E6068">
        <v>30000042</v>
      </c>
      <c r="F6068">
        <v>13.132999999999999</v>
      </c>
      <c r="G6068">
        <v>40001705</v>
      </c>
      <c r="H6068">
        <v>3.7999999999999999E-2</v>
      </c>
      <c r="I6068">
        <v>2022</v>
      </c>
      <c r="J6068" t="s">
        <v>174</v>
      </c>
      <c r="K6068" t="s">
        <v>27</v>
      </c>
      <c r="L6068" s="127">
        <v>0.77569444444444446</v>
      </c>
      <c r="M6068" t="s">
        <v>28</v>
      </c>
      <c r="N6068" t="s">
        <v>29</v>
      </c>
      <c r="O6068" t="s">
        <v>30</v>
      </c>
      <c r="P6068" t="s">
        <v>31</v>
      </c>
      <c r="Q6068" t="s">
        <v>41</v>
      </c>
      <c r="R6068" t="s">
        <v>33</v>
      </c>
      <c r="S6068" t="s">
        <v>42</v>
      </c>
      <c r="T6068" t="s">
        <v>57</v>
      </c>
      <c r="U6068" s="1" t="s">
        <v>36</v>
      </c>
      <c r="V6068">
        <v>2</v>
      </c>
      <c r="W6068">
        <v>0</v>
      </c>
      <c r="X6068">
        <v>0</v>
      </c>
      <c r="Y6068">
        <v>0</v>
      </c>
      <c r="Z6068">
        <v>0</v>
      </c>
    </row>
    <row r="6069" spans="1:26" x14ac:dyDescent="0.25">
      <c r="A6069">
        <v>107192055</v>
      </c>
      <c r="B6069" t="s">
        <v>86</v>
      </c>
      <c r="C6069" t="s">
        <v>65</v>
      </c>
      <c r="D6069">
        <v>10000026</v>
      </c>
      <c r="E6069">
        <v>10000026</v>
      </c>
      <c r="F6069">
        <v>21.556999999999999</v>
      </c>
      <c r="G6069">
        <v>200330</v>
      </c>
      <c r="H6069">
        <v>0.8</v>
      </c>
      <c r="I6069">
        <v>2022</v>
      </c>
      <c r="J6069" t="s">
        <v>174</v>
      </c>
      <c r="K6069" t="s">
        <v>58</v>
      </c>
      <c r="L6069" s="127">
        <v>0.53749999999999998</v>
      </c>
      <c r="M6069" t="s">
        <v>28</v>
      </c>
      <c r="N6069" t="s">
        <v>29</v>
      </c>
      <c r="O6069" t="s">
        <v>30</v>
      </c>
      <c r="P6069" t="s">
        <v>54</v>
      </c>
      <c r="Q6069" t="s">
        <v>41</v>
      </c>
      <c r="R6069" t="s">
        <v>33</v>
      </c>
      <c r="S6069" t="s">
        <v>42</v>
      </c>
      <c r="T6069" t="s">
        <v>57</v>
      </c>
      <c r="U6069" s="1" t="s">
        <v>36</v>
      </c>
      <c r="V6069">
        <v>2</v>
      </c>
      <c r="W6069">
        <v>0</v>
      </c>
      <c r="X6069">
        <v>0</v>
      </c>
      <c r="Y6069">
        <v>0</v>
      </c>
      <c r="Z6069">
        <v>0</v>
      </c>
    </row>
    <row r="6070" spans="1:26" x14ac:dyDescent="0.25">
      <c r="A6070">
        <v>107192081</v>
      </c>
      <c r="B6070" t="s">
        <v>114</v>
      </c>
      <c r="C6070" t="s">
        <v>65</v>
      </c>
      <c r="D6070">
        <v>10000095</v>
      </c>
      <c r="E6070">
        <v>10000095</v>
      </c>
      <c r="F6070">
        <v>1.8149999999999999</v>
      </c>
      <c r="G6070">
        <v>200790</v>
      </c>
      <c r="H6070">
        <v>1</v>
      </c>
      <c r="I6070">
        <v>2022</v>
      </c>
      <c r="J6070" t="s">
        <v>174</v>
      </c>
      <c r="K6070" t="s">
        <v>60</v>
      </c>
      <c r="L6070" s="127">
        <v>0.7631944444444444</v>
      </c>
      <c r="M6070" t="s">
        <v>28</v>
      </c>
      <c r="N6070" t="s">
        <v>29</v>
      </c>
      <c r="O6070" t="s">
        <v>30</v>
      </c>
      <c r="P6070" t="s">
        <v>31</v>
      </c>
      <c r="Q6070" t="s">
        <v>41</v>
      </c>
      <c r="R6070" t="s">
        <v>33</v>
      </c>
      <c r="S6070" t="s">
        <v>42</v>
      </c>
      <c r="T6070" t="s">
        <v>57</v>
      </c>
      <c r="U6070" s="1" t="s">
        <v>36</v>
      </c>
      <c r="V6070">
        <v>2</v>
      </c>
      <c r="W6070">
        <v>0</v>
      </c>
      <c r="X6070">
        <v>0</v>
      </c>
      <c r="Y6070">
        <v>0</v>
      </c>
      <c r="Z6070">
        <v>0</v>
      </c>
    </row>
    <row r="6071" spans="1:26" x14ac:dyDescent="0.25">
      <c r="A6071">
        <v>107192131</v>
      </c>
      <c r="B6071" t="s">
        <v>25</v>
      </c>
      <c r="C6071" t="s">
        <v>65</v>
      </c>
      <c r="D6071">
        <v>10000040</v>
      </c>
      <c r="E6071">
        <v>10000040</v>
      </c>
      <c r="F6071">
        <v>22.988</v>
      </c>
      <c r="G6071">
        <v>20000070</v>
      </c>
      <c r="H6071">
        <v>0</v>
      </c>
      <c r="I6071">
        <v>2022</v>
      </c>
      <c r="J6071" t="s">
        <v>174</v>
      </c>
      <c r="K6071" t="s">
        <v>58</v>
      </c>
      <c r="L6071" s="127">
        <v>0.36249999999999999</v>
      </c>
      <c r="M6071" t="s">
        <v>28</v>
      </c>
      <c r="N6071" t="s">
        <v>49</v>
      </c>
      <c r="O6071" t="s">
        <v>30</v>
      </c>
      <c r="P6071" t="s">
        <v>31</v>
      </c>
      <c r="Q6071" t="s">
        <v>41</v>
      </c>
      <c r="R6071" t="s">
        <v>95</v>
      </c>
      <c r="S6071" t="s">
        <v>83</v>
      </c>
      <c r="T6071" t="s">
        <v>35</v>
      </c>
      <c r="U6071" s="1" t="s">
        <v>36</v>
      </c>
      <c r="V6071">
        <v>1</v>
      </c>
      <c r="W6071">
        <v>0</v>
      </c>
      <c r="X6071">
        <v>0</v>
      </c>
      <c r="Y6071">
        <v>0</v>
      </c>
      <c r="Z6071">
        <v>0</v>
      </c>
    </row>
    <row r="6072" spans="1:26" x14ac:dyDescent="0.25">
      <c r="A6072">
        <v>107192158</v>
      </c>
      <c r="B6072" t="s">
        <v>114</v>
      </c>
      <c r="C6072" t="s">
        <v>38</v>
      </c>
      <c r="D6072">
        <v>20000070</v>
      </c>
      <c r="E6072">
        <v>20000070</v>
      </c>
      <c r="F6072">
        <v>999.99900000000002</v>
      </c>
      <c r="H6072">
        <v>0</v>
      </c>
      <c r="I6072">
        <v>2022</v>
      </c>
      <c r="J6072" t="s">
        <v>174</v>
      </c>
      <c r="K6072" t="s">
        <v>53</v>
      </c>
      <c r="L6072" s="127">
        <v>0.28541666666666665</v>
      </c>
      <c r="M6072" t="s">
        <v>28</v>
      </c>
      <c r="N6072" t="s">
        <v>49</v>
      </c>
      <c r="O6072" t="s">
        <v>30</v>
      </c>
      <c r="P6072" t="s">
        <v>31</v>
      </c>
      <c r="Q6072" t="s">
        <v>41</v>
      </c>
      <c r="R6072" t="s">
        <v>33</v>
      </c>
      <c r="S6072" t="s">
        <v>42</v>
      </c>
      <c r="T6072" t="s">
        <v>35</v>
      </c>
      <c r="U6072" s="1" t="s">
        <v>36</v>
      </c>
      <c r="V6072">
        <v>2</v>
      </c>
      <c r="W6072">
        <v>0</v>
      </c>
      <c r="X6072">
        <v>0</v>
      </c>
      <c r="Y6072">
        <v>0</v>
      </c>
      <c r="Z6072">
        <v>0</v>
      </c>
    </row>
    <row r="6073" spans="1:26" x14ac:dyDescent="0.25">
      <c r="A6073">
        <v>107192266</v>
      </c>
      <c r="B6073" t="s">
        <v>25</v>
      </c>
      <c r="C6073" t="s">
        <v>65</v>
      </c>
      <c r="D6073">
        <v>10000040</v>
      </c>
      <c r="E6073">
        <v>10000040</v>
      </c>
      <c r="F6073">
        <v>19.911999999999999</v>
      </c>
      <c r="G6073">
        <v>40005220</v>
      </c>
      <c r="H6073">
        <v>1</v>
      </c>
      <c r="I6073">
        <v>2022</v>
      </c>
      <c r="J6073" t="s">
        <v>174</v>
      </c>
      <c r="K6073" t="s">
        <v>55</v>
      </c>
      <c r="L6073" s="127">
        <v>0.29375000000000001</v>
      </c>
      <c r="M6073" t="s">
        <v>28</v>
      </c>
      <c r="N6073" t="s">
        <v>49</v>
      </c>
      <c r="O6073" t="s">
        <v>30</v>
      </c>
      <c r="P6073" t="s">
        <v>31</v>
      </c>
      <c r="Q6073" t="s">
        <v>41</v>
      </c>
      <c r="R6073" t="s">
        <v>33</v>
      </c>
      <c r="S6073" t="s">
        <v>34</v>
      </c>
      <c r="T6073" t="s">
        <v>35</v>
      </c>
      <c r="U6073" s="1" t="s">
        <v>36</v>
      </c>
      <c r="V6073">
        <v>2</v>
      </c>
      <c r="W6073">
        <v>0</v>
      </c>
      <c r="X6073">
        <v>0</v>
      </c>
      <c r="Y6073">
        <v>0</v>
      </c>
      <c r="Z6073">
        <v>0</v>
      </c>
    </row>
    <row r="6074" spans="1:26" x14ac:dyDescent="0.25">
      <c r="A6074">
        <v>107192828</v>
      </c>
      <c r="B6074" t="s">
        <v>25</v>
      </c>
      <c r="C6074" t="s">
        <v>65</v>
      </c>
      <c r="D6074">
        <v>10000040</v>
      </c>
      <c r="E6074">
        <v>10000040</v>
      </c>
      <c r="F6074">
        <v>2.0939999999999999</v>
      </c>
      <c r="G6074">
        <v>40001002</v>
      </c>
      <c r="H6074">
        <v>0.1</v>
      </c>
      <c r="I6074">
        <v>2022</v>
      </c>
      <c r="J6074" t="s">
        <v>174</v>
      </c>
      <c r="K6074" t="s">
        <v>60</v>
      </c>
      <c r="L6074" s="127">
        <v>0.5229166666666667</v>
      </c>
      <c r="M6074" t="s">
        <v>28</v>
      </c>
      <c r="N6074" t="s">
        <v>49</v>
      </c>
      <c r="O6074" t="s">
        <v>30</v>
      </c>
      <c r="P6074" t="s">
        <v>31</v>
      </c>
      <c r="Q6074" t="s">
        <v>41</v>
      </c>
      <c r="R6074" t="s">
        <v>95</v>
      </c>
      <c r="S6074" t="s">
        <v>42</v>
      </c>
      <c r="T6074" t="s">
        <v>35</v>
      </c>
      <c r="U6074" s="1" t="s">
        <v>36</v>
      </c>
      <c r="V6074">
        <v>2</v>
      </c>
      <c r="W6074">
        <v>0</v>
      </c>
      <c r="X6074">
        <v>0</v>
      </c>
      <c r="Y6074">
        <v>0</v>
      </c>
      <c r="Z6074">
        <v>0</v>
      </c>
    </row>
    <row r="6075" spans="1:26" x14ac:dyDescent="0.25">
      <c r="A6075">
        <v>107192860</v>
      </c>
      <c r="B6075" t="s">
        <v>94</v>
      </c>
      <c r="C6075" t="s">
        <v>38</v>
      </c>
      <c r="D6075">
        <v>20000029</v>
      </c>
      <c r="E6075">
        <v>20000029</v>
      </c>
      <c r="F6075">
        <v>15.778</v>
      </c>
      <c r="G6075">
        <v>40001798</v>
      </c>
      <c r="H6075">
        <v>3.7999999999999999E-2</v>
      </c>
      <c r="I6075">
        <v>2022</v>
      </c>
      <c r="J6075" t="s">
        <v>174</v>
      </c>
      <c r="K6075" t="s">
        <v>55</v>
      </c>
      <c r="L6075" s="127">
        <v>0.77013888888888893</v>
      </c>
      <c r="M6075" t="s">
        <v>28</v>
      </c>
      <c r="N6075" t="s">
        <v>29</v>
      </c>
      <c r="O6075" t="s">
        <v>30</v>
      </c>
      <c r="P6075" t="s">
        <v>54</v>
      </c>
      <c r="Q6075" t="s">
        <v>41</v>
      </c>
      <c r="R6075" t="s">
        <v>33</v>
      </c>
      <c r="S6075" t="s">
        <v>42</v>
      </c>
      <c r="T6075" t="s">
        <v>57</v>
      </c>
      <c r="U6075" s="1" t="s">
        <v>36</v>
      </c>
      <c r="V6075">
        <v>1</v>
      </c>
      <c r="W6075">
        <v>0</v>
      </c>
      <c r="X6075">
        <v>0</v>
      </c>
      <c r="Y6075">
        <v>0</v>
      </c>
      <c r="Z6075">
        <v>0</v>
      </c>
    </row>
    <row r="6076" spans="1:26" x14ac:dyDescent="0.25">
      <c r="A6076">
        <v>107192879</v>
      </c>
      <c r="B6076" t="s">
        <v>81</v>
      </c>
      <c r="C6076" t="s">
        <v>45</v>
      </c>
      <c r="D6076">
        <v>50031062</v>
      </c>
      <c r="E6076">
        <v>20000029</v>
      </c>
      <c r="F6076">
        <v>15.135999999999999</v>
      </c>
      <c r="G6076">
        <v>50022063</v>
      </c>
      <c r="H6076">
        <v>0</v>
      </c>
      <c r="I6076">
        <v>2022</v>
      </c>
      <c r="J6076" t="s">
        <v>167</v>
      </c>
      <c r="K6076" t="s">
        <v>58</v>
      </c>
      <c r="L6076" s="127">
        <v>3.2638888888888891E-2</v>
      </c>
      <c r="M6076" t="s">
        <v>51</v>
      </c>
      <c r="N6076" t="s">
        <v>49</v>
      </c>
      <c r="O6076" t="s">
        <v>30</v>
      </c>
      <c r="P6076" t="s">
        <v>31</v>
      </c>
      <c r="Q6076" t="s">
        <v>41</v>
      </c>
      <c r="R6076" t="s">
        <v>33</v>
      </c>
      <c r="S6076" t="s">
        <v>42</v>
      </c>
      <c r="T6076" t="s">
        <v>47</v>
      </c>
      <c r="U6076" s="1" t="s">
        <v>36</v>
      </c>
      <c r="V6076">
        <v>1</v>
      </c>
      <c r="W6076">
        <v>0</v>
      </c>
      <c r="X6076">
        <v>0</v>
      </c>
      <c r="Y6076">
        <v>0</v>
      </c>
      <c r="Z6076">
        <v>0</v>
      </c>
    </row>
    <row r="6077" spans="1:26" x14ac:dyDescent="0.25">
      <c r="A6077">
        <v>107193001</v>
      </c>
      <c r="B6077" t="s">
        <v>81</v>
      </c>
      <c r="C6077" t="s">
        <v>45</v>
      </c>
      <c r="D6077">
        <v>50039993</v>
      </c>
      <c r="E6077">
        <v>50039993</v>
      </c>
      <c r="F6077">
        <v>0.54700000000000004</v>
      </c>
      <c r="G6077">
        <v>50009540</v>
      </c>
      <c r="H6077">
        <v>0</v>
      </c>
      <c r="I6077">
        <v>2022</v>
      </c>
      <c r="J6077" t="s">
        <v>174</v>
      </c>
      <c r="K6077" t="s">
        <v>55</v>
      </c>
      <c r="L6077" s="127">
        <v>0.54652777777777783</v>
      </c>
      <c r="M6077" t="s">
        <v>40</v>
      </c>
      <c r="N6077" t="s">
        <v>49</v>
      </c>
      <c r="O6077" t="s">
        <v>30</v>
      </c>
      <c r="P6077" t="s">
        <v>68</v>
      </c>
      <c r="Q6077" t="s">
        <v>41</v>
      </c>
      <c r="R6077" t="s">
        <v>61</v>
      </c>
      <c r="S6077" t="s">
        <v>42</v>
      </c>
      <c r="T6077" t="s">
        <v>35</v>
      </c>
      <c r="U6077" s="1" t="s">
        <v>43</v>
      </c>
      <c r="V6077">
        <v>5</v>
      </c>
      <c r="W6077">
        <v>0</v>
      </c>
      <c r="X6077">
        <v>0</v>
      </c>
      <c r="Y6077">
        <v>0</v>
      </c>
      <c r="Z6077">
        <v>1</v>
      </c>
    </row>
    <row r="6078" spans="1:26" x14ac:dyDescent="0.25">
      <c r="A6078">
        <v>107193103</v>
      </c>
      <c r="B6078" t="s">
        <v>114</v>
      </c>
      <c r="C6078" t="s">
        <v>38</v>
      </c>
      <c r="D6078">
        <v>20000070</v>
      </c>
      <c r="E6078">
        <v>20000070</v>
      </c>
      <c r="F6078">
        <v>8.5310000000000006</v>
      </c>
      <c r="G6078">
        <v>203260</v>
      </c>
      <c r="H6078">
        <v>0.05</v>
      </c>
      <c r="I6078">
        <v>2022</v>
      </c>
      <c r="J6078" t="s">
        <v>174</v>
      </c>
      <c r="K6078" t="s">
        <v>48</v>
      </c>
      <c r="L6078" s="127">
        <v>0.44166666666666665</v>
      </c>
      <c r="M6078" t="s">
        <v>28</v>
      </c>
      <c r="N6078" t="s">
        <v>29</v>
      </c>
      <c r="O6078" t="s">
        <v>30</v>
      </c>
      <c r="P6078" t="s">
        <v>54</v>
      </c>
      <c r="Q6078" t="s">
        <v>62</v>
      </c>
      <c r="R6078" t="s">
        <v>33</v>
      </c>
      <c r="S6078" t="s">
        <v>34</v>
      </c>
      <c r="T6078" t="s">
        <v>35</v>
      </c>
      <c r="U6078" s="1" t="s">
        <v>36</v>
      </c>
      <c r="V6078">
        <v>3</v>
      </c>
      <c r="W6078">
        <v>0</v>
      </c>
      <c r="X6078">
        <v>0</v>
      </c>
      <c r="Y6078">
        <v>0</v>
      </c>
      <c r="Z6078">
        <v>0</v>
      </c>
    </row>
    <row r="6079" spans="1:26" x14ac:dyDescent="0.25">
      <c r="A6079">
        <v>107193119</v>
      </c>
      <c r="B6079" t="s">
        <v>25</v>
      </c>
      <c r="C6079" t="s">
        <v>65</v>
      </c>
      <c r="D6079">
        <v>10000040</v>
      </c>
      <c r="E6079">
        <v>10000040</v>
      </c>
      <c r="F6079">
        <v>19.911999999999999</v>
      </c>
      <c r="G6079">
        <v>40005220</v>
      </c>
      <c r="H6079">
        <v>1</v>
      </c>
      <c r="I6079">
        <v>2022</v>
      </c>
      <c r="J6079" t="s">
        <v>174</v>
      </c>
      <c r="K6079" t="s">
        <v>27</v>
      </c>
      <c r="L6079" s="127">
        <v>0.59236111111111112</v>
      </c>
      <c r="M6079" t="s">
        <v>28</v>
      </c>
      <c r="N6079" t="s">
        <v>29</v>
      </c>
      <c r="O6079" t="s">
        <v>30</v>
      </c>
      <c r="P6079" t="s">
        <v>31</v>
      </c>
      <c r="Q6079" t="s">
        <v>41</v>
      </c>
      <c r="R6079" t="s">
        <v>33</v>
      </c>
      <c r="S6079" t="s">
        <v>42</v>
      </c>
      <c r="T6079" t="s">
        <v>35</v>
      </c>
      <c r="U6079" s="1" t="s">
        <v>36</v>
      </c>
      <c r="V6079">
        <v>6</v>
      </c>
      <c r="W6079">
        <v>0</v>
      </c>
      <c r="X6079">
        <v>0</v>
      </c>
      <c r="Y6079">
        <v>0</v>
      </c>
      <c r="Z6079">
        <v>0</v>
      </c>
    </row>
    <row r="6080" spans="1:26" x14ac:dyDescent="0.25">
      <c r="A6080">
        <v>107193175</v>
      </c>
      <c r="B6080" t="s">
        <v>148</v>
      </c>
      <c r="C6080" t="s">
        <v>65</v>
      </c>
      <c r="D6080">
        <v>10000040</v>
      </c>
      <c r="E6080">
        <v>10000040</v>
      </c>
      <c r="F6080">
        <v>14.2</v>
      </c>
      <c r="G6080">
        <v>200140</v>
      </c>
      <c r="H6080">
        <v>0.2</v>
      </c>
      <c r="I6080">
        <v>2022</v>
      </c>
      <c r="J6080" t="s">
        <v>174</v>
      </c>
      <c r="K6080" t="s">
        <v>27</v>
      </c>
      <c r="L6080" s="127">
        <v>0.49236111111111108</v>
      </c>
      <c r="M6080" t="s">
        <v>28</v>
      </c>
      <c r="N6080" t="s">
        <v>29</v>
      </c>
      <c r="O6080" t="s">
        <v>30</v>
      </c>
      <c r="P6080" t="s">
        <v>68</v>
      </c>
      <c r="Q6080" t="s">
        <v>41</v>
      </c>
      <c r="R6080" t="s">
        <v>33</v>
      </c>
      <c r="S6080" t="s">
        <v>42</v>
      </c>
      <c r="T6080" t="s">
        <v>35</v>
      </c>
      <c r="U6080" s="1" t="s">
        <v>36</v>
      </c>
      <c r="V6080">
        <v>10</v>
      </c>
      <c r="W6080">
        <v>0</v>
      </c>
      <c r="X6080">
        <v>0</v>
      </c>
      <c r="Y6080">
        <v>0</v>
      </c>
      <c r="Z6080">
        <v>0</v>
      </c>
    </row>
    <row r="6081" spans="1:26" x14ac:dyDescent="0.25">
      <c r="A6081">
        <v>107193198</v>
      </c>
      <c r="B6081" t="s">
        <v>104</v>
      </c>
      <c r="C6081" t="s">
        <v>65</v>
      </c>
      <c r="D6081">
        <v>10000026</v>
      </c>
      <c r="E6081">
        <v>10000026</v>
      </c>
      <c r="F6081">
        <v>0.11</v>
      </c>
      <c r="G6081">
        <v>30000280</v>
      </c>
      <c r="H6081">
        <v>0.1</v>
      </c>
      <c r="I6081">
        <v>2022</v>
      </c>
      <c r="J6081" t="s">
        <v>174</v>
      </c>
      <c r="K6081" t="s">
        <v>27</v>
      </c>
      <c r="L6081" s="127">
        <v>0.54583333333333328</v>
      </c>
      <c r="M6081" t="s">
        <v>28</v>
      </c>
      <c r="N6081" t="s">
        <v>49</v>
      </c>
      <c r="O6081" t="s">
        <v>30</v>
      </c>
      <c r="P6081" t="s">
        <v>31</v>
      </c>
      <c r="Q6081" t="s">
        <v>32</v>
      </c>
      <c r="R6081" t="s">
        <v>66</v>
      </c>
      <c r="S6081" t="s">
        <v>42</v>
      </c>
      <c r="T6081" t="s">
        <v>35</v>
      </c>
      <c r="U6081" s="1" t="s">
        <v>36</v>
      </c>
      <c r="V6081">
        <v>3</v>
      </c>
      <c r="W6081">
        <v>0</v>
      </c>
      <c r="X6081">
        <v>0</v>
      </c>
      <c r="Y6081">
        <v>0</v>
      </c>
      <c r="Z6081">
        <v>0</v>
      </c>
    </row>
    <row r="6082" spans="1:26" x14ac:dyDescent="0.25">
      <c r="A6082">
        <v>107193208</v>
      </c>
      <c r="B6082" t="s">
        <v>25</v>
      </c>
      <c r="C6082" t="s">
        <v>65</v>
      </c>
      <c r="D6082">
        <v>10000040</v>
      </c>
      <c r="E6082">
        <v>10000040</v>
      </c>
      <c r="F6082">
        <v>18.228000000000002</v>
      </c>
      <c r="G6082">
        <v>10000440</v>
      </c>
      <c r="H6082">
        <v>0.25</v>
      </c>
      <c r="I6082">
        <v>2022</v>
      </c>
      <c r="J6082" t="s">
        <v>174</v>
      </c>
      <c r="K6082" t="s">
        <v>58</v>
      </c>
      <c r="L6082" s="127">
        <v>0.70000000000000007</v>
      </c>
      <c r="M6082" t="s">
        <v>28</v>
      </c>
      <c r="N6082" t="s">
        <v>49</v>
      </c>
      <c r="O6082" t="s">
        <v>30</v>
      </c>
      <c r="P6082" t="s">
        <v>31</v>
      </c>
      <c r="Q6082" t="s">
        <v>41</v>
      </c>
      <c r="R6082" t="s">
        <v>33</v>
      </c>
      <c r="S6082" t="s">
        <v>42</v>
      </c>
      <c r="T6082" t="s">
        <v>57</v>
      </c>
      <c r="U6082" s="1" t="s">
        <v>36</v>
      </c>
      <c r="V6082">
        <v>2</v>
      </c>
      <c r="W6082">
        <v>0</v>
      </c>
      <c r="X6082">
        <v>0</v>
      </c>
      <c r="Y6082">
        <v>0</v>
      </c>
      <c r="Z6082">
        <v>0</v>
      </c>
    </row>
    <row r="6083" spans="1:26" x14ac:dyDescent="0.25">
      <c r="A6083">
        <v>107193213</v>
      </c>
      <c r="B6083" t="s">
        <v>86</v>
      </c>
      <c r="C6083" t="s">
        <v>65</v>
      </c>
      <c r="D6083">
        <v>10000026</v>
      </c>
      <c r="E6083">
        <v>10000026</v>
      </c>
      <c r="F6083">
        <v>22.963000000000001</v>
      </c>
      <c r="G6083">
        <v>200350</v>
      </c>
      <c r="H6083">
        <v>0.2</v>
      </c>
      <c r="I6083">
        <v>2022</v>
      </c>
      <c r="J6083" t="s">
        <v>174</v>
      </c>
      <c r="K6083" t="s">
        <v>27</v>
      </c>
      <c r="L6083" s="127">
        <v>0.46388888888888885</v>
      </c>
      <c r="M6083" t="s">
        <v>28</v>
      </c>
      <c r="N6083" t="s">
        <v>49</v>
      </c>
      <c r="O6083" t="s">
        <v>30</v>
      </c>
      <c r="P6083" t="s">
        <v>31</v>
      </c>
      <c r="Q6083" t="s">
        <v>41</v>
      </c>
      <c r="R6083" t="s">
        <v>33</v>
      </c>
      <c r="S6083" t="s">
        <v>42</v>
      </c>
      <c r="T6083" t="s">
        <v>35</v>
      </c>
      <c r="U6083" s="1" t="s">
        <v>36</v>
      </c>
      <c r="V6083">
        <v>7</v>
      </c>
      <c r="W6083">
        <v>0</v>
      </c>
      <c r="X6083">
        <v>0</v>
      </c>
      <c r="Y6083">
        <v>0</v>
      </c>
      <c r="Z6083">
        <v>0</v>
      </c>
    </row>
    <row r="6084" spans="1:26" x14ac:dyDescent="0.25">
      <c r="A6084">
        <v>107193359</v>
      </c>
      <c r="B6084" t="s">
        <v>25</v>
      </c>
      <c r="C6084" t="s">
        <v>65</v>
      </c>
      <c r="D6084">
        <v>10000040</v>
      </c>
      <c r="E6084">
        <v>10000040</v>
      </c>
      <c r="F6084">
        <v>22.988</v>
      </c>
      <c r="G6084">
        <v>20000070</v>
      </c>
      <c r="H6084">
        <v>0</v>
      </c>
      <c r="I6084">
        <v>2022</v>
      </c>
      <c r="J6084" t="s">
        <v>174</v>
      </c>
      <c r="K6084" t="s">
        <v>27</v>
      </c>
      <c r="L6084" s="127">
        <v>0.54861111111111105</v>
      </c>
      <c r="M6084" t="s">
        <v>28</v>
      </c>
      <c r="N6084" t="s">
        <v>49</v>
      </c>
      <c r="O6084" t="s">
        <v>30</v>
      </c>
      <c r="P6084" t="s">
        <v>31</v>
      </c>
      <c r="Q6084" t="s">
        <v>41</v>
      </c>
      <c r="R6084" t="s">
        <v>33</v>
      </c>
      <c r="S6084" t="s">
        <v>42</v>
      </c>
      <c r="T6084" t="s">
        <v>35</v>
      </c>
      <c r="U6084" s="1" t="s">
        <v>36</v>
      </c>
      <c r="V6084">
        <v>2</v>
      </c>
      <c r="W6084">
        <v>0</v>
      </c>
      <c r="X6084">
        <v>0</v>
      </c>
      <c r="Y6084">
        <v>0</v>
      </c>
      <c r="Z6084">
        <v>0</v>
      </c>
    </row>
    <row r="6085" spans="1:26" x14ac:dyDescent="0.25">
      <c r="A6085">
        <v>107193371</v>
      </c>
      <c r="B6085" t="s">
        <v>114</v>
      </c>
      <c r="C6085" t="s">
        <v>65</v>
      </c>
      <c r="D6085">
        <v>10000040</v>
      </c>
      <c r="E6085">
        <v>10000040</v>
      </c>
      <c r="F6085">
        <v>2.1560000000000001</v>
      </c>
      <c r="G6085">
        <v>203110</v>
      </c>
      <c r="H6085">
        <v>1</v>
      </c>
      <c r="I6085">
        <v>2022</v>
      </c>
      <c r="J6085" t="s">
        <v>174</v>
      </c>
      <c r="K6085" t="s">
        <v>60</v>
      </c>
      <c r="L6085" s="127">
        <v>0.47847222222222219</v>
      </c>
      <c r="M6085" t="s">
        <v>28</v>
      </c>
      <c r="N6085" t="s">
        <v>29</v>
      </c>
      <c r="O6085" t="s">
        <v>30</v>
      </c>
      <c r="P6085" t="s">
        <v>54</v>
      </c>
      <c r="Q6085" t="s">
        <v>41</v>
      </c>
      <c r="R6085" t="s">
        <v>33</v>
      </c>
      <c r="S6085" t="s">
        <v>42</v>
      </c>
      <c r="T6085" t="s">
        <v>35</v>
      </c>
      <c r="U6085" s="1" t="s">
        <v>36</v>
      </c>
      <c r="V6085">
        <v>1</v>
      </c>
      <c r="W6085">
        <v>0</v>
      </c>
      <c r="X6085">
        <v>0</v>
      </c>
      <c r="Y6085">
        <v>0</v>
      </c>
      <c r="Z6085">
        <v>0</v>
      </c>
    </row>
    <row r="6086" spans="1:26" x14ac:dyDescent="0.25">
      <c r="A6086">
        <v>107193426</v>
      </c>
      <c r="B6086" t="s">
        <v>114</v>
      </c>
      <c r="C6086" t="s">
        <v>38</v>
      </c>
      <c r="D6086">
        <v>20000070</v>
      </c>
      <c r="E6086">
        <v>20000070</v>
      </c>
      <c r="F6086">
        <v>9.6460000000000008</v>
      </c>
      <c r="G6086">
        <v>40002565</v>
      </c>
      <c r="H6086">
        <v>3.7999999999999999E-2</v>
      </c>
      <c r="I6086">
        <v>2022</v>
      </c>
      <c r="J6086" t="s">
        <v>174</v>
      </c>
      <c r="K6086" t="s">
        <v>55</v>
      </c>
      <c r="L6086" s="127">
        <v>0.70833333333333337</v>
      </c>
      <c r="M6086" t="s">
        <v>28</v>
      </c>
      <c r="N6086" t="s">
        <v>29</v>
      </c>
      <c r="O6086" t="s">
        <v>30</v>
      </c>
      <c r="P6086" t="s">
        <v>31</v>
      </c>
      <c r="Q6086" t="s">
        <v>41</v>
      </c>
      <c r="R6086" t="s">
        <v>33</v>
      </c>
      <c r="S6086" t="s">
        <v>42</v>
      </c>
      <c r="T6086" t="s">
        <v>35</v>
      </c>
      <c r="U6086" s="1" t="s">
        <v>36</v>
      </c>
      <c r="V6086">
        <v>2</v>
      </c>
      <c r="W6086">
        <v>0</v>
      </c>
      <c r="X6086">
        <v>0</v>
      </c>
      <c r="Y6086">
        <v>0</v>
      </c>
      <c r="Z6086">
        <v>0</v>
      </c>
    </row>
    <row r="6087" spans="1:26" x14ac:dyDescent="0.25">
      <c r="A6087">
        <v>107193440</v>
      </c>
      <c r="B6087" t="s">
        <v>25</v>
      </c>
      <c r="C6087" t="s">
        <v>65</v>
      </c>
      <c r="D6087">
        <v>10000040</v>
      </c>
      <c r="E6087">
        <v>10000040</v>
      </c>
      <c r="F6087">
        <v>23.988</v>
      </c>
      <c r="G6087">
        <v>29000070</v>
      </c>
      <c r="H6087">
        <v>1</v>
      </c>
      <c r="I6087">
        <v>2022</v>
      </c>
      <c r="J6087" t="s">
        <v>174</v>
      </c>
      <c r="K6087" t="s">
        <v>48</v>
      </c>
      <c r="L6087" s="127">
        <v>0.73263888888888884</v>
      </c>
      <c r="M6087" t="s">
        <v>28</v>
      </c>
      <c r="N6087" t="s">
        <v>49</v>
      </c>
      <c r="O6087" t="s">
        <v>30</v>
      </c>
      <c r="P6087" t="s">
        <v>31</v>
      </c>
      <c r="Q6087" t="s">
        <v>41</v>
      </c>
      <c r="R6087" t="s">
        <v>33</v>
      </c>
      <c r="S6087" t="s">
        <v>42</v>
      </c>
      <c r="T6087" t="s">
        <v>57</v>
      </c>
      <c r="U6087" s="1" t="s">
        <v>36</v>
      </c>
      <c r="V6087">
        <v>3</v>
      </c>
      <c r="W6087">
        <v>0</v>
      </c>
      <c r="X6087">
        <v>0</v>
      </c>
      <c r="Y6087">
        <v>0</v>
      </c>
      <c r="Z6087">
        <v>0</v>
      </c>
    </row>
    <row r="6088" spans="1:26" x14ac:dyDescent="0.25">
      <c r="A6088">
        <v>107193454</v>
      </c>
      <c r="B6088" t="s">
        <v>114</v>
      </c>
      <c r="C6088" t="s">
        <v>65</v>
      </c>
      <c r="D6088">
        <v>10000095</v>
      </c>
      <c r="E6088">
        <v>10000095</v>
      </c>
      <c r="F6088">
        <v>2.59</v>
      </c>
      <c r="G6088">
        <v>10000040</v>
      </c>
      <c r="H6088">
        <v>0.5</v>
      </c>
      <c r="I6088">
        <v>2022</v>
      </c>
      <c r="J6088" t="s">
        <v>174</v>
      </c>
      <c r="K6088" t="s">
        <v>60</v>
      </c>
      <c r="L6088" s="127">
        <v>0.77986111111111101</v>
      </c>
      <c r="M6088" t="s">
        <v>28</v>
      </c>
      <c r="N6088" t="s">
        <v>49</v>
      </c>
      <c r="O6088" t="s">
        <v>30</v>
      </c>
      <c r="P6088" t="s">
        <v>31</v>
      </c>
      <c r="Q6088" t="s">
        <v>41</v>
      </c>
      <c r="R6088" t="s">
        <v>33</v>
      </c>
      <c r="S6088" t="s">
        <v>42</v>
      </c>
      <c r="T6088" t="s">
        <v>57</v>
      </c>
      <c r="U6088" s="1" t="s">
        <v>36</v>
      </c>
      <c r="V6088">
        <v>4</v>
      </c>
      <c r="W6088">
        <v>0</v>
      </c>
      <c r="X6088">
        <v>0</v>
      </c>
      <c r="Y6088">
        <v>0</v>
      </c>
      <c r="Z6088">
        <v>0</v>
      </c>
    </row>
    <row r="6089" spans="1:26" x14ac:dyDescent="0.25">
      <c r="A6089">
        <v>107193457</v>
      </c>
      <c r="B6089" t="s">
        <v>25</v>
      </c>
      <c r="C6089" t="s">
        <v>65</v>
      </c>
      <c r="D6089">
        <v>10000040</v>
      </c>
      <c r="E6089">
        <v>10000040</v>
      </c>
      <c r="F6089">
        <v>22.788</v>
      </c>
      <c r="G6089">
        <v>20000070</v>
      </c>
      <c r="H6089">
        <v>0.2</v>
      </c>
      <c r="I6089">
        <v>2022</v>
      </c>
      <c r="J6089" t="s">
        <v>174</v>
      </c>
      <c r="K6089" t="s">
        <v>27</v>
      </c>
      <c r="L6089" s="127">
        <v>0.6118055555555556</v>
      </c>
      <c r="M6089" t="s">
        <v>28</v>
      </c>
      <c r="N6089" t="s">
        <v>29</v>
      </c>
      <c r="O6089" t="s">
        <v>30</v>
      </c>
      <c r="P6089" t="s">
        <v>31</v>
      </c>
      <c r="Q6089" t="s">
        <v>41</v>
      </c>
      <c r="R6089" t="s">
        <v>33</v>
      </c>
      <c r="S6089" t="s">
        <v>42</v>
      </c>
      <c r="T6089" t="s">
        <v>35</v>
      </c>
      <c r="U6089" s="1" t="s">
        <v>36</v>
      </c>
      <c r="V6089">
        <v>2</v>
      </c>
      <c r="W6089">
        <v>0</v>
      </c>
      <c r="X6089">
        <v>0</v>
      </c>
      <c r="Y6089">
        <v>0</v>
      </c>
      <c r="Z6089">
        <v>0</v>
      </c>
    </row>
    <row r="6090" spans="1:26" x14ac:dyDescent="0.25">
      <c r="A6090">
        <v>107193460</v>
      </c>
      <c r="B6090" t="s">
        <v>114</v>
      </c>
      <c r="C6090" t="s">
        <v>65</v>
      </c>
      <c r="D6090">
        <v>10000040</v>
      </c>
      <c r="E6090">
        <v>10000040</v>
      </c>
      <c r="F6090">
        <v>2.1560000000000001</v>
      </c>
      <c r="G6090">
        <v>203110</v>
      </c>
      <c r="H6090">
        <v>1</v>
      </c>
      <c r="I6090">
        <v>2022</v>
      </c>
      <c r="J6090" t="s">
        <v>174</v>
      </c>
      <c r="K6090" t="s">
        <v>55</v>
      </c>
      <c r="L6090" s="127">
        <v>0.8833333333333333</v>
      </c>
      <c r="M6090" t="s">
        <v>28</v>
      </c>
      <c r="N6090" t="s">
        <v>29</v>
      </c>
      <c r="O6090" t="s">
        <v>30</v>
      </c>
      <c r="P6090" t="s">
        <v>31</v>
      </c>
      <c r="Q6090" t="s">
        <v>217</v>
      </c>
      <c r="R6090" t="s">
        <v>33</v>
      </c>
      <c r="S6090" t="s">
        <v>42</v>
      </c>
      <c r="T6090" t="s">
        <v>57</v>
      </c>
      <c r="U6090" s="1" t="s">
        <v>36</v>
      </c>
      <c r="V6090">
        <v>1</v>
      </c>
      <c r="W6090">
        <v>0</v>
      </c>
      <c r="X6090">
        <v>0</v>
      </c>
      <c r="Y6090">
        <v>0</v>
      </c>
      <c r="Z6090">
        <v>0</v>
      </c>
    </row>
    <row r="6091" spans="1:26" x14ac:dyDescent="0.25">
      <c r="A6091">
        <v>107193506</v>
      </c>
      <c r="B6091" t="s">
        <v>114</v>
      </c>
      <c r="C6091" t="s">
        <v>67</v>
      </c>
      <c r="D6091">
        <v>30000042</v>
      </c>
      <c r="E6091">
        <v>30000042</v>
      </c>
      <c r="F6091">
        <v>14.081</v>
      </c>
      <c r="G6091">
        <v>40001902</v>
      </c>
      <c r="H6091">
        <v>2</v>
      </c>
      <c r="I6091">
        <v>2022</v>
      </c>
      <c r="J6091" t="s">
        <v>174</v>
      </c>
      <c r="K6091" t="s">
        <v>55</v>
      </c>
      <c r="L6091" s="127">
        <v>0.6791666666666667</v>
      </c>
      <c r="M6091" t="s">
        <v>28</v>
      </c>
      <c r="N6091" t="s">
        <v>29</v>
      </c>
      <c r="O6091" t="s">
        <v>30</v>
      </c>
      <c r="P6091" t="s">
        <v>31</v>
      </c>
      <c r="Q6091" t="s">
        <v>41</v>
      </c>
      <c r="R6091" t="s">
        <v>33</v>
      </c>
      <c r="S6091" t="s">
        <v>42</v>
      </c>
      <c r="T6091" t="s">
        <v>35</v>
      </c>
      <c r="U6091" s="1" t="s">
        <v>36</v>
      </c>
      <c r="V6091">
        <v>2</v>
      </c>
      <c r="W6091">
        <v>0</v>
      </c>
      <c r="X6091">
        <v>0</v>
      </c>
      <c r="Y6091">
        <v>0</v>
      </c>
      <c r="Z6091">
        <v>0</v>
      </c>
    </row>
    <row r="6092" spans="1:26" x14ac:dyDescent="0.25">
      <c r="A6092">
        <v>107193558</v>
      </c>
      <c r="B6092" t="s">
        <v>138</v>
      </c>
      <c r="C6092" t="s">
        <v>45</v>
      </c>
      <c r="D6092">
        <v>50005679</v>
      </c>
      <c r="E6092">
        <v>40001707</v>
      </c>
      <c r="F6092">
        <v>0.73899999999999999</v>
      </c>
      <c r="G6092">
        <v>50002415</v>
      </c>
      <c r="H6092">
        <v>8.9999999999999993E-3</v>
      </c>
      <c r="I6092">
        <v>2022</v>
      </c>
      <c r="J6092" t="s">
        <v>174</v>
      </c>
      <c r="K6092" t="s">
        <v>53</v>
      </c>
      <c r="L6092" s="127">
        <v>0.6069444444444444</v>
      </c>
      <c r="M6092" t="s">
        <v>40</v>
      </c>
      <c r="N6092" t="s">
        <v>49</v>
      </c>
      <c r="O6092" t="s">
        <v>30</v>
      </c>
      <c r="P6092" t="s">
        <v>68</v>
      </c>
      <c r="Q6092" t="s">
        <v>41</v>
      </c>
      <c r="R6092" t="s">
        <v>33</v>
      </c>
      <c r="S6092" t="s">
        <v>42</v>
      </c>
      <c r="T6092" t="s">
        <v>35</v>
      </c>
      <c r="U6092" s="1" t="s">
        <v>36</v>
      </c>
      <c r="V6092">
        <v>1</v>
      </c>
      <c r="W6092">
        <v>0</v>
      </c>
      <c r="X6092">
        <v>0</v>
      </c>
      <c r="Y6092">
        <v>0</v>
      </c>
      <c r="Z6092">
        <v>0</v>
      </c>
    </row>
    <row r="6093" spans="1:26" x14ac:dyDescent="0.25">
      <c r="A6093">
        <v>107193612</v>
      </c>
      <c r="B6093" t="s">
        <v>81</v>
      </c>
      <c r="C6093" t="s">
        <v>45</v>
      </c>
      <c r="F6093">
        <v>999.99900000000002</v>
      </c>
      <c r="G6093">
        <v>50020712</v>
      </c>
      <c r="H6093">
        <v>5.7000000000000002E-2</v>
      </c>
      <c r="I6093">
        <v>2022</v>
      </c>
      <c r="J6093" t="s">
        <v>174</v>
      </c>
      <c r="K6093" t="s">
        <v>39</v>
      </c>
      <c r="L6093" s="127">
        <v>0.3576388888888889</v>
      </c>
      <c r="M6093" t="s">
        <v>28</v>
      </c>
      <c r="N6093" t="s">
        <v>49</v>
      </c>
      <c r="O6093" t="s">
        <v>30</v>
      </c>
      <c r="P6093" t="s">
        <v>31</v>
      </c>
      <c r="Q6093" t="s">
        <v>41</v>
      </c>
      <c r="R6093" t="s">
        <v>33</v>
      </c>
      <c r="S6093" t="s">
        <v>42</v>
      </c>
      <c r="T6093" t="s">
        <v>35</v>
      </c>
      <c r="U6093" s="1" t="s">
        <v>36</v>
      </c>
      <c r="V6093">
        <v>2</v>
      </c>
      <c r="W6093">
        <v>0</v>
      </c>
      <c r="X6093">
        <v>0</v>
      </c>
      <c r="Y6093">
        <v>0</v>
      </c>
      <c r="Z6093">
        <v>0</v>
      </c>
    </row>
    <row r="6094" spans="1:26" x14ac:dyDescent="0.25">
      <c r="A6094">
        <v>107194364</v>
      </c>
      <c r="B6094" t="s">
        <v>25</v>
      </c>
      <c r="C6094" t="s">
        <v>65</v>
      </c>
      <c r="D6094">
        <v>10000040</v>
      </c>
      <c r="E6094">
        <v>10000040</v>
      </c>
      <c r="F6094">
        <v>21.988</v>
      </c>
      <c r="G6094">
        <v>20000070</v>
      </c>
      <c r="H6094">
        <v>1</v>
      </c>
      <c r="I6094">
        <v>2022</v>
      </c>
      <c r="J6094" t="s">
        <v>174</v>
      </c>
      <c r="K6094" t="s">
        <v>27</v>
      </c>
      <c r="L6094" s="127">
        <v>0.5805555555555556</v>
      </c>
      <c r="M6094" t="s">
        <v>28</v>
      </c>
      <c r="N6094" t="s">
        <v>29</v>
      </c>
      <c r="O6094" t="s">
        <v>30</v>
      </c>
      <c r="P6094" t="s">
        <v>31</v>
      </c>
      <c r="Q6094" t="s">
        <v>32</v>
      </c>
      <c r="R6094" t="s">
        <v>33</v>
      </c>
      <c r="S6094" t="s">
        <v>42</v>
      </c>
      <c r="T6094" t="s">
        <v>35</v>
      </c>
      <c r="U6094" s="1" t="s">
        <v>36</v>
      </c>
      <c r="V6094">
        <v>7</v>
      </c>
      <c r="W6094">
        <v>0</v>
      </c>
      <c r="X6094">
        <v>0</v>
      </c>
      <c r="Y6094">
        <v>0</v>
      </c>
      <c r="Z6094">
        <v>0</v>
      </c>
    </row>
    <row r="6095" spans="1:26" x14ac:dyDescent="0.25">
      <c r="A6095">
        <v>107194424</v>
      </c>
      <c r="B6095" t="s">
        <v>104</v>
      </c>
      <c r="C6095" t="s">
        <v>65</v>
      </c>
      <c r="D6095">
        <v>10000026</v>
      </c>
      <c r="E6095">
        <v>10000026</v>
      </c>
      <c r="F6095">
        <v>15.231999999999999</v>
      </c>
      <c r="G6095">
        <v>200560</v>
      </c>
      <c r="H6095">
        <v>0.3</v>
      </c>
      <c r="I6095">
        <v>2022</v>
      </c>
      <c r="J6095" t="s">
        <v>174</v>
      </c>
      <c r="K6095" t="s">
        <v>39</v>
      </c>
      <c r="L6095" s="127">
        <v>0.47638888888888892</v>
      </c>
      <c r="M6095" t="s">
        <v>28</v>
      </c>
      <c r="N6095" t="s">
        <v>29</v>
      </c>
      <c r="O6095" t="s">
        <v>30</v>
      </c>
      <c r="P6095" t="s">
        <v>31</v>
      </c>
      <c r="Q6095" t="s">
        <v>41</v>
      </c>
      <c r="R6095" t="s">
        <v>33</v>
      </c>
      <c r="S6095" t="s">
        <v>42</v>
      </c>
      <c r="T6095" t="s">
        <v>35</v>
      </c>
      <c r="U6095" s="1" t="s">
        <v>43</v>
      </c>
      <c r="V6095">
        <v>5</v>
      </c>
      <c r="W6095">
        <v>0</v>
      </c>
      <c r="X6095">
        <v>0</v>
      </c>
      <c r="Y6095">
        <v>0</v>
      </c>
      <c r="Z6095">
        <v>2</v>
      </c>
    </row>
    <row r="6096" spans="1:26" x14ac:dyDescent="0.25">
      <c r="A6096">
        <v>107194447</v>
      </c>
      <c r="B6096" t="s">
        <v>86</v>
      </c>
      <c r="C6096" t="s">
        <v>65</v>
      </c>
      <c r="D6096">
        <v>10000026</v>
      </c>
      <c r="E6096">
        <v>10000026</v>
      </c>
      <c r="F6096">
        <v>21.754000000000001</v>
      </c>
      <c r="G6096">
        <v>200335</v>
      </c>
      <c r="H6096">
        <v>0.5</v>
      </c>
      <c r="I6096">
        <v>2022</v>
      </c>
      <c r="J6096" t="s">
        <v>174</v>
      </c>
      <c r="K6096" t="s">
        <v>27</v>
      </c>
      <c r="L6096" s="127">
        <v>0.82013888888888886</v>
      </c>
      <c r="M6096" t="s">
        <v>28</v>
      </c>
      <c r="N6096" t="s">
        <v>49</v>
      </c>
      <c r="O6096" t="s">
        <v>30</v>
      </c>
      <c r="P6096" t="s">
        <v>31</v>
      </c>
      <c r="Q6096" t="s">
        <v>41</v>
      </c>
      <c r="R6096" t="s">
        <v>33</v>
      </c>
      <c r="S6096" t="s">
        <v>42</v>
      </c>
      <c r="T6096" t="s">
        <v>57</v>
      </c>
      <c r="U6096" s="1" t="s">
        <v>36</v>
      </c>
      <c r="V6096">
        <v>6</v>
      </c>
      <c r="W6096">
        <v>0</v>
      </c>
      <c r="X6096">
        <v>0</v>
      </c>
      <c r="Y6096">
        <v>0</v>
      </c>
      <c r="Z6096">
        <v>0</v>
      </c>
    </row>
    <row r="6097" spans="1:26" x14ac:dyDescent="0.25">
      <c r="A6097">
        <v>107194455</v>
      </c>
      <c r="B6097" t="s">
        <v>114</v>
      </c>
      <c r="C6097" t="s">
        <v>65</v>
      </c>
      <c r="D6097">
        <v>10000095</v>
      </c>
      <c r="E6097">
        <v>10000095</v>
      </c>
      <c r="F6097">
        <v>0.8</v>
      </c>
      <c r="G6097" t="s">
        <v>258</v>
      </c>
      <c r="H6097">
        <v>0.8</v>
      </c>
      <c r="I6097">
        <v>2022</v>
      </c>
      <c r="J6097" t="s">
        <v>174</v>
      </c>
      <c r="K6097" t="s">
        <v>27</v>
      </c>
      <c r="L6097" s="127">
        <v>0.58472222222222225</v>
      </c>
      <c r="M6097" t="s">
        <v>28</v>
      </c>
      <c r="N6097" t="s">
        <v>49</v>
      </c>
      <c r="O6097" t="s">
        <v>30</v>
      </c>
      <c r="P6097" t="s">
        <v>31</v>
      </c>
      <c r="Q6097" t="s">
        <v>41</v>
      </c>
      <c r="R6097" t="s">
        <v>33</v>
      </c>
      <c r="S6097" t="s">
        <v>42</v>
      </c>
      <c r="T6097" t="s">
        <v>35</v>
      </c>
      <c r="U6097" s="1" t="s">
        <v>43</v>
      </c>
      <c r="V6097">
        <v>3</v>
      </c>
      <c r="W6097">
        <v>0</v>
      </c>
      <c r="X6097">
        <v>0</v>
      </c>
      <c r="Y6097">
        <v>0</v>
      </c>
      <c r="Z6097">
        <v>1</v>
      </c>
    </row>
    <row r="6098" spans="1:26" x14ac:dyDescent="0.25">
      <c r="A6098">
        <v>107194520</v>
      </c>
      <c r="B6098" t="s">
        <v>104</v>
      </c>
      <c r="C6098" t="s">
        <v>65</v>
      </c>
      <c r="D6098">
        <v>10000026</v>
      </c>
      <c r="E6098">
        <v>10000026</v>
      </c>
      <c r="F6098">
        <v>2.0099999999999998</v>
      </c>
      <c r="G6098">
        <v>30000280</v>
      </c>
      <c r="H6098">
        <v>2</v>
      </c>
      <c r="I6098">
        <v>2022</v>
      </c>
      <c r="J6098" t="s">
        <v>174</v>
      </c>
      <c r="K6098" t="s">
        <v>27</v>
      </c>
      <c r="L6098" s="127">
        <v>0.47013888888888888</v>
      </c>
      <c r="M6098" t="s">
        <v>28</v>
      </c>
      <c r="N6098" t="s">
        <v>49</v>
      </c>
      <c r="O6098" t="s">
        <v>30</v>
      </c>
      <c r="P6098" t="s">
        <v>31</v>
      </c>
      <c r="Q6098" t="s">
        <v>41</v>
      </c>
      <c r="R6098" t="s">
        <v>33</v>
      </c>
      <c r="S6098" t="s">
        <v>42</v>
      </c>
      <c r="T6098" t="s">
        <v>35</v>
      </c>
      <c r="U6098" s="1" t="s">
        <v>36</v>
      </c>
      <c r="V6098">
        <v>5</v>
      </c>
      <c r="W6098">
        <v>0</v>
      </c>
      <c r="X6098">
        <v>0</v>
      </c>
      <c r="Y6098">
        <v>0</v>
      </c>
      <c r="Z6098">
        <v>0</v>
      </c>
    </row>
    <row r="6099" spans="1:26" x14ac:dyDescent="0.25">
      <c r="A6099">
        <v>107194542</v>
      </c>
      <c r="B6099" t="s">
        <v>108</v>
      </c>
      <c r="C6099" t="s">
        <v>45</v>
      </c>
      <c r="D6099">
        <v>50018945</v>
      </c>
      <c r="E6099">
        <v>29000017</v>
      </c>
      <c r="F6099">
        <v>7.8369999999999997</v>
      </c>
      <c r="G6099">
        <v>50012161</v>
      </c>
      <c r="H6099">
        <v>8.9999999999999993E-3</v>
      </c>
      <c r="I6099">
        <v>2022</v>
      </c>
      <c r="J6099" t="s">
        <v>174</v>
      </c>
      <c r="K6099" t="s">
        <v>48</v>
      </c>
      <c r="L6099" s="127">
        <v>0.81666666666666676</v>
      </c>
      <c r="M6099" t="s">
        <v>28</v>
      </c>
      <c r="N6099" t="s">
        <v>29</v>
      </c>
      <c r="O6099" t="s">
        <v>30</v>
      </c>
      <c r="P6099" t="s">
        <v>31</v>
      </c>
      <c r="Q6099" t="s">
        <v>41</v>
      </c>
      <c r="R6099" t="s">
        <v>33</v>
      </c>
      <c r="S6099" t="s">
        <v>42</v>
      </c>
      <c r="T6099" t="s">
        <v>47</v>
      </c>
      <c r="U6099" s="1" t="s">
        <v>36</v>
      </c>
      <c r="V6099">
        <v>3</v>
      </c>
      <c r="W6099">
        <v>0</v>
      </c>
      <c r="X6099">
        <v>0</v>
      </c>
      <c r="Y6099">
        <v>0</v>
      </c>
      <c r="Z6099">
        <v>0</v>
      </c>
    </row>
    <row r="6100" spans="1:26" x14ac:dyDescent="0.25">
      <c r="A6100">
        <v>107194749</v>
      </c>
      <c r="B6100" t="s">
        <v>114</v>
      </c>
      <c r="C6100" t="s">
        <v>65</v>
      </c>
      <c r="D6100">
        <v>10000040</v>
      </c>
      <c r="E6100">
        <v>10000040</v>
      </c>
      <c r="F6100">
        <v>3.1850000000000001</v>
      </c>
      <c r="G6100">
        <v>40001010</v>
      </c>
      <c r="H6100">
        <v>1</v>
      </c>
      <c r="I6100">
        <v>2022</v>
      </c>
      <c r="J6100" t="s">
        <v>174</v>
      </c>
      <c r="K6100" t="s">
        <v>39</v>
      </c>
      <c r="L6100" s="127">
        <v>0.44305555555555554</v>
      </c>
      <c r="M6100" t="s">
        <v>28</v>
      </c>
      <c r="N6100" t="s">
        <v>49</v>
      </c>
      <c r="O6100" t="s">
        <v>30</v>
      </c>
      <c r="P6100" t="s">
        <v>31</v>
      </c>
      <c r="Q6100" t="s">
        <v>41</v>
      </c>
      <c r="R6100" t="s">
        <v>33</v>
      </c>
      <c r="S6100" t="s">
        <v>42</v>
      </c>
      <c r="T6100" t="s">
        <v>35</v>
      </c>
      <c r="U6100" s="1" t="s">
        <v>36</v>
      </c>
      <c r="V6100">
        <v>1</v>
      </c>
      <c r="W6100">
        <v>0</v>
      </c>
      <c r="X6100">
        <v>0</v>
      </c>
      <c r="Y6100">
        <v>0</v>
      </c>
      <c r="Z6100">
        <v>0</v>
      </c>
    </row>
    <row r="6101" spans="1:26" x14ac:dyDescent="0.25">
      <c r="A6101">
        <v>107194814</v>
      </c>
      <c r="B6101" t="s">
        <v>114</v>
      </c>
      <c r="C6101" t="s">
        <v>65</v>
      </c>
      <c r="D6101">
        <v>10000040</v>
      </c>
      <c r="E6101">
        <v>10000040</v>
      </c>
      <c r="F6101">
        <v>2.085</v>
      </c>
      <c r="G6101">
        <v>40001010</v>
      </c>
      <c r="H6101">
        <v>0.1</v>
      </c>
      <c r="I6101">
        <v>2022</v>
      </c>
      <c r="J6101" t="s">
        <v>174</v>
      </c>
      <c r="K6101" t="s">
        <v>27</v>
      </c>
      <c r="L6101" s="127">
        <v>0.4548611111111111</v>
      </c>
      <c r="M6101" t="s">
        <v>28</v>
      </c>
      <c r="N6101" t="s">
        <v>49</v>
      </c>
      <c r="O6101" t="s">
        <v>30</v>
      </c>
      <c r="P6101" t="s">
        <v>31</v>
      </c>
      <c r="Q6101" t="s">
        <v>41</v>
      </c>
      <c r="R6101" t="s">
        <v>33</v>
      </c>
      <c r="S6101" t="s">
        <v>42</v>
      </c>
      <c r="T6101" t="s">
        <v>35</v>
      </c>
      <c r="U6101" s="1" t="s">
        <v>116</v>
      </c>
      <c r="V6101">
        <v>1</v>
      </c>
      <c r="W6101">
        <v>0</v>
      </c>
      <c r="X6101">
        <v>0</v>
      </c>
      <c r="Y6101">
        <v>0</v>
      </c>
      <c r="Z6101">
        <v>0</v>
      </c>
    </row>
    <row r="6102" spans="1:26" x14ac:dyDescent="0.25">
      <c r="A6102">
        <v>107194823</v>
      </c>
      <c r="B6102" t="s">
        <v>44</v>
      </c>
      <c r="C6102" t="s">
        <v>45</v>
      </c>
      <c r="D6102">
        <v>50000545</v>
      </c>
      <c r="E6102">
        <v>30000055</v>
      </c>
      <c r="F6102">
        <v>8.2889999999999997</v>
      </c>
      <c r="G6102">
        <v>50023948</v>
      </c>
      <c r="H6102">
        <v>0</v>
      </c>
      <c r="I6102">
        <v>2022</v>
      </c>
      <c r="J6102" t="s">
        <v>174</v>
      </c>
      <c r="K6102" t="s">
        <v>48</v>
      </c>
      <c r="L6102" s="127">
        <v>0.76527777777777783</v>
      </c>
      <c r="M6102" t="s">
        <v>28</v>
      </c>
      <c r="N6102" t="s">
        <v>29</v>
      </c>
      <c r="O6102" t="s">
        <v>30</v>
      </c>
      <c r="P6102" t="s">
        <v>54</v>
      </c>
      <c r="Q6102" t="s">
        <v>62</v>
      </c>
      <c r="R6102" t="s">
        <v>33</v>
      </c>
      <c r="S6102" t="s">
        <v>34</v>
      </c>
      <c r="T6102" t="s">
        <v>47</v>
      </c>
      <c r="U6102" s="1" t="s">
        <v>36</v>
      </c>
      <c r="V6102">
        <v>4</v>
      </c>
      <c r="W6102">
        <v>0</v>
      </c>
      <c r="X6102">
        <v>0</v>
      </c>
      <c r="Y6102">
        <v>0</v>
      </c>
      <c r="Z6102">
        <v>0</v>
      </c>
    </row>
    <row r="6103" spans="1:26" x14ac:dyDescent="0.25">
      <c r="A6103">
        <v>107195085</v>
      </c>
      <c r="B6103" t="s">
        <v>96</v>
      </c>
      <c r="C6103" t="s">
        <v>45</v>
      </c>
      <c r="D6103">
        <v>50017606</v>
      </c>
      <c r="E6103">
        <v>50017606</v>
      </c>
      <c r="F6103">
        <v>999.99900000000002</v>
      </c>
      <c r="G6103">
        <v>50027472</v>
      </c>
      <c r="H6103">
        <v>2E-3</v>
      </c>
      <c r="I6103">
        <v>2022</v>
      </c>
      <c r="J6103" t="s">
        <v>174</v>
      </c>
      <c r="K6103" t="s">
        <v>53</v>
      </c>
      <c r="L6103" s="127">
        <v>0.42499999999999999</v>
      </c>
      <c r="M6103" t="s">
        <v>40</v>
      </c>
      <c r="N6103" t="s">
        <v>29</v>
      </c>
      <c r="O6103" t="s">
        <v>30</v>
      </c>
      <c r="P6103" t="s">
        <v>31</v>
      </c>
      <c r="Q6103" t="s">
        <v>41</v>
      </c>
      <c r="R6103" t="s">
        <v>72</v>
      </c>
      <c r="S6103" t="s">
        <v>42</v>
      </c>
      <c r="T6103" t="s">
        <v>35</v>
      </c>
      <c r="U6103" s="1" t="s">
        <v>36</v>
      </c>
      <c r="V6103">
        <v>3</v>
      </c>
      <c r="W6103">
        <v>0</v>
      </c>
      <c r="X6103">
        <v>0</v>
      </c>
      <c r="Y6103">
        <v>0</v>
      </c>
      <c r="Z6103">
        <v>0</v>
      </c>
    </row>
    <row r="6104" spans="1:26" x14ac:dyDescent="0.25">
      <c r="A6104">
        <v>107195257</v>
      </c>
      <c r="B6104" t="s">
        <v>133</v>
      </c>
      <c r="C6104" t="s">
        <v>45</v>
      </c>
      <c r="D6104">
        <v>50019715</v>
      </c>
      <c r="E6104">
        <v>40001007</v>
      </c>
      <c r="F6104">
        <v>0.48499999999999999</v>
      </c>
      <c r="G6104">
        <v>10000040</v>
      </c>
      <c r="H6104">
        <v>0</v>
      </c>
      <c r="I6104">
        <v>2022</v>
      </c>
      <c r="J6104" t="s">
        <v>174</v>
      </c>
      <c r="K6104" t="s">
        <v>48</v>
      </c>
      <c r="L6104" s="127">
        <v>0.10208333333333335</v>
      </c>
      <c r="M6104" t="s">
        <v>28</v>
      </c>
      <c r="N6104" t="s">
        <v>49</v>
      </c>
      <c r="O6104" t="s">
        <v>30</v>
      </c>
      <c r="P6104" t="s">
        <v>31</v>
      </c>
      <c r="Q6104" t="s">
        <v>41</v>
      </c>
      <c r="R6104" t="s">
        <v>33</v>
      </c>
      <c r="S6104" t="s">
        <v>42</v>
      </c>
      <c r="T6104" t="s">
        <v>57</v>
      </c>
      <c r="U6104" s="1" t="s">
        <v>36</v>
      </c>
      <c r="V6104">
        <v>1</v>
      </c>
      <c r="W6104">
        <v>0</v>
      </c>
      <c r="X6104">
        <v>0</v>
      </c>
      <c r="Y6104">
        <v>0</v>
      </c>
      <c r="Z6104">
        <v>0</v>
      </c>
    </row>
    <row r="6105" spans="1:26" x14ac:dyDescent="0.25">
      <c r="A6105">
        <v>107195511</v>
      </c>
      <c r="B6105" t="s">
        <v>133</v>
      </c>
      <c r="C6105" t="s">
        <v>45</v>
      </c>
      <c r="D6105">
        <v>50006074</v>
      </c>
      <c r="E6105">
        <v>20000070</v>
      </c>
      <c r="F6105">
        <v>9.2159999999999993</v>
      </c>
      <c r="G6105">
        <v>50019551</v>
      </c>
      <c r="H6105">
        <v>0</v>
      </c>
      <c r="I6105">
        <v>2022</v>
      </c>
      <c r="J6105" t="s">
        <v>174</v>
      </c>
      <c r="K6105" t="s">
        <v>48</v>
      </c>
      <c r="L6105" s="127">
        <v>0.64930555555555558</v>
      </c>
      <c r="M6105" t="s">
        <v>28</v>
      </c>
      <c r="N6105" t="s">
        <v>29</v>
      </c>
      <c r="O6105" t="s">
        <v>30</v>
      </c>
      <c r="P6105" t="s">
        <v>31</v>
      </c>
      <c r="Q6105" t="s">
        <v>41</v>
      </c>
      <c r="R6105" t="s">
        <v>61</v>
      </c>
      <c r="S6105" t="s">
        <v>34</v>
      </c>
      <c r="T6105" t="s">
        <v>35</v>
      </c>
      <c r="U6105" s="1" t="s">
        <v>36</v>
      </c>
      <c r="V6105">
        <v>2</v>
      </c>
      <c r="W6105">
        <v>0</v>
      </c>
      <c r="X6105">
        <v>0</v>
      </c>
      <c r="Y6105">
        <v>0</v>
      </c>
      <c r="Z6105">
        <v>0</v>
      </c>
    </row>
    <row r="6106" spans="1:26" x14ac:dyDescent="0.25">
      <c r="A6106">
        <v>107195549</v>
      </c>
      <c r="B6106" t="s">
        <v>148</v>
      </c>
      <c r="C6106" t="s">
        <v>65</v>
      </c>
      <c r="D6106">
        <v>10000040</v>
      </c>
      <c r="E6106">
        <v>10000040</v>
      </c>
      <c r="F6106">
        <v>23.5</v>
      </c>
      <c r="G6106">
        <v>200240</v>
      </c>
      <c r="H6106">
        <v>0.5</v>
      </c>
      <c r="I6106">
        <v>2022</v>
      </c>
      <c r="J6106" t="s">
        <v>174</v>
      </c>
      <c r="K6106" t="s">
        <v>53</v>
      </c>
      <c r="L6106" s="127">
        <v>0.65486111111111112</v>
      </c>
      <c r="M6106" t="s">
        <v>28</v>
      </c>
      <c r="N6106" t="s">
        <v>49</v>
      </c>
      <c r="O6106" t="s">
        <v>30</v>
      </c>
      <c r="P6106" t="s">
        <v>68</v>
      </c>
      <c r="Q6106" t="s">
        <v>41</v>
      </c>
      <c r="R6106" t="s">
        <v>33</v>
      </c>
      <c r="S6106" t="s">
        <v>42</v>
      </c>
      <c r="T6106" t="s">
        <v>35</v>
      </c>
      <c r="U6106" s="1" t="s">
        <v>36</v>
      </c>
      <c r="V6106">
        <v>3</v>
      </c>
      <c r="W6106">
        <v>0</v>
      </c>
      <c r="X6106">
        <v>0</v>
      </c>
      <c r="Y6106">
        <v>0</v>
      </c>
      <c r="Z6106">
        <v>0</v>
      </c>
    </row>
    <row r="6107" spans="1:26" x14ac:dyDescent="0.25">
      <c r="A6107">
        <v>107195583</v>
      </c>
      <c r="B6107" t="s">
        <v>86</v>
      </c>
      <c r="C6107" t="s">
        <v>65</v>
      </c>
      <c r="D6107">
        <v>10000026</v>
      </c>
      <c r="E6107">
        <v>10000026</v>
      </c>
      <c r="F6107">
        <v>25.338000000000001</v>
      </c>
      <c r="G6107">
        <v>30000146</v>
      </c>
      <c r="H6107">
        <v>0.2</v>
      </c>
      <c r="I6107">
        <v>2022</v>
      </c>
      <c r="J6107" t="s">
        <v>174</v>
      </c>
      <c r="K6107" t="s">
        <v>39</v>
      </c>
      <c r="L6107" s="127">
        <v>0.50208333333333333</v>
      </c>
      <c r="M6107" t="s">
        <v>28</v>
      </c>
      <c r="N6107" t="s">
        <v>49</v>
      </c>
      <c r="O6107" t="s">
        <v>30</v>
      </c>
      <c r="P6107" t="s">
        <v>54</v>
      </c>
      <c r="Q6107" t="s">
        <v>41</v>
      </c>
      <c r="R6107" t="s">
        <v>33</v>
      </c>
      <c r="S6107" t="s">
        <v>42</v>
      </c>
      <c r="T6107" t="s">
        <v>35</v>
      </c>
      <c r="U6107" s="1" t="s">
        <v>43</v>
      </c>
      <c r="V6107">
        <v>10</v>
      </c>
      <c r="W6107">
        <v>0</v>
      </c>
      <c r="X6107">
        <v>0</v>
      </c>
      <c r="Y6107">
        <v>0</v>
      </c>
      <c r="Z6107">
        <v>3</v>
      </c>
    </row>
    <row r="6108" spans="1:26" x14ac:dyDescent="0.25">
      <c r="A6108">
        <v>107195591</v>
      </c>
      <c r="B6108" t="s">
        <v>106</v>
      </c>
      <c r="C6108" t="s">
        <v>65</v>
      </c>
      <c r="D6108">
        <v>10000095</v>
      </c>
      <c r="E6108">
        <v>10000095</v>
      </c>
      <c r="F6108">
        <v>21.007999999999999</v>
      </c>
      <c r="G6108">
        <v>20000013</v>
      </c>
      <c r="H6108">
        <v>1.8</v>
      </c>
      <c r="I6108">
        <v>2022</v>
      </c>
      <c r="J6108" t="s">
        <v>174</v>
      </c>
      <c r="K6108" t="s">
        <v>27</v>
      </c>
      <c r="L6108" s="127">
        <v>0.79375000000000007</v>
      </c>
      <c r="M6108" t="s">
        <v>28</v>
      </c>
      <c r="N6108" t="s">
        <v>29</v>
      </c>
      <c r="O6108" t="s">
        <v>30</v>
      </c>
      <c r="P6108" t="s">
        <v>54</v>
      </c>
      <c r="Q6108" t="s">
        <v>41</v>
      </c>
      <c r="R6108" t="s">
        <v>33</v>
      </c>
      <c r="S6108" t="s">
        <v>42</v>
      </c>
      <c r="T6108" t="s">
        <v>57</v>
      </c>
      <c r="U6108" s="1" t="s">
        <v>36</v>
      </c>
      <c r="V6108">
        <v>1</v>
      </c>
      <c r="W6108">
        <v>0</v>
      </c>
      <c r="X6108">
        <v>0</v>
      </c>
      <c r="Y6108">
        <v>0</v>
      </c>
      <c r="Z6108">
        <v>0</v>
      </c>
    </row>
    <row r="6109" spans="1:26" x14ac:dyDescent="0.25">
      <c r="A6109">
        <v>107195651</v>
      </c>
      <c r="B6109" t="s">
        <v>148</v>
      </c>
      <c r="C6109" t="s">
        <v>65</v>
      </c>
      <c r="D6109">
        <v>10000040</v>
      </c>
      <c r="E6109">
        <v>10000040</v>
      </c>
      <c r="F6109">
        <v>16.899999999999999</v>
      </c>
      <c r="G6109">
        <v>200170</v>
      </c>
      <c r="H6109">
        <v>0.1</v>
      </c>
      <c r="I6109">
        <v>2022</v>
      </c>
      <c r="J6109" t="s">
        <v>174</v>
      </c>
      <c r="K6109" t="s">
        <v>53</v>
      </c>
      <c r="L6109" s="127">
        <v>0.77430555555555547</v>
      </c>
      <c r="M6109" t="s">
        <v>28</v>
      </c>
      <c r="N6109" t="s">
        <v>49</v>
      </c>
      <c r="O6109" t="s">
        <v>30</v>
      </c>
      <c r="P6109" t="s">
        <v>68</v>
      </c>
      <c r="Q6109" t="s">
        <v>32</v>
      </c>
      <c r="R6109" t="s">
        <v>33</v>
      </c>
      <c r="S6109" t="s">
        <v>42</v>
      </c>
      <c r="T6109" t="s">
        <v>57</v>
      </c>
      <c r="U6109" s="1" t="s">
        <v>36</v>
      </c>
      <c r="V6109">
        <v>2</v>
      </c>
      <c r="W6109">
        <v>0</v>
      </c>
      <c r="X6109">
        <v>0</v>
      </c>
      <c r="Y6109">
        <v>0</v>
      </c>
      <c r="Z6109">
        <v>0</v>
      </c>
    </row>
    <row r="6110" spans="1:26" x14ac:dyDescent="0.25">
      <c r="A6110">
        <v>107195668</v>
      </c>
      <c r="B6110" t="s">
        <v>117</v>
      </c>
      <c r="C6110" t="s">
        <v>65</v>
      </c>
      <c r="D6110">
        <v>10000077</v>
      </c>
      <c r="E6110">
        <v>10000077</v>
      </c>
      <c r="F6110">
        <v>19.111000000000001</v>
      </c>
      <c r="G6110">
        <v>40002735</v>
      </c>
      <c r="H6110">
        <v>0.6</v>
      </c>
      <c r="I6110">
        <v>2022</v>
      </c>
      <c r="J6110" t="s">
        <v>174</v>
      </c>
      <c r="K6110" t="s">
        <v>53</v>
      </c>
      <c r="L6110" s="127">
        <v>0.27847222222222223</v>
      </c>
      <c r="M6110" t="s">
        <v>28</v>
      </c>
      <c r="N6110" t="s">
        <v>29</v>
      </c>
      <c r="O6110" t="s">
        <v>30</v>
      </c>
      <c r="P6110" t="s">
        <v>54</v>
      </c>
      <c r="Q6110" t="s">
        <v>41</v>
      </c>
      <c r="R6110" t="s">
        <v>33</v>
      </c>
      <c r="S6110" t="s">
        <v>42</v>
      </c>
      <c r="T6110" t="s">
        <v>57</v>
      </c>
      <c r="U6110" s="1" t="s">
        <v>36</v>
      </c>
      <c r="V6110">
        <v>2</v>
      </c>
      <c r="W6110">
        <v>0</v>
      </c>
      <c r="X6110">
        <v>0</v>
      </c>
      <c r="Y6110">
        <v>0</v>
      </c>
      <c r="Z6110">
        <v>0</v>
      </c>
    </row>
    <row r="6111" spans="1:26" x14ac:dyDescent="0.25">
      <c r="A6111">
        <v>107195670</v>
      </c>
      <c r="B6111" t="s">
        <v>114</v>
      </c>
      <c r="C6111" t="s">
        <v>38</v>
      </c>
      <c r="D6111">
        <v>20000070</v>
      </c>
      <c r="E6111">
        <v>20000070</v>
      </c>
      <c r="F6111">
        <v>14.292</v>
      </c>
      <c r="G6111">
        <v>40001915</v>
      </c>
      <c r="H6111">
        <v>0.1</v>
      </c>
      <c r="I6111">
        <v>2022</v>
      </c>
      <c r="J6111" t="s">
        <v>174</v>
      </c>
      <c r="K6111" t="s">
        <v>53</v>
      </c>
      <c r="L6111" s="127">
        <v>0.54722222222222217</v>
      </c>
      <c r="M6111" t="s">
        <v>28</v>
      </c>
      <c r="N6111" t="s">
        <v>29</v>
      </c>
      <c r="O6111" t="s">
        <v>30</v>
      </c>
      <c r="P6111" t="s">
        <v>54</v>
      </c>
      <c r="Q6111" t="s">
        <v>41</v>
      </c>
      <c r="R6111" t="s">
        <v>33</v>
      </c>
      <c r="S6111" t="s">
        <v>42</v>
      </c>
      <c r="T6111" t="s">
        <v>35</v>
      </c>
      <c r="U6111" s="1" t="s">
        <v>43</v>
      </c>
      <c r="V6111">
        <v>1</v>
      </c>
      <c r="W6111">
        <v>0</v>
      </c>
      <c r="X6111">
        <v>0</v>
      </c>
      <c r="Y6111">
        <v>0</v>
      </c>
      <c r="Z6111">
        <v>1</v>
      </c>
    </row>
    <row r="6112" spans="1:26" x14ac:dyDescent="0.25">
      <c r="A6112">
        <v>107195681</v>
      </c>
      <c r="B6112" t="s">
        <v>106</v>
      </c>
      <c r="C6112" t="s">
        <v>65</v>
      </c>
      <c r="D6112">
        <v>10000095</v>
      </c>
      <c r="E6112">
        <v>10000095</v>
      </c>
      <c r="F6112">
        <v>28.497</v>
      </c>
      <c r="G6112">
        <v>40001804</v>
      </c>
      <c r="H6112">
        <v>0.3</v>
      </c>
      <c r="I6112">
        <v>2022</v>
      </c>
      <c r="J6112" t="s">
        <v>174</v>
      </c>
      <c r="K6112" t="s">
        <v>48</v>
      </c>
      <c r="L6112" s="127">
        <v>0.50277777777777777</v>
      </c>
      <c r="M6112" t="s">
        <v>28</v>
      </c>
      <c r="N6112" t="s">
        <v>49</v>
      </c>
      <c r="O6112" t="s">
        <v>30</v>
      </c>
      <c r="P6112" t="s">
        <v>54</v>
      </c>
      <c r="Q6112" t="s">
        <v>62</v>
      </c>
      <c r="R6112" t="s">
        <v>33</v>
      </c>
      <c r="S6112" t="s">
        <v>34</v>
      </c>
      <c r="T6112" t="s">
        <v>35</v>
      </c>
      <c r="U6112" s="1" t="s">
        <v>36</v>
      </c>
      <c r="V6112">
        <v>3</v>
      </c>
      <c r="W6112">
        <v>0</v>
      </c>
      <c r="X6112">
        <v>0</v>
      </c>
      <c r="Y6112">
        <v>0</v>
      </c>
      <c r="Z6112">
        <v>0</v>
      </c>
    </row>
    <row r="6113" spans="1:26" x14ac:dyDescent="0.25">
      <c r="A6113">
        <v>107195692</v>
      </c>
      <c r="B6113" t="s">
        <v>117</v>
      </c>
      <c r="C6113" t="s">
        <v>65</v>
      </c>
      <c r="D6113">
        <v>10000077</v>
      </c>
      <c r="E6113">
        <v>10000077</v>
      </c>
      <c r="F6113">
        <v>22.248999999999999</v>
      </c>
      <c r="G6113">
        <v>200520</v>
      </c>
      <c r="H6113">
        <v>0.5</v>
      </c>
      <c r="I6113">
        <v>2022</v>
      </c>
      <c r="J6113" t="s">
        <v>174</v>
      </c>
      <c r="K6113" t="s">
        <v>39</v>
      </c>
      <c r="L6113" s="127">
        <v>0.6118055555555556</v>
      </c>
      <c r="M6113" t="s">
        <v>28</v>
      </c>
      <c r="N6113" t="s">
        <v>49</v>
      </c>
      <c r="O6113" t="s">
        <v>30</v>
      </c>
      <c r="P6113" t="s">
        <v>31</v>
      </c>
      <c r="Q6113" t="s">
        <v>41</v>
      </c>
      <c r="R6113" t="s">
        <v>33</v>
      </c>
      <c r="S6113" t="s">
        <v>42</v>
      </c>
      <c r="T6113" t="s">
        <v>35</v>
      </c>
      <c r="U6113" s="1" t="s">
        <v>36</v>
      </c>
      <c r="V6113">
        <v>3</v>
      </c>
      <c r="W6113">
        <v>0</v>
      </c>
      <c r="X6113">
        <v>0</v>
      </c>
      <c r="Y6113">
        <v>0</v>
      </c>
      <c r="Z6113">
        <v>0</v>
      </c>
    </row>
    <row r="6114" spans="1:26" x14ac:dyDescent="0.25">
      <c r="A6114">
        <v>107195701</v>
      </c>
      <c r="B6114" t="s">
        <v>104</v>
      </c>
      <c r="C6114" t="s">
        <v>65</v>
      </c>
      <c r="D6114">
        <v>10000026</v>
      </c>
      <c r="E6114">
        <v>10000026</v>
      </c>
      <c r="F6114">
        <v>999.99900000000002</v>
      </c>
      <c r="G6114">
        <v>20000025</v>
      </c>
      <c r="H6114">
        <v>5.0000000000000001E-3</v>
      </c>
      <c r="I6114">
        <v>2022</v>
      </c>
      <c r="J6114" t="s">
        <v>174</v>
      </c>
      <c r="K6114" t="s">
        <v>53</v>
      </c>
      <c r="L6114" s="127">
        <v>0.76041666666666663</v>
      </c>
      <c r="M6114" t="s">
        <v>28</v>
      </c>
      <c r="N6114" t="s">
        <v>29</v>
      </c>
      <c r="O6114" t="s">
        <v>30</v>
      </c>
      <c r="P6114" t="s">
        <v>31</v>
      </c>
      <c r="Q6114" t="s">
        <v>41</v>
      </c>
      <c r="R6114" t="s">
        <v>76</v>
      </c>
      <c r="S6114" t="s">
        <v>42</v>
      </c>
      <c r="T6114" t="s">
        <v>57</v>
      </c>
      <c r="U6114" s="1" t="s">
        <v>36</v>
      </c>
      <c r="V6114">
        <v>2</v>
      </c>
      <c r="W6114">
        <v>0</v>
      </c>
      <c r="X6114">
        <v>0</v>
      </c>
      <c r="Y6114">
        <v>0</v>
      </c>
      <c r="Z6114">
        <v>0</v>
      </c>
    </row>
    <row r="6115" spans="1:26" x14ac:dyDescent="0.25">
      <c r="A6115">
        <v>107195710</v>
      </c>
      <c r="B6115" t="s">
        <v>106</v>
      </c>
      <c r="C6115" t="s">
        <v>65</v>
      </c>
      <c r="D6115">
        <v>10000095</v>
      </c>
      <c r="E6115">
        <v>10000095</v>
      </c>
      <c r="F6115">
        <v>20.108000000000001</v>
      </c>
      <c r="G6115">
        <v>20000013</v>
      </c>
      <c r="H6115">
        <v>0.9</v>
      </c>
      <c r="I6115">
        <v>2022</v>
      </c>
      <c r="J6115" t="s">
        <v>174</v>
      </c>
      <c r="K6115" t="s">
        <v>39</v>
      </c>
      <c r="L6115" s="127">
        <v>0.3527777777777778</v>
      </c>
      <c r="M6115" t="s">
        <v>28</v>
      </c>
      <c r="N6115" t="s">
        <v>29</v>
      </c>
      <c r="O6115" t="s">
        <v>30</v>
      </c>
      <c r="P6115" t="s">
        <v>54</v>
      </c>
      <c r="Q6115" t="s">
        <v>41</v>
      </c>
      <c r="R6115" t="s">
        <v>33</v>
      </c>
      <c r="S6115" t="s">
        <v>42</v>
      </c>
      <c r="T6115" t="s">
        <v>35</v>
      </c>
      <c r="U6115" s="1" t="s">
        <v>36</v>
      </c>
      <c r="V6115">
        <v>2</v>
      </c>
      <c r="W6115">
        <v>0</v>
      </c>
      <c r="X6115">
        <v>0</v>
      </c>
      <c r="Y6115">
        <v>0</v>
      </c>
      <c r="Z6115">
        <v>0</v>
      </c>
    </row>
    <row r="6116" spans="1:26" x14ac:dyDescent="0.25">
      <c r="A6116">
        <v>107195723</v>
      </c>
      <c r="B6116" t="s">
        <v>106</v>
      </c>
      <c r="C6116" t="s">
        <v>65</v>
      </c>
      <c r="D6116">
        <v>10000095</v>
      </c>
      <c r="E6116">
        <v>10000095</v>
      </c>
      <c r="F6116">
        <v>22.614999999999998</v>
      </c>
      <c r="G6116">
        <v>40001815</v>
      </c>
      <c r="H6116">
        <v>0.1</v>
      </c>
      <c r="I6116">
        <v>2022</v>
      </c>
      <c r="J6116" t="s">
        <v>174</v>
      </c>
      <c r="K6116" t="s">
        <v>48</v>
      </c>
      <c r="L6116" s="127">
        <v>0.73958333333333337</v>
      </c>
      <c r="M6116" t="s">
        <v>28</v>
      </c>
      <c r="N6116" t="s">
        <v>49</v>
      </c>
      <c r="O6116" t="s">
        <v>30</v>
      </c>
      <c r="P6116" t="s">
        <v>54</v>
      </c>
      <c r="Q6116" t="s">
        <v>32</v>
      </c>
      <c r="R6116" t="s">
        <v>33</v>
      </c>
      <c r="S6116" t="s">
        <v>34</v>
      </c>
      <c r="T6116" t="s">
        <v>57</v>
      </c>
      <c r="U6116" s="1" t="s">
        <v>36</v>
      </c>
      <c r="V6116">
        <v>3</v>
      </c>
      <c r="W6116">
        <v>0</v>
      </c>
      <c r="X6116">
        <v>0</v>
      </c>
      <c r="Y6116">
        <v>0</v>
      </c>
      <c r="Z6116">
        <v>0</v>
      </c>
    </row>
    <row r="6117" spans="1:26" x14ac:dyDescent="0.25">
      <c r="A6117">
        <v>107195735</v>
      </c>
      <c r="B6117" t="s">
        <v>86</v>
      </c>
      <c r="C6117" t="s">
        <v>65</v>
      </c>
      <c r="D6117">
        <v>10000026</v>
      </c>
      <c r="E6117">
        <v>10000026</v>
      </c>
      <c r="F6117">
        <v>25.638000000000002</v>
      </c>
      <c r="G6117">
        <v>30000146</v>
      </c>
      <c r="H6117">
        <v>0.5</v>
      </c>
      <c r="I6117">
        <v>2022</v>
      </c>
      <c r="J6117" t="s">
        <v>174</v>
      </c>
      <c r="K6117" t="s">
        <v>39</v>
      </c>
      <c r="L6117" s="127">
        <v>0.47430555555555554</v>
      </c>
      <c r="M6117" t="s">
        <v>28</v>
      </c>
      <c r="N6117" t="s">
        <v>49</v>
      </c>
      <c r="O6117" t="s">
        <v>30</v>
      </c>
      <c r="P6117" t="s">
        <v>54</v>
      </c>
      <c r="Q6117" t="s">
        <v>41</v>
      </c>
      <c r="R6117" t="s">
        <v>33</v>
      </c>
      <c r="S6117" t="s">
        <v>42</v>
      </c>
      <c r="T6117" t="s">
        <v>35</v>
      </c>
      <c r="U6117" s="1" t="s">
        <v>36</v>
      </c>
      <c r="V6117">
        <v>5</v>
      </c>
      <c r="W6117">
        <v>0</v>
      </c>
      <c r="X6117">
        <v>0</v>
      </c>
      <c r="Y6117">
        <v>0</v>
      </c>
      <c r="Z6117">
        <v>0</v>
      </c>
    </row>
    <row r="6118" spans="1:26" x14ac:dyDescent="0.25">
      <c r="A6118">
        <v>107195738</v>
      </c>
      <c r="B6118" t="s">
        <v>106</v>
      </c>
      <c r="C6118" t="s">
        <v>65</v>
      </c>
      <c r="D6118">
        <v>10000095</v>
      </c>
      <c r="E6118">
        <v>10000095</v>
      </c>
      <c r="F6118">
        <v>26.068000000000001</v>
      </c>
      <c r="G6118">
        <v>30000082</v>
      </c>
      <c r="H6118">
        <v>0.5</v>
      </c>
      <c r="I6118">
        <v>2022</v>
      </c>
      <c r="J6118" t="s">
        <v>174</v>
      </c>
      <c r="K6118" t="s">
        <v>39</v>
      </c>
      <c r="L6118" s="127">
        <v>0.35694444444444445</v>
      </c>
      <c r="M6118" t="s">
        <v>28</v>
      </c>
      <c r="N6118" t="s">
        <v>29</v>
      </c>
      <c r="O6118" t="s">
        <v>30</v>
      </c>
      <c r="P6118" t="s">
        <v>54</v>
      </c>
      <c r="Q6118" t="s">
        <v>41</v>
      </c>
      <c r="R6118" t="s">
        <v>33</v>
      </c>
      <c r="S6118" t="s">
        <v>42</v>
      </c>
      <c r="T6118" t="s">
        <v>35</v>
      </c>
      <c r="U6118" s="1" t="s">
        <v>36</v>
      </c>
      <c r="V6118">
        <v>3</v>
      </c>
      <c r="W6118">
        <v>0</v>
      </c>
      <c r="X6118">
        <v>0</v>
      </c>
      <c r="Y6118">
        <v>0</v>
      </c>
      <c r="Z6118">
        <v>0</v>
      </c>
    </row>
    <row r="6119" spans="1:26" x14ac:dyDescent="0.25">
      <c r="A6119">
        <v>107195739</v>
      </c>
      <c r="B6119" t="s">
        <v>112</v>
      </c>
      <c r="C6119" t="s">
        <v>65</v>
      </c>
      <c r="D6119">
        <v>10000095</v>
      </c>
      <c r="E6119">
        <v>10000095</v>
      </c>
      <c r="F6119">
        <v>1.2470000000000001</v>
      </c>
      <c r="G6119">
        <v>40001002</v>
      </c>
      <c r="H6119">
        <v>0.5</v>
      </c>
      <c r="I6119">
        <v>2022</v>
      </c>
      <c r="J6119" t="s">
        <v>174</v>
      </c>
      <c r="K6119" t="s">
        <v>27</v>
      </c>
      <c r="L6119" s="127">
        <v>0.73472222222222217</v>
      </c>
      <c r="M6119" t="s">
        <v>28</v>
      </c>
      <c r="N6119" t="s">
        <v>49</v>
      </c>
      <c r="O6119" t="s">
        <v>30</v>
      </c>
      <c r="P6119" t="s">
        <v>54</v>
      </c>
      <c r="Q6119" t="s">
        <v>41</v>
      </c>
      <c r="R6119" t="s">
        <v>33</v>
      </c>
      <c r="S6119" t="s">
        <v>42</v>
      </c>
      <c r="T6119" t="s">
        <v>57</v>
      </c>
      <c r="U6119" s="1" t="s">
        <v>36</v>
      </c>
      <c r="V6119">
        <v>2</v>
      </c>
      <c r="W6119">
        <v>0</v>
      </c>
      <c r="X6119">
        <v>0</v>
      </c>
      <c r="Y6119">
        <v>0</v>
      </c>
      <c r="Z6119">
        <v>0</v>
      </c>
    </row>
    <row r="6120" spans="1:26" x14ac:dyDescent="0.25">
      <c r="A6120">
        <v>107195749</v>
      </c>
      <c r="B6120" t="s">
        <v>106</v>
      </c>
      <c r="C6120" t="s">
        <v>65</v>
      </c>
      <c r="D6120">
        <v>10000095</v>
      </c>
      <c r="E6120">
        <v>10000095</v>
      </c>
      <c r="F6120">
        <v>21.981999999999999</v>
      </c>
      <c r="G6120">
        <v>200610</v>
      </c>
      <c r="H6120">
        <v>0.1</v>
      </c>
      <c r="I6120">
        <v>2022</v>
      </c>
      <c r="J6120" t="s">
        <v>174</v>
      </c>
      <c r="K6120" t="s">
        <v>48</v>
      </c>
      <c r="L6120" s="127">
        <v>0.45763888888888887</v>
      </c>
      <c r="M6120" t="s">
        <v>28</v>
      </c>
      <c r="N6120" t="s">
        <v>29</v>
      </c>
      <c r="P6120" t="s">
        <v>31</v>
      </c>
      <c r="Q6120" t="s">
        <v>32</v>
      </c>
      <c r="R6120" t="s">
        <v>33</v>
      </c>
      <c r="S6120" t="s">
        <v>34</v>
      </c>
      <c r="T6120" t="s">
        <v>35</v>
      </c>
      <c r="U6120" s="1" t="s">
        <v>36</v>
      </c>
      <c r="V6120">
        <v>1</v>
      </c>
      <c r="W6120">
        <v>0</v>
      </c>
      <c r="X6120">
        <v>0</v>
      </c>
      <c r="Y6120">
        <v>0</v>
      </c>
      <c r="Z6120">
        <v>0</v>
      </c>
    </row>
    <row r="6121" spans="1:26" x14ac:dyDescent="0.25">
      <c r="A6121">
        <v>107195751</v>
      </c>
      <c r="B6121" t="s">
        <v>136</v>
      </c>
      <c r="C6121" t="s">
        <v>38</v>
      </c>
      <c r="D6121">
        <v>20000070</v>
      </c>
      <c r="E6121">
        <v>20000070</v>
      </c>
      <c r="F6121">
        <v>30.593</v>
      </c>
      <c r="G6121">
        <v>40001759</v>
      </c>
      <c r="H6121">
        <v>0.3</v>
      </c>
      <c r="I6121">
        <v>2022</v>
      </c>
      <c r="J6121" t="s">
        <v>174</v>
      </c>
      <c r="K6121" t="s">
        <v>53</v>
      </c>
      <c r="L6121" s="127">
        <v>0.73958333333333337</v>
      </c>
      <c r="M6121" t="s">
        <v>28</v>
      </c>
      <c r="N6121" t="s">
        <v>29</v>
      </c>
      <c r="O6121" t="s">
        <v>30</v>
      </c>
      <c r="P6121" t="s">
        <v>54</v>
      </c>
      <c r="Q6121" t="s">
        <v>41</v>
      </c>
      <c r="R6121" t="s">
        <v>33</v>
      </c>
      <c r="S6121" t="s">
        <v>42</v>
      </c>
      <c r="T6121" t="s">
        <v>57</v>
      </c>
      <c r="U6121" s="1" t="s">
        <v>36</v>
      </c>
      <c r="V6121">
        <v>1</v>
      </c>
      <c r="W6121">
        <v>0</v>
      </c>
      <c r="X6121">
        <v>0</v>
      </c>
      <c r="Y6121">
        <v>0</v>
      </c>
      <c r="Z6121">
        <v>0</v>
      </c>
    </row>
    <row r="6122" spans="1:26" x14ac:dyDescent="0.25">
      <c r="A6122">
        <v>107195763</v>
      </c>
      <c r="B6122" t="s">
        <v>25</v>
      </c>
      <c r="C6122" t="s">
        <v>65</v>
      </c>
      <c r="D6122">
        <v>10000040</v>
      </c>
      <c r="E6122">
        <v>10000040</v>
      </c>
      <c r="F6122">
        <v>27.239000000000001</v>
      </c>
      <c r="G6122">
        <v>20000070</v>
      </c>
      <c r="H6122">
        <v>0.1</v>
      </c>
      <c r="I6122">
        <v>2022</v>
      </c>
      <c r="J6122" t="s">
        <v>174</v>
      </c>
      <c r="K6122" t="s">
        <v>27</v>
      </c>
      <c r="L6122" s="127">
        <v>0.64027777777777783</v>
      </c>
      <c r="M6122" t="s">
        <v>28</v>
      </c>
      <c r="N6122" t="s">
        <v>49</v>
      </c>
      <c r="O6122" t="s">
        <v>30</v>
      </c>
      <c r="P6122" t="s">
        <v>31</v>
      </c>
      <c r="Q6122" t="s">
        <v>41</v>
      </c>
      <c r="R6122" t="s">
        <v>66</v>
      </c>
      <c r="S6122" t="s">
        <v>42</v>
      </c>
      <c r="T6122" t="s">
        <v>35</v>
      </c>
      <c r="U6122" s="1" t="s">
        <v>36</v>
      </c>
      <c r="V6122">
        <v>2</v>
      </c>
      <c r="W6122">
        <v>0</v>
      </c>
      <c r="X6122">
        <v>0</v>
      </c>
      <c r="Y6122">
        <v>0</v>
      </c>
      <c r="Z6122">
        <v>0</v>
      </c>
    </row>
    <row r="6123" spans="1:26" x14ac:dyDescent="0.25">
      <c r="A6123">
        <v>107195774</v>
      </c>
      <c r="B6123" t="s">
        <v>112</v>
      </c>
      <c r="C6123" t="s">
        <v>65</v>
      </c>
      <c r="D6123">
        <v>10000095</v>
      </c>
      <c r="E6123">
        <v>10000095</v>
      </c>
      <c r="F6123">
        <v>999.99900000000002</v>
      </c>
      <c r="G6123">
        <v>200690</v>
      </c>
      <c r="H6123">
        <v>0.8</v>
      </c>
      <c r="I6123">
        <v>2022</v>
      </c>
      <c r="J6123" t="s">
        <v>172</v>
      </c>
      <c r="K6123" t="s">
        <v>53</v>
      </c>
      <c r="L6123" s="127">
        <v>0.61527777777777781</v>
      </c>
      <c r="M6123" t="s">
        <v>28</v>
      </c>
      <c r="N6123" t="s">
        <v>29</v>
      </c>
      <c r="O6123" t="s">
        <v>30</v>
      </c>
      <c r="P6123" t="s">
        <v>54</v>
      </c>
      <c r="Q6123" t="s">
        <v>41</v>
      </c>
      <c r="R6123" t="s">
        <v>33</v>
      </c>
      <c r="S6123" t="s">
        <v>42</v>
      </c>
      <c r="T6123" t="s">
        <v>35</v>
      </c>
      <c r="U6123" s="1" t="s">
        <v>43</v>
      </c>
      <c r="V6123">
        <v>3</v>
      </c>
      <c r="W6123">
        <v>0</v>
      </c>
      <c r="X6123">
        <v>0</v>
      </c>
      <c r="Y6123">
        <v>0</v>
      </c>
      <c r="Z6123">
        <v>2</v>
      </c>
    </row>
    <row r="6124" spans="1:26" x14ac:dyDescent="0.25">
      <c r="A6124">
        <v>107195776</v>
      </c>
      <c r="B6124" t="s">
        <v>112</v>
      </c>
      <c r="C6124" t="s">
        <v>65</v>
      </c>
      <c r="D6124">
        <v>10000095</v>
      </c>
      <c r="E6124">
        <v>10000095</v>
      </c>
      <c r="F6124">
        <v>2.8889999999999998</v>
      </c>
      <c r="G6124">
        <v>40001793</v>
      </c>
      <c r="H6124">
        <v>0.5</v>
      </c>
      <c r="I6124">
        <v>2022</v>
      </c>
      <c r="J6124" t="s">
        <v>174</v>
      </c>
      <c r="K6124" t="s">
        <v>39</v>
      </c>
      <c r="L6124" s="127">
        <v>0.55763888888888891</v>
      </c>
      <c r="M6124" t="s">
        <v>28</v>
      </c>
      <c r="N6124" t="s">
        <v>49</v>
      </c>
      <c r="O6124" t="s">
        <v>30</v>
      </c>
      <c r="P6124" t="s">
        <v>54</v>
      </c>
      <c r="Q6124" t="s">
        <v>41</v>
      </c>
      <c r="R6124" t="s">
        <v>33</v>
      </c>
      <c r="S6124" t="s">
        <v>42</v>
      </c>
      <c r="T6124" t="s">
        <v>35</v>
      </c>
      <c r="U6124" s="1" t="s">
        <v>85</v>
      </c>
      <c r="V6124">
        <v>1</v>
      </c>
      <c r="W6124">
        <v>0</v>
      </c>
      <c r="X6124">
        <v>1</v>
      </c>
      <c r="Y6124">
        <v>0</v>
      </c>
      <c r="Z6124">
        <v>0</v>
      </c>
    </row>
    <row r="6125" spans="1:26" x14ac:dyDescent="0.25">
      <c r="A6125">
        <v>107195778</v>
      </c>
      <c r="B6125" t="s">
        <v>86</v>
      </c>
      <c r="C6125" t="s">
        <v>65</v>
      </c>
      <c r="D6125">
        <v>10000026</v>
      </c>
      <c r="E6125">
        <v>10000026</v>
      </c>
      <c r="F6125">
        <v>23.155000000000001</v>
      </c>
      <c r="G6125">
        <v>200360</v>
      </c>
      <c r="H6125">
        <v>0.6</v>
      </c>
      <c r="I6125">
        <v>2022</v>
      </c>
      <c r="J6125" t="s">
        <v>174</v>
      </c>
      <c r="K6125" t="s">
        <v>53</v>
      </c>
      <c r="L6125" s="127">
        <v>0.53402777777777777</v>
      </c>
      <c r="M6125" t="s">
        <v>28</v>
      </c>
      <c r="N6125" t="s">
        <v>49</v>
      </c>
      <c r="O6125" t="s">
        <v>30</v>
      </c>
      <c r="P6125" t="s">
        <v>31</v>
      </c>
      <c r="Q6125" t="s">
        <v>41</v>
      </c>
      <c r="R6125" t="s">
        <v>33</v>
      </c>
      <c r="S6125" t="s">
        <v>42</v>
      </c>
      <c r="T6125" t="s">
        <v>35</v>
      </c>
      <c r="U6125" s="1" t="s">
        <v>36</v>
      </c>
      <c r="V6125">
        <v>3</v>
      </c>
      <c r="W6125">
        <v>0</v>
      </c>
      <c r="X6125">
        <v>0</v>
      </c>
      <c r="Y6125">
        <v>0</v>
      </c>
      <c r="Z6125">
        <v>0</v>
      </c>
    </row>
    <row r="6126" spans="1:26" x14ac:dyDescent="0.25">
      <c r="A6126">
        <v>107195781</v>
      </c>
      <c r="B6126" t="s">
        <v>25</v>
      </c>
      <c r="C6126" t="s">
        <v>65</v>
      </c>
      <c r="D6126">
        <v>10000040</v>
      </c>
      <c r="E6126">
        <v>10000040</v>
      </c>
      <c r="F6126">
        <v>20.611999999999998</v>
      </c>
      <c r="G6126">
        <v>40005220</v>
      </c>
      <c r="H6126">
        <v>0.3</v>
      </c>
      <c r="I6126">
        <v>2022</v>
      </c>
      <c r="J6126" t="s">
        <v>174</v>
      </c>
      <c r="K6126" t="s">
        <v>39</v>
      </c>
      <c r="L6126" s="127">
        <v>0.34861111111111115</v>
      </c>
      <c r="M6126" t="s">
        <v>28</v>
      </c>
      <c r="N6126" t="s">
        <v>29</v>
      </c>
      <c r="O6126" t="s">
        <v>30</v>
      </c>
      <c r="P6126" t="s">
        <v>31</v>
      </c>
      <c r="Q6126" t="s">
        <v>32</v>
      </c>
      <c r="R6126" t="s">
        <v>95</v>
      </c>
      <c r="S6126" t="s">
        <v>42</v>
      </c>
      <c r="T6126" t="s">
        <v>35</v>
      </c>
      <c r="U6126" s="1" t="s">
        <v>36</v>
      </c>
      <c r="V6126">
        <v>2</v>
      </c>
      <c r="W6126">
        <v>0</v>
      </c>
      <c r="X6126">
        <v>0</v>
      </c>
      <c r="Y6126">
        <v>0</v>
      </c>
      <c r="Z6126">
        <v>0</v>
      </c>
    </row>
    <row r="6127" spans="1:26" x14ac:dyDescent="0.25">
      <c r="A6127">
        <v>107195840</v>
      </c>
      <c r="B6127" t="s">
        <v>86</v>
      </c>
      <c r="C6127" t="s">
        <v>65</v>
      </c>
      <c r="D6127">
        <v>10000026</v>
      </c>
      <c r="E6127">
        <v>10000026</v>
      </c>
      <c r="F6127">
        <v>24.007999999999999</v>
      </c>
      <c r="G6127">
        <v>30000146</v>
      </c>
      <c r="H6127">
        <v>1.1299999999999999</v>
      </c>
      <c r="I6127">
        <v>2022</v>
      </c>
      <c r="J6127" t="s">
        <v>174</v>
      </c>
      <c r="K6127" t="s">
        <v>55</v>
      </c>
      <c r="L6127" s="127">
        <v>0.49652777777777773</v>
      </c>
      <c r="M6127" t="s">
        <v>28</v>
      </c>
      <c r="N6127" t="s">
        <v>49</v>
      </c>
      <c r="O6127" t="s">
        <v>30</v>
      </c>
      <c r="P6127" t="s">
        <v>54</v>
      </c>
      <c r="Q6127" t="s">
        <v>41</v>
      </c>
      <c r="R6127" t="s">
        <v>33</v>
      </c>
      <c r="S6127" t="s">
        <v>42</v>
      </c>
      <c r="T6127" t="s">
        <v>35</v>
      </c>
      <c r="U6127" s="1" t="s">
        <v>43</v>
      </c>
      <c r="V6127">
        <v>6</v>
      </c>
      <c r="W6127">
        <v>0</v>
      </c>
      <c r="X6127">
        <v>0</v>
      </c>
      <c r="Y6127">
        <v>0</v>
      </c>
      <c r="Z6127">
        <v>1</v>
      </c>
    </row>
    <row r="6128" spans="1:26" x14ac:dyDescent="0.25">
      <c r="A6128">
        <v>107195841</v>
      </c>
      <c r="B6128" t="s">
        <v>112</v>
      </c>
      <c r="C6128" t="s">
        <v>65</v>
      </c>
      <c r="D6128">
        <v>10000095</v>
      </c>
      <c r="E6128">
        <v>10000095</v>
      </c>
      <c r="F6128">
        <v>2.7469999999999999</v>
      </c>
      <c r="G6128">
        <v>40001002</v>
      </c>
      <c r="H6128">
        <v>1</v>
      </c>
      <c r="I6128">
        <v>2022</v>
      </c>
      <c r="J6128" t="s">
        <v>174</v>
      </c>
      <c r="K6128" t="s">
        <v>27</v>
      </c>
      <c r="L6128" s="127">
        <v>0.42152777777777778</v>
      </c>
      <c r="M6128" t="s">
        <v>28</v>
      </c>
      <c r="N6128" t="s">
        <v>49</v>
      </c>
      <c r="O6128" t="s">
        <v>30</v>
      </c>
      <c r="P6128" t="s">
        <v>54</v>
      </c>
      <c r="Q6128" t="s">
        <v>41</v>
      </c>
      <c r="R6128" t="s">
        <v>33</v>
      </c>
      <c r="S6128" t="s">
        <v>42</v>
      </c>
      <c r="T6128" t="s">
        <v>35</v>
      </c>
      <c r="U6128" s="1" t="s">
        <v>43</v>
      </c>
      <c r="V6128">
        <v>5</v>
      </c>
      <c r="W6128">
        <v>0</v>
      </c>
      <c r="X6128">
        <v>0</v>
      </c>
      <c r="Y6128">
        <v>0</v>
      </c>
      <c r="Z6128">
        <v>1</v>
      </c>
    </row>
    <row r="6129" spans="1:26" x14ac:dyDescent="0.25">
      <c r="A6129">
        <v>107195844</v>
      </c>
      <c r="B6129" t="s">
        <v>25</v>
      </c>
      <c r="C6129" t="s">
        <v>65</v>
      </c>
      <c r="D6129">
        <v>10000040</v>
      </c>
      <c r="E6129">
        <v>10000040</v>
      </c>
      <c r="F6129">
        <v>0.22</v>
      </c>
      <c r="G6129">
        <v>40003015</v>
      </c>
      <c r="H6129">
        <v>0.78</v>
      </c>
      <c r="I6129">
        <v>2022</v>
      </c>
      <c r="J6129" t="s">
        <v>174</v>
      </c>
      <c r="K6129" t="s">
        <v>27</v>
      </c>
      <c r="L6129" s="127">
        <v>0.55972222222222223</v>
      </c>
      <c r="M6129" t="s">
        <v>28</v>
      </c>
      <c r="N6129" t="s">
        <v>29</v>
      </c>
      <c r="O6129" t="s">
        <v>30</v>
      </c>
      <c r="P6129" t="s">
        <v>54</v>
      </c>
      <c r="Q6129" t="s">
        <v>41</v>
      </c>
      <c r="R6129" t="s">
        <v>33</v>
      </c>
      <c r="S6129" t="s">
        <v>42</v>
      </c>
      <c r="T6129" t="s">
        <v>35</v>
      </c>
      <c r="U6129" s="1" t="s">
        <v>36</v>
      </c>
      <c r="V6129">
        <v>1</v>
      </c>
      <c r="W6129">
        <v>0</v>
      </c>
      <c r="X6129">
        <v>0</v>
      </c>
      <c r="Y6129">
        <v>0</v>
      </c>
      <c r="Z6129">
        <v>0</v>
      </c>
    </row>
    <row r="6130" spans="1:26" x14ac:dyDescent="0.25">
      <c r="A6130">
        <v>107195889</v>
      </c>
      <c r="B6130" t="s">
        <v>114</v>
      </c>
      <c r="C6130" t="s">
        <v>67</v>
      </c>
      <c r="D6130">
        <v>30000070</v>
      </c>
      <c r="E6130">
        <v>50033208</v>
      </c>
      <c r="F6130">
        <v>999.99900000000002</v>
      </c>
      <c r="G6130">
        <v>50033208</v>
      </c>
      <c r="H6130">
        <v>0</v>
      </c>
      <c r="I6130">
        <v>2022</v>
      </c>
      <c r="J6130" t="s">
        <v>174</v>
      </c>
      <c r="K6130" t="s">
        <v>60</v>
      </c>
      <c r="L6130" s="127">
        <v>0.75347222222222221</v>
      </c>
      <c r="M6130" t="s">
        <v>28</v>
      </c>
      <c r="N6130" t="s">
        <v>29</v>
      </c>
      <c r="P6130" t="s">
        <v>54</v>
      </c>
      <c r="Q6130" t="s">
        <v>41</v>
      </c>
      <c r="R6130" t="s">
        <v>33</v>
      </c>
      <c r="S6130" t="s">
        <v>42</v>
      </c>
      <c r="T6130" t="s">
        <v>52</v>
      </c>
      <c r="U6130" s="1" t="s">
        <v>43</v>
      </c>
      <c r="V6130">
        <v>4</v>
      </c>
      <c r="W6130">
        <v>0</v>
      </c>
      <c r="X6130">
        <v>0</v>
      </c>
      <c r="Y6130">
        <v>0</v>
      </c>
      <c r="Z6130">
        <v>1</v>
      </c>
    </row>
    <row r="6131" spans="1:26" x14ac:dyDescent="0.25">
      <c r="A6131">
        <v>107195890</v>
      </c>
      <c r="B6131" t="s">
        <v>114</v>
      </c>
      <c r="C6131" t="s">
        <v>38</v>
      </c>
      <c r="D6131">
        <v>22000070</v>
      </c>
      <c r="E6131">
        <v>20000070</v>
      </c>
      <c r="F6131">
        <v>12.098000000000001</v>
      </c>
      <c r="G6131">
        <v>50029816</v>
      </c>
      <c r="H6131">
        <v>0</v>
      </c>
      <c r="I6131">
        <v>2022</v>
      </c>
      <c r="J6131" t="s">
        <v>174</v>
      </c>
      <c r="K6131" t="s">
        <v>48</v>
      </c>
      <c r="L6131" s="127">
        <v>0.37291666666666662</v>
      </c>
      <c r="M6131" t="s">
        <v>28</v>
      </c>
      <c r="N6131" t="s">
        <v>29</v>
      </c>
      <c r="O6131" t="s">
        <v>30</v>
      </c>
      <c r="P6131" t="s">
        <v>68</v>
      </c>
      <c r="Q6131" t="s">
        <v>32</v>
      </c>
      <c r="R6131" t="s">
        <v>33</v>
      </c>
      <c r="S6131" t="s">
        <v>34</v>
      </c>
      <c r="T6131" t="s">
        <v>35</v>
      </c>
      <c r="U6131" s="1" t="s">
        <v>36</v>
      </c>
      <c r="V6131">
        <v>2</v>
      </c>
      <c r="W6131">
        <v>0</v>
      </c>
      <c r="X6131">
        <v>0</v>
      </c>
      <c r="Y6131">
        <v>0</v>
      </c>
      <c r="Z6131">
        <v>0</v>
      </c>
    </row>
    <row r="6132" spans="1:26" x14ac:dyDescent="0.25">
      <c r="A6132">
        <v>107195917</v>
      </c>
      <c r="B6132" t="s">
        <v>81</v>
      </c>
      <c r="C6132" t="s">
        <v>65</v>
      </c>
      <c r="D6132">
        <v>10000485</v>
      </c>
      <c r="E6132">
        <v>10800485</v>
      </c>
      <c r="F6132">
        <v>21.837</v>
      </c>
      <c r="G6132">
        <v>50024412</v>
      </c>
      <c r="H6132">
        <v>0.84</v>
      </c>
      <c r="I6132">
        <v>2022</v>
      </c>
      <c r="J6132" t="s">
        <v>174</v>
      </c>
      <c r="K6132" t="s">
        <v>60</v>
      </c>
      <c r="L6132" s="127">
        <v>6.9444444444444441E-3</v>
      </c>
      <c r="M6132" t="s">
        <v>28</v>
      </c>
      <c r="N6132" t="s">
        <v>29</v>
      </c>
      <c r="O6132" t="s">
        <v>30</v>
      </c>
      <c r="P6132" t="s">
        <v>54</v>
      </c>
      <c r="Q6132" t="s">
        <v>41</v>
      </c>
      <c r="R6132" t="s">
        <v>33</v>
      </c>
      <c r="S6132" t="s">
        <v>42</v>
      </c>
      <c r="T6132" t="s">
        <v>57</v>
      </c>
      <c r="U6132" s="1" t="s">
        <v>43</v>
      </c>
      <c r="V6132">
        <v>3</v>
      </c>
      <c r="W6132">
        <v>0</v>
      </c>
      <c r="X6132">
        <v>0</v>
      </c>
      <c r="Y6132">
        <v>0</v>
      </c>
      <c r="Z6132">
        <v>3</v>
      </c>
    </row>
    <row r="6133" spans="1:26" x14ac:dyDescent="0.25">
      <c r="A6133">
        <v>107195938</v>
      </c>
      <c r="B6133" t="s">
        <v>106</v>
      </c>
      <c r="C6133" t="s">
        <v>45</v>
      </c>
      <c r="D6133">
        <v>50020890</v>
      </c>
      <c r="E6133">
        <v>30000210</v>
      </c>
      <c r="F6133">
        <v>29.367999999999999</v>
      </c>
      <c r="G6133">
        <v>50039598</v>
      </c>
      <c r="H6133">
        <v>0</v>
      </c>
      <c r="I6133">
        <v>2022</v>
      </c>
      <c r="J6133" t="s">
        <v>174</v>
      </c>
      <c r="K6133" t="s">
        <v>27</v>
      </c>
      <c r="L6133" s="127">
        <v>0.55138888888888882</v>
      </c>
      <c r="M6133" t="s">
        <v>51</v>
      </c>
      <c r="N6133" t="s">
        <v>49</v>
      </c>
      <c r="O6133" t="s">
        <v>30</v>
      </c>
      <c r="P6133" t="s">
        <v>54</v>
      </c>
      <c r="Q6133" t="s">
        <v>41</v>
      </c>
      <c r="S6133" t="s">
        <v>42</v>
      </c>
      <c r="T6133" t="s">
        <v>35</v>
      </c>
      <c r="U6133" s="1" t="s">
        <v>36</v>
      </c>
      <c r="V6133">
        <v>2</v>
      </c>
      <c r="W6133">
        <v>0</v>
      </c>
      <c r="X6133">
        <v>0</v>
      </c>
      <c r="Y6133">
        <v>0</v>
      </c>
      <c r="Z6133">
        <v>0</v>
      </c>
    </row>
    <row r="6134" spans="1:26" x14ac:dyDescent="0.25">
      <c r="A6134">
        <v>107196000</v>
      </c>
      <c r="B6134" t="s">
        <v>96</v>
      </c>
      <c r="C6134" t="s">
        <v>67</v>
      </c>
      <c r="D6134">
        <v>30000067</v>
      </c>
      <c r="E6134">
        <v>30000067</v>
      </c>
      <c r="F6134">
        <v>16.405000000000001</v>
      </c>
      <c r="G6134">
        <v>50019046</v>
      </c>
      <c r="H6134">
        <v>8.9999999999999993E-3</v>
      </c>
      <c r="I6134">
        <v>2022</v>
      </c>
      <c r="J6134" t="s">
        <v>174</v>
      </c>
      <c r="K6134" t="s">
        <v>53</v>
      </c>
      <c r="L6134" s="127">
        <v>0.43333333333333335</v>
      </c>
      <c r="M6134" t="s">
        <v>77</v>
      </c>
      <c r="N6134" t="s">
        <v>49</v>
      </c>
      <c r="O6134" t="s">
        <v>30</v>
      </c>
      <c r="P6134" t="s">
        <v>54</v>
      </c>
      <c r="Q6134" t="s">
        <v>41</v>
      </c>
      <c r="R6134" t="s">
        <v>33</v>
      </c>
      <c r="S6134" t="s">
        <v>42</v>
      </c>
      <c r="T6134" t="s">
        <v>35</v>
      </c>
      <c r="U6134" s="1" t="s">
        <v>36</v>
      </c>
      <c r="V6134">
        <v>2</v>
      </c>
      <c r="W6134">
        <v>0</v>
      </c>
      <c r="X6134">
        <v>0</v>
      </c>
      <c r="Y6134">
        <v>0</v>
      </c>
      <c r="Z6134">
        <v>0</v>
      </c>
    </row>
    <row r="6135" spans="1:26" x14ac:dyDescent="0.25">
      <c r="A6135">
        <v>107196012</v>
      </c>
      <c r="B6135" t="s">
        <v>104</v>
      </c>
      <c r="C6135" t="s">
        <v>65</v>
      </c>
      <c r="D6135">
        <v>10000026</v>
      </c>
      <c r="E6135">
        <v>10000026</v>
      </c>
      <c r="F6135">
        <v>3.4910000000000001</v>
      </c>
      <c r="G6135">
        <v>20000025</v>
      </c>
      <c r="H6135">
        <v>0.2</v>
      </c>
      <c r="I6135">
        <v>2022</v>
      </c>
      <c r="J6135" t="s">
        <v>174</v>
      </c>
      <c r="K6135" t="s">
        <v>39</v>
      </c>
      <c r="L6135" s="127">
        <v>0.4826388888888889</v>
      </c>
      <c r="M6135" t="s">
        <v>28</v>
      </c>
      <c r="N6135" t="s">
        <v>49</v>
      </c>
      <c r="O6135" t="s">
        <v>30</v>
      </c>
      <c r="P6135" t="s">
        <v>31</v>
      </c>
      <c r="Q6135" t="s">
        <v>41</v>
      </c>
      <c r="R6135" t="s">
        <v>33</v>
      </c>
      <c r="S6135" t="s">
        <v>42</v>
      </c>
      <c r="T6135" t="s">
        <v>35</v>
      </c>
      <c r="U6135" s="1" t="s">
        <v>36</v>
      </c>
      <c r="V6135">
        <v>9</v>
      </c>
      <c r="W6135">
        <v>0</v>
      </c>
      <c r="X6135">
        <v>0</v>
      </c>
      <c r="Y6135">
        <v>0</v>
      </c>
      <c r="Z6135">
        <v>0</v>
      </c>
    </row>
    <row r="6136" spans="1:26" x14ac:dyDescent="0.25">
      <c r="A6136">
        <v>107196045</v>
      </c>
      <c r="B6136" t="s">
        <v>114</v>
      </c>
      <c r="C6136" t="s">
        <v>65</v>
      </c>
      <c r="D6136">
        <v>10000095</v>
      </c>
      <c r="E6136">
        <v>10000095</v>
      </c>
      <c r="F6136">
        <v>0</v>
      </c>
      <c r="G6136">
        <v>200790</v>
      </c>
      <c r="H6136">
        <v>1</v>
      </c>
      <c r="I6136">
        <v>2022</v>
      </c>
      <c r="J6136" t="s">
        <v>174</v>
      </c>
      <c r="K6136" t="s">
        <v>53</v>
      </c>
      <c r="L6136" s="127">
        <v>0.46527777777777773</v>
      </c>
      <c r="M6136" t="s">
        <v>28</v>
      </c>
      <c r="N6136" t="s">
        <v>29</v>
      </c>
      <c r="O6136" t="s">
        <v>30</v>
      </c>
      <c r="P6136" t="s">
        <v>31</v>
      </c>
      <c r="Q6136" t="s">
        <v>41</v>
      </c>
      <c r="R6136" t="s">
        <v>33</v>
      </c>
      <c r="S6136" t="s">
        <v>42</v>
      </c>
      <c r="T6136" t="s">
        <v>35</v>
      </c>
      <c r="U6136" s="1" t="s">
        <v>43</v>
      </c>
      <c r="V6136">
        <v>5</v>
      </c>
      <c r="W6136">
        <v>0</v>
      </c>
      <c r="X6136">
        <v>0</v>
      </c>
      <c r="Y6136">
        <v>0</v>
      </c>
      <c r="Z6136">
        <v>1</v>
      </c>
    </row>
    <row r="6137" spans="1:26" x14ac:dyDescent="0.25">
      <c r="A6137">
        <v>107196048</v>
      </c>
      <c r="B6137" t="s">
        <v>148</v>
      </c>
      <c r="C6137" t="s">
        <v>65</v>
      </c>
      <c r="D6137">
        <v>10000040</v>
      </c>
      <c r="E6137">
        <v>10000040</v>
      </c>
      <c r="F6137">
        <v>22.4</v>
      </c>
      <c r="G6137">
        <v>200225</v>
      </c>
      <c r="H6137">
        <v>0.1</v>
      </c>
      <c r="I6137">
        <v>2022</v>
      </c>
      <c r="J6137" t="s">
        <v>174</v>
      </c>
      <c r="K6137" t="s">
        <v>48</v>
      </c>
      <c r="L6137" s="127">
        <v>0.50208333333333333</v>
      </c>
      <c r="M6137" t="s">
        <v>28</v>
      </c>
      <c r="N6137" t="s">
        <v>49</v>
      </c>
      <c r="O6137" t="s">
        <v>30</v>
      </c>
      <c r="P6137" t="s">
        <v>68</v>
      </c>
      <c r="Q6137" t="s">
        <v>41</v>
      </c>
      <c r="R6137" t="s">
        <v>33</v>
      </c>
      <c r="S6137" t="s">
        <v>42</v>
      </c>
      <c r="T6137" t="s">
        <v>35</v>
      </c>
      <c r="U6137" s="1" t="s">
        <v>36</v>
      </c>
      <c r="V6137">
        <v>2</v>
      </c>
      <c r="W6137">
        <v>0</v>
      </c>
      <c r="X6137">
        <v>0</v>
      </c>
      <c r="Y6137">
        <v>0</v>
      </c>
      <c r="Z6137">
        <v>0</v>
      </c>
    </row>
    <row r="6138" spans="1:26" x14ac:dyDescent="0.25">
      <c r="A6138">
        <v>107196222</v>
      </c>
      <c r="B6138" t="s">
        <v>107</v>
      </c>
      <c r="C6138" t="s">
        <v>45</v>
      </c>
      <c r="D6138">
        <v>50023222</v>
      </c>
      <c r="E6138">
        <v>30000007</v>
      </c>
      <c r="F6138">
        <v>1.869</v>
      </c>
      <c r="G6138">
        <v>10000085</v>
      </c>
      <c r="H6138">
        <v>0.1</v>
      </c>
      <c r="I6138">
        <v>2022</v>
      </c>
      <c r="J6138" t="s">
        <v>174</v>
      </c>
      <c r="K6138" t="s">
        <v>60</v>
      </c>
      <c r="L6138" s="127">
        <v>2.1527777777777781E-2</v>
      </c>
      <c r="M6138" t="s">
        <v>40</v>
      </c>
      <c r="N6138" t="s">
        <v>29</v>
      </c>
      <c r="O6138" t="s">
        <v>30</v>
      </c>
      <c r="P6138" t="s">
        <v>54</v>
      </c>
      <c r="Q6138" t="s">
        <v>41</v>
      </c>
      <c r="R6138" t="s">
        <v>33</v>
      </c>
      <c r="S6138" t="s">
        <v>42</v>
      </c>
      <c r="T6138" t="s">
        <v>47</v>
      </c>
      <c r="U6138" s="1" t="s">
        <v>36</v>
      </c>
      <c r="V6138">
        <v>1</v>
      </c>
      <c r="W6138">
        <v>0</v>
      </c>
      <c r="X6138">
        <v>0</v>
      </c>
      <c r="Y6138">
        <v>0</v>
      </c>
      <c r="Z6138">
        <v>0</v>
      </c>
    </row>
    <row r="6139" spans="1:26" x14ac:dyDescent="0.25">
      <c r="A6139">
        <v>107196344</v>
      </c>
      <c r="B6139" t="s">
        <v>248</v>
      </c>
      <c r="C6139" t="s">
        <v>38</v>
      </c>
      <c r="D6139">
        <v>20000064</v>
      </c>
      <c r="E6139">
        <v>20000019</v>
      </c>
      <c r="F6139">
        <v>8.4789999999999992</v>
      </c>
      <c r="G6139">
        <v>50018936</v>
      </c>
      <c r="H6139">
        <v>0</v>
      </c>
      <c r="I6139">
        <v>2022</v>
      </c>
      <c r="J6139" t="s">
        <v>174</v>
      </c>
      <c r="K6139" t="s">
        <v>58</v>
      </c>
      <c r="L6139" s="127">
        <v>0.68541666666666667</v>
      </c>
      <c r="M6139" t="s">
        <v>28</v>
      </c>
      <c r="N6139" t="s">
        <v>29</v>
      </c>
      <c r="O6139" t="s">
        <v>30</v>
      </c>
      <c r="P6139" t="s">
        <v>31</v>
      </c>
      <c r="Q6139" t="s">
        <v>41</v>
      </c>
      <c r="R6139" t="s">
        <v>33</v>
      </c>
      <c r="S6139" t="s">
        <v>42</v>
      </c>
      <c r="T6139" t="s">
        <v>35</v>
      </c>
      <c r="U6139" s="1" t="s">
        <v>36</v>
      </c>
      <c r="V6139">
        <v>3</v>
      </c>
      <c r="W6139">
        <v>0</v>
      </c>
      <c r="X6139">
        <v>0</v>
      </c>
      <c r="Y6139">
        <v>0</v>
      </c>
      <c r="Z6139">
        <v>0</v>
      </c>
    </row>
    <row r="6140" spans="1:26" x14ac:dyDescent="0.25">
      <c r="A6140">
        <v>107196480</v>
      </c>
      <c r="B6140" t="s">
        <v>97</v>
      </c>
      <c r="C6140" t="s">
        <v>45</v>
      </c>
      <c r="D6140">
        <v>50018682</v>
      </c>
      <c r="E6140">
        <v>40001009</v>
      </c>
      <c r="F6140">
        <v>2.0179999999999998</v>
      </c>
      <c r="G6140">
        <v>50018943</v>
      </c>
      <c r="H6140">
        <v>0</v>
      </c>
      <c r="I6140">
        <v>2022</v>
      </c>
      <c r="J6140" t="s">
        <v>174</v>
      </c>
      <c r="K6140" t="s">
        <v>48</v>
      </c>
      <c r="L6140" s="127">
        <v>0.56319444444444444</v>
      </c>
      <c r="M6140" t="s">
        <v>77</v>
      </c>
      <c r="N6140" t="s">
        <v>29</v>
      </c>
      <c r="O6140" t="s">
        <v>30</v>
      </c>
      <c r="P6140" t="s">
        <v>54</v>
      </c>
      <c r="Q6140" t="s">
        <v>41</v>
      </c>
      <c r="R6140" t="s">
        <v>33</v>
      </c>
      <c r="S6140" t="s">
        <v>42</v>
      </c>
      <c r="T6140" t="s">
        <v>35</v>
      </c>
      <c r="U6140" s="1" t="s">
        <v>36</v>
      </c>
      <c r="V6140">
        <v>4</v>
      </c>
      <c r="W6140">
        <v>0</v>
      </c>
      <c r="X6140">
        <v>0</v>
      </c>
      <c r="Y6140">
        <v>0</v>
      </c>
      <c r="Z6140">
        <v>0</v>
      </c>
    </row>
    <row r="6141" spans="1:26" x14ac:dyDescent="0.25">
      <c r="A6141">
        <v>107196519</v>
      </c>
      <c r="B6141" t="s">
        <v>117</v>
      </c>
      <c r="C6141" t="s">
        <v>65</v>
      </c>
      <c r="D6141">
        <v>10000077</v>
      </c>
      <c r="E6141">
        <v>10000077</v>
      </c>
      <c r="F6141">
        <v>19.850000000000001</v>
      </c>
      <c r="G6141">
        <v>200510</v>
      </c>
      <c r="H6141">
        <v>0.9</v>
      </c>
      <c r="I6141">
        <v>2022</v>
      </c>
      <c r="J6141" t="s">
        <v>174</v>
      </c>
      <c r="K6141" t="s">
        <v>53</v>
      </c>
      <c r="L6141" s="127">
        <v>0.86736111111111114</v>
      </c>
      <c r="M6141" t="s">
        <v>28</v>
      </c>
      <c r="N6141" t="s">
        <v>49</v>
      </c>
      <c r="O6141" t="s">
        <v>30</v>
      </c>
      <c r="P6141" t="s">
        <v>31</v>
      </c>
      <c r="Q6141" t="s">
        <v>41</v>
      </c>
      <c r="R6141" t="s">
        <v>66</v>
      </c>
      <c r="S6141" t="s">
        <v>42</v>
      </c>
      <c r="T6141" t="s">
        <v>57</v>
      </c>
      <c r="U6141" s="1" t="s">
        <v>36</v>
      </c>
      <c r="V6141">
        <v>2</v>
      </c>
      <c r="W6141">
        <v>0</v>
      </c>
      <c r="X6141">
        <v>0</v>
      </c>
      <c r="Y6141">
        <v>0</v>
      </c>
      <c r="Z6141">
        <v>0</v>
      </c>
    </row>
    <row r="6142" spans="1:26" x14ac:dyDescent="0.25">
      <c r="A6142">
        <v>107196556</v>
      </c>
      <c r="B6142" t="s">
        <v>131</v>
      </c>
      <c r="C6142" t="s">
        <v>38</v>
      </c>
      <c r="D6142">
        <v>20000221</v>
      </c>
      <c r="E6142">
        <v>20000221</v>
      </c>
      <c r="F6142">
        <v>13.048999999999999</v>
      </c>
      <c r="G6142">
        <v>40001149</v>
      </c>
      <c r="H6142">
        <v>0</v>
      </c>
      <c r="I6142">
        <v>2022</v>
      </c>
      <c r="J6142" t="s">
        <v>174</v>
      </c>
      <c r="K6142" t="s">
        <v>48</v>
      </c>
      <c r="L6142" s="127">
        <v>0.48055555555555557</v>
      </c>
      <c r="M6142" t="s">
        <v>28</v>
      </c>
      <c r="N6142" t="s">
        <v>29</v>
      </c>
      <c r="O6142" t="s">
        <v>30</v>
      </c>
      <c r="P6142" t="s">
        <v>31</v>
      </c>
      <c r="Q6142" t="s">
        <v>41</v>
      </c>
      <c r="R6142" t="s">
        <v>61</v>
      </c>
      <c r="S6142" t="s">
        <v>42</v>
      </c>
      <c r="T6142" t="s">
        <v>35</v>
      </c>
      <c r="U6142" s="1" t="s">
        <v>36</v>
      </c>
      <c r="V6142">
        <v>2</v>
      </c>
      <c r="W6142">
        <v>0</v>
      </c>
      <c r="X6142">
        <v>0</v>
      </c>
      <c r="Y6142">
        <v>0</v>
      </c>
      <c r="Z6142">
        <v>0</v>
      </c>
    </row>
    <row r="6143" spans="1:26" x14ac:dyDescent="0.25">
      <c r="A6143">
        <v>107196602</v>
      </c>
      <c r="B6143" t="s">
        <v>104</v>
      </c>
      <c r="C6143" t="s">
        <v>65</v>
      </c>
      <c r="D6143">
        <v>10000026</v>
      </c>
      <c r="E6143">
        <v>10000026</v>
      </c>
      <c r="F6143">
        <v>15.031000000000001</v>
      </c>
      <c r="G6143">
        <v>200550</v>
      </c>
      <c r="H6143">
        <v>0.5</v>
      </c>
      <c r="I6143">
        <v>2022</v>
      </c>
      <c r="J6143" t="s">
        <v>174</v>
      </c>
      <c r="K6143" t="s">
        <v>53</v>
      </c>
      <c r="L6143" s="127">
        <v>0.65833333333333333</v>
      </c>
      <c r="M6143" t="s">
        <v>28</v>
      </c>
      <c r="N6143" t="s">
        <v>29</v>
      </c>
      <c r="O6143" t="s">
        <v>30</v>
      </c>
      <c r="P6143" t="s">
        <v>54</v>
      </c>
      <c r="Q6143" t="s">
        <v>41</v>
      </c>
      <c r="R6143" t="s">
        <v>75</v>
      </c>
      <c r="S6143" t="s">
        <v>42</v>
      </c>
      <c r="T6143" t="s">
        <v>35</v>
      </c>
      <c r="U6143" s="1" t="s">
        <v>36</v>
      </c>
      <c r="V6143">
        <v>1</v>
      </c>
      <c r="W6143">
        <v>0</v>
      </c>
      <c r="X6143">
        <v>0</v>
      </c>
      <c r="Y6143">
        <v>0</v>
      </c>
      <c r="Z6143">
        <v>0</v>
      </c>
    </row>
    <row r="6144" spans="1:26" x14ac:dyDescent="0.25">
      <c r="A6144">
        <v>107196668</v>
      </c>
      <c r="B6144" t="s">
        <v>86</v>
      </c>
      <c r="C6144" t="s">
        <v>65</v>
      </c>
      <c r="D6144">
        <v>10000026</v>
      </c>
      <c r="E6144">
        <v>10000026</v>
      </c>
      <c r="F6144">
        <v>23.138000000000002</v>
      </c>
      <c r="G6144">
        <v>30000146</v>
      </c>
      <c r="H6144">
        <v>2</v>
      </c>
      <c r="I6144">
        <v>2022</v>
      </c>
      <c r="J6144" t="s">
        <v>174</v>
      </c>
      <c r="K6144" t="s">
        <v>48</v>
      </c>
      <c r="L6144" s="127">
        <v>0.45</v>
      </c>
      <c r="M6144" t="s">
        <v>28</v>
      </c>
      <c r="N6144" t="s">
        <v>49</v>
      </c>
      <c r="O6144" t="s">
        <v>30</v>
      </c>
      <c r="P6144" t="s">
        <v>31</v>
      </c>
      <c r="Q6144" t="s">
        <v>41</v>
      </c>
      <c r="R6144" t="s">
        <v>33</v>
      </c>
      <c r="S6144" t="s">
        <v>42</v>
      </c>
      <c r="T6144" t="s">
        <v>35</v>
      </c>
      <c r="U6144" s="1" t="s">
        <v>43</v>
      </c>
      <c r="V6144">
        <v>4</v>
      </c>
      <c r="W6144">
        <v>0</v>
      </c>
      <c r="X6144">
        <v>0</v>
      </c>
      <c r="Y6144">
        <v>0</v>
      </c>
      <c r="Z6144">
        <v>1</v>
      </c>
    </row>
    <row r="6145" spans="1:26" x14ac:dyDescent="0.25">
      <c r="A6145">
        <v>107196708</v>
      </c>
      <c r="B6145" t="s">
        <v>234</v>
      </c>
      <c r="C6145" t="s">
        <v>38</v>
      </c>
      <c r="D6145">
        <v>20000015</v>
      </c>
      <c r="E6145">
        <v>20000015</v>
      </c>
      <c r="F6145">
        <v>1.956</v>
      </c>
      <c r="G6145">
        <v>40001225</v>
      </c>
      <c r="H6145">
        <v>8.5000000000000006E-2</v>
      </c>
      <c r="I6145">
        <v>2022</v>
      </c>
      <c r="J6145" t="s">
        <v>174</v>
      </c>
      <c r="K6145" t="s">
        <v>53</v>
      </c>
      <c r="L6145" s="127">
        <v>0.83680555555555547</v>
      </c>
      <c r="M6145" t="s">
        <v>28</v>
      </c>
      <c r="N6145" t="s">
        <v>29</v>
      </c>
      <c r="O6145" t="s">
        <v>30</v>
      </c>
      <c r="P6145" t="s">
        <v>31</v>
      </c>
      <c r="Q6145" t="s">
        <v>41</v>
      </c>
      <c r="R6145" t="s">
        <v>33</v>
      </c>
      <c r="S6145" t="s">
        <v>42</v>
      </c>
      <c r="T6145" t="s">
        <v>57</v>
      </c>
      <c r="U6145" s="1" t="s">
        <v>36</v>
      </c>
      <c r="V6145">
        <v>1</v>
      </c>
      <c r="W6145">
        <v>0</v>
      </c>
      <c r="X6145">
        <v>0</v>
      </c>
      <c r="Y6145">
        <v>0</v>
      </c>
      <c r="Z6145">
        <v>0</v>
      </c>
    </row>
    <row r="6146" spans="1:26" x14ac:dyDescent="0.25">
      <c r="A6146">
        <v>107196829</v>
      </c>
      <c r="B6146" t="s">
        <v>25</v>
      </c>
      <c r="C6146" t="s">
        <v>65</v>
      </c>
      <c r="D6146">
        <v>10000040</v>
      </c>
      <c r="E6146">
        <v>10000040</v>
      </c>
      <c r="F6146">
        <v>8.0250000000000004</v>
      </c>
      <c r="G6146">
        <v>50005632</v>
      </c>
      <c r="H6146">
        <v>1E-3</v>
      </c>
      <c r="I6146">
        <v>2022</v>
      </c>
      <c r="J6146" t="s">
        <v>174</v>
      </c>
      <c r="K6146" t="s">
        <v>48</v>
      </c>
      <c r="L6146" s="127">
        <v>4.0972222222222222E-2</v>
      </c>
      <c r="M6146" t="s">
        <v>40</v>
      </c>
      <c r="N6146" t="s">
        <v>49</v>
      </c>
      <c r="O6146" t="s">
        <v>30</v>
      </c>
      <c r="P6146" t="s">
        <v>31</v>
      </c>
      <c r="Q6146" t="s">
        <v>62</v>
      </c>
      <c r="R6146" t="s">
        <v>128</v>
      </c>
      <c r="S6146" t="s">
        <v>34</v>
      </c>
      <c r="T6146" t="s">
        <v>57</v>
      </c>
      <c r="U6146" s="1" t="s">
        <v>36</v>
      </c>
      <c r="V6146">
        <v>2</v>
      </c>
      <c r="W6146">
        <v>0</v>
      </c>
      <c r="X6146">
        <v>0</v>
      </c>
      <c r="Y6146">
        <v>0</v>
      </c>
      <c r="Z6146">
        <v>0</v>
      </c>
    </row>
    <row r="6147" spans="1:26" x14ac:dyDescent="0.25">
      <c r="A6147">
        <v>107196986</v>
      </c>
      <c r="B6147" t="s">
        <v>104</v>
      </c>
      <c r="C6147" t="s">
        <v>65</v>
      </c>
      <c r="D6147">
        <v>10000026</v>
      </c>
      <c r="E6147">
        <v>10000026</v>
      </c>
      <c r="F6147">
        <v>0</v>
      </c>
      <c r="G6147">
        <v>200400</v>
      </c>
      <c r="H6147">
        <v>1.4</v>
      </c>
      <c r="I6147">
        <v>2022</v>
      </c>
      <c r="J6147" t="s">
        <v>174</v>
      </c>
      <c r="K6147" t="s">
        <v>48</v>
      </c>
      <c r="L6147" s="127">
        <v>0.41875000000000001</v>
      </c>
      <c r="M6147" t="s">
        <v>28</v>
      </c>
      <c r="N6147" t="s">
        <v>49</v>
      </c>
      <c r="O6147" t="s">
        <v>30</v>
      </c>
      <c r="P6147" t="s">
        <v>31</v>
      </c>
      <c r="Q6147" t="s">
        <v>41</v>
      </c>
      <c r="R6147" t="s">
        <v>33</v>
      </c>
      <c r="S6147" t="s">
        <v>42</v>
      </c>
      <c r="T6147" t="s">
        <v>35</v>
      </c>
      <c r="U6147" s="1" t="s">
        <v>36</v>
      </c>
      <c r="V6147">
        <v>2</v>
      </c>
      <c r="W6147">
        <v>0</v>
      </c>
      <c r="X6147">
        <v>0</v>
      </c>
      <c r="Y6147">
        <v>0</v>
      </c>
      <c r="Z6147">
        <v>0</v>
      </c>
    </row>
    <row r="6148" spans="1:26" x14ac:dyDescent="0.25">
      <c r="A6148">
        <v>107196987</v>
      </c>
      <c r="B6148" t="s">
        <v>104</v>
      </c>
      <c r="C6148" t="s">
        <v>65</v>
      </c>
      <c r="D6148">
        <v>10000026</v>
      </c>
      <c r="E6148">
        <v>10000026</v>
      </c>
      <c r="F6148">
        <v>0</v>
      </c>
      <c r="G6148">
        <v>200400</v>
      </c>
      <c r="H6148">
        <v>1.4</v>
      </c>
      <c r="I6148">
        <v>2022</v>
      </c>
      <c r="J6148" t="s">
        <v>174</v>
      </c>
      <c r="K6148" t="s">
        <v>48</v>
      </c>
      <c r="L6148" s="127">
        <v>0.41805555555555557</v>
      </c>
      <c r="M6148" t="s">
        <v>28</v>
      </c>
      <c r="N6148" t="s">
        <v>49</v>
      </c>
      <c r="O6148" t="s">
        <v>30</v>
      </c>
      <c r="P6148" t="s">
        <v>31</v>
      </c>
      <c r="Q6148" t="s">
        <v>41</v>
      </c>
      <c r="R6148" t="s">
        <v>33</v>
      </c>
      <c r="S6148" t="s">
        <v>42</v>
      </c>
      <c r="T6148" t="s">
        <v>35</v>
      </c>
      <c r="U6148" s="1" t="s">
        <v>36</v>
      </c>
      <c r="V6148">
        <v>1</v>
      </c>
      <c r="W6148">
        <v>0</v>
      </c>
      <c r="X6148">
        <v>0</v>
      </c>
      <c r="Y6148">
        <v>0</v>
      </c>
      <c r="Z6148">
        <v>0</v>
      </c>
    </row>
    <row r="6149" spans="1:26" x14ac:dyDescent="0.25">
      <c r="A6149">
        <v>107196989</v>
      </c>
      <c r="B6149" t="s">
        <v>112</v>
      </c>
      <c r="C6149" t="s">
        <v>65</v>
      </c>
      <c r="D6149">
        <v>10000095</v>
      </c>
      <c r="E6149">
        <v>10000095</v>
      </c>
      <c r="F6149">
        <v>1.7470000000000001</v>
      </c>
      <c r="G6149">
        <v>40001002</v>
      </c>
      <c r="H6149">
        <v>0</v>
      </c>
      <c r="I6149">
        <v>2022</v>
      </c>
      <c r="J6149" t="s">
        <v>174</v>
      </c>
      <c r="K6149" t="s">
        <v>48</v>
      </c>
      <c r="L6149" s="127">
        <v>0.59583333333333333</v>
      </c>
      <c r="M6149" t="s">
        <v>28</v>
      </c>
      <c r="N6149" t="s">
        <v>49</v>
      </c>
      <c r="O6149" t="s">
        <v>30</v>
      </c>
      <c r="P6149" t="s">
        <v>31</v>
      </c>
      <c r="Q6149" t="s">
        <v>41</v>
      </c>
      <c r="R6149" t="s">
        <v>128</v>
      </c>
      <c r="S6149" t="s">
        <v>42</v>
      </c>
      <c r="T6149" t="s">
        <v>35</v>
      </c>
      <c r="U6149" s="1" t="s">
        <v>43</v>
      </c>
      <c r="V6149">
        <v>6</v>
      </c>
      <c r="W6149">
        <v>0</v>
      </c>
      <c r="X6149">
        <v>0</v>
      </c>
      <c r="Y6149">
        <v>0</v>
      </c>
      <c r="Z6149">
        <v>3</v>
      </c>
    </row>
    <row r="6150" spans="1:26" x14ac:dyDescent="0.25">
      <c r="A6150">
        <v>107197220</v>
      </c>
      <c r="B6150" t="s">
        <v>81</v>
      </c>
      <c r="C6150" t="s">
        <v>45</v>
      </c>
      <c r="F6150">
        <v>999.99900000000002</v>
      </c>
      <c r="G6150">
        <v>50009153</v>
      </c>
      <c r="H6150">
        <v>0.25</v>
      </c>
      <c r="I6150">
        <v>2022</v>
      </c>
      <c r="J6150" t="s">
        <v>174</v>
      </c>
      <c r="K6150" t="s">
        <v>48</v>
      </c>
      <c r="L6150" s="127">
        <v>0.40138888888888885</v>
      </c>
      <c r="M6150" t="s">
        <v>77</v>
      </c>
      <c r="N6150" t="s">
        <v>49</v>
      </c>
      <c r="O6150" t="s">
        <v>30</v>
      </c>
      <c r="P6150" t="s">
        <v>54</v>
      </c>
      <c r="Q6150" t="s">
        <v>41</v>
      </c>
      <c r="R6150" t="s">
        <v>33</v>
      </c>
      <c r="S6150" t="s">
        <v>42</v>
      </c>
      <c r="T6150" t="s">
        <v>35</v>
      </c>
      <c r="U6150" s="1" t="s">
        <v>36</v>
      </c>
      <c r="V6150">
        <v>2</v>
      </c>
      <c r="W6150">
        <v>0</v>
      </c>
      <c r="X6150">
        <v>0</v>
      </c>
      <c r="Y6150">
        <v>0</v>
      </c>
      <c r="Z6150">
        <v>0</v>
      </c>
    </row>
    <row r="6151" spans="1:26" x14ac:dyDescent="0.25">
      <c r="A6151">
        <v>107197390</v>
      </c>
      <c r="B6151" t="s">
        <v>81</v>
      </c>
      <c r="C6151" t="s">
        <v>45</v>
      </c>
      <c r="F6151">
        <v>999.99900000000002</v>
      </c>
      <c r="H6151">
        <v>0</v>
      </c>
      <c r="I6151">
        <v>2022</v>
      </c>
      <c r="J6151" t="s">
        <v>174</v>
      </c>
      <c r="K6151" t="s">
        <v>39</v>
      </c>
      <c r="L6151" s="127">
        <v>0.54791666666666672</v>
      </c>
      <c r="M6151" t="s">
        <v>28</v>
      </c>
      <c r="N6151" t="s">
        <v>49</v>
      </c>
      <c r="O6151" t="s">
        <v>30</v>
      </c>
      <c r="P6151" t="s">
        <v>31</v>
      </c>
      <c r="Q6151" t="s">
        <v>41</v>
      </c>
      <c r="R6151" t="s">
        <v>33</v>
      </c>
      <c r="S6151" t="s">
        <v>42</v>
      </c>
      <c r="T6151" t="s">
        <v>35</v>
      </c>
      <c r="U6151" s="1" t="s">
        <v>36</v>
      </c>
      <c r="V6151">
        <v>2</v>
      </c>
      <c r="W6151">
        <v>0</v>
      </c>
      <c r="X6151">
        <v>0</v>
      </c>
      <c r="Y6151">
        <v>0</v>
      </c>
      <c r="Z6151">
        <v>0</v>
      </c>
    </row>
    <row r="6152" spans="1:26" x14ac:dyDescent="0.25">
      <c r="A6152">
        <v>107197494</v>
      </c>
      <c r="B6152" t="s">
        <v>148</v>
      </c>
      <c r="C6152" t="s">
        <v>65</v>
      </c>
      <c r="D6152">
        <v>10000040</v>
      </c>
      <c r="E6152">
        <v>10000040</v>
      </c>
      <c r="F6152">
        <v>19.100000000000001</v>
      </c>
      <c r="G6152">
        <v>200200</v>
      </c>
      <c r="H6152">
        <v>0.9</v>
      </c>
      <c r="I6152">
        <v>2022</v>
      </c>
      <c r="J6152" t="s">
        <v>174</v>
      </c>
      <c r="K6152" t="s">
        <v>55</v>
      </c>
      <c r="L6152" s="127">
        <v>0.48194444444444445</v>
      </c>
      <c r="M6152" t="s">
        <v>28</v>
      </c>
      <c r="N6152" t="s">
        <v>49</v>
      </c>
      <c r="O6152" t="s">
        <v>30</v>
      </c>
      <c r="P6152" t="s">
        <v>31</v>
      </c>
      <c r="Q6152" t="s">
        <v>32</v>
      </c>
      <c r="R6152" t="s">
        <v>33</v>
      </c>
      <c r="S6152" t="s">
        <v>42</v>
      </c>
      <c r="T6152" t="s">
        <v>35</v>
      </c>
      <c r="U6152" s="1" t="s">
        <v>43</v>
      </c>
      <c r="V6152">
        <v>16</v>
      </c>
      <c r="W6152">
        <v>0</v>
      </c>
      <c r="X6152">
        <v>0</v>
      </c>
      <c r="Y6152">
        <v>0</v>
      </c>
      <c r="Z6152">
        <v>2</v>
      </c>
    </row>
    <row r="6153" spans="1:26" x14ac:dyDescent="0.25">
      <c r="A6153">
        <v>107197528</v>
      </c>
      <c r="B6153" t="s">
        <v>117</v>
      </c>
      <c r="C6153" t="s">
        <v>65</v>
      </c>
      <c r="D6153">
        <v>10000040</v>
      </c>
      <c r="E6153">
        <v>10000040</v>
      </c>
      <c r="F6153">
        <v>13.006</v>
      </c>
      <c r="G6153">
        <v>10000077</v>
      </c>
      <c r="H6153">
        <v>0.1</v>
      </c>
      <c r="I6153">
        <v>2022</v>
      </c>
      <c r="J6153" t="s">
        <v>174</v>
      </c>
      <c r="K6153" t="s">
        <v>48</v>
      </c>
      <c r="L6153" s="127">
        <v>0.59930555555555554</v>
      </c>
      <c r="M6153" t="s">
        <v>28</v>
      </c>
      <c r="N6153" t="s">
        <v>49</v>
      </c>
      <c r="O6153" t="s">
        <v>30</v>
      </c>
      <c r="P6153" t="s">
        <v>31</v>
      </c>
      <c r="Q6153" t="s">
        <v>41</v>
      </c>
      <c r="R6153" t="s">
        <v>33</v>
      </c>
      <c r="S6153" t="s">
        <v>42</v>
      </c>
      <c r="T6153" t="s">
        <v>35</v>
      </c>
      <c r="U6153" s="1" t="s">
        <v>36</v>
      </c>
      <c r="V6153">
        <v>4</v>
      </c>
      <c r="W6153">
        <v>0</v>
      </c>
      <c r="X6153">
        <v>0</v>
      </c>
      <c r="Y6153">
        <v>0</v>
      </c>
      <c r="Z6153">
        <v>0</v>
      </c>
    </row>
    <row r="6154" spans="1:26" x14ac:dyDescent="0.25">
      <c r="A6154">
        <v>107197529</v>
      </c>
      <c r="B6154" t="s">
        <v>25</v>
      </c>
      <c r="C6154" t="s">
        <v>65</v>
      </c>
      <c r="D6154">
        <v>10000040</v>
      </c>
      <c r="E6154">
        <v>10000040</v>
      </c>
      <c r="F6154">
        <v>27.338999999999999</v>
      </c>
      <c r="G6154">
        <v>20000070</v>
      </c>
      <c r="H6154">
        <v>0.2</v>
      </c>
      <c r="I6154">
        <v>2022</v>
      </c>
      <c r="J6154" t="s">
        <v>174</v>
      </c>
      <c r="K6154" t="s">
        <v>55</v>
      </c>
      <c r="L6154" s="127">
        <v>0.52708333333333335</v>
      </c>
      <c r="M6154" t="s">
        <v>28</v>
      </c>
      <c r="N6154" t="s">
        <v>29</v>
      </c>
      <c r="O6154" t="s">
        <v>30</v>
      </c>
      <c r="P6154" t="s">
        <v>31</v>
      </c>
      <c r="Q6154" t="s">
        <v>41</v>
      </c>
      <c r="R6154" t="s">
        <v>33</v>
      </c>
      <c r="S6154" t="s">
        <v>42</v>
      </c>
      <c r="T6154" t="s">
        <v>35</v>
      </c>
      <c r="U6154" s="1" t="s">
        <v>36</v>
      </c>
      <c r="V6154">
        <v>4</v>
      </c>
      <c r="W6154">
        <v>0</v>
      </c>
      <c r="X6154">
        <v>0</v>
      </c>
      <c r="Y6154">
        <v>0</v>
      </c>
      <c r="Z6154">
        <v>0</v>
      </c>
    </row>
    <row r="6155" spans="1:26" x14ac:dyDescent="0.25">
      <c r="A6155">
        <v>107197633</v>
      </c>
      <c r="B6155" t="s">
        <v>131</v>
      </c>
      <c r="C6155" t="s">
        <v>122</v>
      </c>
      <c r="D6155">
        <v>40001149</v>
      </c>
      <c r="E6155">
        <v>40001149</v>
      </c>
      <c r="F6155">
        <v>2.0939999999999999</v>
      </c>
      <c r="G6155">
        <v>20000221</v>
      </c>
      <c r="H6155">
        <v>5.0000000000000001E-3</v>
      </c>
      <c r="I6155">
        <v>2022</v>
      </c>
      <c r="J6155" t="s">
        <v>174</v>
      </c>
      <c r="K6155" t="s">
        <v>53</v>
      </c>
      <c r="L6155" s="127">
        <v>0.49305555555555558</v>
      </c>
      <c r="M6155" t="s">
        <v>28</v>
      </c>
      <c r="N6155" t="s">
        <v>29</v>
      </c>
      <c r="O6155" t="s">
        <v>30</v>
      </c>
      <c r="P6155" t="s">
        <v>31</v>
      </c>
      <c r="Q6155" t="s">
        <v>41</v>
      </c>
      <c r="R6155" t="s">
        <v>50</v>
      </c>
      <c r="S6155" t="s">
        <v>42</v>
      </c>
      <c r="T6155" t="s">
        <v>35</v>
      </c>
      <c r="U6155" s="1" t="s">
        <v>36</v>
      </c>
      <c r="V6155">
        <v>2</v>
      </c>
      <c r="W6155">
        <v>0</v>
      </c>
      <c r="X6155">
        <v>0</v>
      </c>
      <c r="Y6155">
        <v>0</v>
      </c>
      <c r="Z6155">
        <v>0</v>
      </c>
    </row>
    <row r="6156" spans="1:26" x14ac:dyDescent="0.25">
      <c r="A6156">
        <v>107197681</v>
      </c>
      <c r="B6156" t="s">
        <v>114</v>
      </c>
      <c r="C6156" t="s">
        <v>67</v>
      </c>
      <c r="D6156">
        <v>30000042</v>
      </c>
      <c r="E6156">
        <v>30000042</v>
      </c>
      <c r="F6156">
        <v>3.0990000000000002</v>
      </c>
      <c r="G6156">
        <v>10000040</v>
      </c>
      <c r="H6156">
        <v>0</v>
      </c>
      <c r="I6156">
        <v>2022</v>
      </c>
      <c r="J6156" t="s">
        <v>174</v>
      </c>
      <c r="K6156" t="s">
        <v>58</v>
      </c>
      <c r="L6156" s="127">
        <v>0.7284722222222223</v>
      </c>
      <c r="M6156" t="s">
        <v>28</v>
      </c>
      <c r="N6156" t="s">
        <v>29</v>
      </c>
      <c r="O6156" t="s">
        <v>30</v>
      </c>
      <c r="P6156" t="s">
        <v>31</v>
      </c>
      <c r="Q6156" t="s">
        <v>62</v>
      </c>
      <c r="R6156" t="s">
        <v>33</v>
      </c>
      <c r="S6156" t="s">
        <v>34</v>
      </c>
      <c r="T6156" t="s">
        <v>47</v>
      </c>
      <c r="U6156" s="1" t="s">
        <v>36</v>
      </c>
      <c r="V6156">
        <v>2</v>
      </c>
      <c r="W6156">
        <v>0</v>
      </c>
      <c r="X6156">
        <v>0</v>
      </c>
      <c r="Y6156">
        <v>0</v>
      </c>
      <c r="Z6156">
        <v>0</v>
      </c>
    </row>
    <row r="6157" spans="1:26" x14ac:dyDescent="0.25">
      <c r="A6157">
        <v>107197684</v>
      </c>
      <c r="B6157" t="s">
        <v>106</v>
      </c>
      <c r="C6157" t="s">
        <v>65</v>
      </c>
      <c r="D6157">
        <v>10000095</v>
      </c>
      <c r="E6157">
        <v>10000095</v>
      </c>
      <c r="F6157">
        <v>28.568000000000001</v>
      </c>
      <c r="G6157">
        <v>30000082</v>
      </c>
      <c r="H6157">
        <v>2</v>
      </c>
      <c r="I6157">
        <v>2022</v>
      </c>
      <c r="J6157" t="s">
        <v>174</v>
      </c>
      <c r="K6157" t="s">
        <v>48</v>
      </c>
      <c r="L6157" s="127">
        <v>0.65416666666666667</v>
      </c>
      <c r="M6157" t="s">
        <v>28</v>
      </c>
      <c r="N6157" t="s">
        <v>49</v>
      </c>
      <c r="O6157" t="s">
        <v>30</v>
      </c>
      <c r="P6157" t="s">
        <v>54</v>
      </c>
      <c r="Q6157" t="s">
        <v>41</v>
      </c>
      <c r="R6157" t="s">
        <v>33</v>
      </c>
      <c r="S6157" t="s">
        <v>42</v>
      </c>
      <c r="T6157" t="s">
        <v>35</v>
      </c>
      <c r="U6157" s="1" t="s">
        <v>36</v>
      </c>
      <c r="V6157">
        <v>8</v>
      </c>
      <c r="W6157">
        <v>0</v>
      </c>
      <c r="X6157">
        <v>0</v>
      </c>
      <c r="Y6157">
        <v>0</v>
      </c>
      <c r="Z6157">
        <v>0</v>
      </c>
    </row>
    <row r="6158" spans="1:26" x14ac:dyDescent="0.25">
      <c r="A6158">
        <v>107197694</v>
      </c>
      <c r="B6158" t="s">
        <v>86</v>
      </c>
      <c r="C6158" t="s">
        <v>65</v>
      </c>
      <c r="D6158">
        <v>10000026</v>
      </c>
      <c r="E6158">
        <v>10000026</v>
      </c>
      <c r="F6158">
        <v>24.744</v>
      </c>
      <c r="G6158">
        <v>200365</v>
      </c>
      <c r="H6158">
        <v>0.5</v>
      </c>
      <c r="I6158">
        <v>2022</v>
      </c>
      <c r="J6158" t="s">
        <v>174</v>
      </c>
      <c r="K6158" t="s">
        <v>55</v>
      </c>
      <c r="L6158" s="127">
        <v>0.50624999999999998</v>
      </c>
      <c r="M6158" t="s">
        <v>28</v>
      </c>
      <c r="N6158" t="s">
        <v>29</v>
      </c>
      <c r="O6158" t="s">
        <v>30</v>
      </c>
      <c r="P6158" t="s">
        <v>31</v>
      </c>
      <c r="Q6158" t="s">
        <v>32</v>
      </c>
      <c r="R6158" t="s">
        <v>33</v>
      </c>
      <c r="S6158" t="s">
        <v>34</v>
      </c>
      <c r="T6158" t="s">
        <v>35</v>
      </c>
      <c r="U6158" s="1" t="s">
        <v>36</v>
      </c>
      <c r="V6158">
        <v>2</v>
      </c>
      <c r="W6158">
        <v>0</v>
      </c>
      <c r="X6158">
        <v>0</v>
      </c>
      <c r="Y6158">
        <v>0</v>
      </c>
      <c r="Z6158">
        <v>0</v>
      </c>
    </row>
    <row r="6159" spans="1:26" x14ac:dyDescent="0.25">
      <c r="A6159">
        <v>107197708</v>
      </c>
      <c r="B6159" t="s">
        <v>104</v>
      </c>
      <c r="C6159" t="s">
        <v>65</v>
      </c>
      <c r="D6159">
        <v>10000026</v>
      </c>
      <c r="E6159">
        <v>10000026</v>
      </c>
      <c r="F6159">
        <v>0.29099999999999998</v>
      </c>
      <c r="G6159">
        <v>20000025</v>
      </c>
      <c r="H6159">
        <v>3</v>
      </c>
      <c r="I6159">
        <v>2022</v>
      </c>
      <c r="J6159" t="s">
        <v>174</v>
      </c>
      <c r="K6159" t="s">
        <v>55</v>
      </c>
      <c r="L6159" s="127">
        <v>0.62708333333333333</v>
      </c>
      <c r="M6159" t="s">
        <v>28</v>
      </c>
      <c r="N6159" t="s">
        <v>49</v>
      </c>
      <c r="O6159" t="s">
        <v>30</v>
      </c>
      <c r="P6159" t="s">
        <v>31</v>
      </c>
      <c r="Q6159" t="s">
        <v>62</v>
      </c>
      <c r="R6159" t="s">
        <v>33</v>
      </c>
      <c r="S6159" t="s">
        <v>34</v>
      </c>
      <c r="T6159" t="s">
        <v>35</v>
      </c>
      <c r="U6159" s="1" t="s">
        <v>36</v>
      </c>
      <c r="V6159">
        <v>3</v>
      </c>
      <c r="W6159">
        <v>0</v>
      </c>
      <c r="X6159">
        <v>0</v>
      </c>
      <c r="Y6159">
        <v>0</v>
      </c>
      <c r="Z6159">
        <v>0</v>
      </c>
    </row>
    <row r="6160" spans="1:26" x14ac:dyDescent="0.25">
      <c r="A6160">
        <v>107197723</v>
      </c>
      <c r="B6160" t="s">
        <v>112</v>
      </c>
      <c r="C6160" t="s">
        <v>65</v>
      </c>
      <c r="D6160">
        <v>10000095</v>
      </c>
      <c r="E6160">
        <v>10000095</v>
      </c>
      <c r="F6160">
        <v>2.8889999999999998</v>
      </c>
      <c r="G6160">
        <v>40001793</v>
      </c>
      <c r="H6160">
        <v>0.5</v>
      </c>
      <c r="I6160">
        <v>2022</v>
      </c>
      <c r="J6160" t="s">
        <v>174</v>
      </c>
      <c r="K6160" t="s">
        <v>48</v>
      </c>
      <c r="L6160" s="127">
        <v>0.60555555555555551</v>
      </c>
      <c r="M6160" t="s">
        <v>28</v>
      </c>
      <c r="N6160" t="s">
        <v>49</v>
      </c>
      <c r="O6160" t="s">
        <v>30</v>
      </c>
      <c r="P6160" t="s">
        <v>54</v>
      </c>
      <c r="Q6160" t="s">
        <v>41</v>
      </c>
      <c r="R6160" t="s">
        <v>33</v>
      </c>
      <c r="S6160" t="s">
        <v>42</v>
      </c>
      <c r="T6160" t="s">
        <v>35</v>
      </c>
      <c r="U6160" s="1" t="s">
        <v>36</v>
      </c>
      <c r="V6160">
        <v>6</v>
      </c>
      <c r="W6160">
        <v>0</v>
      </c>
      <c r="X6160">
        <v>0</v>
      </c>
      <c r="Y6160">
        <v>0</v>
      </c>
      <c r="Z6160">
        <v>0</v>
      </c>
    </row>
    <row r="6161" spans="1:26" x14ac:dyDescent="0.25">
      <c r="A6161">
        <v>107197736</v>
      </c>
      <c r="B6161" t="s">
        <v>114</v>
      </c>
      <c r="C6161" t="s">
        <v>65</v>
      </c>
      <c r="D6161">
        <v>10000040</v>
      </c>
      <c r="E6161">
        <v>10000040</v>
      </c>
      <c r="F6161">
        <v>1.855</v>
      </c>
      <c r="G6161">
        <v>203120</v>
      </c>
      <c r="H6161">
        <v>0.3</v>
      </c>
      <c r="I6161">
        <v>2022</v>
      </c>
      <c r="J6161" t="s">
        <v>174</v>
      </c>
      <c r="K6161" t="s">
        <v>53</v>
      </c>
      <c r="L6161" s="127">
        <v>0.91041666666666676</v>
      </c>
      <c r="M6161" t="s">
        <v>28</v>
      </c>
      <c r="N6161" t="s">
        <v>29</v>
      </c>
      <c r="O6161" t="s">
        <v>30</v>
      </c>
      <c r="P6161" t="s">
        <v>31</v>
      </c>
      <c r="Q6161" t="s">
        <v>41</v>
      </c>
      <c r="R6161" t="s">
        <v>33</v>
      </c>
      <c r="S6161" t="s">
        <v>42</v>
      </c>
      <c r="T6161" t="s">
        <v>57</v>
      </c>
      <c r="U6161" s="1" t="s">
        <v>36</v>
      </c>
      <c r="V6161">
        <v>2</v>
      </c>
      <c r="W6161">
        <v>0</v>
      </c>
      <c r="X6161">
        <v>0</v>
      </c>
      <c r="Y6161">
        <v>0</v>
      </c>
      <c r="Z6161">
        <v>0</v>
      </c>
    </row>
    <row r="6162" spans="1:26" x14ac:dyDescent="0.25">
      <c r="A6162">
        <v>107197737</v>
      </c>
      <c r="B6162" t="s">
        <v>86</v>
      </c>
      <c r="C6162" t="s">
        <v>65</v>
      </c>
      <c r="D6162">
        <v>10000026</v>
      </c>
      <c r="E6162">
        <v>10000026</v>
      </c>
      <c r="F6162">
        <v>26.765999999999998</v>
      </c>
      <c r="G6162">
        <v>200400</v>
      </c>
      <c r="H6162">
        <v>1</v>
      </c>
      <c r="I6162">
        <v>2022</v>
      </c>
      <c r="J6162" t="s">
        <v>174</v>
      </c>
      <c r="K6162" t="s">
        <v>48</v>
      </c>
      <c r="L6162" s="127">
        <v>0.6430555555555556</v>
      </c>
      <c r="M6162" t="s">
        <v>28</v>
      </c>
      <c r="N6162" t="s">
        <v>49</v>
      </c>
      <c r="O6162" t="s">
        <v>30</v>
      </c>
      <c r="P6162" t="s">
        <v>31</v>
      </c>
      <c r="Q6162" t="s">
        <v>41</v>
      </c>
      <c r="R6162" t="s">
        <v>33</v>
      </c>
      <c r="S6162" t="s">
        <v>42</v>
      </c>
      <c r="T6162" t="s">
        <v>35</v>
      </c>
      <c r="U6162" s="1" t="s">
        <v>36</v>
      </c>
      <c r="V6162">
        <v>2</v>
      </c>
      <c r="W6162">
        <v>0</v>
      </c>
      <c r="X6162">
        <v>0</v>
      </c>
      <c r="Y6162">
        <v>0</v>
      </c>
      <c r="Z6162">
        <v>0</v>
      </c>
    </row>
    <row r="6163" spans="1:26" x14ac:dyDescent="0.25">
      <c r="A6163">
        <v>107197741</v>
      </c>
      <c r="B6163" t="s">
        <v>112</v>
      </c>
      <c r="C6163" t="s">
        <v>65</v>
      </c>
      <c r="D6163">
        <v>10000095</v>
      </c>
      <c r="E6163">
        <v>10000095</v>
      </c>
      <c r="F6163">
        <v>0.433</v>
      </c>
      <c r="G6163">
        <v>40001811</v>
      </c>
      <c r="H6163">
        <v>0.1</v>
      </c>
      <c r="I6163">
        <v>2022</v>
      </c>
      <c r="J6163" t="s">
        <v>174</v>
      </c>
      <c r="K6163" t="s">
        <v>55</v>
      </c>
      <c r="L6163" s="127">
        <v>0.62708333333333333</v>
      </c>
      <c r="M6163" t="s">
        <v>28</v>
      </c>
      <c r="N6163" t="s">
        <v>29</v>
      </c>
      <c r="O6163" t="s">
        <v>30</v>
      </c>
      <c r="P6163" t="s">
        <v>31</v>
      </c>
      <c r="Q6163" t="s">
        <v>41</v>
      </c>
      <c r="R6163" t="s">
        <v>33</v>
      </c>
      <c r="S6163" t="s">
        <v>42</v>
      </c>
      <c r="T6163" t="s">
        <v>35</v>
      </c>
      <c r="U6163" s="1" t="s">
        <v>36</v>
      </c>
      <c r="V6163">
        <v>5</v>
      </c>
      <c r="W6163">
        <v>0</v>
      </c>
      <c r="X6163">
        <v>0</v>
      </c>
      <c r="Y6163">
        <v>0</v>
      </c>
      <c r="Z6163">
        <v>0</v>
      </c>
    </row>
    <row r="6164" spans="1:26" x14ac:dyDescent="0.25">
      <c r="A6164">
        <v>107197748</v>
      </c>
      <c r="B6164" t="s">
        <v>86</v>
      </c>
      <c r="C6164" t="s">
        <v>65</v>
      </c>
      <c r="D6164">
        <v>10000026</v>
      </c>
      <c r="E6164">
        <v>10000026</v>
      </c>
      <c r="F6164">
        <v>27.265999999999998</v>
      </c>
      <c r="G6164">
        <v>200400</v>
      </c>
      <c r="H6164">
        <v>0.5</v>
      </c>
      <c r="I6164">
        <v>2022</v>
      </c>
      <c r="J6164" t="s">
        <v>174</v>
      </c>
      <c r="K6164" t="s">
        <v>55</v>
      </c>
      <c r="L6164" s="127">
        <v>0.60902777777777783</v>
      </c>
      <c r="M6164" t="s">
        <v>28</v>
      </c>
      <c r="N6164" t="s">
        <v>29</v>
      </c>
      <c r="O6164" t="s">
        <v>30</v>
      </c>
      <c r="P6164" t="s">
        <v>31</v>
      </c>
      <c r="Q6164" t="s">
        <v>32</v>
      </c>
      <c r="R6164" t="s">
        <v>33</v>
      </c>
      <c r="S6164" t="s">
        <v>34</v>
      </c>
      <c r="T6164" t="s">
        <v>35</v>
      </c>
      <c r="U6164" s="1" t="s">
        <v>43</v>
      </c>
      <c r="V6164">
        <v>3</v>
      </c>
      <c r="W6164">
        <v>0</v>
      </c>
      <c r="X6164">
        <v>0</v>
      </c>
      <c r="Y6164">
        <v>0</v>
      </c>
      <c r="Z6164">
        <v>1</v>
      </c>
    </row>
    <row r="6165" spans="1:26" x14ac:dyDescent="0.25">
      <c r="A6165">
        <v>107197766</v>
      </c>
      <c r="B6165" t="s">
        <v>106</v>
      </c>
      <c r="C6165" t="s">
        <v>65</v>
      </c>
      <c r="D6165">
        <v>10000095</v>
      </c>
      <c r="E6165">
        <v>10000095</v>
      </c>
      <c r="F6165">
        <v>22.114999999999998</v>
      </c>
      <c r="G6165">
        <v>40001815</v>
      </c>
      <c r="H6165">
        <v>0.4</v>
      </c>
      <c r="I6165">
        <v>2022</v>
      </c>
      <c r="J6165" t="s">
        <v>174</v>
      </c>
      <c r="K6165" t="s">
        <v>48</v>
      </c>
      <c r="L6165" s="127">
        <v>0.5131944444444444</v>
      </c>
      <c r="M6165" t="s">
        <v>28</v>
      </c>
      <c r="N6165" t="s">
        <v>49</v>
      </c>
      <c r="O6165" t="s">
        <v>30</v>
      </c>
      <c r="P6165" t="s">
        <v>54</v>
      </c>
      <c r="Q6165" t="s">
        <v>41</v>
      </c>
      <c r="R6165" t="s">
        <v>33</v>
      </c>
      <c r="S6165" t="s">
        <v>42</v>
      </c>
      <c r="T6165" t="s">
        <v>35</v>
      </c>
      <c r="U6165" s="1" t="s">
        <v>36</v>
      </c>
      <c r="V6165">
        <v>5</v>
      </c>
      <c r="W6165">
        <v>0</v>
      </c>
      <c r="X6165">
        <v>0</v>
      </c>
      <c r="Y6165">
        <v>0</v>
      </c>
      <c r="Z6165">
        <v>0</v>
      </c>
    </row>
    <row r="6166" spans="1:26" x14ac:dyDescent="0.25">
      <c r="A6166">
        <v>107197812</v>
      </c>
      <c r="B6166" t="s">
        <v>117</v>
      </c>
      <c r="C6166" t="s">
        <v>65</v>
      </c>
      <c r="D6166">
        <v>10000077</v>
      </c>
      <c r="E6166">
        <v>10000077</v>
      </c>
      <c r="F6166">
        <v>23.244</v>
      </c>
      <c r="G6166">
        <v>20000021</v>
      </c>
      <c r="H6166">
        <v>0.4</v>
      </c>
      <c r="I6166">
        <v>2022</v>
      </c>
      <c r="J6166" t="s">
        <v>174</v>
      </c>
      <c r="K6166" t="s">
        <v>48</v>
      </c>
      <c r="L6166" s="127">
        <v>0.61875000000000002</v>
      </c>
      <c r="M6166" t="s">
        <v>28</v>
      </c>
      <c r="N6166" t="s">
        <v>49</v>
      </c>
      <c r="O6166" t="s">
        <v>30</v>
      </c>
      <c r="P6166" t="s">
        <v>31</v>
      </c>
      <c r="Q6166" t="s">
        <v>41</v>
      </c>
      <c r="R6166" t="s">
        <v>33</v>
      </c>
      <c r="S6166" t="s">
        <v>42</v>
      </c>
      <c r="T6166" t="s">
        <v>35</v>
      </c>
      <c r="U6166" s="1" t="s">
        <v>36</v>
      </c>
      <c r="V6166">
        <v>4</v>
      </c>
      <c r="W6166">
        <v>0</v>
      </c>
      <c r="X6166">
        <v>0</v>
      </c>
      <c r="Y6166">
        <v>0</v>
      </c>
      <c r="Z6166">
        <v>0</v>
      </c>
    </row>
    <row r="6167" spans="1:26" x14ac:dyDescent="0.25">
      <c r="A6167">
        <v>107197851</v>
      </c>
      <c r="B6167" t="s">
        <v>81</v>
      </c>
      <c r="C6167" t="s">
        <v>65</v>
      </c>
      <c r="D6167">
        <v>10000077</v>
      </c>
      <c r="E6167">
        <v>10000077</v>
      </c>
      <c r="F6167">
        <v>22.959</v>
      </c>
      <c r="G6167">
        <v>50011776</v>
      </c>
      <c r="H6167">
        <v>0</v>
      </c>
      <c r="I6167">
        <v>2022</v>
      </c>
      <c r="J6167" t="s">
        <v>174</v>
      </c>
      <c r="K6167" t="s">
        <v>58</v>
      </c>
      <c r="L6167" s="127">
        <v>0.62083333333333335</v>
      </c>
      <c r="M6167" t="s">
        <v>28</v>
      </c>
      <c r="N6167" t="s">
        <v>49</v>
      </c>
      <c r="O6167" t="s">
        <v>30</v>
      </c>
      <c r="P6167" t="s">
        <v>31</v>
      </c>
      <c r="Q6167" t="s">
        <v>62</v>
      </c>
      <c r="R6167" t="s">
        <v>33</v>
      </c>
      <c r="S6167" t="s">
        <v>34</v>
      </c>
      <c r="T6167" t="s">
        <v>35</v>
      </c>
      <c r="U6167" s="1" t="s">
        <v>36</v>
      </c>
      <c r="V6167">
        <v>5</v>
      </c>
      <c r="W6167">
        <v>0</v>
      </c>
      <c r="X6167">
        <v>0</v>
      </c>
      <c r="Y6167">
        <v>0</v>
      </c>
      <c r="Z6167">
        <v>0</v>
      </c>
    </row>
    <row r="6168" spans="1:26" x14ac:dyDescent="0.25">
      <c r="A6168">
        <v>107197867</v>
      </c>
      <c r="B6168" t="s">
        <v>104</v>
      </c>
      <c r="C6168" t="s">
        <v>65</v>
      </c>
      <c r="D6168">
        <v>10000026</v>
      </c>
      <c r="E6168">
        <v>10000026</v>
      </c>
      <c r="F6168">
        <v>6.819</v>
      </c>
      <c r="G6168">
        <v>200470</v>
      </c>
      <c r="H6168">
        <v>0.3</v>
      </c>
      <c r="I6168">
        <v>2022</v>
      </c>
      <c r="J6168" t="s">
        <v>174</v>
      </c>
      <c r="K6168" t="s">
        <v>48</v>
      </c>
      <c r="L6168" s="127">
        <v>0.46111111111111108</v>
      </c>
      <c r="M6168" t="s">
        <v>28</v>
      </c>
      <c r="N6168" t="s">
        <v>49</v>
      </c>
      <c r="O6168" t="s">
        <v>30</v>
      </c>
      <c r="P6168" t="s">
        <v>54</v>
      </c>
      <c r="Q6168" t="s">
        <v>41</v>
      </c>
      <c r="R6168" t="s">
        <v>33</v>
      </c>
      <c r="S6168" t="s">
        <v>42</v>
      </c>
      <c r="T6168" t="s">
        <v>35</v>
      </c>
      <c r="U6168" s="1" t="s">
        <v>36</v>
      </c>
      <c r="V6168">
        <v>1</v>
      </c>
      <c r="W6168">
        <v>0</v>
      </c>
      <c r="X6168">
        <v>0</v>
      </c>
      <c r="Y6168">
        <v>0</v>
      </c>
      <c r="Z6168">
        <v>0</v>
      </c>
    </row>
    <row r="6169" spans="1:26" x14ac:dyDescent="0.25">
      <c r="A6169">
        <v>107197893</v>
      </c>
      <c r="B6169" t="s">
        <v>25</v>
      </c>
      <c r="C6169" t="s">
        <v>65</v>
      </c>
      <c r="D6169">
        <v>10000040</v>
      </c>
      <c r="E6169">
        <v>10000040</v>
      </c>
      <c r="F6169">
        <v>25.561</v>
      </c>
      <c r="G6169">
        <v>20000070</v>
      </c>
      <c r="H6169">
        <v>0.9</v>
      </c>
      <c r="I6169">
        <v>2022</v>
      </c>
      <c r="J6169" t="s">
        <v>174</v>
      </c>
      <c r="K6169" t="s">
        <v>55</v>
      </c>
      <c r="L6169" s="127">
        <v>0.51250000000000007</v>
      </c>
      <c r="M6169" t="s">
        <v>28</v>
      </c>
      <c r="N6169" t="s">
        <v>29</v>
      </c>
      <c r="O6169" t="s">
        <v>30</v>
      </c>
      <c r="P6169" t="s">
        <v>31</v>
      </c>
      <c r="Q6169" t="s">
        <v>41</v>
      </c>
      <c r="R6169" t="s">
        <v>33</v>
      </c>
      <c r="S6169" t="s">
        <v>42</v>
      </c>
      <c r="T6169" t="s">
        <v>35</v>
      </c>
      <c r="U6169" s="1" t="s">
        <v>36</v>
      </c>
      <c r="V6169">
        <v>3</v>
      </c>
      <c r="W6169">
        <v>0</v>
      </c>
      <c r="X6169">
        <v>0</v>
      </c>
      <c r="Y6169">
        <v>0</v>
      </c>
      <c r="Z6169">
        <v>0</v>
      </c>
    </row>
    <row r="6170" spans="1:26" x14ac:dyDescent="0.25">
      <c r="A6170">
        <v>107197900</v>
      </c>
      <c r="B6170" t="s">
        <v>114</v>
      </c>
      <c r="C6170" t="s">
        <v>65</v>
      </c>
      <c r="D6170">
        <v>10000095</v>
      </c>
      <c r="E6170">
        <v>10000095</v>
      </c>
      <c r="F6170">
        <v>0.56000000000000005</v>
      </c>
      <c r="G6170">
        <v>30000050</v>
      </c>
      <c r="H6170">
        <v>1</v>
      </c>
      <c r="I6170">
        <v>2022</v>
      </c>
      <c r="J6170" t="s">
        <v>174</v>
      </c>
      <c r="K6170" t="s">
        <v>55</v>
      </c>
      <c r="L6170" s="127">
        <v>0.57291666666666663</v>
      </c>
      <c r="M6170" t="s">
        <v>28</v>
      </c>
      <c r="N6170" t="s">
        <v>49</v>
      </c>
      <c r="O6170" t="s">
        <v>30</v>
      </c>
      <c r="P6170" t="s">
        <v>31</v>
      </c>
      <c r="Q6170" t="s">
        <v>41</v>
      </c>
      <c r="R6170" t="s">
        <v>33</v>
      </c>
      <c r="S6170" t="s">
        <v>42</v>
      </c>
      <c r="T6170" t="s">
        <v>35</v>
      </c>
      <c r="U6170" s="1" t="s">
        <v>43</v>
      </c>
      <c r="V6170">
        <v>7</v>
      </c>
      <c r="W6170">
        <v>0</v>
      </c>
      <c r="X6170">
        <v>0</v>
      </c>
      <c r="Y6170">
        <v>0</v>
      </c>
      <c r="Z6170">
        <v>2</v>
      </c>
    </row>
    <row r="6171" spans="1:26" x14ac:dyDescent="0.25">
      <c r="A6171">
        <v>107197911</v>
      </c>
      <c r="B6171" t="s">
        <v>127</v>
      </c>
      <c r="C6171" t="s">
        <v>38</v>
      </c>
      <c r="D6171">
        <v>20000401</v>
      </c>
      <c r="E6171">
        <v>20000401</v>
      </c>
      <c r="F6171">
        <v>3.1989999999999998</v>
      </c>
      <c r="G6171">
        <v>40001827</v>
      </c>
      <c r="H6171">
        <v>0</v>
      </c>
      <c r="I6171">
        <v>2022</v>
      </c>
      <c r="J6171" t="s">
        <v>174</v>
      </c>
      <c r="K6171" t="s">
        <v>48</v>
      </c>
      <c r="L6171" s="127">
        <v>0.78611111111111109</v>
      </c>
      <c r="M6171" t="s">
        <v>28</v>
      </c>
      <c r="N6171" t="s">
        <v>49</v>
      </c>
      <c r="O6171" t="s">
        <v>30</v>
      </c>
      <c r="P6171" t="s">
        <v>54</v>
      </c>
      <c r="Q6171" t="s">
        <v>41</v>
      </c>
      <c r="R6171" t="s">
        <v>33</v>
      </c>
      <c r="S6171" t="s">
        <v>42</v>
      </c>
      <c r="T6171" t="s">
        <v>57</v>
      </c>
      <c r="U6171" s="1" t="s">
        <v>43</v>
      </c>
      <c r="V6171">
        <v>4</v>
      </c>
      <c r="W6171">
        <v>0</v>
      </c>
      <c r="X6171">
        <v>0</v>
      </c>
      <c r="Y6171">
        <v>0</v>
      </c>
      <c r="Z6171">
        <v>1</v>
      </c>
    </row>
    <row r="6172" spans="1:26" x14ac:dyDescent="0.25">
      <c r="A6172">
        <v>107197923</v>
      </c>
      <c r="B6172" t="s">
        <v>114</v>
      </c>
      <c r="C6172" t="s">
        <v>65</v>
      </c>
      <c r="D6172">
        <v>10000095</v>
      </c>
      <c r="E6172">
        <v>10000095</v>
      </c>
      <c r="F6172">
        <v>1.5980000000000001</v>
      </c>
      <c r="G6172">
        <v>30000242</v>
      </c>
      <c r="H6172">
        <v>3.7999999999999999E-2</v>
      </c>
      <c r="I6172">
        <v>2022</v>
      </c>
      <c r="J6172" t="s">
        <v>174</v>
      </c>
      <c r="K6172" t="s">
        <v>55</v>
      </c>
      <c r="L6172" s="127">
        <v>0.74652777777777779</v>
      </c>
      <c r="M6172" t="s">
        <v>28</v>
      </c>
      <c r="N6172" t="s">
        <v>29</v>
      </c>
      <c r="O6172" t="s">
        <v>30</v>
      </c>
      <c r="P6172" t="s">
        <v>31</v>
      </c>
      <c r="Q6172" t="s">
        <v>41</v>
      </c>
      <c r="R6172" t="s">
        <v>33</v>
      </c>
      <c r="S6172" t="s">
        <v>42</v>
      </c>
      <c r="T6172" t="s">
        <v>57</v>
      </c>
      <c r="U6172" s="1" t="s">
        <v>36</v>
      </c>
      <c r="V6172">
        <v>3</v>
      </c>
      <c r="W6172">
        <v>0</v>
      </c>
      <c r="X6172">
        <v>0</v>
      </c>
      <c r="Y6172">
        <v>0</v>
      </c>
      <c r="Z6172">
        <v>0</v>
      </c>
    </row>
    <row r="6173" spans="1:26" x14ac:dyDescent="0.25">
      <c r="A6173">
        <v>107197937</v>
      </c>
      <c r="B6173" t="s">
        <v>86</v>
      </c>
      <c r="C6173" t="s">
        <v>65</v>
      </c>
      <c r="D6173">
        <v>10000026</v>
      </c>
      <c r="E6173">
        <v>10000026</v>
      </c>
      <c r="F6173">
        <v>25.338000000000001</v>
      </c>
      <c r="G6173">
        <v>30000146</v>
      </c>
      <c r="H6173">
        <v>0.2</v>
      </c>
      <c r="I6173">
        <v>2022</v>
      </c>
      <c r="J6173" t="s">
        <v>174</v>
      </c>
      <c r="K6173" t="s">
        <v>48</v>
      </c>
      <c r="L6173" s="127">
        <v>0.60069444444444442</v>
      </c>
      <c r="M6173" t="s">
        <v>28</v>
      </c>
      <c r="N6173" t="s">
        <v>49</v>
      </c>
      <c r="O6173" t="s">
        <v>30</v>
      </c>
      <c r="P6173" t="s">
        <v>31</v>
      </c>
      <c r="Q6173" t="s">
        <v>41</v>
      </c>
      <c r="R6173" t="s">
        <v>33</v>
      </c>
      <c r="S6173" t="s">
        <v>42</v>
      </c>
      <c r="T6173" t="s">
        <v>35</v>
      </c>
      <c r="U6173" s="1" t="s">
        <v>36</v>
      </c>
      <c r="V6173">
        <v>7</v>
      </c>
      <c r="W6173">
        <v>0</v>
      </c>
      <c r="X6173">
        <v>0</v>
      </c>
      <c r="Y6173">
        <v>0</v>
      </c>
      <c r="Z6173">
        <v>0</v>
      </c>
    </row>
    <row r="6174" spans="1:26" x14ac:dyDescent="0.25">
      <c r="A6174">
        <v>107197949</v>
      </c>
      <c r="B6174" t="s">
        <v>104</v>
      </c>
      <c r="C6174" t="s">
        <v>65</v>
      </c>
      <c r="D6174">
        <v>10000026</v>
      </c>
      <c r="E6174">
        <v>10000026</v>
      </c>
      <c r="F6174">
        <v>3.218</v>
      </c>
      <c r="G6174">
        <v>200435</v>
      </c>
      <c r="H6174">
        <v>0.2</v>
      </c>
      <c r="I6174">
        <v>2022</v>
      </c>
      <c r="J6174" t="s">
        <v>174</v>
      </c>
      <c r="K6174" t="s">
        <v>48</v>
      </c>
      <c r="L6174" s="127">
        <v>0.42708333333333331</v>
      </c>
      <c r="M6174" t="s">
        <v>28</v>
      </c>
      <c r="N6174" t="s">
        <v>49</v>
      </c>
      <c r="O6174" t="s">
        <v>30</v>
      </c>
      <c r="P6174" t="s">
        <v>54</v>
      </c>
      <c r="Q6174" t="s">
        <v>41</v>
      </c>
      <c r="R6174" t="s">
        <v>33</v>
      </c>
      <c r="S6174" t="s">
        <v>42</v>
      </c>
      <c r="T6174" t="s">
        <v>35</v>
      </c>
      <c r="U6174" s="1" t="s">
        <v>36</v>
      </c>
      <c r="V6174">
        <v>2</v>
      </c>
      <c r="W6174">
        <v>0</v>
      </c>
      <c r="X6174">
        <v>0</v>
      </c>
      <c r="Y6174">
        <v>0</v>
      </c>
      <c r="Z6174">
        <v>0</v>
      </c>
    </row>
    <row r="6175" spans="1:26" x14ac:dyDescent="0.25">
      <c r="A6175">
        <v>107197966</v>
      </c>
      <c r="B6175" t="s">
        <v>112</v>
      </c>
      <c r="C6175" t="s">
        <v>65</v>
      </c>
      <c r="D6175">
        <v>10000095</v>
      </c>
      <c r="E6175">
        <v>10000095</v>
      </c>
      <c r="F6175">
        <v>8.3469999999999995</v>
      </c>
      <c r="G6175">
        <v>40001709</v>
      </c>
      <c r="H6175">
        <v>0.5</v>
      </c>
      <c r="I6175">
        <v>2022</v>
      </c>
      <c r="J6175" t="s">
        <v>174</v>
      </c>
      <c r="K6175" t="s">
        <v>53</v>
      </c>
      <c r="L6175" s="127">
        <v>0.59652777777777777</v>
      </c>
      <c r="M6175" t="s">
        <v>28</v>
      </c>
      <c r="N6175" t="s">
        <v>49</v>
      </c>
      <c r="O6175" t="s">
        <v>30</v>
      </c>
      <c r="P6175" t="s">
        <v>54</v>
      </c>
      <c r="Q6175" t="s">
        <v>41</v>
      </c>
      <c r="R6175" t="s">
        <v>33</v>
      </c>
      <c r="S6175" t="s">
        <v>42</v>
      </c>
      <c r="T6175" t="s">
        <v>35</v>
      </c>
      <c r="U6175" s="1" t="s">
        <v>36</v>
      </c>
      <c r="V6175">
        <v>1</v>
      </c>
      <c r="W6175">
        <v>0</v>
      </c>
      <c r="X6175">
        <v>0</v>
      </c>
      <c r="Y6175">
        <v>0</v>
      </c>
      <c r="Z6175">
        <v>0</v>
      </c>
    </row>
    <row r="6176" spans="1:26" x14ac:dyDescent="0.25">
      <c r="A6176">
        <v>107198000</v>
      </c>
      <c r="B6176" t="s">
        <v>148</v>
      </c>
      <c r="C6176" t="s">
        <v>65</v>
      </c>
      <c r="D6176">
        <v>10000040</v>
      </c>
      <c r="E6176">
        <v>10000040</v>
      </c>
      <c r="F6176">
        <v>20.5</v>
      </c>
      <c r="G6176">
        <v>200210</v>
      </c>
      <c r="H6176">
        <v>0.5</v>
      </c>
      <c r="I6176">
        <v>2022</v>
      </c>
      <c r="J6176" t="s">
        <v>174</v>
      </c>
      <c r="K6176" t="s">
        <v>58</v>
      </c>
      <c r="L6176" s="127">
        <v>0.48402777777777778</v>
      </c>
      <c r="M6176" t="s">
        <v>28</v>
      </c>
      <c r="N6176" t="s">
        <v>29</v>
      </c>
      <c r="O6176" t="s">
        <v>30</v>
      </c>
      <c r="P6176" t="s">
        <v>68</v>
      </c>
      <c r="Q6176" t="s">
        <v>62</v>
      </c>
      <c r="R6176" t="s">
        <v>33</v>
      </c>
      <c r="S6176" t="s">
        <v>34</v>
      </c>
      <c r="T6176" t="s">
        <v>35</v>
      </c>
      <c r="U6176" s="1" t="s">
        <v>36</v>
      </c>
      <c r="V6176">
        <v>3</v>
      </c>
      <c r="W6176">
        <v>0</v>
      </c>
      <c r="X6176">
        <v>0</v>
      </c>
      <c r="Y6176">
        <v>0</v>
      </c>
      <c r="Z6176">
        <v>0</v>
      </c>
    </row>
    <row r="6177" spans="1:26" x14ac:dyDescent="0.25">
      <c r="A6177">
        <v>107198015</v>
      </c>
      <c r="B6177" t="s">
        <v>148</v>
      </c>
      <c r="C6177" t="s">
        <v>65</v>
      </c>
      <c r="D6177">
        <v>10000040</v>
      </c>
      <c r="E6177">
        <v>10000040</v>
      </c>
      <c r="F6177">
        <v>14.8</v>
      </c>
      <c r="G6177">
        <v>200140</v>
      </c>
      <c r="H6177">
        <v>0.8</v>
      </c>
      <c r="I6177">
        <v>2022</v>
      </c>
      <c r="J6177" t="s">
        <v>174</v>
      </c>
      <c r="K6177" t="s">
        <v>55</v>
      </c>
      <c r="L6177" s="127">
        <v>0.63888888888888895</v>
      </c>
      <c r="M6177" t="s">
        <v>28</v>
      </c>
      <c r="N6177" t="s">
        <v>29</v>
      </c>
      <c r="O6177" t="s">
        <v>30</v>
      </c>
      <c r="P6177" t="s">
        <v>68</v>
      </c>
      <c r="Q6177" t="s">
        <v>41</v>
      </c>
      <c r="R6177" t="s">
        <v>33</v>
      </c>
      <c r="S6177" t="s">
        <v>42</v>
      </c>
      <c r="T6177" t="s">
        <v>35</v>
      </c>
      <c r="U6177" s="1" t="s">
        <v>43</v>
      </c>
      <c r="V6177">
        <v>11</v>
      </c>
      <c r="W6177">
        <v>0</v>
      </c>
      <c r="X6177">
        <v>0</v>
      </c>
      <c r="Y6177">
        <v>0</v>
      </c>
      <c r="Z6177">
        <v>1</v>
      </c>
    </row>
    <row r="6178" spans="1:26" x14ac:dyDescent="0.25">
      <c r="A6178">
        <v>107198019</v>
      </c>
      <c r="B6178" t="s">
        <v>86</v>
      </c>
      <c r="C6178" t="s">
        <v>65</v>
      </c>
      <c r="D6178">
        <v>10000026</v>
      </c>
      <c r="E6178">
        <v>10000026</v>
      </c>
      <c r="F6178">
        <v>24.757000000000001</v>
      </c>
      <c r="G6178">
        <v>200375</v>
      </c>
      <c r="H6178">
        <v>0.5</v>
      </c>
      <c r="I6178">
        <v>2022</v>
      </c>
      <c r="J6178" t="s">
        <v>174</v>
      </c>
      <c r="K6178" t="s">
        <v>58</v>
      </c>
      <c r="L6178" s="127">
        <v>0.48749999999999999</v>
      </c>
      <c r="M6178" t="s">
        <v>28</v>
      </c>
      <c r="N6178" t="s">
        <v>49</v>
      </c>
      <c r="O6178" t="s">
        <v>30</v>
      </c>
      <c r="P6178" t="s">
        <v>31</v>
      </c>
      <c r="Q6178" t="s">
        <v>32</v>
      </c>
      <c r="R6178" t="s">
        <v>33</v>
      </c>
      <c r="S6178" t="s">
        <v>34</v>
      </c>
      <c r="T6178" t="s">
        <v>35</v>
      </c>
      <c r="U6178" s="1" t="s">
        <v>36</v>
      </c>
      <c r="V6178">
        <v>3</v>
      </c>
      <c r="W6178">
        <v>0</v>
      </c>
      <c r="X6178">
        <v>0</v>
      </c>
      <c r="Y6178">
        <v>0</v>
      </c>
      <c r="Z6178">
        <v>0</v>
      </c>
    </row>
    <row r="6179" spans="1:26" x14ac:dyDescent="0.25">
      <c r="A6179">
        <v>107198034</v>
      </c>
      <c r="B6179" t="s">
        <v>25</v>
      </c>
      <c r="C6179" t="s">
        <v>45</v>
      </c>
      <c r="D6179">
        <v>50028366</v>
      </c>
      <c r="E6179">
        <v>50028366</v>
      </c>
      <c r="F6179">
        <v>999.99900000000002</v>
      </c>
      <c r="G6179">
        <v>50047462</v>
      </c>
      <c r="H6179">
        <v>1.9E-2</v>
      </c>
      <c r="I6179">
        <v>2022</v>
      </c>
      <c r="J6179" t="s">
        <v>174</v>
      </c>
      <c r="K6179" t="s">
        <v>39</v>
      </c>
      <c r="L6179" s="127">
        <v>0.53749999999999998</v>
      </c>
      <c r="M6179" t="s">
        <v>28</v>
      </c>
      <c r="N6179" t="s">
        <v>49</v>
      </c>
      <c r="O6179" t="s">
        <v>30</v>
      </c>
      <c r="P6179" t="s">
        <v>54</v>
      </c>
      <c r="Q6179" t="s">
        <v>41</v>
      </c>
      <c r="R6179" t="s">
        <v>33</v>
      </c>
      <c r="S6179" t="s">
        <v>42</v>
      </c>
      <c r="T6179" t="s">
        <v>35</v>
      </c>
      <c r="U6179" s="1" t="s">
        <v>36</v>
      </c>
      <c r="V6179">
        <v>2</v>
      </c>
      <c r="W6179">
        <v>0</v>
      </c>
      <c r="X6179">
        <v>0</v>
      </c>
      <c r="Y6179">
        <v>0</v>
      </c>
      <c r="Z6179">
        <v>0</v>
      </c>
    </row>
    <row r="6180" spans="1:26" x14ac:dyDescent="0.25">
      <c r="A6180">
        <v>107198252</v>
      </c>
      <c r="B6180" t="s">
        <v>88</v>
      </c>
      <c r="C6180" t="s">
        <v>45</v>
      </c>
      <c r="D6180">
        <v>50017267</v>
      </c>
      <c r="E6180">
        <v>40001004</v>
      </c>
      <c r="F6180">
        <v>0.96599999999999997</v>
      </c>
      <c r="G6180">
        <v>50013446</v>
      </c>
      <c r="H6180">
        <v>0</v>
      </c>
      <c r="I6180">
        <v>2022</v>
      </c>
      <c r="J6180" t="s">
        <v>174</v>
      </c>
      <c r="K6180" t="s">
        <v>53</v>
      </c>
      <c r="L6180" s="127">
        <v>0.86111111111111116</v>
      </c>
      <c r="M6180" t="s">
        <v>92</v>
      </c>
      <c r="Q6180" t="s">
        <v>41</v>
      </c>
      <c r="R6180" t="s">
        <v>61</v>
      </c>
      <c r="S6180" t="s">
        <v>42</v>
      </c>
      <c r="T6180" t="s">
        <v>57</v>
      </c>
      <c r="U6180" s="1" t="s">
        <v>116</v>
      </c>
      <c r="V6180">
        <v>1</v>
      </c>
      <c r="W6180">
        <v>0</v>
      </c>
      <c r="X6180">
        <v>0</v>
      </c>
      <c r="Y6180">
        <v>0</v>
      </c>
      <c r="Z6180">
        <v>0</v>
      </c>
    </row>
    <row r="6181" spans="1:26" x14ac:dyDescent="0.25">
      <c r="A6181">
        <v>107198405</v>
      </c>
      <c r="B6181" t="s">
        <v>149</v>
      </c>
      <c r="C6181" t="s">
        <v>38</v>
      </c>
      <c r="D6181">
        <v>20000701</v>
      </c>
      <c r="E6181">
        <v>20000701</v>
      </c>
      <c r="F6181">
        <v>19.137</v>
      </c>
      <c r="G6181">
        <v>50028483</v>
      </c>
      <c r="H6181">
        <v>4.7E-2</v>
      </c>
      <c r="I6181">
        <v>2022</v>
      </c>
      <c r="J6181" t="s">
        <v>174</v>
      </c>
      <c r="K6181" t="s">
        <v>58</v>
      </c>
      <c r="L6181" s="127">
        <v>0.50902777777777775</v>
      </c>
      <c r="M6181" t="s">
        <v>28</v>
      </c>
      <c r="N6181" t="s">
        <v>29</v>
      </c>
      <c r="O6181" t="s">
        <v>30</v>
      </c>
      <c r="P6181" t="s">
        <v>54</v>
      </c>
      <c r="Q6181" t="s">
        <v>41</v>
      </c>
      <c r="R6181" t="s">
        <v>33</v>
      </c>
      <c r="S6181" t="s">
        <v>42</v>
      </c>
      <c r="T6181" t="s">
        <v>35</v>
      </c>
      <c r="U6181" s="1" t="s">
        <v>36</v>
      </c>
      <c r="V6181">
        <v>2</v>
      </c>
      <c r="W6181">
        <v>0</v>
      </c>
      <c r="X6181">
        <v>0</v>
      </c>
      <c r="Y6181">
        <v>0</v>
      </c>
      <c r="Z6181">
        <v>0</v>
      </c>
    </row>
    <row r="6182" spans="1:26" x14ac:dyDescent="0.25">
      <c r="A6182">
        <v>107198517</v>
      </c>
      <c r="B6182" t="s">
        <v>81</v>
      </c>
      <c r="C6182" t="s">
        <v>38</v>
      </c>
      <c r="D6182">
        <v>20000021</v>
      </c>
      <c r="E6182">
        <v>20000021</v>
      </c>
      <c r="F6182">
        <v>23.698</v>
      </c>
      <c r="G6182">
        <v>50042259</v>
      </c>
      <c r="H6182">
        <v>0</v>
      </c>
      <c r="I6182">
        <v>2022</v>
      </c>
      <c r="J6182" t="s">
        <v>174</v>
      </c>
      <c r="K6182" t="s">
        <v>53</v>
      </c>
      <c r="L6182" s="127">
        <v>0.89166666666666661</v>
      </c>
      <c r="M6182" t="s">
        <v>28</v>
      </c>
      <c r="N6182" t="s">
        <v>29</v>
      </c>
      <c r="O6182" t="s">
        <v>30</v>
      </c>
      <c r="P6182" t="s">
        <v>54</v>
      </c>
      <c r="Q6182" t="s">
        <v>41</v>
      </c>
      <c r="R6182" t="s">
        <v>61</v>
      </c>
      <c r="S6182" t="s">
        <v>42</v>
      </c>
      <c r="T6182" t="s">
        <v>47</v>
      </c>
      <c r="U6182" s="1" t="s">
        <v>36</v>
      </c>
      <c r="V6182">
        <v>2</v>
      </c>
      <c r="W6182">
        <v>0</v>
      </c>
      <c r="X6182">
        <v>0</v>
      </c>
      <c r="Y6182">
        <v>0</v>
      </c>
      <c r="Z6182">
        <v>0</v>
      </c>
    </row>
    <row r="6183" spans="1:26" x14ac:dyDescent="0.25">
      <c r="A6183">
        <v>107198580</v>
      </c>
      <c r="B6183" t="s">
        <v>104</v>
      </c>
      <c r="C6183" t="s">
        <v>65</v>
      </c>
      <c r="D6183">
        <v>10000026</v>
      </c>
      <c r="E6183">
        <v>10000026</v>
      </c>
      <c r="F6183">
        <v>1.6910000000000001</v>
      </c>
      <c r="G6183">
        <v>20000025</v>
      </c>
      <c r="H6183">
        <v>1.6</v>
      </c>
      <c r="I6183">
        <v>2022</v>
      </c>
      <c r="J6183" t="s">
        <v>174</v>
      </c>
      <c r="K6183" t="s">
        <v>55</v>
      </c>
      <c r="L6183" s="127">
        <v>0.60138888888888886</v>
      </c>
      <c r="M6183" t="s">
        <v>28</v>
      </c>
      <c r="N6183" t="s">
        <v>49</v>
      </c>
      <c r="O6183" t="s">
        <v>30</v>
      </c>
      <c r="P6183" t="s">
        <v>54</v>
      </c>
      <c r="Q6183" t="s">
        <v>32</v>
      </c>
      <c r="R6183" t="s">
        <v>33</v>
      </c>
      <c r="S6183" t="s">
        <v>34</v>
      </c>
      <c r="T6183" t="s">
        <v>35</v>
      </c>
      <c r="U6183" s="1" t="s">
        <v>43</v>
      </c>
      <c r="V6183">
        <v>3</v>
      </c>
      <c r="W6183">
        <v>0</v>
      </c>
      <c r="X6183">
        <v>0</v>
      </c>
      <c r="Y6183">
        <v>0</v>
      </c>
      <c r="Z6183">
        <v>2</v>
      </c>
    </row>
    <row r="6184" spans="1:26" x14ac:dyDescent="0.25">
      <c r="A6184">
        <v>107198598</v>
      </c>
      <c r="B6184" t="s">
        <v>86</v>
      </c>
      <c r="C6184" t="s">
        <v>65</v>
      </c>
      <c r="D6184">
        <v>10000026</v>
      </c>
      <c r="E6184">
        <v>10000026</v>
      </c>
      <c r="F6184">
        <v>27.259</v>
      </c>
      <c r="G6184">
        <v>30000280</v>
      </c>
      <c r="H6184">
        <v>1</v>
      </c>
      <c r="I6184">
        <v>2022</v>
      </c>
      <c r="J6184" t="s">
        <v>174</v>
      </c>
      <c r="K6184" t="s">
        <v>55</v>
      </c>
      <c r="L6184" s="127">
        <v>0.50138888888888888</v>
      </c>
      <c r="M6184" t="s">
        <v>28</v>
      </c>
      <c r="N6184" t="s">
        <v>49</v>
      </c>
      <c r="O6184" t="s">
        <v>30</v>
      </c>
      <c r="P6184" t="s">
        <v>54</v>
      </c>
      <c r="Q6184" t="s">
        <v>32</v>
      </c>
      <c r="R6184" t="s">
        <v>33</v>
      </c>
      <c r="S6184" t="s">
        <v>34</v>
      </c>
      <c r="T6184" t="s">
        <v>35</v>
      </c>
      <c r="U6184" s="1" t="s">
        <v>36</v>
      </c>
      <c r="V6184">
        <v>4</v>
      </c>
      <c r="W6184">
        <v>0</v>
      </c>
      <c r="X6184">
        <v>0</v>
      </c>
      <c r="Y6184">
        <v>0</v>
      </c>
      <c r="Z6184">
        <v>0</v>
      </c>
    </row>
    <row r="6185" spans="1:26" x14ac:dyDescent="0.25">
      <c r="A6185">
        <v>107198707</v>
      </c>
      <c r="B6185" t="s">
        <v>112</v>
      </c>
      <c r="C6185" t="s">
        <v>65</v>
      </c>
      <c r="D6185">
        <v>10000095</v>
      </c>
      <c r="E6185">
        <v>10000095</v>
      </c>
      <c r="F6185">
        <v>8.1470000000000002</v>
      </c>
      <c r="G6185">
        <v>40001709</v>
      </c>
      <c r="H6185">
        <v>0.3</v>
      </c>
      <c r="I6185">
        <v>2022</v>
      </c>
      <c r="J6185" t="s">
        <v>174</v>
      </c>
      <c r="K6185" t="s">
        <v>55</v>
      </c>
      <c r="L6185" s="127">
        <v>0.68333333333333324</v>
      </c>
      <c r="M6185" t="s">
        <v>28</v>
      </c>
      <c r="N6185" t="s">
        <v>49</v>
      </c>
      <c r="O6185" t="s">
        <v>30</v>
      </c>
      <c r="P6185" t="s">
        <v>54</v>
      </c>
      <c r="Q6185" t="s">
        <v>41</v>
      </c>
      <c r="R6185" t="s">
        <v>33</v>
      </c>
      <c r="S6185" t="s">
        <v>42</v>
      </c>
      <c r="T6185" t="s">
        <v>35</v>
      </c>
      <c r="U6185" s="1" t="s">
        <v>43</v>
      </c>
      <c r="V6185">
        <v>10</v>
      </c>
      <c r="W6185">
        <v>0</v>
      </c>
      <c r="X6185">
        <v>0</v>
      </c>
      <c r="Y6185">
        <v>0</v>
      </c>
      <c r="Z6185">
        <v>1</v>
      </c>
    </row>
    <row r="6186" spans="1:26" x14ac:dyDescent="0.25">
      <c r="A6186">
        <v>107198713</v>
      </c>
      <c r="B6186" t="s">
        <v>112</v>
      </c>
      <c r="C6186" t="s">
        <v>65</v>
      </c>
      <c r="D6186">
        <v>10000095</v>
      </c>
      <c r="E6186">
        <v>10000095</v>
      </c>
      <c r="F6186">
        <v>7.9470000000000001</v>
      </c>
      <c r="G6186">
        <v>40001709</v>
      </c>
      <c r="H6186">
        <v>0.1</v>
      </c>
      <c r="I6186">
        <v>2022</v>
      </c>
      <c r="J6186" t="s">
        <v>174</v>
      </c>
      <c r="K6186" t="s">
        <v>39</v>
      </c>
      <c r="L6186" s="127">
        <v>0.39305555555555555</v>
      </c>
      <c r="M6186" t="s">
        <v>28</v>
      </c>
      <c r="N6186" t="s">
        <v>49</v>
      </c>
      <c r="O6186" t="s">
        <v>30</v>
      </c>
      <c r="P6186" t="s">
        <v>54</v>
      </c>
      <c r="Q6186" t="s">
        <v>41</v>
      </c>
      <c r="R6186" t="s">
        <v>33</v>
      </c>
      <c r="S6186" t="s">
        <v>42</v>
      </c>
      <c r="T6186" t="s">
        <v>35</v>
      </c>
      <c r="U6186" s="1" t="s">
        <v>36</v>
      </c>
      <c r="V6186">
        <v>1</v>
      </c>
      <c r="W6186">
        <v>0</v>
      </c>
      <c r="X6186">
        <v>0</v>
      </c>
      <c r="Y6186">
        <v>0</v>
      </c>
      <c r="Z6186">
        <v>0</v>
      </c>
    </row>
    <row r="6187" spans="1:26" x14ac:dyDescent="0.25">
      <c r="A6187">
        <v>107198786</v>
      </c>
      <c r="B6187" t="s">
        <v>104</v>
      </c>
      <c r="C6187" t="s">
        <v>65</v>
      </c>
      <c r="D6187">
        <v>10000026</v>
      </c>
      <c r="E6187">
        <v>10000026</v>
      </c>
      <c r="F6187">
        <v>13.864000000000001</v>
      </c>
      <c r="G6187">
        <v>20000025</v>
      </c>
      <c r="H6187">
        <v>0.2</v>
      </c>
      <c r="I6187">
        <v>2022</v>
      </c>
      <c r="J6187" t="s">
        <v>174</v>
      </c>
      <c r="K6187" t="s">
        <v>55</v>
      </c>
      <c r="L6187" s="127">
        <v>0.64374999999999993</v>
      </c>
      <c r="M6187" t="s">
        <v>28</v>
      </c>
      <c r="N6187" t="s">
        <v>49</v>
      </c>
      <c r="O6187" t="s">
        <v>30</v>
      </c>
      <c r="P6187" t="s">
        <v>54</v>
      </c>
      <c r="Q6187" t="s">
        <v>32</v>
      </c>
      <c r="R6187" t="s">
        <v>33</v>
      </c>
      <c r="S6187" t="s">
        <v>34</v>
      </c>
      <c r="T6187" t="s">
        <v>35</v>
      </c>
      <c r="U6187" s="1" t="s">
        <v>36</v>
      </c>
      <c r="V6187">
        <v>7</v>
      </c>
      <c r="W6187">
        <v>0</v>
      </c>
      <c r="X6187">
        <v>0</v>
      </c>
      <c r="Y6187">
        <v>0</v>
      </c>
      <c r="Z6187">
        <v>0</v>
      </c>
    </row>
    <row r="6188" spans="1:26" x14ac:dyDescent="0.25">
      <c r="A6188">
        <v>107199701</v>
      </c>
      <c r="B6188" t="s">
        <v>112</v>
      </c>
      <c r="C6188" t="s">
        <v>65</v>
      </c>
      <c r="D6188">
        <v>10000095</v>
      </c>
      <c r="E6188">
        <v>10000095</v>
      </c>
      <c r="F6188">
        <v>4.0110000000000001</v>
      </c>
      <c r="G6188">
        <v>20000421</v>
      </c>
      <c r="H6188">
        <v>1.4999999999999999E-2</v>
      </c>
      <c r="I6188">
        <v>2022</v>
      </c>
      <c r="J6188" t="s">
        <v>174</v>
      </c>
      <c r="K6188" t="s">
        <v>55</v>
      </c>
      <c r="L6188" s="127">
        <v>0.47638888888888892</v>
      </c>
      <c r="M6188" t="s">
        <v>28</v>
      </c>
      <c r="N6188" t="s">
        <v>29</v>
      </c>
      <c r="O6188" t="s">
        <v>30</v>
      </c>
      <c r="P6188" t="s">
        <v>31</v>
      </c>
      <c r="Q6188" t="s">
        <v>41</v>
      </c>
      <c r="R6188" t="s">
        <v>33</v>
      </c>
      <c r="S6188" t="s">
        <v>42</v>
      </c>
      <c r="T6188" t="s">
        <v>35</v>
      </c>
      <c r="U6188" s="1" t="s">
        <v>43</v>
      </c>
      <c r="V6188">
        <v>3</v>
      </c>
      <c r="W6188">
        <v>0</v>
      </c>
      <c r="X6188">
        <v>0</v>
      </c>
      <c r="Y6188">
        <v>0</v>
      </c>
      <c r="Z6188">
        <v>2</v>
      </c>
    </row>
    <row r="6189" spans="1:26" x14ac:dyDescent="0.25">
      <c r="A6189">
        <v>107199759</v>
      </c>
      <c r="B6189" t="s">
        <v>81</v>
      </c>
      <c r="C6189" t="s">
        <v>65</v>
      </c>
      <c r="D6189">
        <v>10000485</v>
      </c>
      <c r="E6189">
        <v>10800485</v>
      </c>
      <c r="F6189">
        <v>36.689</v>
      </c>
      <c r="G6189">
        <v>10000077</v>
      </c>
      <c r="H6189">
        <v>0.4</v>
      </c>
      <c r="I6189">
        <v>2022</v>
      </c>
      <c r="J6189" t="s">
        <v>174</v>
      </c>
      <c r="K6189" t="s">
        <v>53</v>
      </c>
      <c r="L6189" s="127">
        <v>8.1944444444444445E-2</v>
      </c>
      <c r="M6189" t="s">
        <v>28</v>
      </c>
      <c r="N6189" t="s">
        <v>29</v>
      </c>
      <c r="O6189" t="s">
        <v>30</v>
      </c>
      <c r="P6189" t="s">
        <v>31</v>
      </c>
      <c r="Q6189" t="s">
        <v>41</v>
      </c>
      <c r="R6189" t="s">
        <v>33</v>
      </c>
      <c r="S6189" t="s">
        <v>42</v>
      </c>
      <c r="T6189" t="s">
        <v>47</v>
      </c>
      <c r="U6189" s="1" t="s">
        <v>36</v>
      </c>
      <c r="V6189">
        <v>2</v>
      </c>
      <c r="W6189">
        <v>0</v>
      </c>
      <c r="X6189">
        <v>0</v>
      </c>
      <c r="Y6189">
        <v>0</v>
      </c>
      <c r="Z6189">
        <v>0</v>
      </c>
    </row>
    <row r="6190" spans="1:26" x14ac:dyDescent="0.25">
      <c r="A6190">
        <v>107200007</v>
      </c>
      <c r="B6190" t="s">
        <v>25</v>
      </c>
      <c r="C6190" t="s">
        <v>65</v>
      </c>
      <c r="D6190">
        <v>10000440</v>
      </c>
      <c r="E6190">
        <v>10000440</v>
      </c>
      <c r="F6190">
        <v>3.794</v>
      </c>
      <c r="G6190">
        <v>50031853</v>
      </c>
      <c r="H6190">
        <v>1.9E-2</v>
      </c>
      <c r="I6190">
        <v>2022</v>
      </c>
      <c r="J6190" t="s">
        <v>174</v>
      </c>
      <c r="K6190" t="s">
        <v>48</v>
      </c>
      <c r="L6190" s="127">
        <v>0.72569444444444453</v>
      </c>
      <c r="M6190" t="s">
        <v>28</v>
      </c>
      <c r="N6190" t="s">
        <v>49</v>
      </c>
      <c r="O6190" t="s">
        <v>30</v>
      </c>
      <c r="P6190" t="s">
        <v>31</v>
      </c>
      <c r="Q6190" t="s">
        <v>62</v>
      </c>
      <c r="R6190" t="s">
        <v>33</v>
      </c>
      <c r="S6190" t="s">
        <v>34</v>
      </c>
      <c r="T6190" t="s">
        <v>52</v>
      </c>
      <c r="U6190" s="1" t="s">
        <v>36</v>
      </c>
      <c r="V6190">
        <v>1</v>
      </c>
      <c r="W6190">
        <v>0</v>
      </c>
      <c r="X6190">
        <v>0</v>
      </c>
      <c r="Y6190">
        <v>0</v>
      </c>
      <c r="Z6190">
        <v>0</v>
      </c>
    </row>
    <row r="6191" spans="1:26" x14ac:dyDescent="0.25">
      <c r="A6191">
        <v>107200140</v>
      </c>
      <c r="B6191" t="s">
        <v>136</v>
      </c>
      <c r="C6191" t="s">
        <v>38</v>
      </c>
      <c r="D6191">
        <v>20000070</v>
      </c>
      <c r="E6191">
        <v>20000070</v>
      </c>
      <c r="F6191">
        <v>30.683</v>
      </c>
      <c r="G6191">
        <v>50005323</v>
      </c>
      <c r="H6191">
        <v>3.2</v>
      </c>
      <c r="I6191">
        <v>2022</v>
      </c>
      <c r="J6191" t="s">
        <v>174</v>
      </c>
      <c r="K6191" t="s">
        <v>58</v>
      </c>
      <c r="L6191" s="127">
        <v>0.65138888888888891</v>
      </c>
      <c r="M6191" t="s">
        <v>28</v>
      </c>
      <c r="N6191" t="s">
        <v>29</v>
      </c>
      <c r="O6191" t="s">
        <v>30</v>
      </c>
      <c r="P6191" t="s">
        <v>54</v>
      </c>
      <c r="Q6191" t="s">
        <v>32</v>
      </c>
      <c r="R6191" t="s">
        <v>33</v>
      </c>
      <c r="S6191" t="s">
        <v>42</v>
      </c>
      <c r="T6191" t="s">
        <v>35</v>
      </c>
      <c r="U6191" s="1" t="s">
        <v>36</v>
      </c>
      <c r="V6191">
        <v>2</v>
      </c>
      <c r="W6191">
        <v>0</v>
      </c>
      <c r="X6191">
        <v>0</v>
      </c>
      <c r="Y6191">
        <v>0</v>
      </c>
      <c r="Z6191">
        <v>0</v>
      </c>
    </row>
    <row r="6192" spans="1:26" x14ac:dyDescent="0.25">
      <c r="A6192">
        <v>107200395</v>
      </c>
      <c r="B6192" t="s">
        <v>127</v>
      </c>
      <c r="C6192" t="s">
        <v>67</v>
      </c>
      <c r="D6192">
        <v>30000098</v>
      </c>
      <c r="E6192">
        <v>30000098</v>
      </c>
      <c r="F6192">
        <v>1.0880000000000001</v>
      </c>
      <c r="G6192">
        <v>20000401</v>
      </c>
      <c r="H6192">
        <v>0</v>
      </c>
      <c r="I6192">
        <v>2022</v>
      </c>
      <c r="J6192" t="s">
        <v>174</v>
      </c>
      <c r="K6192" t="s">
        <v>53</v>
      </c>
      <c r="L6192" s="127">
        <v>0.61111111111111105</v>
      </c>
      <c r="M6192" t="s">
        <v>28</v>
      </c>
      <c r="N6192" t="s">
        <v>49</v>
      </c>
      <c r="O6192" t="s">
        <v>30</v>
      </c>
      <c r="P6192" t="s">
        <v>31</v>
      </c>
      <c r="Q6192" t="s">
        <v>41</v>
      </c>
      <c r="R6192" t="s">
        <v>50</v>
      </c>
      <c r="S6192" t="s">
        <v>42</v>
      </c>
      <c r="T6192" t="s">
        <v>35</v>
      </c>
      <c r="U6192" s="1" t="s">
        <v>36</v>
      </c>
      <c r="V6192">
        <v>2</v>
      </c>
      <c r="W6192">
        <v>0</v>
      </c>
      <c r="X6192">
        <v>0</v>
      </c>
      <c r="Y6192">
        <v>0</v>
      </c>
      <c r="Z6192">
        <v>0</v>
      </c>
    </row>
    <row r="6193" spans="1:26" x14ac:dyDescent="0.25">
      <c r="A6193">
        <v>107200521</v>
      </c>
      <c r="B6193" t="s">
        <v>81</v>
      </c>
      <c r="C6193" t="s">
        <v>45</v>
      </c>
      <c r="D6193">
        <v>50011776</v>
      </c>
      <c r="E6193">
        <v>40002136</v>
      </c>
      <c r="F6193">
        <v>0.42</v>
      </c>
      <c r="G6193">
        <v>50018903</v>
      </c>
      <c r="H6193">
        <v>0</v>
      </c>
      <c r="I6193">
        <v>2022</v>
      </c>
      <c r="J6193" t="s">
        <v>174</v>
      </c>
      <c r="K6193" t="s">
        <v>27</v>
      </c>
      <c r="L6193" s="127">
        <v>0.67499999999999993</v>
      </c>
      <c r="M6193" t="s">
        <v>28</v>
      </c>
      <c r="N6193" t="s">
        <v>29</v>
      </c>
      <c r="O6193" t="s">
        <v>30</v>
      </c>
      <c r="P6193" t="s">
        <v>31</v>
      </c>
      <c r="Q6193" t="s">
        <v>41</v>
      </c>
      <c r="R6193" t="s">
        <v>61</v>
      </c>
      <c r="S6193" t="s">
        <v>42</v>
      </c>
      <c r="T6193" t="s">
        <v>35</v>
      </c>
      <c r="U6193" s="1" t="s">
        <v>85</v>
      </c>
      <c r="V6193">
        <v>1</v>
      </c>
      <c r="W6193">
        <v>0</v>
      </c>
      <c r="X6193">
        <v>1</v>
      </c>
      <c r="Y6193">
        <v>0</v>
      </c>
      <c r="Z6193">
        <v>0</v>
      </c>
    </row>
    <row r="6194" spans="1:26" x14ac:dyDescent="0.25">
      <c r="A6194">
        <v>107201246</v>
      </c>
      <c r="B6194" t="s">
        <v>25</v>
      </c>
      <c r="C6194" t="s">
        <v>65</v>
      </c>
      <c r="D6194">
        <v>10000040</v>
      </c>
      <c r="E6194">
        <v>10000040</v>
      </c>
      <c r="F6194">
        <v>1.3</v>
      </c>
      <c r="G6194">
        <v>40003015</v>
      </c>
      <c r="H6194">
        <v>0.3</v>
      </c>
      <c r="I6194">
        <v>2022</v>
      </c>
      <c r="J6194" t="s">
        <v>174</v>
      </c>
      <c r="K6194" t="s">
        <v>58</v>
      </c>
      <c r="L6194" s="127">
        <v>0.34097222222222223</v>
      </c>
      <c r="M6194" t="s">
        <v>28</v>
      </c>
      <c r="N6194" t="s">
        <v>49</v>
      </c>
      <c r="O6194" t="s">
        <v>30</v>
      </c>
      <c r="P6194" t="s">
        <v>54</v>
      </c>
      <c r="Q6194" t="s">
        <v>32</v>
      </c>
      <c r="R6194" t="s">
        <v>70</v>
      </c>
      <c r="S6194" t="s">
        <v>34</v>
      </c>
      <c r="T6194" t="s">
        <v>57</v>
      </c>
      <c r="U6194" s="1" t="s">
        <v>116</v>
      </c>
      <c r="V6194">
        <v>0</v>
      </c>
      <c r="W6194">
        <v>0</v>
      </c>
      <c r="X6194">
        <v>0</v>
      </c>
      <c r="Y6194">
        <v>0</v>
      </c>
      <c r="Z6194">
        <v>0</v>
      </c>
    </row>
    <row r="6195" spans="1:26" x14ac:dyDescent="0.25">
      <c r="A6195">
        <v>107201697</v>
      </c>
      <c r="B6195" t="s">
        <v>91</v>
      </c>
      <c r="C6195" t="s">
        <v>45</v>
      </c>
      <c r="D6195">
        <v>50006740</v>
      </c>
      <c r="E6195">
        <v>20000029</v>
      </c>
      <c r="F6195">
        <v>8.57</v>
      </c>
      <c r="G6195">
        <v>50010709</v>
      </c>
      <c r="H6195">
        <v>5.0000000000000001E-3</v>
      </c>
      <c r="I6195">
        <v>2022</v>
      </c>
      <c r="J6195" t="s">
        <v>174</v>
      </c>
      <c r="K6195" t="s">
        <v>39</v>
      </c>
      <c r="L6195" s="127">
        <v>0.55763888888888891</v>
      </c>
      <c r="M6195" t="s">
        <v>28</v>
      </c>
      <c r="N6195" t="s">
        <v>49</v>
      </c>
      <c r="O6195" t="s">
        <v>30</v>
      </c>
      <c r="P6195" t="s">
        <v>68</v>
      </c>
      <c r="Q6195" t="s">
        <v>41</v>
      </c>
      <c r="R6195" t="s">
        <v>33</v>
      </c>
      <c r="S6195" t="s">
        <v>42</v>
      </c>
      <c r="T6195" t="s">
        <v>35</v>
      </c>
      <c r="U6195" s="1" t="s">
        <v>36</v>
      </c>
      <c r="V6195">
        <v>4</v>
      </c>
      <c r="W6195">
        <v>0</v>
      </c>
      <c r="X6195">
        <v>0</v>
      </c>
      <c r="Y6195">
        <v>0</v>
      </c>
      <c r="Z6195">
        <v>0</v>
      </c>
    </row>
    <row r="6196" spans="1:26" x14ac:dyDescent="0.25">
      <c r="A6196">
        <v>107201736</v>
      </c>
      <c r="B6196" t="s">
        <v>91</v>
      </c>
      <c r="C6196" t="s">
        <v>45</v>
      </c>
      <c r="D6196">
        <v>50026218</v>
      </c>
      <c r="E6196">
        <v>40001414</v>
      </c>
      <c r="F6196">
        <v>0.44800000000000001</v>
      </c>
      <c r="G6196">
        <v>50007485</v>
      </c>
      <c r="H6196">
        <v>4.7E-2</v>
      </c>
      <c r="I6196">
        <v>2022</v>
      </c>
      <c r="J6196" t="s">
        <v>174</v>
      </c>
      <c r="K6196" t="s">
        <v>53</v>
      </c>
      <c r="L6196" s="127">
        <v>0.67708333333333337</v>
      </c>
      <c r="M6196" t="s">
        <v>28</v>
      </c>
      <c r="N6196" t="s">
        <v>49</v>
      </c>
      <c r="O6196" t="s">
        <v>30</v>
      </c>
      <c r="P6196" t="s">
        <v>68</v>
      </c>
      <c r="Q6196" t="s">
        <v>62</v>
      </c>
      <c r="R6196" t="s">
        <v>33</v>
      </c>
      <c r="S6196" t="s">
        <v>34</v>
      </c>
      <c r="T6196" t="s">
        <v>52</v>
      </c>
      <c r="U6196" s="1" t="s">
        <v>43</v>
      </c>
      <c r="V6196">
        <v>3</v>
      </c>
      <c r="W6196">
        <v>0</v>
      </c>
      <c r="X6196">
        <v>0</v>
      </c>
      <c r="Y6196">
        <v>0</v>
      </c>
      <c r="Z6196">
        <v>2</v>
      </c>
    </row>
    <row r="6197" spans="1:26" x14ac:dyDescent="0.25">
      <c r="A6197">
        <v>107202430</v>
      </c>
      <c r="B6197" t="s">
        <v>106</v>
      </c>
      <c r="C6197" t="s">
        <v>65</v>
      </c>
      <c r="D6197">
        <v>10000095</v>
      </c>
      <c r="E6197">
        <v>10000095</v>
      </c>
      <c r="F6197">
        <v>23.515000000000001</v>
      </c>
      <c r="G6197">
        <v>40001815</v>
      </c>
      <c r="H6197">
        <v>1</v>
      </c>
      <c r="I6197">
        <v>2022</v>
      </c>
      <c r="J6197" t="s">
        <v>174</v>
      </c>
      <c r="K6197" t="s">
        <v>48</v>
      </c>
      <c r="L6197" s="127">
        <v>0.5493055555555556</v>
      </c>
      <c r="M6197" t="s">
        <v>28</v>
      </c>
      <c r="N6197" t="s">
        <v>49</v>
      </c>
      <c r="O6197" t="s">
        <v>30</v>
      </c>
      <c r="P6197" t="s">
        <v>54</v>
      </c>
      <c r="Q6197" t="s">
        <v>41</v>
      </c>
      <c r="R6197" t="s">
        <v>33</v>
      </c>
      <c r="S6197" t="s">
        <v>42</v>
      </c>
      <c r="T6197" t="s">
        <v>35</v>
      </c>
      <c r="U6197" s="1" t="s">
        <v>43</v>
      </c>
      <c r="V6197">
        <v>4</v>
      </c>
      <c r="W6197">
        <v>0</v>
      </c>
      <c r="X6197">
        <v>0</v>
      </c>
      <c r="Y6197">
        <v>0</v>
      </c>
      <c r="Z6197">
        <v>2</v>
      </c>
    </row>
    <row r="6198" spans="1:26" x14ac:dyDescent="0.25">
      <c r="A6198">
        <v>107202473</v>
      </c>
      <c r="B6198" t="s">
        <v>106</v>
      </c>
      <c r="C6198" t="s">
        <v>65</v>
      </c>
      <c r="D6198">
        <v>10000095</v>
      </c>
      <c r="E6198">
        <v>10000095</v>
      </c>
      <c r="F6198">
        <v>26.867999999999999</v>
      </c>
      <c r="G6198">
        <v>30000082</v>
      </c>
      <c r="H6198">
        <v>0.3</v>
      </c>
      <c r="I6198">
        <v>2022</v>
      </c>
      <c r="J6198" t="s">
        <v>174</v>
      </c>
      <c r="K6198" t="s">
        <v>48</v>
      </c>
      <c r="L6198" s="127">
        <v>0.78611111111111109</v>
      </c>
      <c r="M6198" t="s">
        <v>51</v>
      </c>
      <c r="N6198" t="s">
        <v>49</v>
      </c>
      <c r="O6198" t="s">
        <v>30</v>
      </c>
      <c r="P6198" t="s">
        <v>54</v>
      </c>
      <c r="Q6198" t="s">
        <v>41</v>
      </c>
      <c r="R6198" t="s">
        <v>33</v>
      </c>
      <c r="S6198" t="s">
        <v>42</v>
      </c>
      <c r="T6198" t="s">
        <v>57</v>
      </c>
      <c r="U6198" s="1" t="s">
        <v>64</v>
      </c>
      <c r="V6198">
        <v>2</v>
      </c>
      <c r="W6198">
        <v>0</v>
      </c>
      <c r="X6198">
        <v>0</v>
      </c>
      <c r="Y6198">
        <v>1</v>
      </c>
      <c r="Z6198">
        <v>0</v>
      </c>
    </row>
    <row r="6199" spans="1:26" x14ac:dyDescent="0.25">
      <c r="A6199">
        <v>107202536</v>
      </c>
      <c r="B6199" t="s">
        <v>25</v>
      </c>
      <c r="C6199" t="s">
        <v>65</v>
      </c>
      <c r="D6199">
        <v>10000040</v>
      </c>
      <c r="E6199">
        <v>10000040</v>
      </c>
      <c r="F6199">
        <v>25.777999999999999</v>
      </c>
      <c r="G6199">
        <v>50032752</v>
      </c>
      <c r="H6199">
        <v>0.65</v>
      </c>
      <c r="I6199">
        <v>2022</v>
      </c>
      <c r="J6199" t="s">
        <v>174</v>
      </c>
      <c r="K6199" t="s">
        <v>55</v>
      </c>
      <c r="L6199" s="127">
        <v>0.55277777777777781</v>
      </c>
      <c r="M6199" t="s">
        <v>28</v>
      </c>
      <c r="N6199" t="s">
        <v>29</v>
      </c>
      <c r="O6199" t="s">
        <v>30</v>
      </c>
      <c r="P6199" t="s">
        <v>31</v>
      </c>
      <c r="Q6199" t="s">
        <v>41</v>
      </c>
      <c r="R6199" t="s">
        <v>33</v>
      </c>
      <c r="S6199" t="s">
        <v>42</v>
      </c>
      <c r="T6199" t="s">
        <v>35</v>
      </c>
      <c r="U6199" s="1" t="s">
        <v>36</v>
      </c>
      <c r="V6199">
        <v>3</v>
      </c>
      <c r="W6199">
        <v>0</v>
      </c>
      <c r="X6199">
        <v>0</v>
      </c>
      <c r="Y6199">
        <v>0</v>
      </c>
      <c r="Z6199">
        <v>0</v>
      </c>
    </row>
    <row r="6200" spans="1:26" x14ac:dyDescent="0.25">
      <c r="A6200">
        <v>107202696</v>
      </c>
      <c r="B6200" t="s">
        <v>87</v>
      </c>
      <c r="C6200" t="s">
        <v>65</v>
      </c>
      <c r="D6200">
        <v>10000040</v>
      </c>
      <c r="E6200">
        <v>10000040</v>
      </c>
      <c r="F6200">
        <v>11.239000000000001</v>
      </c>
      <c r="G6200">
        <v>40001723</v>
      </c>
      <c r="H6200">
        <v>1</v>
      </c>
      <c r="I6200">
        <v>2022</v>
      </c>
      <c r="J6200" t="s">
        <v>174</v>
      </c>
      <c r="K6200" t="s">
        <v>48</v>
      </c>
      <c r="L6200" s="127">
        <v>0.55277777777777781</v>
      </c>
      <c r="M6200" t="s">
        <v>28</v>
      </c>
      <c r="N6200" t="s">
        <v>29</v>
      </c>
      <c r="O6200" t="s">
        <v>30</v>
      </c>
      <c r="P6200" t="s">
        <v>54</v>
      </c>
      <c r="Q6200" t="s">
        <v>62</v>
      </c>
      <c r="R6200" t="s">
        <v>33</v>
      </c>
      <c r="S6200" t="s">
        <v>139</v>
      </c>
      <c r="T6200" t="s">
        <v>35</v>
      </c>
      <c r="U6200" s="1" t="s">
        <v>36</v>
      </c>
      <c r="V6200">
        <v>2</v>
      </c>
      <c r="W6200">
        <v>0</v>
      </c>
      <c r="X6200">
        <v>0</v>
      </c>
      <c r="Y6200">
        <v>0</v>
      </c>
      <c r="Z6200">
        <v>0</v>
      </c>
    </row>
    <row r="6201" spans="1:26" x14ac:dyDescent="0.25">
      <c r="A6201">
        <v>107202798</v>
      </c>
      <c r="B6201" t="s">
        <v>101</v>
      </c>
      <c r="C6201" t="s">
        <v>45</v>
      </c>
      <c r="D6201">
        <v>50018682</v>
      </c>
      <c r="E6201">
        <v>50018682</v>
      </c>
      <c r="F6201">
        <v>999.99900000000002</v>
      </c>
      <c r="H6201">
        <v>0</v>
      </c>
      <c r="I6201">
        <v>2022</v>
      </c>
      <c r="J6201" t="s">
        <v>174</v>
      </c>
      <c r="K6201" t="s">
        <v>55</v>
      </c>
      <c r="L6201" s="127">
        <v>0.71875</v>
      </c>
      <c r="M6201" t="s">
        <v>28</v>
      </c>
      <c r="N6201" t="s">
        <v>49</v>
      </c>
      <c r="O6201" t="s">
        <v>30</v>
      </c>
      <c r="P6201" t="s">
        <v>31</v>
      </c>
      <c r="Q6201" t="s">
        <v>41</v>
      </c>
      <c r="R6201" t="s">
        <v>33</v>
      </c>
      <c r="S6201" t="s">
        <v>42</v>
      </c>
      <c r="T6201" t="s">
        <v>52</v>
      </c>
      <c r="U6201" s="1" t="s">
        <v>36</v>
      </c>
      <c r="V6201">
        <v>3</v>
      </c>
      <c r="W6201">
        <v>0</v>
      </c>
      <c r="X6201">
        <v>0</v>
      </c>
      <c r="Y6201">
        <v>0</v>
      </c>
      <c r="Z6201">
        <v>0</v>
      </c>
    </row>
    <row r="6202" spans="1:26" x14ac:dyDescent="0.25">
      <c r="A6202">
        <v>107203565</v>
      </c>
      <c r="B6202" t="s">
        <v>108</v>
      </c>
      <c r="C6202" t="s">
        <v>122</v>
      </c>
      <c r="D6202">
        <v>40001492</v>
      </c>
      <c r="E6202">
        <v>40001492</v>
      </c>
      <c r="F6202">
        <v>4.2149999999999999</v>
      </c>
      <c r="G6202">
        <v>40001764</v>
      </c>
      <c r="H6202">
        <v>3.7999999999999999E-2</v>
      </c>
      <c r="I6202">
        <v>2022</v>
      </c>
      <c r="J6202" t="s">
        <v>174</v>
      </c>
      <c r="K6202" t="s">
        <v>48</v>
      </c>
      <c r="L6202" s="127">
        <v>0.7055555555555556</v>
      </c>
      <c r="M6202" t="s">
        <v>28</v>
      </c>
      <c r="N6202" t="s">
        <v>49</v>
      </c>
      <c r="O6202" t="s">
        <v>30</v>
      </c>
      <c r="P6202" t="s">
        <v>54</v>
      </c>
      <c r="Q6202" t="s">
        <v>41</v>
      </c>
      <c r="R6202" t="s">
        <v>33</v>
      </c>
      <c r="S6202" t="s">
        <v>42</v>
      </c>
      <c r="T6202" t="s">
        <v>35</v>
      </c>
      <c r="U6202" s="1" t="s">
        <v>116</v>
      </c>
      <c r="V6202">
        <v>0</v>
      </c>
      <c r="W6202">
        <v>0</v>
      </c>
      <c r="X6202">
        <v>0</v>
      </c>
      <c r="Y6202">
        <v>0</v>
      </c>
      <c r="Z6202">
        <v>0</v>
      </c>
    </row>
    <row r="6203" spans="1:26" x14ac:dyDescent="0.25">
      <c r="A6203">
        <v>107203572</v>
      </c>
      <c r="B6203" t="s">
        <v>117</v>
      </c>
      <c r="C6203" t="s">
        <v>65</v>
      </c>
      <c r="D6203">
        <v>10000077</v>
      </c>
      <c r="E6203">
        <v>10000077</v>
      </c>
      <c r="F6203">
        <v>21.129000000000001</v>
      </c>
      <c r="G6203">
        <v>10000040</v>
      </c>
      <c r="H6203">
        <v>0.2</v>
      </c>
      <c r="I6203">
        <v>2022</v>
      </c>
      <c r="J6203" t="s">
        <v>174</v>
      </c>
      <c r="K6203" t="s">
        <v>55</v>
      </c>
      <c r="L6203" s="127">
        <v>5.7638888888888885E-2</v>
      </c>
      <c r="M6203" t="s">
        <v>28</v>
      </c>
      <c r="N6203" t="s">
        <v>49</v>
      </c>
      <c r="O6203" t="s">
        <v>30</v>
      </c>
      <c r="P6203" t="s">
        <v>54</v>
      </c>
      <c r="Q6203" t="s">
        <v>41</v>
      </c>
      <c r="R6203" t="s">
        <v>33</v>
      </c>
      <c r="S6203" t="s">
        <v>42</v>
      </c>
      <c r="T6203" t="s">
        <v>57</v>
      </c>
      <c r="U6203" s="1" t="s">
        <v>36</v>
      </c>
      <c r="V6203">
        <v>3</v>
      </c>
      <c r="W6203">
        <v>0</v>
      </c>
      <c r="X6203">
        <v>0</v>
      </c>
      <c r="Y6203">
        <v>0</v>
      </c>
      <c r="Z6203">
        <v>0</v>
      </c>
    </row>
    <row r="6204" spans="1:26" x14ac:dyDescent="0.25">
      <c r="A6204">
        <v>107204677</v>
      </c>
      <c r="B6204" t="s">
        <v>114</v>
      </c>
      <c r="C6204" t="s">
        <v>65</v>
      </c>
      <c r="D6204">
        <v>10000040</v>
      </c>
      <c r="E6204">
        <v>10000040</v>
      </c>
      <c r="F6204">
        <v>1.206</v>
      </c>
      <c r="G6204">
        <v>203110</v>
      </c>
      <c r="H6204">
        <v>0.05</v>
      </c>
      <c r="I6204">
        <v>2022</v>
      </c>
      <c r="J6204" t="s">
        <v>174</v>
      </c>
      <c r="K6204" t="s">
        <v>55</v>
      </c>
      <c r="L6204" s="127">
        <v>0.49722222222222223</v>
      </c>
      <c r="M6204" t="s">
        <v>28</v>
      </c>
      <c r="N6204" t="s">
        <v>49</v>
      </c>
      <c r="O6204" t="s">
        <v>30</v>
      </c>
      <c r="P6204" t="s">
        <v>54</v>
      </c>
      <c r="Q6204" t="s">
        <v>41</v>
      </c>
      <c r="R6204" t="s">
        <v>33</v>
      </c>
      <c r="S6204" t="s">
        <v>42</v>
      </c>
      <c r="T6204" t="s">
        <v>35</v>
      </c>
      <c r="U6204" s="1" t="s">
        <v>64</v>
      </c>
      <c r="V6204">
        <v>3</v>
      </c>
      <c r="W6204">
        <v>0</v>
      </c>
      <c r="X6204">
        <v>0</v>
      </c>
      <c r="Y6204">
        <v>1</v>
      </c>
      <c r="Z6204">
        <v>0</v>
      </c>
    </row>
    <row r="6205" spans="1:26" x14ac:dyDescent="0.25">
      <c r="A6205">
        <v>107205584</v>
      </c>
      <c r="B6205" t="s">
        <v>63</v>
      </c>
      <c r="C6205" t="s">
        <v>65</v>
      </c>
      <c r="D6205">
        <v>10000085</v>
      </c>
      <c r="E6205">
        <v>10000085</v>
      </c>
      <c r="F6205">
        <v>18.503</v>
      </c>
      <c r="G6205">
        <v>200820</v>
      </c>
      <c r="H6205">
        <v>0.5</v>
      </c>
      <c r="I6205">
        <v>2022</v>
      </c>
      <c r="J6205" t="s">
        <v>174</v>
      </c>
      <c r="K6205" t="s">
        <v>58</v>
      </c>
      <c r="L6205" s="127">
        <v>0.62708333333333333</v>
      </c>
      <c r="M6205" t="s">
        <v>40</v>
      </c>
      <c r="N6205" t="s">
        <v>49</v>
      </c>
      <c r="O6205" t="s">
        <v>30</v>
      </c>
      <c r="P6205" t="s">
        <v>54</v>
      </c>
      <c r="Q6205" t="s">
        <v>32</v>
      </c>
      <c r="S6205" t="s">
        <v>42</v>
      </c>
      <c r="T6205" t="s">
        <v>35</v>
      </c>
      <c r="U6205" s="1" t="s">
        <v>36</v>
      </c>
      <c r="V6205">
        <v>2</v>
      </c>
      <c r="W6205">
        <v>0</v>
      </c>
      <c r="X6205">
        <v>0</v>
      </c>
      <c r="Y6205">
        <v>0</v>
      </c>
      <c r="Z6205">
        <v>0</v>
      </c>
    </row>
    <row r="6206" spans="1:26" x14ac:dyDescent="0.25">
      <c r="A6206">
        <v>107206168</v>
      </c>
      <c r="B6206" t="s">
        <v>81</v>
      </c>
      <c r="C6206" t="s">
        <v>65</v>
      </c>
      <c r="D6206">
        <v>10000485</v>
      </c>
      <c r="E6206">
        <v>10800485</v>
      </c>
      <c r="F6206">
        <v>30.408000000000001</v>
      </c>
      <c r="G6206">
        <v>20000521</v>
      </c>
      <c r="H6206">
        <v>0.3</v>
      </c>
      <c r="I6206">
        <v>2022</v>
      </c>
      <c r="J6206" t="s">
        <v>174</v>
      </c>
      <c r="K6206" t="s">
        <v>48</v>
      </c>
      <c r="L6206" s="127">
        <v>0.3611111111111111</v>
      </c>
      <c r="M6206" t="s">
        <v>28</v>
      </c>
      <c r="N6206" t="s">
        <v>29</v>
      </c>
      <c r="O6206" t="s">
        <v>30</v>
      </c>
      <c r="P6206" t="s">
        <v>31</v>
      </c>
      <c r="Q6206" t="s">
        <v>32</v>
      </c>
      <c r="R6206" t="s">
        <v>33</v>
      </c>
      <c r="S6206" t="s">
        <v>34</v>
      </c>
      <c r="T6206" t="s">
        <v>35</v>
      </c>
      <c r="U6206" s="1" t="s">
        <v>36</v>
      </c>
      <c r="V6206">
        <v>3</v>
      </c>
      <c r="W6206">
        <v>0</v>
      </c>
      <c r="X6206">
        <v>0</v>
      </c>
      <c r="Y6206">
        <v>0</v>
      </c>
      <c r="Z6206">
        <v>0</v>
      </c>
    </row>
    <row r="6207" spans="1:26" x14ac:dyDescent="0.25">
      <c r="A6207">
        <v>107206662</v>
      </c>
      <c r="B6207" t="s">
        <v>86</v>
      </c>
      <c r="C6207" t="s">
        <v>45</v>
      </c>
      <c r="F6207">
        <v>999.99900000000002</v>
      </c>
      <c r="G6207">
        <v>30000280</v>
      </c>
      <c r="H6207">
        <v>4.0000000000000001E-3</v>
      </c>
      <c r="I6207">
        <v>2022</v>
      </c>
      <c r="J6207" t="s">
        <v>172</v>
      </c>
      <c r="K6207" t="s">
        <v>58</v>
      </c>
      <c r="L6207" s="127">
        <v>0.7895833333333333</v>
      </c>
      <c r="M6207" t="s">
        <v>28</v>
      </c>
      <c r="N6207" t="s">
        <v>49</v>
      </c>
      <c r="O6207" t="s">
        <v>30</v>
      </c>
      <c r="P6207" t="s">
        <v>54</v>
      </c>
      <c r="Q6207" t="s">
        <v>41</v>
      </c>
      <c r="R6207" t="s">
        <v>56</v>
      </c>
      <c r="S6207" t="s">
        <v>42</v>
      </c>
      <c r="T6207" t="s">
        <v>47</v>
      </c>
      <c r="U6207" s="1" t="s">
        <v>36</v>
      </c>
      <c r="V6207">
        <v>7</v>
      </c>
      <c r="W6207">
        <v>0</v>
      </c>
      <c r="X6207">
        <v>0</v>
      </c>
      <c r="Y6207">
        <v>0</v>
      </c>
      <c r="Z6207">
        <v>0</v>
      </c>
    </row>
    <row r="6208" spans="1:26" x14ac:dyDescent="0.25">
      <c r="A6208">
        <v>107206773</v>
      </c>
      <c r="B6208" t="s">
        <v>25</v>
      </c>
      <c r="C6208" t="s">
        <v>38</v>
      </c>
      <c r="D6208">
        <v>20000001</v>
      </c>
      <c r="E6208">
        <v>20000001</v>
      </c>
      <c r="F6208">
        <v>16.135000000000002</v>
      </c>
      <c r="G6208">
        <v>10000040</v>
      </c>
      <c r="H6208">
        <v>0.2</v>
      </c>
      <c r="I6208">
        <v>2022</v>
      </c>
      <c r="J6208" t="s">
        <v>174</v>
      </c>
      <c r="K6208" t="s">
        <v>60</v>
      </c>
      <c r="L6208" s="127">
        <v>0.6875</v>
      </c>
      <c r="M6208" t="s">
        <v>28</v>
      </c>
      <c r="N6208" t="s">
        <v>29</v>
      </c>
      <c r="P6208" t="s">
        <v>54</v>
      </c>
      <c r="Q6208" t="s">
        <v>41</v>
      </c>
      <c r="R6208" t="s">
        <v>33</v>
      </c>
      <c r="S6208" t="s">
        <v>42</v>
      </c>
      <c r="T6208" t="s">
        <v>35</v>
      </c>
      <c r="U6208" s="1" t="s">
        <v>36</v>
      </c>
      <c r="V6208">
        <v>2</v>
      </c>
      <c r="W6208">
        <v>0</v>
      </c>
      <c r="X6208">
        <v>0</v>
      </c>
      <c r="Y6208">
        <v>0</v>
      </c>
      <c r="Z6208">
        <v>0</v>
      </c>
    </row>
    <row r="6209" spans="1:26" x14ac:dyDescent="0.25">
      <c r="A6209">
        <v>107206784</v>
      </c>
      <c r="B6209" t="s">
        <v>25</v>
      </c>
      <c r="C6209" t="s">
        <v>45</v>
      </c>
      <c r="D6209">
        <v>20000001</v>
      </c>
      <c r="E6209">
        <v>20000001</v>
      </c>
      <c r="F6209">
        <v>16.035</v>
      </c>
      <c r="G6209">
        <v>10000040</v>
      </c>
      <c r="H6209">
        <v>0.3</v>
      </c>
      <c r="I6209">
        <v>2022</v>
      </c>
      <c r="J6209" t="s">
        <v>174</v>
      </c>
      <c r="K6209" t="s">
        <v>60</v>
      </c>
      <c r="L6209" s="127">
        <v>0.7104166666666667</v>
      </c>
      <c r="M6209" t="s">
        <v>28</v>
      </c>
      <c r="N6209" t="s">
        <v>29</v>
      </c>
      <c r="O6209" t="s">
        <v>30</v>
      </c>
      <c r="P6209" t="s">
        <v>31</v>
      </c>
      <c r="Q6209" t="s">
        <v>41</v>
      </c>
      <c r="R6209" t="s">
        <v>33</v>
      </c>
      <c r="S6209" t="s">
        <v>42</v>
      </c>
      <c r="T6209" t="s">
        <v>35</v>
      </c>
      <c r="U6209" s="1" t="s">
        <v>43</v>
      </c>
      <c r="V6209">
        <v>3</v>
      </c>
      <c r="W6209">
        <v>0</v>
      </c>
      <c r="X6209">
        <v>0</v>
      </c>
      <c r="Y6209">
        <v>0</v>
      </c>
      <c r="Z6209">
        <v>1</v>
      </c>
    </row>
    <row r="6210" spans="1:26" x14ac:dyDescent="0.25">
      <c r="A6210">
        <v>107207358</v>
      </c>
      <c r="B6210" t="s">
        <v>25</v>
      </c>
      <c r="C6210" t="s">
        <v>38</v>
      </c>
      <c r="D6210">
        <v>20000001</v>
      </c>
      <c r="E6210">
        <v>20000001</v>
      </c>
      <c r="F6210">
        <v>16.035</v>
      </c>
      <c r="G6210">
        <v>10000040</v>
      </c>
      <c r="H6210">
        <v>0.3</v>
      </c>
      <c r="I6210">
        <v>2022</v>
      </c>
      <c r="J6210" t="s">
        <v>174</v>
      </c>
      <c r="K6210" t="s">
        <v>60</v>
      </c>
      <c r="L6210" s="127">
        <v>0.69791666666666663</v>
      </c>
      <c r="M6210" t="s">
        <v>28</v>
      </c>
      <c r="N6210" t="s">
        <v>29</v>
      </c>
      <c r="O6210" t="s">
        <v>30</v>
      </c>
      <c r="P6210" t="s">
        <v>31</v>
      </c>
      <c r="Q6210" t="s">
        <v>41</v>
      </c>
      <c r="R6210" t="s">
        <v>33</v>
      </c>
      <c r="S6210" t="s">
        <v>42</v>
      </c>
      <c r="T6210" t="s">
        <v>35</v>
      </c>
      <c r="U6210" s="1" t="s">
        <v>36</v>
      </c>
      <c r="V6210">
        <v>8</v>
      </c>
      <c r="W6210">
        <v>0</v>
      </c>
      <c r="X6210">
        <v>0</v>
      </c>
      <c r="Y6210">
        <v>0</v>
      </c>
      <c r="Z6210">
        <v>0</v>
      </c>
    </row>
    <row r="6211" spans="1:26" x14ac:dyDescent="0.25">
      <c r="A6211">
        <v>107207387</v>
      </c>
      <c r="B6211" t="s">
        <v>25</v>
      </c>
      <c r="C6211" t="s">
        <v>67</v>
      </c>
      <c r="D6211">
        <v>30000055</v>
      </c>
      <c r="E6211">
        <v>30000055</v>
      </c>
      <c r="F6211">
        <v>24.468</v>
      </c>
      <c r="G6211">
        <v>50020620</v>
      </c>
      <c r="H6211">
        <v>1.7999999999999999E-2</v>
      </c>
      <c r="I6211">
        <v>2022</v>
      </c>
      <c r="J6211" t="s">
        <v>174</v>
      </c>
      <c r="K6211" t="s">
        <v>48</v>
      </c>
      <c r="L6211" s="127">
        <v>0.76111111111111107</v>
      </c>
      <c r="M6211" t="s">
        <v>40</v>
      </c>
      <c r="N6211" t="s">
        <v>29</v>
      </c>
      <c r="O6211" t="s">
        <v>30</v>
      </c>
      <c r="P6211" t="s">
        <v>31</v>
      </c>
      <c r="Q6211" t="s">
        <v>82</v>
      </c>
      <c r="S6211" t="s">
        <v>34</v>
      </c>
      <c r="T6211" t="s">
        <v>47</v>
      </c>
      <c r="U6211" s="1" t="s">
        <v>36</v>
      </c>
      <c r="V6211">
        <v>2</v>
      </c>
      <c r="W6211">
        <v>0</v>
      </c>
      <c r="X6211">
        <v>0</v>
      </c>
      <c r="Y6211">
        <v>0</v>
      </c>
      <c r="Z6211">
        <v>0</v>
      </c>
    </row>
    <row r="6212" spans="1:26" x14ac:dyDescent="0.25">
      <c r="A6212">
        <v>107207405</v>
      </c>
      <c r="B6212" t="s">
        <v>133</v>
      </c>
      <c r="C6212" t="s">
        <v>38</v>
      </c>
      <c r="D6212">
        <v>20000070</v>
      </c>
      <c r="E6212">
        <v>20000070</v>
      </c>
      <c r="F6212">
        <v>9.2159999999999993</v>
      </c>
      <c r="G6212">
        <v>50019551</v>
      </c>
      <c r="H6212">
        <v>0</v>
      </c>
      <c r="I6212">
        <v>2022</v>
      </c>
      <c r="J6212" t="s">
        <v>174</v>
      </c>
      <c r="K6212" t="s">
        <v>58</v>
      </c>
      <c r="L6212" s="127">
        <v>0.48749999999999999</v>
      </c>
      <c r="M6212" t="s">
        <v>40</v>
      </c>
      <c r="N6212" t="s">
        <v>29</v>
      </c>
      <c r="O6212" t="s">
        <v>30</v>
      </c>
      <c r="P6212" t="s">
        <v>54</v>
      </c>
      <c r="Q6212" t="s">
        <v>41</v>
      </c>
      <c r="R6212" t="s">
        <v>50</v>
      </c>
      <c r="S6212" t="s">
        <v>42</v>
      </c>
      <c r="T6212" t="s">
        <v>35</v>
      </c>
      <c r="U6212" s="1" t="s">
        <v>36</v>
      </c>
      <c r="V6212">
        <v>1</v>
      </c>
      <c r="W6212">
        <v>0</v>
      </c>
      <c r="X6212">
        <v>0</v>
      </c>
      <c r="Y6212">
        <v>0</v>
      </c>
      <c r="Z6212">
        <v>0</v>
      </c>
    </row>
    <row r="6213" spans="1:26" x14ac:dyDescent="0.25">
      <c r="A6213">
        <v>107207961</v>
      </c>
      <c r="B6213" t="s">
        <v>126</v>
      </c>
      <c r="C6213" t="s">
        <v>45</v>
      </c>
      <c r="D6213">
        <v>50024586</v>
      </c>
      <c r="E6213">
        <v>20000701</v>
      </c>
      <c r="F6213">
        <v>11.797000000000001</v>
      </c>
      <c r="G6213">
        <v>50025071</v>
      </c>
      <c r="H6213">
        <v>2E-3</v>
      </c>
      <c r="I6213">
        <v>2022</v>
      </c>
      <c r="J6213" t="s">
        <v>170</v>
      </c>
      <c r="K6213" t="s">
        <v>53</v>
      </c>
      <c r="L6213" s="127">
        <v>0.61388888888888882</v>
      </c>
      <c r="M6213" t="s">
        <v>28</v>
      </c>
      <c r="N6213" t="s">
        <v>49</v>
      </c>
      <c r="O6213" t="s">
        <v>30</v>
      </c>
      <c r="P6213" t="s">
        <v>54</v>
      </c>
      <c r="Q6213" t="s">
        <v>32</v>
      </c>
      <c r="R6213" t="s">
        <v>59</v>
      </c>
      <c r="S6213" t="s">
        <v>42</v>
      </c>
      <c r="T6213" t="s">
        <v>35</v>
      </c>
      <c r="U6213" s="1" t="s">
        <v>36</v>
      </c>
      <c r="V6213">
        <v>1</v>
      </c>
      <c r="W6213">
        <v>0</v>
      </c>
      <c r="X6213">
        <v>0</v>
      </c>
      <c r="Y6213">
        <v>0</v>
      </c>
      <c r="Z6213">
        <v>0</v>
      </c>
    </row>
    <row r="6214" spans="1:26" x14ac:dyDescent="0.25">
      <c r="A6214">
        <v>107208019</v>
      </c>
      <c r="B6214" t="s">
        <v>117</v>
      </c>
      <c r="C6214" t="s">
        <v>45</v>
      </c>
      <c r="D6214">
        <v>50003816</v>
      </c>
      <c r="E6214">
        <v>40002321</v>
      </c>
      <c r="F6214">
        <v>1.829</v>
      </c>
      <c r="G6214">
        <v>50026876</v>
      </c>
      <c r="H6214">
        <v>4.0000000000000001E-3</v>
      </c>
      <c r="I6214">
        <v>2022</v>
      </c>
      <c r="J6214" t="s">
        <v>174</v>
      </c>
      <c r="K6214" t="s">
        <v>55</v>
      </c>
      <c r="L6214" s="127">
        <v>0.62291666666666667</v>
      </c>
      <c r="M6214" t="s">
        <v>28</v>
      </c>
      <c r="N6214" t="s">
        <v>29</v>
      </c>
      <c r="O6214" t="s">
        <v>30</v>
      </c>
      <c r="P6214" t="s">
        <v>68</v>
      </c>
      <c r="Q6214" t="s">
        <v>41</v>
      </c>
      <c r="R6214" t="s">
        <v>33</v>
      </c>
      <c r="S6214" t="s">
        <v>42</v>
      </c>
      <c r="T6214" t="s">
        <v>35</v>
      </c>
      <c r="U6214" s="1" t="s">
        <v>43</v>
      </c>
      <c r="V6214">
        <v>2</v>
      </c>
      <c r="W6214">
        <v>0</v>
      </c>
      <c r="X6214">
        <v>0</v>
      </c>
      <c r="Y6214">
        <v>0</v>
      </c>
      <c r="Z6214">
        <v>1</v>
      </c>
    </row>
    <row r="6215" spans="1:26" x14ac:dyDescent="0.25">
      <c r="A6215">
        <v>107208067</v>
      </c>
      <c r="B6215" t="s">
        <v>25</v>
      </c>
      <c r="C6215" t="s">
        <v>38</v>
      </c>
      <c r="D6215">
        <v>20000001</v>
      </c>
      <c r="E6215">
        <v>20000001</v>
      </c>
      <c r="F6215">
        <v>15.734999999999999</v>
      </c>
      <c r="G6215">
        <v>40001313</v>
      </c>
      <c r="H6215">
        <v>0</v>
      </c>
      <c r="I6215">
        <v>2022</v>
      </c>
      <c r="J6215" t="s">
        <v>174</v>
      </c>
      <c r="K6215" t="s">
        <v>60</v>
      </c>
      <c r="L6215" s="127">
        <v>0.68125000000000002</v>
      </c>
      <c r="M6215" t="s">
        <v>28</v>
      </c>
      <c r="N6215" t="s">
        <v>29</v>
      </c>
      <c r="P6215" t="s">
        <v>54</v>
      </c>
      <c r="Q6215" t="s">
        <v>41</v>
      </c>
      <c r="R6215" t="s">
        <v>33</v>
      </c>
      <c r="S6215" t="s">
        <v>42</v>
      </c>
      <c r="T6215" t="s">
        <v>35</v>
      </c>
      <c r="U6215" s="1" t="s">
        <v>36</v>
      </c>
      <c r="V6215">
        <v>3</v>
      </c>
      <c r="W6215">
        <v>0</v>
      </c>
      <c r="X6215">
        <v>0</v>
      </c>
      <c r="Y6215">
        <v>0</v>
      </c>
      <c r="Z6215">
        <v>0</v>
      </c>
    </row>
    <row r="6216" spans="1:26" x14ac:dyDescent="0.25">
      <c r="A6216">
        <v>107209762</v>
      </c>
      <c r="B6216" t="s">
        <v>117</v>
      </c>
      <c r="C6216" t="s">
        <v>45</v>
      </c>
      <c r="D6216">
        <v>50003816</v>
      </c>
      <c r="E6216">
        <v>40002321</v>
      </c>
      <c r="F6216">
        <v>1.294</v>
      </c>
      <c r="G6216">
        <v>50016618</v>
      </c>
      <c r="H6216">
        <v>0</v>
      </c>
      <c r="I6216">
        <v>2022</v>
      </c>
      <c r="J6216" t="s">
        <v>174</v>
      </c>
      <c r="K6216" t="s">
        <v>53</v>
      </c>
      <c r="L6216" s="127">
        <v>0.42569444444444443</v>
      </c>
      <c r="M6216" t="s">
        <v>28</v>
      </c>
      <c r="N6216" t="s">
        <v>49</v>
      </c>
      <c r="O6216" t="s">
        <v>30</v>
      </c>
      <c r="P6216" t="s">
        <v>31</v>
      </c>
      <c r="Q6216" t="s">
        <v>41</v>
      </c>
      <c r="S6216" t="s">
        <v>42</v>
      </c>
      <c r="T6216" t="s">
        <v>35</v>
      </c>
      <c r="U6216" s="1" t="s">
        <v>36</v>
      </c>
      <c r="V6216">
        <v>4</v>
      </c>
      <c r="W6216">
        <v>0</v>
      </c>
      <c r="X6216">
        <v>0</v>
      </c>
      <c r="Y6216">
        <v>0</v>
      </c>
      <c r="Z6216">
        <v>0</v>
      </c>
    </row>
    <row r="6217" spans="1:26" x14ac:dyDescent="0.25">
      <c r="A6217">
        <v>107209964</v>
      </c>
      <c r="B6217" t="s">
        <v>25</v>
      </c>
      <c r="C6217" t="s">
        <v>45</v>
      </c>
      <c r="D6217">
        <v>50022652</v>
      </c>
      <c r="E6217">
        <v>40001172</v>
      </c>
      <c r="F6217">
        <v>0.42</v>
      </c>
      <c r="G6217">
        <v>32000055</v>
      </c>
      <c r="H6217">
        <v>0</v>
      </c>
      <c r="I6217">
        <v>2022</v>
      </c>
      <c r="J6217" t="s">
        <v>174</v>
      </c>
      <c r="K6217" t="s">
        <v>39</v>
      </c>
      <c r="L6217" s="127">
        <v>0.61736111111111114</v>
      </c>
      <c r="M6217" t="s">
        <v>28</v>
      </c>
      <c r="N6217" t="s">
        <v>29</v>
      </c>
      <c r="O6217" t="s">
        <v>30</v>
      </c>
      <c r="P6217" t="s">
        <v>68</v>
      </c>
      <c r="Q6217" t="s">
        <v>41</v>
      </c>
      <c r="R6217" t="s">
        <v>50</v>
      </c>
      <c r="S6217" t="s">
        <v>42</v>
      </c>
      <c r="T6217" t="s">
        <v>35</v>
      </c>
      <c r="U6217" s="1" t="s">
        <v>36</v>
      </c>
      <c r="V6217">
        <v>2</v>
      </c>
      <c r="W6217">
        <v>0</v>
      </c>
      <c r="X6217">
        <v>0</v>
      </c>
      <c r="Y6217">
        <v>0</v>
      </c>
      <c r="Z6217">
        <v>0</v>
      </c>
    </row>
    <row r="6218" spans="1:26" x14ac:dyDescent="0.25">
      <c r="A6218">
        <v>107209970</v>
      </c>
      <c r="B6218" t="s">
        <v>25</v>
      </c>
      <c r="C6218" t="s">
        <v>45</v>
      </c>
      <c r="D6218">
        <v>50033054</v>
      </c>
      <c r="E6218">
        <v>40006107</v>
      </c>
      <c r="F6218">
        <v>1.9970000000000001</v>
      </c>
      <c r="G6218">
        <v>50029670</v>
      </c>
      <c r="H6218">
        <v>0</v>
      </c>
      <c r="I6218">
        <v>2022</v>
      </c>
      <c r="J6218" t="s">
        <v>174</v>
      </c>
      <c r="K6218" t="s">
        <v>27</v>
      </c>
      <c r="L6218" s="127">
        <v>0.56597222222222221</v>
      </c>
      <c r="M6218" t="s">
        <v>28</v>
      </c>
      <c r="N6218" t="s">
        <v>49</v>
      </c>
      <c r="O6218" t="s">
        <v>30</v>
      </c>
      <c r="P6218" t="s">
        <v>68</v>
      </c>
      <c r="Q6218" t="s">
        <v>41</v>
      </c>
      <c r="R6218" t="s">
        <v>61</v>
      </c>
      <c r="S6218" t="s">
        <v>42</v>
      </c>
      <c r="T6218" t="s">
        <v>35</v>
      </c>
      <c r="U6218" s="1" t="s">
        <v>36</v>
      </c>
      <c r="V6218">
        <v>2</v>
      </c>
      <c r="W6218">
        <v>0</v>
      </c>
      <c r="X6218">
        <v>0</v>
      </c>
      <c r="Y6218">
        <v>0</v>
      </c>
      <c r="Z6218">
        <v>0</v>
      </c>
    </row>
    <row r="6219" spans="1:26" x14ac:dyDescent="0.25">
      <c r="A6219">
        <v>107210118</v>
      </c>
      <c r="B6219" t="s">
        <v>25</v>
      </c>
      <c r="C6219" t="s">
        <v>65</v>
      </c>
      <c r="D6219">
        <v>10000040</v>
      </c>
      <c r="E6219">
        <v>10000040</v>
      </c>
      <c r="F6219">
        <v>19.478000000000002</v>
      </c>
      <c r="G6219">
        <v>10000440</v>
      </c>
      <c r="H6219">
        <v>1</v>
      </c>
      <c r="I6219">
        <v>2022</v>
      </c>
      <c r="J6219" t="s">
        <v>174</v>
      </c>
      <c r="K6219" t="s">
        <v>27</v>
      </c>
      <c r="L6219" s="127">
        <v>0.76388888888888884</v>
      </c>
      <c r="M6219" t="s">
        <v>28</v>
      </c>
      <c r="N6219" t="s">
        <v>49</v>
      </c>
      <c r="O6219" t="s">
        <v>30</v>
      </c>
      <c r="P6219" t="s">
        <v>31</v>
      </c>
      <c r="Q6219" t="s">
        <v>41</v>
      </c>
      <c r="R6219" t="s">
        <v>33</v>
      </c>
      <c r="S6219" t="s">
        <v>42</v>
      </c>
      <c r="T6219" t="s">
        <v>35</v>
      </c>
      <c r="U6219" s="1" t="s">
        <v>36</v>
      </c>
      <c r="V6219">
        <v>2</v>
      </c>
      <c r="W6219">
        <v>0</v>
      </c>
      <c r="X6219">
        <v>0</v>
      </c>
      <c r="Y6219">
        <v>0</v>
      </c>
      <c r="Z6219">
        <v>0</v>
      </c>
    </row>
    <row r="6220" spans="1:26" x14ac:dyDescent="0.25">
      <c r="A6220">
        <v>107210133</v>
      </c>
      <c r="B6220" t="s">
        <v>25</v>
      </c>
      <c r="C6220" t="s">
        <v>65</v>
      </c>
      <c r="D6220">
        <v>10000040</v>
      </c>
      <c r="E6220">
        <v>10000040</v>
      </c>
      <c r="F6220">
        <v>20.978000000000002</v>
      </c>
      <c r="G6220">
        <v>10000440</v>
      </c>
      <c r="H6220">
        <v>2.5</v>
      </c>
      <c r="I6220">
        <v>2022</v>
      </c>
      <c r="J6220" t="s">
        <v>174</v>
      </c>
      <c r="K6220" t="s">
        <v>55</v>
      </c>
      <c r="L6220" s="127">
        <v>0.67083333333333339</v>
      </c>
      <c r="M6220" t="s">
        <v>28</v>
      </c>
      <c r="N6220" t="s">
        <v>49</v>
      </c>
      <c r="O6220" t="s">
        <v>30</v>
      </c>
      <c r="P6220" t="s">
        <v>31</v>
      </c>
      <c r="Q6220" t="s">
        <v>41</v>
      </c>
      <c r="R6220" t="s">
        <v>33</v>
      </c>
      <c r="S6220" t="s">
        <v>42</v>
      </c>
      <c r="T6220" t="s">
        <v>35</v>
      </c>
      <c r="U6220" s="1" t="s">
        <v>36</v>
      </c>
      <c r="V6220">
        <v>3</v>
      </c>
      <c r="W6220">
        <v>0</v>
      </c>
      <c r="X6220">
        <v>0</v>
      </c>
      <c r="Y6220">
        <v>0</v>
      </c>
      <c r="Z6220">
        <v>0</v>
      </c>
    </row>
    <row r="6221" spans="1:26" x14ac:dyDescent="0.25">
      <c r="A6221">
        <v>107210138</v>
      </c>
      <c r="B6221" t="s">
        <v>25</v>
      </c>
      <c r="C6221" t="s">
        <v>65</v>
      </c>
      <c r="D6221">
        <v>10000040</v>
      </c>
      <c r="E6221">
        <v>10000040</v>
      </c>
      <c r="F6221">
        <v>21.411999999999999</v>
      </c>
      <c r="G6221">
        <v>40002547</v>
      </c>
      <c r="H6221">
        <v>0.5</v>
      </c>
      <c r="I6221">
        <v>2022</v>
      </c>
      <c r="J6221" t="s">
        <v>174</v>
      </c>
      <c r="K6221" t="s">
        <v>27</v>
      </c>
      <c r="L6221" s="127">
        <v>0.68194444444444446</v>
      </c>
      <c r="M6221" t="s">
        <v>28</v>
      </c>
      <c r="N6221" t="s">
        <v>49</v>
      </c>
      <c r="O6221" t="s">
        <v>30</v>
      </c>
      <c r="P6221" t="s">
        <v>31</v>
      </c>
      <c r="Q6221" t="s">
        <v>41</v>
      </c>
      <c r="R6221" t="s">
        <v>33</v>
      </c>
      <c r="S6221" t="s">
        <v>42</v>
      </c>
      <c r="T6221" t="s">
        <v>47</v>
      </c>
      <c r="U6221" s="1" t="s">
        <v>36</v>
      </c>
      <c r="V6221">
        <v>1</v>
      </c>
      <c r="W6221">
        <v>0</v>
      </c>
      <c r="X6221">
        <v>0</v>
      </c>
      <c r="Y6221">
        <v>0</v>
      </c>
      <c r="Z6221">
        <v>0</v>
      </c>
    </row>
    <row r="6222" spans="1:26" x14ac:dyDescent="0.25">
      <c r="A6222">
        <v>107210288</v>
      </c>
      <c r="B6222" t="s">
        <v>25</v>
      </c>
      <c r="C6222" t="s">
        <v>65</v>
      </c>
      <c r="D6222">
        <v>10000040</v>
      </c>
      <c r="E6222">
        <v>10000040</v>
      </c>
      <c r="F6222">
        <v>27.66</v>
      </c>
      <c r="G6222">
        <v>20000070</v>
      </c>
      <c r="H6222">
        <v>1</v>
      </c>
      <c r="I6222">
        <v>2022</v>
      </c>
      <c r="J6222" t="s">
        <v>174</v>
      </c>
      <c r="K6222" t="s">
        <v>55</v>
      </c>
      <c r="L6222" s="127">
        <v>0.61041666666666672</v>
      </c>
      <c r="M6222" t="s">
        <v>28</v>
      </c>
      <c r="N6222" t="s">
        <v>49</v>
      </c>
      <c r="O6222" t="s">
        <v>30</v>
      </c>
      <c r="P6222" t="s">
        <v>31</v>
      </c>
      <c r="Q6222" t="s">
        <v>41</v>
      </c>
      <c r="R6222" t="s">
        <v>33</v>
      </c>
      <c r="S6222" t="s">
        <v>42</v>
      </c>
      <c r="T6222" t="s">
        <v>35</v>
      </c>
      <c r="U6222" s="1" t="s">
        <v>36</v>
      </c>
      <c r="V6222">
        <v>2</v>
      </c>
      <c r="W6222">
        <v>0</v>
      </c>
      <c r="X6222">
        <v>0</v>
      </c>
      <c r="Y6222">
        <v>0</v>
      </c>
      <c r="Z6222">
        <v>0</v>
      </c>
    </row>
    <row r="6223" spans="1:26" x14ac:dyDescent="0.25">
      <c r="A6223">
        <v>107210320</v>
      </c>
      <c r="B6223" t="s">
        <v>25</v>
      </c>
      <c r="C6223" t="s">
        <v>65</v>
      </c>
      <c r="D6223">
        <v>10000040</v>
      </c>
      <c r="E6223">
        <v>10000040</v>
      </c>
      <c r="F6223">
        <v>2.73</v>
      </c>
      <c r="G6223">
        <v>40001652</v>
      </c>
      <c r="H6223">
        <v>1.8</v>
      </c>
      <c r="I6223">
        <v>2022</v>
      </c>
      <c r="J6223" t="s">
        <v>174</v>
      </c>
      <c r="K6223" t="s">
        <v>55</v>
      </c>
      <c r="L6223" s="127">
        <v>0.64652777777777781</v>
      </c>
      <c r="M6223" t="s">
        <v>28</v>
      </c>
      <c r="N6223" t="s">
        <v>29</v>
      </c>
      <c r="O6223" t="s">
        <v>30</v>
      </c>
      <c r="P6223" t="s">
        <v>31</v>
      </c>
      <c r="Q6223" t="s">
        <v>41</v>
      </c>
      <c r="R6223" t="s">
        <v>33</v>
      </c>
      <c r="S6223" t="s">
        <v>42</v>
      </c>
      <c r="T6223" t="s">
        <v>35</v>
      </c>
      <c r="U6223" s="1" t="s">
        <v>36</v>
      </c>
      <c r="V6223">
        <v>2</v>
      </c>
      <c r="W6223">
        <v>0</v>
      </c>
      <c r="X6223">
        <v>0</v>
      </c>
      <c r="Y6223">
        <v>0</v>
      </c>
      <c r="Z6223">
        <v>0</v>
      </c>
    </row>
    <row r="6224" spans="1:26" x14ac:dyDescent="0.25">
      <c r="A6224">
        <v>107210551</v>
      </c>
      <c r="B6224" t="s">
        <v>86</v>
      </c>
      <c r="C6224" t="s">
        <v>65</v>
      </c>
      <c r="D6224">
        <v>10000026</v>
      </c>
      <c r="E6224">
        <v>10000026</v>
      </c>
      <c r="F6224">
        <v>23.31</v>
      </c>
      <c r="G6224">
        <v>30000191</v>
      </c>
      <c r="H6224">
        <v>2.8</v>
      </c>
      <c r="I6224">
        <v>2022</v>
      </c>
      <c r="J6224" t="s">
        <v>174</v>
      </c>
      <c r="K6224" t="s">
        <v>53</v>
      </c>
      <c r="L6224" s="127">
        <v>0.63402777777777775</v>
      </c>
      <c r="M6224" t="s">
        <v>28</v>
      </c>
      <c r="N6224" t="s">
        <v>49</v>
      </c>
      <c r="O6224" t="s">
        <v>30</v>
      </c>
      <c r="P6224" t="s">
        <v>54</v>
      </c>
      <c r="Q6224" t="s">
        <v>41</v>
      </c>
      <c r="R6224" t="s">
        <v>33</v>
      </c>
      <c r="S6224" t="s">
        <v>42</v>
      </c>
      <c r="T6224" t="s">
        <v>35</v>
      </c>
      <c r="U6224" s="1" t="s">
        <v>36</v>
      </c>
      <c r="V6224">
        <v>3</v>
      </c>
      <c r="W6224">
        <v>0</v>
      </c>
      <c r="X6224">
        <v>0</v>
      </c>
      <c r="Y6224">
        <v>0</v>
      </c>
      <c r="Z6224">
        <v>0</v>
      </c>
    </row>
    <row r="6225" spans="1:26" x14ac:dyDescent="0.25">
      <c r="A6225">
        <v>107210869</v>
      </c>
      <c r="B6225" t="s">
        <v>87</v>
      </c>
      <c r="C6225" t="s">
        <v>45</v>
      </c>
      <c r="D6225">
        <v>50009903</v>
      </c>
      <c r="E6225">
        <v>40001750</v>
      </c>
      <c r="F6225">
        <v>0.69099999999999995</v>
      </c>
      <c r="G6225">
        <v>50005317</v>
      </c>
      <c r="H6225">
        <v>3.7999999999999999E-2</v>
      </c>
      <c r="I6225">
        <v>2022</v>
      </c>
      <c r="J6225" t="s">
        <v>174</v>
      </c>
      <c r="K6225" t="s">
        <v>27</v>
      </c>
      <c r="L6225" s="127">
        <v>0.65486111111111112</v>
      </c>
      <c r="M6225" t="s">
        <v>28</v>
      </c>
      <c r="N6225" t="s">
        <v>29</v>
      </c>
      <c r="O6225" t="s">
        <v>30</v>
      </c>
      <c r="P6225" t="s">
        <v>31</v>
      </c>
      <c r="Q6225" t="s">
        <v>41</v>
      </c>
      <c r="S6225" t="s">
        <v>42</v>
      </c>
      <c r="T6225" t="s">
        <v>35</v>
      </c>
      <c r="U6225" s="1" t="s">
        <v>43</v>
      </c>
      <c r="V6225">
        <v>11</v>
      </c>
      <c r="W6225">
        <v>0</v>
      </c>
      <c r="X6225">
        <v>0</v>
      </c>
      <c r="Y6225">
        <v>0</v>
      </c>
      <c r="Z6225">
        <v>2</v>
      </c>
    </row>
    <row r="6226" spans="1:26" x14ac:dyDescent="0.25">
      <c r="A6226">
        <v>107211129</v>
      </c>
      <c r="B6226" t="s">
        <v>106</v>
      </c>
      <c r="C6226" t="s">
        <v>65</v>
      </c>
      <c r="D6226">
        <v>10000095</v>
      </c>
      <c r="E6226">
        <v>10000095</v>
      </c>
      <c r="F6226">
        <v>21.515000000000001</v>
      </c>
      <c r="G6226">
        <v>40001815</v>
      </c>
      <c r="H6226">
        <v>1</v>
      </c>
      <c r="I6226">
        <v>2022</v>
      </c>
      <c r="J6226" t="s">
        <v>174</v>
      </c>
      <c r="K6226" t="s">
        <v>48</v>
      </c>
      <c r="L6226" s="127">
        <v>0.48749999999999999</v>
      </c>
      <c r="M6226" t="s">
        <v>28</v>
      </c>
      <c r="N6226" t="s">
        <v>49</v>
      </c>
      <c r="O6226" t="s">
        <v>30</v>
      </c>
      <c r="P6226" t="s">
        <v>31</v>
      </c>
      <c r="Q6226" t="s">
        <v>41</v>
      </c>
      <c r="R6226" t="s">
        <v>33</v>
      </c>
      <c r="S6226" t="s">
        <v>42</v>
      </c>
      <c r="T6226" t="s">
        <v>35</v>
      </c>
      <c r="U6226" s="1" t="s">
        <v>36</v>
      </c>
      <c r="V6226">
        <v>5</v>
      </c>
      <c r="W6226">
        <v>0</v>
      </c>
      <c r="X6226">
        <v>0</v>
      </c>
      <c r="Y6226">
        <v>0</v>
      </c>
      <c r="Z6226">
        <v>0</v>
      </c>
    </row>
    <row r="6227" spans="1:26" x14ac:dyDescent="0.25">
      <c r="A6227">
        <v>107211135</v>
      </c>
      <c r="B6227" t="s">
        <v>86</v>
      </c>
      <c r="C6227" t="s">
        <v>65</v>
      </c>
      <c r="D6227">
        <v>10000240</v>
      </c>
      <c r="E6227">
        <v>10000240</v>
      </c>
      <c r="F6227">
        <v>5.024</v>
      </c>
      <c r="G6227">
        <v>50006072</v>
      </c>
      <c r="H6227">
        <v>1</v>
      </c>
      <c r="I6227">
        <v>2022</v>
      </c>
      <c r="J6227" t="s">
        <v>174</v>
      </c>
      <c r="K6227" t="s">
        <v>58</v>
      </c>
      <c r="L6227" s="127">
        <v>0.8208333333333333</v>
      </c>
      <c r="M6227" t="s">
        <v>28</v>
      </c>
      <c r="N6227" t="s">
        <v>49</v>
      </c>
      <c r="O6227" t="s">
        <v>30</v>
      </c>
      <c r="P6227" t="s">
        <v>68</v>
      </c>
      <c r="Q6227" t="s">
        <v>41</v>
      </c>
      <c r="R6227" t="s">
        <v>33</v>
      </c>
      <c r="S6227" t="s">
        <v>42</v>
      </c>
      <c r="T6227" t="s">
        <v>47</v>
      </c>
      <c r="U6227" s="1" t="s">
        <v>64</v>
      </c>
      <c r="V6227">
        <v>4</v>
      </c>
      <c r="W6227">
        <v>0</v>
      </c>
      <c r="X6227">
        <v>0</v>
      </c>
      <c r="Y6227">
        <v>1</v>
      </c>
      <c r="Z6227">
        <v>0</v>
      </c>
    </row>
    <row r="6228" spans="1:26" x14ac:dyDescent="0.25">
      <c r="A6228">
        <v>107211193</v>
      </c>
      <c r="B6228" t="s">
        <v>106</v>
      </c>
      <c r="C6228" t="s">
        <v>65</v>
      </c>
      <c r="D6228">
        <v>10000095</v>
      </c>
      <c r="E6228">
        <v>10000095</v>
      </c>
      <c r="F6228">
        <v>21.582000000000001</v>
      </c>
      <c r="G6228">
        <v>200610</v>
      </c>
      <c r="H6228">
        <v>0.5</v>
      </c>
      <c r="I6228">
        <v>2022</v>
      </c>
      <c r="J6228" t="s">
        <v>174</v>
      </c>
      <c r="K6228" t="s">
        <v>48</v>
      </c>
      <c r="L6228" s="127">
        <v>0.64097222222222217</v>
      </c>
      <c r="M6228" t="s">
        <v>28</v>
      </c>
      <c r="N6228" t="s">
        <v>29</v>
      </c>
      <c r="O6228" t="s">
        <v>30</v>
      </c>
      <c r="P6228" t="s">
        <v>54</v>
      </c>
      <c r="Q6228" t="s">
        <v>41</v>
      </c>
      <c r="R6228" t="s">
        <v>33</v>
      </c>
      <c r="S6228" t="s">
        <v>42</v>
      </c>
      <c r="T6228" t="s">
        <v>35</v>
      </c>
      <c r="U6228" s="1" t="s">
        <v>36</v>
      </c>
      <c r="V6228">
        <v>2</v>
      </c>
      <c r="W6228">
        <v>0</v>
      </c>
      <c r="X6228">
        <v>0</v>
      </c>
      <c r="Y6228">
        <v>0</v>
      </c>
      <c r="Z6228">
        <v>0</v>
      </c>
    </row>
    <row r="6229" spans="1:26" x14ac:dyDescent="0.25">
      <c r="A6229">
        <v>107211465</v>
      </c>
      <c r="B6229" t="s">
        <v>106</v>
      </c>
      <c r="C6229" t="s">
        <v>65</v>
      </c>
      <c r="D6229">
        <v>10000095</v>
      </c>
      <c r="E6229">
        <v>10000095</v>
      </c>
      <c r="F6229">
        <v>22.582000000000001</v>
      </c>
      <c r="G6229">
        <v>200610</v>
      </c>
      <c r="H6229">
        <v>0.5</v>
      </c>
      <c r="I6229">
        <v>2022</v>
      </c>
      <c r="J6229" t="s">
        <v>174</v>
      </c>
      <c r="K6229" t="s">
        <v>48</v>
      </c>
      <c r="L6229" s="127">
        <v>0.64722222222222225</v>
      </c>
      <c r="M6229" t="s">
        <v>28</v>
      </c>
      <c r="N6229" t="s">
        <v>29</v>
      </c>
      <c r="O6229" t="s">
        <v>30</v>
      </c>
      <c r="P6229" t="s">
        <v>54</v>
      </c>
      <c r="Q6229" t="s">
        <v>41</v>
      </c>
      <c r="R6229" t="s">
        <v>33</v>
      </c>
      <c r="S6229" t="s">
        <v>42</v>
      </c>
      <c r="T6229" t="s">
        <v>35</v>
      </c>
      <c r="U6229" s="1" t="s">
        <v>36</v>
      </c>
      <c r="V6229">
        <v>2</v>
      </c>
      <c r="W6229">
        <v>0</v>
      </c>
      <c r="X6229">
        <v>0</v>
      </c>
      <c r="Y6229">
        <v>0</v>
      </c>
      <c r="Z6229">
        <v>0</v>
      </c>
    </row>
    <row r="6230" spans="1:26" x14ac:dyDescent="0.25">
      <c r="A6230">
        <v>107211488</v>
      </c>
      <c r="B6230" t="s">
        <v>106</v>
      </c>
      <c r="C6230" t="s">
        <v>65</v>
      </c>
      <c r="D6230">
        <v>10000095</v>
      </c>
      <c r="E6230">
        <v>10000095</v>
      </c>
      <c r="F6230">
        <v>28.896000000000001</v>
      </c>
      <c r="G6230">
        <v>40001806</v>
      </c>
      <c r="H6230">
        <v>1.2</v>
      </c>
      <c r="I6230">
        <v>2022</v>
      </c>
      <c r="J6230" t="s">
        <v>174</v>
      </c>
      <c r="K6230" t="s">
        <v>48</v>
      </c>
      <c r="L6230" s="127">
        <v>0.61319444444444449</v>
      </c>
      <c r="M6230" t="s">
        <v>28</v>
      </c>
      <c r="N6230" t="s">
        <v>29</v>
      </c>
      <c r="O6230" t="s">
        <v>30</v>
      </c>
      <c r="P6230" t="s">
        <v>54</v>
      </c>
      <c r="Q6230" t="s">
        <v>41</v>
      </c>
      <c r="R6230" t="s">
        <v>33</v>
      </c>
      <c r="S6230" t="s">
        <v>42</v>
      </c>
      <c r="T6230" t="s">
        <v>35</v>
      </c>
      <c r="U6230" s="1" t="s">
        <v>36</v>
      </c>
      <c r="V6230">
        <v>2</v>
      </c>
      <c r="W6230">
        <v>0</v>
      </c>
      <c r="X6230">
        <v>0</v>
      </c>
      <c r="Y6230">
        <v>0</v>
      </c>
      <c r="Z6230">
        <v>0</v>
      </c>
    </row>
    <row r="6231" spans="1:26" x14ac:dyDescent="0.25">
      <c r="A6231">
        <v>107212888</v>
      </c>
      <c r="B6231" t="s">
        <v>81</v>
      </c>
      <c r="C6231" t="s">
        <v>45</v>
      </c>
      <c r="D6231">
        <v>50031062</v>
      </c>
      <c r="E6231">
        <v>50031062</v>
      </c>
      <c r="F6231">
        <v>999.99900000000002</v>
      </c>
      <c r="G6231">
        <v>50031062</v>
      </c>
      <c r="H6231">
        <v>3.7999999999999999E-2</v>
      </c>
      <c r="I6231">
        <v>2022</v>
      </c>
      <c r="J6231" t="s">
        <v>174</v>
      </c>
      <c r="K6231" t="s">
        <v>60</v>
      </c>
      <c r="L6231" s="127">
        <v>0.10416666666666667</v>
      </c>
      <c r="M6231" t="s">
        <v>28</v>
      </c>
      <c r="N6231" t="s">
        <v>29</v>
      </c>
      <c r="O6231" t="s">
        <v>30</v>
      </c>
      <c r="P6231" t="s">
        <v>31</v>
      </c>
      <c r="Q6231" t="s">
        <v>41</v>
      </c>
      <c r="R6231" t="s">
        <v>33</v>
      </c>
      <c r="S6231" t="s">
        <v>42</v>
      </c>
      <c r="T6231" t="s">
        <v>47</v>
      </c>
      <c r="U6231" s="1" t="s">
        <v>36</v>
      </c>
      <c r="V6231">
        <v>5</v>
      </c>
      <c r="W6231">
        <v>0</v>
      </c>
      <c r="X6231">
        <v>0</v>
      </c>
      <c r="Y6231">
        <v>0</v>
      </c>
      <c r="Z6231">
        <v>0</v>
      </c>
    </row>
    <row r="6232" spans="1:26" x14ac:dyDescent="0.25">
      <c r="A6232">
        <v>107213421</v>
      </c>
      <c r="B6232" t="s">
        <v>107</v>
      </c>
      <c r="C6232" t="s">
        <v>45</v>
      </c>
      <c r="D6232">
        <v>50003307</v>
      </c>
      <c r="E6232">
        <v>50003307</v>
      </c>
      <c r="F6232">
        <v>999.99900000000002</v>
      </c>
      <c r="H6232">
        <v>0</v>
      </c>
      <c r="I6232">
        <v>2022</v>
      </c>
      <c r="J6232" t="s">
        <v>170</v>
      </c>
      <c r="K6232" t="s">
        <v>48</v>
      </c>
      <c r="L6232" s="127">
        <v>0.60069444444444442</v>
      </c>
      <c r="M6232" t="s">
        <v>28</v>
      </c>
      <c r="N6232" t="s">
        <v>49</v>
      </c>
      <c r="O6232" t="s">
        <v>30</v>
      </c>
      <c r="P6232" t="s">
        <v>54</v>
      </c>
      <c r="Q6232" t="s">
        <v>41</v>
      </c>
      <c r="R6232" t="s">
        <v>50</v>
      </c>
      <c r="S6232" t="s">
        <v>42</v>
      </c>
      <c r="T6232" t="s">
        <v>35</v>
      </c>
      <c r="U6232" s="1" t="s">
        <v>36</v>
      </c>
      <c r="V6232">
        <v>1</v>
      </c>
      <c r="W6232">
        <v>0</v>
      </c>
      <c r="X6232">
        <v>0</v>
      </c>
      <c r="Y6232">
        <v>0</v>
      </c>
      <c r="Z6232">
        <v>0</v>
      </c>
    </row>
    <row r="6233" spans="1:26" x14ac:dyDescent="0.25">
      <c r="A6233">
        <v>107213436</v>
      </c>
      <c r="B6233" t="s">
        <v>107</v>
      </c>
      <c r="C6233" t="s">
        <v>45</v>
      </c>
      <c r="D6233">
        <v>50003307</v>
      </c>
      <c r="E6233">
        <v>50003307</v>
      </c>
      <c r="F6233">
        <v>999.99900000000002</v>
      </c>
      <c r="G6233">
        <v>50021394</v>
      </c>
      <c r="H6233">
        <v>0.01</v>
      </c>
      <c r="I6233">
        <v>2022</v>
      </c>
      <c r="J6233" t="s">
        <v>170</v>
      </c>
      <c r="K6233" t="s">
        <v>48</v>
      </c>
      <c r="L6233" s="127">
        <v>0.73888888888888893</v>
      </c>
      <c r="M6233" t="s">
        <v>28</v>
      </c>
      <c r="N6233" t="s">
        <v>49</v>
      </c>
      <c r="O6233" t="s">
        <v>30</v>
      </c>
      <c r="P6233" t="s">
        <v>54</v>
      </c>
      <c r="Q6233" t="s">
        <v>41</v>
      </c>
      <c r="R6233" t="s">
        <v>33</v>
      </c>
      <c r="S6233" t="s">
        <v>42</v>
      </c>
      <c r="T6233" t="s">
        <v>35</v>
      </c>
      <c r="U6233" s="1" t="s">
        <v>36</v>
      </c>
      <c r="V6233">
        <v>1</v>
      </c>
      <c r="W6233">
        <v>0</v>
      </c>
      <c r="X6233">
        <v>0</v>
      </c>
      <c r="Y6233">
        <v>0</v>
      </c>
      <c r="Z6233">
        <v>0</v>
      </c>
    </row>
    <row r="6234" spans="1:26" x14ac:dyDescent="0.25">
      <c r="A6234">
        <v>107213445</v>
      </c>
      <c r="B6234" t="s">
        <v>107</v>
      </c>
      <c r="C6234" t="s">
        <v>45</v>
      </c>
      <c r="F6234">
        <v>999.99900000000002</v>
      </c>
      <c r="G6234">
        <v>50017731</v>
      </c>
      <c r="H6234">
        <v>0</v>
      </c>
      <c r="I6234">
        <v>2022</v>
      </c>
      <c r="J6234" t="s">
        <v>154</v>
      </c>
      <c r="K6234" t="s">
        <v>53</v>
      </c>
      <c r="L6234" s="127">
        <v>0.61875000000000002</v>
      </c>
      <c r="M6234" t="s">
        <v>77</v>
      </c>
      <c r="N6234" t="s">
        <v>29</v>
      </c>
      <c r="O6234" t="s">
        <v>30</v>
      </c>
      <c r="P6234" t="s">
        <v>31</v>
      </c>
      <c r="Q6234" t="s">
        <v>41</v>
      </c>
      <c r="R6234" t="s">
        <v>33</v>
      </c>
      <c r="S6234" t="s">
        <v>42</v>
      </c>
      <c r="T6234" t="s">
        <v>35</v>
      </c>
      <c r="U6234" s="1" t="s">
        <v>36</v>
      </c>
      <c r="V6234">
        <v>1</v>
      </c>
      <c r="W6234">
        <v>0</v>
      </c>
      <c r="X6234">
        <v>0</v>
      </c>
      <c r="Y6234">
        <v>0</v>
      </c>
      <c r="Z6234">
        <v>0</v>
      </c>
    </row>
    <row r="6235" spans="1:26" x14ac:dyDescent="0.25">
      <c r="A6235">
        <v>107213453</v>
      </c>
      <c r="B6235" t="s">
        <v>107</v>
      </c>
      <c r="C6235" t="s">
        <v>45</v>
      </c>
      <c r="D6235">
        <v>50018310</v>
      </c>
      <c r="E6235">
        <v>50018310</v>
      </c>
      <c r="F6235">
        <v>999.99900000000002</v>
      </c>
      <c r="G6235">
        <v>50009213</v>
      </c>
      <c r="H6235">
        <v>0</v>
      </c>
      <c r="I6235">
        <v>2022</v>
      </c>
      <c r="J6235" t="s">
        <v>172</v>
      </c>
      <c r="K6235" t="s">
        <v>53</v>
      </c>
      <c r="L6235" s="127">
        <v>0.56388888888888888</v>
      </c>
      <c r="M6235" t="s">
        <v>28</v>
      </c>
      <c r="N6235" t="s">
        <v>49</v>
      </c>
      <c r="O6235" t="s">
        <v>30</v>
      </c>
      <c r="P6235" t="s">
        <v>31</v>
      </c>
      <c r="Q6235" t="s">
        <v>41</v>
      </c>
      <c r="R6235" t="s">
        <v>33</v>
      </c>
      <c r="S6235" t="s">
        <v>42</v>
      </c>
      <c r="T6235" t="s">
        <v>35</v>
      </c>
      <c r="U6235" s="1" t="s">
        <v>36</v>
      </c>
      <c r="V6235">
        <v>2</v>
      </c>
      <c r="W6235">
        <v>0</v>
      </c>
      <c r="X6235">
        <v>0</v>
      </c>
      <c r="Y6235">
        <v>0</v>
      </c>
      <c r="Z6235">
        <v>0</v>
      </c>
    </row>
    <row r="6236" spans="1:26" x14ac:dyDescent="0.25">
      <c r="A6236">
        <v>107213962</v>
      </c>
      <c r="B6236" t="s">
        <v>115</v>
      </c>
      <c r="C6236" t="s">
        <v>45</v>
      </c>
      <c r="D6236">
        <v>50018631</v>
      </c>
      <c r="E6236">
        <v>20000158</v>
      </c>
      <c r="F6236">
        <v>9.5860000000000003</v>
      </c>
      <c r="G6236">
        <v>50012161</v>
      </c>
      <c r="H6236">
        <v>0</v>
      </c>
      <c r="I6236">
        <v>2022</v>
      </c>
      <c r="J6236" t="s">
        <v>174</v>
      </c>
      <c r="K6236" t="s">
        <v>27</v>
      </c>
      <c r="L6236" s="127">
        <v>0.57291666666666663</v>
      </c>
      <c r="M6236" t="s">
        <v>77</v>
      </c>
      <c r="N6236" t="s">
        <v>49</v>
      </c>
      <c r="O6236" t="s">
        <v>30</v>
      </c>
      <c r="P6236" t="s">
        <v>68</v>
      </c>
      <c r="Q6236" t="s">
        <v>41</v>
      </c>
      <c r="R6236" t="s">
        <v>33</v>
      </c>
      <c r="S6236" t="s">
        <v>42</v>
      </c>
      <c r="T6236" t="s">
        <v>35</v>
      </c>
      <c r="U6236" s="1" t="s">
        <v>36</v>
      </c>
      <c r="V6236">
        <v>2</v>
      </c>
      <c r="W6236">
        <v>0</v>
      </c>
      <c r="X6236">
        <v>0</v>
      </c>
      <c r="Y6236">
        <v>0</v>
      </c>
      <c r="Z6236">
        <v>0</v>
      </c>
    </row>
    <row r="6237" spans="1:26" x14ac:dyDescent="0.25">
      <c r="A6237">
        <v>107214851</v>
      </c>
      <c r="B6237" t="s">
        <v>87</v>
      </c>
      <c r="C6237" t="s">
        <v>45</v>
      </c>
      <c r="D6237">
        <v>50026160</v>
      </c>
      <c r="E6237">
        <v>50026160</v>
      </c>
      <c r="F6237">
        <v>0.49399999999999999</v>
      </c>
      <c r="G6237">
        <v>50020279</v>
      </c>
      <c r="H6237">
        <v>2.5999999999999999E-2</v>
      </c>
      <c r="I6237">
        <v>2022</v>
      </c>
      <c r="J6237" t="s">
        <v>174</v>
      </c>
      <c r="K6237" t="s">
        <v>39</v>
      </c>
      <c r="L6237" s="127">
        <v>0.65138888888888891</v>
      </c>
      <c r="M6237" t="s">
        <v>51</v>
      </c>
      <c r="N6237" t="s">
        <v>49</v>
      </c>
      <c r="O6237" t="s">
        <v>30</v>
      </c>
      <c r="P6237" t="s">
        <v>54</v>
      </c>
      <c r="Q6237" t="s">
        <v>41</v>
      </c>
      <c r="R6237" t="s">
        <v>33</v>
      </c>
      <c r="S6237" t="s">
        <v>42</v>
      </c>
      <c r="T6237" t="s">
        <v>35</v>
      </c>
      <c r="U6237" s="1" t="s">
        <v>36</v>
      </c>
      <c r="V6237">
        <v>1</v>
      </c>
      <c r="W6237">
        <v>0</v>
      </c>
      <c r="X6237">
        <v>0</v>
      </c>
      <c r="Y6237">
        <v>0</v>
      </c>
      <c r="Z6237">
        <v>0</v>
      </c>
    </row>
    <row r="6238" spans="1:26" x14ac:dyDescent="0.25">
      <c r="A6238">
        <v>107215613</v>
      </c>
      <c r="B6238" t="s">
        <v>101</v>
      </c>
      <c r="C6238" t="s">
        <v>45</v>
      </c>
      <c r="F6238">
        <v>999.99900000000002</v>
      </c>
      <c r="G6238">
        <v>50018682</v>
      </c>
      <c r="H6238">
        <v>0</v>
      </c>
      <c r="I6238">
        <v>2022</v>
      </c>
      <c r="J6238" t="s">
        <v>174</v>
      </c>
      <c r="K6238" t="s">
        <v>53</v>
      </c>
      <c r="L6238" s="127">
        <v>0.72291666666666676</v>
      </c>
      <c r="M6238" t="s">
        <v>28</v>
      </c>
      <c r="N6238" t="s">
        <v>49</v>
      </c>
      <c r="O6238" t="s">
        <v>30</v>
      </c>
      <c r="P6238" t="s">
        <v>54</v>
      </c>
      <c r="Q6238" t="s">
        <v>41</v>
      </c>
      <c r="R6238" t="s">
        <v>33</v>
      </c>
      <c r="S6238" t="s">
        <v>42</v>
      </c>
      <c r="T6238" t="s">
        <v>35</v>
      </c>
      <c r="U6238" s="1" t="s">
        <v>36</v>
      </c>
      <c r="V6238">
        <v>1</v>
      </c>
      <c r="W6238">
        <v>0</v>
      </c>
      <c r="X6238">
        <v>0</v>
      </c>
      <c r="Y6238">
        <v>0</v>
      </c>
      <c r="Z6238">
        <v>0</v>
      </c>
    </row>
    <row r="6239" spans="1:26" x14ac:dyDescent="0.25">
      <c r="A6239">
        <v>107215912</v>
      </c>
      <c r="B6239" t="s">
        <v>25</v>
      </c>
      <c r="C6239" t="s">
        <v>45</v>
      </c>
      <c r="F6239">
        <v>999.99900000000002</v>
      </c>
      <c r="H6239">
        <v>4.9000000000000002E-2</v>
      </c>
      <c r="I6239">
        <v>2022</v>
      </c>
      <c r="J6239" t="s">
        <v>174</v>
      </c>
      <c r="K6239" t="s">
        <v>53</v>
      </c>
      <c r="L6239" s="127">
        <v>0.4375</v>
      </c>
      <c r="M6239" t="s">
        <v>28</v>
      </c>
      <c r="N6239" t="s">
        <v>49</v>
      </c>
      <c r="O6239" t="s">
        <v>30</v>
      </c>
      <c r="P6239" t="s">
        <v>54</v>
      </c>
      <c r="Q6239" t="s">
        <v>32</v>
      </c>
      <c r="R6239" t="s">
        <v>33</v>
      </c>
      <c r="S6239" t="s">
        <v>42</v>
      </c>
      <c r="T6239" t="s">
        <v>35</v>
      </c>
      <c r="U6239" s="1" t="s">
        <v>36</v>
      </c>
      <c r="V6239">
        <v>2</v>
      </c>
      <c r="W6239">
        <v>0</v>
      </c>
      <c r="X6239">
        <v>0</v>
      </c>
      <c r="Y6239">
        <v>0</v>
      </c>
      <c r="Z6239">
        <v>0</v>
      </c>
    </row>
    <row r="6240" spans="1:26" x14ac:dyDescent="0.25">
      <c r="A6240">
        <v>107216118</v>
      </c>
      <c r="B6240" t="s">
        <v>133</v>
      </c>
      <c r="C6240" t="s">
        <v>45</v>
      </c>
      <c r="D6240">
        <v>50019715</v>
      </c>
      <c r="E6240">
        <v>40001007</v>
      </c>
      <c r="F6240">
        <v>0.48499999999999999</v>
      </c>
      <c r="G6240">
        <v>10000040</v>
      </c>
      <c r="H6240">
        <v>0</v>
      </c>
      <c r="I6240">
        <v>2022</v>
      </c>
      <c r="J6240" t="s">
        <v>174</v>
      </c>
      <c r="K6240" t="s">
        <v>39</v>
      </c>
      <c r="L6240" s="127">
        <v>0.57430555555555551</v>
      </c>
      <c r="M6240" t="s">
        <v>28</v>
      </c>
      <c r="N6240" t="s">
        <v>29</v>
      </c>
      <c r="O6240" t="s">
        <v>30</v>
      </c>
      <c r="P6240" t="s">
        <v>31</v>
      </c>
      <c r="Q6240" t="s">
        <v>41</v>
      </c>
      <c r="R6240" t="s">
        <v>56</v>
      </c>
      <c r="S6240" t="s">
        <v>42</v>
      </c>
      <c r="T6240" t="s">
        <v>35</v>
      </c>
      <c r="U6240" s="1" t="s">
        <v>36</v>
      </c>
      <c r="V6240">
        <v>2</v>
      </c>
      <c r="W6240">
        <v>0</v>
      </c>
      <c r="X6240">
        <v>0</v>
      </c>
      <c r="Y6240">
        <v>0</v>
      </c>
      <c r="Z6240">
        <v>0</v>
      </c>
    </row>
    <row r="6241" spans="1:26" x14ac:dyDescent="0.25">
      <c r="A6241">
        <v>107220343</v>
      </c>
      <c r="B6241" t="s">
        <v>86</v>
      </c>
      <c r="C6241" t="s">
        <v>45</v>
      </c>
      <c r="D6241">
        <v>50016328</v>
      </c>
      <c r="E6241">
        <v>50016328</v>
      </c>
      <c r="F6241">
        <v>999.99900000000002</v>
      </c>
      <c r="G6241">
        <v>50009381</v>
      </c>
      <c r="H6241">
        <v>1.7999999999999999E-2</v>
      </c>
      <c r="I6241">
        <v>2022</v>
      </c>
      <c r="J6241" t="s">
        <v>174</v>
      </c>
      <c r="K6241" t="s">
        <v>53</v>
      </c>
      <c r="L6241" s="127">
        <v>0.59930555555555554</v>
      </c>
      <c r="M6241" t="s">
        <v>77</v>
      </c>
      <c r="N6241" t="s">
        <v>49</v>
      </c>
      <c r="O6241" t="s">
        <v>30</v>
      </c>
      <c r="P6241" t="s">
        <v>31</v>
      </c>
      <c r="Q6241" t="s">
        <v>41</v>
      </c>
      <c r="R6241" t="s">
        <v>33</v>
      </c>
      <c r="S6241" t="s">
        <v>42</v>
      </c>
      <c r="T6241" t="s">
        <v>35</v>
      </c>
      <c r="U6241" s="1" t="s">
        <v>36</v>
      </c>
      <c r="V6241">
        <v>3</v>
      </c>
      <c r="W6241">
        <v>0</v>
      </c>
      <c r="X6241">
        <v>0</v>
      </c>
      <c r="Y6241">
        <v>0</v>
      </c>
      <c r="Z6241">
        <v>0</v>
      </c>
    </row>
    <row r="6242" spans="1:26" x14ac:dyDescent="0.25">
      <c r="A6242">
        <v>107222389</v>
      </c>
      <c r="B6242" t="s">
        <v>25</v>
      </c>
      <c r="C6242" t="s">
        <v>45</v>
      </c>
      <c r="F6242">
        <v>999.99900000000002</v>
      </c>
      <c r="G6242">
        <v>50033953</v>
      </c>
      <c r="H6242">
        <v>0.16500000000000001</v>
      </c>
      <c r="I6242">
        <v>2022</v>
      </c>
      <c r="J6242" t="s">
        <v>174</v>
      </c>
      <c r="K6242" t="s">
        <v>58</v>
      </c>
      <c r="L6242" s="127">
        <v>0.51736111111111105</v>
      </c>
      <c r="M6242" t="s">
        <v>28</v>
      </c>
      <c r="N6242" t="s">
        <v>49</v>
      </c>
      <c r="O6242" t="s">
        <v>30</v>
      </c>
      <c r="P6242" t="s">
        <v>68</v>
      </c>
      <c r="Q6242" t="s">
        <v>41</v>
      </c>
      <c r="R6242" t="s">
        <v>50</v>
      </c>
      <c r="S6242" t="s">
        <v>42</v>
      </c>
      <c r="T6242" t="s">
        <v>35</v>
      </c>
      <c r="U6242" s="1" t="s">
        <v>43</v>
      </c>
      <c r="V6242">
        <v>3</v>
      </c>
      <c r="W6242">
        <v>0</v>
      </c>
      <c r="X6242">
        <v>0</v>
      </c>
      <c r="Y6242">
        <v>0</v>
      </c>
      <c r="Z6242">
        <v>1</v>
      </c>
    </row>
    <row r="6243" spans="1:26" x14ac:dyDescent="0.25">
      <c r="A6243">
        <v>107230398</v>
      </c>
      <c r="B6243" t="s">
        <v>25</v>
      </c>
      <c r="C6243" t="s">
        <v>38</v>
      </c>
      <c r="D6243">
        <v>20000001</v>
      </c>
      <c r="E6243">
        <v>20000001</v>
      </c>
      <c r="F6243">
        <v>15.981</v>
      </c>
      <c r="G6243">
        <v>50007508</v>
      </c>
      <c r="H6243">
        <v>0.23</v>
      </c>
      <c r="I6243">
        <v>2022</v>
      </c>
      <c r="J6243" t="s">
        <v>174</v>
      </c>
      <c r="K6243" t="s">
        <v>55</v>
      </c>
      <c r="L6243" s="127">
        <v>0.78194444444444444</v>
      </c>
      <c r="M6243" t="s">
        <v>28</v>
      </c>
      <c r="N6243" t="s">
        <v>49</v>
      </c>
      <c r="O6243" t="s">
        <v>30</v>
      </c>
      <c r="P6243" t="s">
        <v>31</v>
      </c>
      <c r="Q6243" t="s">
        <v>41</v>
      </c>
      <c r="R6243" t="s">
        <v>33</v>
      </c>
      <c r="S6243" t="s">
        <v>42</v>
      </c>
      <c r="T6243" t="s">
        <v>47</v>
      </c>
      <c r="U6243" s="1" t="s">
        <v>36</v>
      </c>
      <c r="V6243">
        <v>2</v>
      </c>
      <c r="W6243">
        <v>0</v>
      </c>
      <c r="X6243">
        <v>0</v>
      </c>
      <c r="Y6243">
        <v>0</v>
      </c>
      <c r="Z6243">
        <v>0</v>
      </c>
    </row>
    <row r="6244" spans="1:26" x14ac:dyDescent="0.25">
      <c r="A6244">
        <v>107230720</v>
      </c>
      <c r="B6244" t="s">
        <v>25</v>
      </c>
      <c r="C6244" t="s">
        <v>38</v>
      </c>
      <c r="D6244">
        <v>20000001</v>
      </c>
      <c r="E6244">
        <v>20000001</v>
      </c>
      <c r="F6244">
        <v>15.750999999999999</v>
      </c>
      <c r="G6244">
        <v>50007508</v>
      </c>
      <c r="H6244">
        <v>0</v>
      </c>
      <c r="I6244">
        <v>2022</v>
      </c>
      <c r="J6244" t="s">
        <v>174</v>
      </c>
      <c r="K6244" t="s">
        <v>48</v>
      </c>
      <c r="L6244" s="127">
        <v>0.7909722222222223</v>
      </c>
      <c r="M6244" t="s">
        <v>28</v>
      </c>
      <c r="N6244" t="s">
        <v>29</v>
      </c>
      <c r="P6244" t="s">
        <v>31</v>
      </c>
      <c r="Q6244" t="s">
        <v>62</v>
      </c>
      <c r="R6244" t="s">
        <v>56</v>
      </c>
      <c r="S6244" t="s">
        <v>34</v>
      </c>
      <c r="T6244" t="s">
        <v>57</v>
      </c>
      <c r="U6244" s="1" t="s">
        <v>36</v>
      </c>
      <c r="V6244">
        <v>2</v>
      </c>
      <c r="W6244">
        <v>0</v>
      </c>
      <c r="X6244">
        <v>0</v>
      </c>
      <c r="Y6244">
        <v>0</v>
      </c>
      <c r="Z6244">
        <v>0</v>
      </c>
    </row>
    <row r="6245" spans="1:26" x14ac:dyDescent="0.25">
      <c r="A6245">
        <v>107230815</v>
      </c>
      <c r="B6245" t="s">
        <v>25</v>
      </c>
      <c r="C6245" t="s">
        <v>122</v>
      </c>
      <c r="D6245">
        <v>40001011</v>
      </c>
      <c r="E6245">
        <v>50005771</v>
      </c>
      <c r="F6245">
        <v>1.9119999999999999</v>
      </c>
      <c r="G6245">
        <v>50031939</v>
      </c>
      <c r="H6245">
        <v>6.6000000000000003E-2</v>
      </c>
      <c r="I6245">
        <v>2022</v>
      </c>
      <c r="J6245" t="s">
        <v>174</v>
      </c>
      <c r="K6245" t="s">
        <v>55</v>
      </c>
      <c r="L6245" s="127">
        <v>0.55347222222222225</v>
      </c>
      <c r="M6245" t="s">
        <v>28</v>
      </c>
      <c r="N6245" t="s">
        <v>29</v>
      </c>
      <c r="P6245" t="s">
        <v>31</v>
      </c>
      <c r="Q6245" t="s">
        <v>41</v>
      </c>
      <c r="R6245" t="s">
        <v>33</v>
      </c>
      <c r="S6245" t="s">
        <v>42</v>
      </c>
      <c r="T6245" t="s">
        <v>35</v>
      </c>
      <c r="U6245" s="1" t="s">
        <v>36</v>
      </c>
      <c r="V6245">
        <v>2</v>
      </c>
      <c r="W6245">
        <v>0</v>
      </c>
      <c r="X6245">
        <v>0</v>
      </c>
      <c r="Y6245">
        <v>0</v>
      </c>
      <c r="Z6245">
        <v>0</v>
      </c>
    </row>
    <row r="6246" spans="1:26" x14ac:dyDescent="0.25">
      <c r="A6246">
        <v>107230880</v>
      </c>
      <c r="B6246" t="s">
        <v>25</v>
      </c>
      <c r="C6246" t="s">
        <v>122</v>
      </c>
      <c r="D6246">
        <v>40001011</v>
      </c>
      <c r="E6246">
        <v>50005771</v>
      </c>
      <c r="F6246">
        <v>1.915</v>
      </c>
      <c r="G6246">
        <v>50000134</v>
      </c>
      <c r="H6246">
        <v>8.1000000000000003E-2</v>
      </c>
      <c r="I6246">
        <v>2022</v>
      </c>
      <c r="J6246" t="s">
        <v>174</v>
      </c>
      <c r="K6246" t="s">
        <v>55</v>
      </c>
      <c r="L6246" s="127">
        <v>0.55763888888888891</v>
      </c>
      <c r="M6246" t="s">
        <v>28</v>
      </c>
      <c r="N6246" t="s">
        <v>29</v>
      </c>
      <c r="O6246" t="s">
        <v>30</v>
      </c>
      <c r="P6246" t="s">
        <v>31</v>
      </c>
      <c r="Q6246" t="s">
        <v>41</v>
      </c>
      <c r="R6246" t="s">
        <v>33</v>
      </c>
      <c r="S6246" t="s">
        <v>42</v>
      </c>
      <c r="T6246" t="s">
        <v>35</v>
      </c>
      <c r="U6246" s="1" t="s">
        <v>36</v>
      </c>
      <c r="V6246">
        <v>2</v>
      </c>
      <c r="W6246">
        <v>0</v>
      </c>
      <c r="X6246">
        <v>0</v>
      </c>
      <c r="Y6246">
        <v>0</v>
      </c>
      <c r="Z6246">
        <v>0</v>
      </c>
    </row>
    <row r="6247" spans="1:26" x14ac:dyDescent="0.25">
      <c r="A6247">
        <v>107231573</v>
      </c>
      <c r="B6247" t="s">
        <v>81</v>
      </c>
      <c r="C6247" t="s">
        <v>45</v>
      </c>
      <c r="D6247">
        <v>50011776</v>
      </c>
      <c r="E6247">
        <v>40002136</v>
      </c>
      <c r="F6247">
        <v>0.83699999999999997</v>
      </c>
      <c r="G6247">
        <v>10000077</v>
      </c>
      <c r="H6247">
        <v>4.0000000000000001E-3</v>
      </c>
      <c r="I6247">
        <v>2022</v>
      </c>
      <c r="J6247" t="s">
        <v>172</v>
      </c>
      <c r="K6247" t="s">
        <v>58</v>
      </c>
      <c r="L6247" s="127">
        <v>0.68680555555555556</v>
      </c>
      <c r="M6247" t="s">
        <v>28</v>
      </c>
      <c r="N6247" t="s">
        <v>49</v>
      </c>
      <c r="O6247" t="s">
        <v>30</v>
      </c>
      <c r="P6247" t="s">
        <v>68</v>
      </c>
      <c r="Q6247" t="s">
        <v>41</v>
      </c>
      <c r="R6247" t="s">
        <v>75</v>
      </c>
      <c r="S6247" t="s">
        <v>42</v>
      </c>
      <c r="T6247" t="s">
        <v>35</v>
      </c>
      <c r="U6247" s="1" t="s">
        <v>36</v>
      </c>
      <c r="V6247">
        <v>4</v>
      </c>
      <c r="W6247">
        <v>0</v>
      </c>
      <c r="X6247">
        <v>0</v>
      </c>
      <c r="Y6247">
        <v>0</v>
      </c>
      <c r="Z6247">
        <v>0</v>
      </c>
    </row>
    <row r="6248" spans="1:26" x14ac:dyDescent="0.25">
      <c r="A6248">
        <v>107233217</v>
      </c>
      <c r="B6248" t="s">
        <v>127</v>
      </c>
      <c r="C6248" t="s">
        <v>45</v>
      </c>
      <c r="D6248">
        <v>50018682</v>
      </c>
      <c r="E6248">
        <v>30000096</v>
      </c>
      <c r="F6248">
        <v>3.4129999999999998</v>
      </c>
      <c r="G6248">
        <v>50025212</v>
      </c>
      <c r="H6248">
        <v>3.7999999999999999E-2</v>
      </c>
      <c r="I6248">
        <v>2022</v>
      </c>
      <c r="J6248" t="s">
        <v>174</v>
      </c>
      <c r="K6248" t="s">
        <v>53</v>
      </c>
      <c r="L6248" s="127">
        <v>0.57291666666666663</v>
      </c>
      <c r="M6248" t="s">
        <v>28</v>
      </c>
      <c r="N6248" t="s">
        <v>49</v>
      </c>
      <c r="O6248" t="s">
        <v>30</v>
      </c>
      <c r="P6248" t="s">
        <v>31</v>
      </c>
      <c r="Q6248" t="s">
        <v>41</v>
      </c>
      <c r="R6248" t="s">
        <v>33</v>
      </c>
      <c r="S6248" t="s">
        <v>42</v>
      </c>
      <c r="T6248" t="s">
        <v>35</v>
      </c>
      <c r="U6248" s="1" t="s">
        <v>36</v>
      </c>
      <c r="V6248">
        <v>2</v>
      </c>
      <c r="W6248">
        <v>0</v>
      </c>
      <c r="X6248">
        <v>0</v>
      </c>
      <c r="Y6248">
        <v>0</v>
      </c>
      <c r="Z6248">
        <v>0</v>
      </c>
    </row>
    <row r="6249" spans="1:26" x14ac:dyDescent="0.25">
      <c r="A6249">
        <v>107256440</v>
      </c>
      <c r="B6249" t="s">
        <v>133</v>
      </c>
      <c r="C6249" t="s">
        <v>122</v>
      </c>
      <c r="D6249">
        <v>40001004</v>
      </c>
      <c r="E6249">
        <v>40001004</v>
      </c>
      <c r="F6249">
        <v>9.18</v>
      </c>
      <c r="G6249">
        <v>30000087</v>
      </c>
      <c r="H6249">
        <v>0.6</v>
      </c>
      <c r="I6249">
        <v>2022</v>
      </c>
      <c r="J6249" t="s">
        <v>162</v>
      </c>
      <c r="K6249" t="s">
        <v>53</v>
      </c>
      <c r="L6249" s="127">
        <v>0.50208333333333333</v>
      </c>
      <c r="M6249" t="s">
        <v>28</v>
      </c>
      <c r="N6249" t="s">
        <v>49</v>
      </c>
      <c r="O6249" t="s">
        <v>30</v>
      </c>
      <c r="P6249" t="s">
        <v>54</v>
      </c>
      <c r="Q6249" t="s">
        <v>41</v>
      </c>
      <c r="S6249" t="s">
        <v>42</v>
      </c>
      <c r="T6249" t="s">
        <v>35</v>
      </c>
      <c r="U6249" s="1" t="s">
        <v>36</v>
      </c>
      <c r="V6249">
        <v>2</v>
      </c>
      <c r="W6249">
        <v>0</v>
      </c>
      <c r="X6249">
        <v>0</v>
      </c>
      <c r="Y6249">
        <v>0</v>
      </c>
      <c r="Z6249">
        <v>0</v>
      </c>
    </row>
    <row r="6250" spans="1:26" x14ac:dyDescent="0.25">
      <c r="A6250">
        <v>107258680</v>
      </c>
      <c r="B6250" t="s">
        <v>37</v>
      </c>
      <c r="C6250" t="s">
        <v>67</v>
      </c>
      <c r="D6250">
        <v>30000058</v>
      </c>
      <c r="E6250">
        <v>30000058</v>
      </c>
      <c r="F6250">
        <v>999.99900000000002</v>
      </c>
      <c r="G6250">
        <v>50004705</v>
      </c>
      <c r="H6250">
        <v>3.7999999999999999E-2</v>
      </c>
      <c r="I6250">
        <v>2022</v>
      </c>
      <c r="J6250" t="s">
        <v>170</v>
      </c>
      <c r="K6250" t="s">
        <v>53</v>
      </c>
      <c r="L6250" s="127">
        <v>0.96250000000000002</v>
      </c>
      <c r="M6250" t="s">
        <v>40</v>
      </c>
      <c r="N6250" t="s">
        <v>49</v>
      </c>
      <c r="O6250" t="s">
        <v>30</v>
      </c>
      <c r="P6250" t="s">
        <v>54</v>
      </c>
      <c r="Q6250" t="s">
        <v>41</v>
      </c>
      <c r="R6250" t="s">
        <v>59</v>
      </c>
      <c r="S6250" t="s">
        <v>42</v>
      </c>
      <c r="T6250" t="s">
        <v>47</v>
      </c>
      <c r="U6250" s="1" t="s">
        <v>36</v>
      </c>
      <c r="V6250">
        <v>2</v>
      </c>
      <c r="W6250">
        <v>0</v>
      </c>
      <c r="X6250">
        <v>0</v>
      </c>
      <c r="Y6250">
        <v>0</v>
      </c>
      <c r="Z6250">
        <v>0</v>
      </c>
    </row>
    <row r="6251" spans="1:26" x14ac:dyDescent="0.25">
      <c r="A6251">
        <v>107259523</v>
      </c>
      <c r="B6251" t="s">
        <v>142</v>
      </c>
      <c r="C6251" t="s">
        <v>67</v>
      </c>
      <c r="D6251">
        <v>30000024</v>
      </c>
      <c r="E6251">
        <v>30000024</v>
      </c>
      <c r="F6251">
        <v>40.200000000000003</v>
      </c>
      <c r="G6251">
        <v>50011260</v>
      </c>
      <c r="H6251">
        <v>0.11899999999999999</v>
      </c>
      <c r="I6251">
        <v>2022</v>
      </c>
      <c r="J6251" t="s">
        <v>174</v>
      </c>
      <c r="K6251" t="s">
        <v>27</v>
      </c>
      <c r="L6251" s="127">
        <v>0.65625</v>
      </c>
      <c r="M6251" t="s">
        <v>51</v>
      </c>
      <c r="N6251" t="s">
        <v>29</v>
      </c>
      <c r="P6251" t="s">
        <v>31</v>
      </c>
      <c r="Q6251" t="s">
        <v>41</v>
      </c>
      <c r="R6251" t="s">
        <v>75</v>
      </c>
      <c r="S6251" t="s">
        <v>42</v>
      </c>
      <c r="T6251" t="s">
        <v>35</v>
      </c>
      <c r="U6251" s="1" t="s">
        <v>36</v>
      </c>
      <c r="V6251">
        <v>2</v>
      </c>
      <c r="W6251">
        <v>0</v>
      </c>
      <c r="X6251">
        <v>0</v>
      </c>
      <c r="Y6251">
        <v>0</v>
      </c>
      <c r="Z6251">
        <v>0</v>
      </c>
    </row>
    <row r="6252" spans="1:26" x14ac:dyDescent="0.25">
      <c r="A6252">
        <v>107259565</v>
      </c>
      <c r="B6252" t="s">
        <v>142</v>
      </c>
      <c r="C6252" t="s">
        <v>122</v>
      </c>
      <c r="D6252">
        <v>40001512</v>
      </c>
      <c r="E6252">
        <v>40001512</v>
      </c>
      <c r="F6252">
        <v>999.99900000000002</v>
      </c>
      <c r="H6252">
        <v>0</v>
      </c>
      <c r="I6252">
        <v>2022</v>
      </c>
      <c r="J6252" t="s">
        <v>135</v>
      </c>
      <c r="K6252" t="s">
        <v>53</v>
      </c>
      <c r="L6252" s="127">
        <v>0.62152777777777779</v>
      </c>
      <c r="M6252" t="s">
        <v>28</v>
      </c>
      <c r="N6252" t="s">
        <v>49</v>
      </c>
      <c r="O6252" t="s">
        <v>30</v>
      </c>
      <c r="P6252" t="s">
        <v>68</v>
      </c>
      <c r="Q6252" t="s">
        <v>41</v>
      </c>
      <c r="R6252" t="s">
        <v>33</v>
      </c>
      <c r="S6252" t="s">
        <v>42</v>
      </c>
      <c r="T6252" t="s">
        <v>35</v>
      </c>
      <c r="U6252" s="1" t="s">
        <v>36</v>
      </c>
      <c r="V6252">
        <v>2</v>
      </c>
      <c r="W6252">
        <v>0</v>
      </c>
      <c r="X6252">
        <v>0</v>
      </c>
      <c r="Y6252">
        <v>0</v>
      </c>
      <c r="Z6252">
        <v>0</v>
      </c>
    </row>
    <row r="6253" spans="1:26" x14ac:dyDescent="0.25">
      <c r="A6253">
        <v>107259582</v>
      </c>
      <c r="B6253" t="s">
        <v>142</v>
      </c>
      <c r="C6253" t="s">
        <v>67</v>
      </c>
      <c r="D6253">
        <v>30000024</v>
      </c>
      <c r="E6253">
        <v>30000024</v>
      </c>
      <c r="F6253">
        <v>40.283000000000001</v>
      </c>
      <c r="G6253" t="s">
        <v>288</v>
      </c>
      <c r="H6253">
        <v>0.20100000000000001</v>
      </c>
      <c r="I6253">
        <v>2022</v>
      </c>
      <c r="J6253" t="s">
        <v>174</v>
      </c>
      <c r="K6253" t="s">
        <v>55</v>
      </c>
      <c r="L6253" s="127">
        <v>0.84375</v>
      </c>
      <c r="M6253" t="s">
        <v>28</v>
      </c>
      <c r="N6253" t="s">
        <v>29</v>
      </c>
      <c r="O6253" t="s">
        <v>30</v>
      </c>
      <c r="P6253" t="s">
        <v>31</v>
      </c>
      <c r="Q6253" t="s">
        <v>62</v>
      </c>
      <c r="R6253" t="s">
        <v>75</v>
      </c>
      <c r="S6253" t="s">
        <v>34</v>
      </c>
      <c r="T6253" t="s">
        <v>57</v>
      </c>
      <c r="U6253" s="1" t="s">
        <v>43</v>
      </c>
      <c r="V6253">
        <v>2</v>
      </c>
      <c r="W6253">
        <v>0</v>
      </c>
      <c r="X6253">
        <v>0</v>
      </c>
      <c r="Y6253">
        <v>0</v>
      </c>
      <c r="Z6253">
        <v>1</v>
      </c>
    </row>
    <row r="6254" spans="1:26" x14ac:dyDescent="0.25">
      <c r="A6254">
        <v>107263479</v>
      </c>
      <c r="B6254" t="s">
        <v>117</v>
      </c>
      <c r="C6254" t="s">
        <v>45</v>
      </c>
      <c r="D6254">
        <v>50007951</v>
      </c>
      <c r="E6254">
        <v>50007951</v>
      </c>
      <c r="F6254">
        <v>999.99900000000002</v>
      </c>
      <c r="G6254">
        <v>50020317</v>
      </c>
      <c r="H6254">
        <v>0</v>
      </c>
      <c r="I6254">
        <v>2022</v>
      </c>
      <c r="J6254" t="s">
        <v>89</v>
      </c>
      <c r="K6254" t="s">
        <v>48</v>
      </c>
      <c r="L6254" s="127">
        <v>0.63680555555555551</v>
      </c>
      <c r="M6254" t="s">
        <v>28</v>
      </c>
      <c r="N6254" t="s">
        <v>29</v>
      </c>
      <c r="O6254" t="s">
        <v>30</v>
      </c>
      <c r="P6254" t="s">
        <v>68</v>
      </c>
      <c r="Q6254" t="s">
        <v>41</v>
      </c>
      <c r="R6254" t="s">
        <v>33</v>
      </c>
      <c r="S6254" t="s">
        <v>42</v>
      </c>
      <c r="T6254" t="s">
        <v>35</v>
      </c>
      <c r="U6254" s="1" t="s">
        <v>64</v>
      </c>
      <c r="V6254">
        <v>1</v>
      </c>
      <c r="W6254">
        <v>0</v>
      </c>
      <c r="X6254">
        <v>0</v>
      </c>
      <c r="Y6254">
        <v>1</v>
      </c>
      <c r="Z6254">
        <v>0</v>
      </c>
    </row>
    <row r="6255" spans="1:26" x14ac:dyDescent="0.25">
      <c r="A6255">
        <v>107263582</v>
      </c>
      <c r="B6255" t="s">
        <v>44</v>
      </c>
      <c r="C6255" t="s">
        <v>45</v>
      </c>
      <c r="D6255">
        <v>50012703</v>
      </c>
      <c r="E6255">
        <v>30000157</v>
      </c>
      <c r="F6255">
        <v>0</v>
      </c>
      <c r="G6255">
        <v>10000085</v>
      </c>
      <c r="H6255">
        <v>0</v>
      </c>
      <c r="I6255">
        <v>2022</v>
      </c>
      <c r="J6255" t="s">
        <v>162</v>
      </c>
      <c r="K6255" t="s">
        <v>48</v>
      </c>
      <c r="L6255" s="127">
        <v>0.57430555555555551</v>
      </c>
      <c r="M6255" t="s">
        <v>77</v>
      </c>
      <c r="N6255" t="s">
        <v>49</v>
      </c>
      <c r="O6255" t="s">
        <v>30</v>
      </c>
      <c r="P6255" t="s">
        <v>54</v>
      </c>
      <c r="Q6255" t="s">
        <v>41</v>
      </c>
      <c r="R6255" t="s">
        <v>33</v>
      </c>
      <c r="S6255" t="s">
        <v>42</v>
      </c>
      <c r="T6255" t="s">
        <v>35</v>
      </c>
      <c r="U6255" s="1" t="s">
        <v>36</v>
      </c>
      <c r="V6255">
        <v>1</v>
      </c>
      <c r="W6255">
        <v>0</v>
      </c>
      <c r="X6255">
        <v>0</v>
      </c>
      <c r="Y6255">
        <v>0</v>
      </c>
      <c r="Z6255">
        <v>0</v>
      </c>
    </row>
    <row r="6256" spans="1:26" x14ac:dyDescent="0.25">
      <c r="A6256">
        <v>107266986</v>
      </c>
      <c r="B6256" t="s">
        <v>25</v>
      </c>
      <c r="C6256" t="s">
        <v>45</v>
      </c>
      <c r="D6256">
        <v>50005341</v>
      </c>
      <c r="E6256">
        <v>50005341</v>
      </c>
      <c r="F6256">
        <v>0.318</v>
      </c>
      <c r="G6256">
        <v>50020595</v>
      </c>
      <c r="H6256">
        <v>0</v>
      </c>
      <c r="I6256">
        <v>2022</v>
      </c>
      <c r="J6256" t="s">
        <v>172</v>
      </c>
      <c r="K6256" t="s">
        <v>60</v>
      </c>
      <c r="L6256" s="127">
        <v>0.51944444444444449</v>
      </c>
      <c r="M6256" t="s">
        <v>40</v>
      </c>
      <c r="N6256" t="s">
        <v>29</v>
      </c>
      <c r="O6256" t="s">
        <v>30</v>
      </c>
      <c r="P6256" t="s">
        <v>68</v>
      </c>
      <c r="Q6256" t="s">
        <v>41</v>
      </c>
      <c r="R6256" t="s">
        <v>50</v>
      </c>
      <c r="S6256" t="s">
        <v>42</v>
      </c>
      <c r="T6256" t="s">
        <v>35</v>
      </c>
      <c r="U6256" s="1" t="s">
        <v>36</v>
      </c>
      <c r="V6256">
        <v>7</v>
      </c>
      <c r="W6256">
        <v>0</v>
      </c>
      <c r="X6256">
        <v>0</v>
      </c>
      <c r="Y6256">
        <v>0</v>
      </c>
      <c r="Z6256">
        <v>0</v>
      </c>
    </row>
    <row r="6257" spans="1:26" x14ac:dyDescent="0.25">
      <c r="A6257">
        <v>107276610</v>
      </c>
      <c r="B6257" t="s">
        <v>25</v>
      </c>
      <c r="C6257" t="s">
        <v>65</v>
      </c>
      <c r="D6257">
        <v>10000440</v>
      </c>
      <c r="E6257">
        <v>10000440</v>
      </c>
      <c r="F6257">
        <v>4.3719999999999999</v>
      </c>
      <c r="G6257">
        <v>50016800</v>
      </c>
      <c r="H6257">
        <v>0.28399999999999997</v>
      </c>
      <c r="I6257">
        <v>2022</v>
      </c>
      <c r="J6257" t="s">
        <v>174</v>
      </c>
      <c r="K6257" t="s">
        <v>27</v>
      </c>
      <c r="L6257" s="127">
        <v>0.69444444444444453</v>
      </c>
      <c r="M6257" t="s">
        <v>28</v>
      </c>
      <c r="N6257" t="s">
        <v>49</v>
      </c>
      <c r="O6257" t="s">
        <v>30</v>
      </c>
      <c r="P6257" t="s">
        <v>31</v>
      </c>
      <c r="Q6257" t="s">
        <v>41</v>
      </c>
      <c r="R6257" t="s">
        <v>33</v>
      </c>
      <c r="S6257" t="s">
        <v>42</v>
      </c>
      <c r="T6257" t="s">
        <v>35</v>
      </c>
      <c r="U6257" s="1" t="s">
        <v>36</v>
      </c>
      <c r="V6257">
        <v>3</v>
      </c>
      <c r="W6257">
        <v>0</v>
      </c>
      <c r="X6257">
        <v>0</v>
      </c>
      <c r="Y6257">
        <v>0</v>
      </c>
      <c r="Z6257">
        <v>0</v>
      </c>
    </row>
    <row r="6258" spans="1:26" x14ac:dyDescent="0.25">
      <c r="A6258">
        <v>107316851</v>
      </c>
      <c r="B6258" t="s">
        <v>25</v>
      </c>
      <c r="C6258" t="s">
        <v>45</v>
      </c>
      <c r="D6258">
        <v>50014265</v>
      </c>
      <c r="E6258">
        <v>40001152</v>
      </c>
      <c r="F6258">
        <v>7.0869999999999997</v>
      </c>
      <c r="G6258">
        <v>50018446</v>
      </c>
      <c r="H6258">
        <v>0.25</v>
      </c>
      <c r="I6258">
        <v>2022</v>
      </c>
      <c r="J6258" t="s">
        <v>172</v>
      </c>
      <c r="K6258" t="s">
        <v>48</v>
      </c>
      <c r="L6258" s="127">
        <v>0.63402777777777775</v>
      </c>
      <c r="M6258" t="s">
        <v>28</v>
      </c>
      <c r="N6258" t="s">
        <v>49</v>
      </c>
      <c r="O6258" t="s">
        <v>30</v>
      </c>
      <c r="P6258" t="s">
        <v>31</v>
      </c>
      <c r="Q6258" t="s">
        <v>41</v>
      </c>
      <c r="R6258" t="s">
        <v>33</v>
      </c>
      <c r="S6258" t="s">
        <v>42</v>
      </c>
      <c r="T6258" t="s">
        <v>35</v>
      </c>
      <c r="U6258" s="1" t="s">
        <v>36</v>
      </c>
      <c r="V6258">
        <v>3</v>
      </c>
      <c r="W6258">
        <v>0</v>
      </c>
      <c r="X6258">
        <v>0</v>
      </c>
      <c r="Y6258">
        <v>0</v>
      </c>
      <c r="Z6258">
        <v>0</v>
      </c>
    </row>
    <row r="6259" spans="1:26" x14ac:dyDescent="0.25">
      <c r="A6259">
        <v>107316852</v>
      </c>
      <c r="B6259" t="s">
        <v>25</v>
      </c>
      <c r="C6259" t="s">
        <v>45</v>
      </c>
      <c r="F6259">
        <v>999.99900000000002</v>
      </c>
      <c r="H6259">
        <v>0</v>
      </c>
      <c r="I6259">
        <v>2022</v>
      </c>
      <c r="J6259" t="s">
        <v>174</v>
      </c>
      <c r="K6259" t="s">
        <v>39</v>
      </c>
      <c r="L6259" s="127">
        <v>0.48125000000000001</v>
      </c>
      <c r="M6259" t="s">
        <v>28</v>
      </c>
      <c r="N6259" t="s">
        <v>49</v>
      </c>
      <c r="O6259" t="s">
        <v>30</v>
      </c>
      <c r="P6259" t="s">
        <v>31</v>
      </c>
      <c r="Q6259" t="s">
        <v>32</v>
      </c>
      <c r="R6259" t="s">
        <v>33</v>
      </c>
      <c r="S6259" t="s">
        <v>42</v>
      </c>
      <c r="T6259" t="s">
        <v>35</v>
      </c>
      <c r="U6259" s="1" t="s">
        <v>36</v>
      </c>
      <c r="V6259">
        <v>3</v>
      </c>
      <c r="W6259">
        <v>0</v>
      </c>
      <c r="X6259">
        <v>0</v>
      </c>
      <c r="Y6259">
        <v>0</v>
      </c>
      <c r="Z6259">
        <v>0</v>
      </c>
    </row>
    <row r="6260" spans="1:26" x14ac:dyDescent="0.25">
      <c r="L6260" s="127"/>
    </row>
    <row r="6261" spans="1:26" x14ac:dyDescent="0.25">
      <c r="L6261" s="127"/>
    </row>
    <row r="6262" spans="1:26" x14ac:dyDescent="0.25">
      <c r="L6262" s="127"/>
    </row>
    <row r="6263" spans="1:26" x14ac:dyDescent="0.25">
      <c r="L6263" s="127"/>
    </row>
    <row r="6264" spans="1:26" x14ac:dyDescent="0.25">
      <c r="L6264" s="127"/>
    </row>
    <row r="6265" spans="1:26" x14ac:dyDescent="0.25">
      <c r="L6265" s="127"/>
    </row>
    <row r="6266" spans="1:26" x14ac:dyDescent="0.25">
      <c r="L6266" s="127"/>
    </row>
    <row r="6267" spans="1:26" x14ac:dyDescent="0.25">
      <c r="L6267" s="127"/>
    </row>
  </sheetData>
  <sortState xmlns:xlrd2="http://schemas.microsoft.com/office/spreadsheetml/2017/richdata2" ref="A2:Z5832">
    <sortCondition ref="R2:R5832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C20" sqref="C20"/>
    </sheetView>
  </sheetViews>
  <sheetFormatPr defaultRowHeight="13.2" x14ac:dyDescent="0.25"/>
  <cols>
    <col min="1" max="1" width="16.44140625" bestFit="1" customWidth="1"/>
    <col min="2" max="2" width="8.33203125" bestFit="1" customWidth="1"/>
    <col min="3" max="3" width="10.5546875" bestFit="1" customWidth="1"/>
  </cols>
  <sheetData>
    <row r="1" spans="1:3" ht="15" x14ac:dyDescent="0.25">
      <c r="A1" s="3" t="str">
        <f>"YEAR "&amp;Notes!Q1&amp;" WORK ZONE CRASH COUNT*"</f>
        <v>YEAR 2022 WORK ZONE CRASH COUNT*</v>
      </c>
    </row>
    <row r="2" spans="1:3" ht="15.6" thickBot="1" x14ac:dyDescent="0.3">
      <c r="A2" s="3" t="s">
        <v>192</v>
      </c>
    </row>
    <row r="3" spans="1:3" ht="13.8" thickBot="1" x14ac:dyDescent="0.3">
      <c r="A3" s="82" t="s">
        <v>10</v>
      </c>
      <c r="B3" s="58" t="s">
        <v>219</v>
      </c>
      <c r="C3" s="59" t="s">
        <v>191</v>
      </c>
    </row>
    <row r="4" spans="1:3" x14ac:dyDescent="0.25">
      <c r="A4" s="40" t="s">
        <v>60</v>
      </c>
      <c r="B4" s="83">
        <f>COUNTIF(WORKZONE_CRASHES!K:K,A4)</f>
        <v>599</v>
      </c>
      <c r="C4" s="79">
        <f>B4/$B$11</f>
        <v>9.5717481623521894E-2</v>
      </c>
    </row>
    <row r="5" spans="1:3" x14ac:dyDescent="0.25">
      <c r="A5" s="41" t="s">
        <v>27</v>
      </c>
      <c r="B5" s="51">
        <f>COUNTIF(WORKZONE_CRASHES!K:K,A5)</f>
        <v>926</v>
      </c>
      <c r="C5" s="80">
        <f t="shared" ref="C5:C10" si="0">B5/$B$11</f>
        <v>0.14797059763502718</v>
      </c>
    </row>
    <row r="6" spans="1:3" x14ac:dyDescent="0.25">
      <c r="A6" s="41" t="s">
        <v>39</v>
      </c>
      <c r="B6" s="51">
        <f>COUNTIF(WORKZONE_CRASHES!K:K,A6)</f>
        <v>909</v>
      </c>
      <c r="C6" s="80">
        <f t="shared" si="0"/>
        <v>0.14525407478427613</v>
      </c>
    </row>
    <row r="7" spans="1:3" x14ac:dyDescent="0.25">
      <c r="A7" s="41" t="s">
        <v>53</v>
      </c>
      <c r="B7" s="51">
        <f>COUNTIF(WORKZONE_CRASHES!K:K,A7)</f>
        <v>958</v>
      </c>
      <c r="C7" s="80">
        <f t="shared" si="0"/>
        <v>0.15308405241291148</v>
      </c>
    </row>
    <row r="8" spans="1:3" x14ac:dyDescent="0.25">
      <c r="A8" s="41" t="s">
        <v>48</v>
      </c>
      <c r="B8" s="51">
        <f>COUNTIF(WORKZONE_CRASHES!K:K,A8)</f>
        <v>1057</v>
      </c>
      <c r="C8" s="80">
        <f t="shared" si="0"/>
        <v>0.16890380313199105</v>
      </c>
    </row>
    <row r="9" spans="1:3" x14ac:dyDescent="0.25">
      <c r="A9" s="41" t="s">
        <v>55</v>
      </c>
      <c r="B9" s="51">
        <f>COUNTIF(WORKZONE_CRASHES!K:K,A9)</f>
        <v>1131</v>
      </c>
      <c r="C9" s="80">
        <f t="shared" si="0"/>
        <v>0.18072866730584852</v>
      </c>
    </row>
    <row r="10" spans="1:3" ht="13.8" thickBot="1" x14ac:dyDescent="0.3">
      <c r="A10" s="42" t="s">
        <v>58</v>
      </c>
      <c r="B10" s="84">
        <f>COUNTIF(WORKZONE_CRASHES!K:K,A10)</f>
        <v>678</v>
      </c>
      <c r="C10" s="81">
        <f t="shared" si="0"/>
        <v>0.10834132310642378</v>
      </c>
    </row>
    <row r="11" spans="1:3" ht="13.8" thickBot="1" x14ac:dyDescent="0.3">
      <c r="A11" s="82" t="s">
        <v>189</v>
      </c>
      <c r="B11" s="58">
        <f>SUM(B4:B10)</f>
        <v>6258</v>
      </c>
      <c r="C11" s="60">
        <f>SUM(C4:C10)</f>
        <v>0.99999999999999989</v>
      </c>
    </row>
  </sheetData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25" sqref="A25"/>
    </sheetView>
  </sheetViews>
  <sheetFormatPr defaultRowHeight="13.2" x14ac:dyDescent="0.25"/>
  <cols>
    <col min="1" max="1" width="16.44140625" bestFit="1" customWidth="1"/>
    <col min="2" max="3" width="10" style="1" customWidth="1"/>
  </cols>
  <sheetData>
    <row r="1" spans="1:3" ht="15" x14ac:dyDescent="0.25">
      <c r="A1" s="3" t="str">
        <f>"YEAR "&amp;Notes!Q1&amp;" WORK ZONE CRASH COUNT*"</f>
        <v>YEAR 2022 WORK ZONE CRASH COUNT*</v>
      </c>
    </row>
    <row r="2" spans="1:3" ht="15.6" x14ac:dyDescent="0.3">
      <c r="A2" s="6" t="s">
        <v>221</v>
      </c>
    </row>
    <row r="3" spans="1:3" ht="13.8" thickBot="1" x14ac:dyDescent="0.3"/>
    <row r="4" spans="1:3" ht="13.8" thickBot="1" x14ac:dyDescent="0.3">
      <c r="A4" s="82" t="s">
        <v>9</v>
      </c>
      <c r="B4" s="58" t="s">
        <v>219</v>
      </c>
      <c r="C4" s="59" t="s">
        <v>191</v>
      </c>
    </row>
    <row r="5" spans="1:3" x14ac:dyDescent="0.25">
      <c r="A5" s="85" t="s">
        <v>26</v>
      </c>
      <c r="B5" s="50">
        <f>COUNTIF(WORKZONE_CRASHES!J:J,A5)</f>
        <v>385</v>
      </c>
      <c r="C5" s="61">
        <f>B5/$B$17</f>
        <v>6.1521252796420581E-2</v>
      </c>
    </row>
    <row r="6" spans="1:3" x14ac:dyDescent="0.25">
      <c r="A6" s="86" t="s">
        <v>73</v>
      </c>
      <c r="B6" s="51">
        <f>COUNTIF(WORKZONE_CRASHES!J:J,A6)</f>
        <v>406</v>
      </c>
      <c r="C6" s="61">
        <f t="shared" ref="C6:C16" si="0">B6/$B$17</f>
        <v>6.4876957494407153E-2</v>
      </c>
    </row>
    <row r="7" spans="1:3" x14ac:dyDescent="0.25">
      <c r="A7" s="86" t="s">
        <v>89</v>
      </c>
      <c r="B7" s="51">
        <f>COUNTIF(WORKZONE_CRASHES!J:J,A7)</f>
        <v>507</v>
      </c>
      <c r="C7" s="61">
        <f t="shared" si="0"/>
        <v>8.1016299137104508E-2</v>
      </c>
    </row>
    <row r="8" spans="1:3" x14ac:dyDescent="0.25">
      <c r="A8" s="86" t="s">
        <v>118</v>
      </c>
      <c r="B8" s="51">
        <f>COUNTIF(WORKZONE_CRASHES!J:J,A8)</f>
        <v>516</v>
      </c>
      <c r="C8" s="61">
        <f t="shared" si="0"/>
        <v>8.2454458293384464E-2</v>
      </c>
    </row>
    <row r="9" spans="1:3" x14ac:dyDescent="0.25">
      <c r="A9" s="86" t="s">
        <v>135</v>
      </c>
      <c r="B9" s="51">
        <f>COUNTIF(WORKZONE_CRASHES!J:J,A9)</f>
        <v>529</v>
      </c>
      <c r="C9" s="61">
        <f t="shared" si="0"/>
        <v>8.4531799296899968E-2</v>
      </c>
    </row>
    <row r="10" spans="1:3" x14ac:dyDescent="0.25">
      <c r="A10" s="86" t="s">
        <v>145</v>
      </c>
      <c r="B10" s="51">
        <f>COUNTIF(WORKZONE_CRASHES!J:J,A10)</f>
        <v>540</v>
      </c>
      <c r="C10" s="61">
        <f t="shared" si="0"/>
        <v>8.6289549376797697E-2</v>
      </c>
    </row>
    <row r="11" spans="1:3" x14ac:dyDescent="0.25">
      <c r="A11" s="86" t="s">
        <v>154</v>
      </c>
      <c r="B11" s="51">
        <f>COUNTIF(WORKZONE_CRASHES!J:J,A11)</f>
        <v>493</v>
      </c>
      <c r="C11" s="61">
        <f t="shared" si="0"/>
        <v>7.8779162671780117E-2</v>
      </c>
    </row>
    <row r="12" spans="1:3" x14ac:dyDescent="0.25">
      <c r="A12" s="86" t="s">
        <v>162</v>
      </c>
      <c r="B12" s="51">
        <f>COUNTIF(WORKZONE_CRASHES!J:J,A12)</f>
        <v>546</v>
      </c>
      <c r="C12" s="61">
        <f t="shared" si="0"/>
        <v>8.7248322147651006E-2</v>
      </c>
    </row>
    <row r="13" spans="1:3" x14ac:dyDescent="0.25">
      <c r="A13" s="86" t="s">
        <v>167</v>
      </c>
      <c r="B13" s="51">
        <f>COUNTIF(WORKZONE_CRASHES!J:J,A13)</f>
        <v>619</v>
      </c>
      <c r="C13" s="61">
        <f t="shared" si="0"/>
        <v>9.8913390859699579E-2</v>
      </c>
    </row>
    <row r="14" spans="1:3" x14ac:dyDescent="0.25">
      <c r="A14" s="86" t="s">
        <v>170</v>
      </c>
      <c r="B14" s="51">
        <f>COUNTIF(WORKZONE_CRASHES!J:J,A14)</f>
        <v>656</v>
      </c>
      <c r="C14" s="61">
        <f t="shared" si="0"/>
        <v>0.10482582294662832</v>
      </c>
    </row>
    <row r="15" spans="1:3" x14ac:dyDescent="0.25">
      <c r="A15" s="86" t="s">
        <v>172</v>
      </c>
      <c r="B15" s="51">
        <f>COUNTIF(WORKZONE_CRASHES!J:J,A15)</f>
        <v>548</v>
      </c>
      <c r="C15" s="61">
        <f t="shared" si="0"/>
        <v>8.756791307126878E-2</v>
      </c>
    </row>
    <row r="16" spans="1:3" ht="13.8" thickBot="1" x14ac:dyDescent="0.3">
      <c r="A16" s="88" t="s">
        <v>174</v>
      </c>
      <c r="B16" s="52">
        <f>COUNTIF(WORKZONE_CRASHES!J:J,A16)</f>
        <v>513</v>
      </c>
      <c r="C16" s="61">
        <f t="shared" si="0"/>
        <v>8.1975071907957817E-2</v>
      </c>
    </row>
    <row r="17" spans="1:3" ht="13.8" thickBot="1" x14ac:dyDescent="0.3">
      <c r="A17" s="82" t="s">
        <v>189</v>
      </c>
      <c r="B17" s="58">
        <f>SUM(B5:B16)</f>
        <v>6258</v>
      </c>
      <c r="C17" s="62">
        <f>SUM(C5:C16)</f>
        <v>0.99999999999999989</v>
      </c>
    </row>
  </sheetData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2"/>
  <sheetViews>
    <sheetView workbookViewId="0">
      <selection activeCell="M19" sqref="M19"/>
    </sheetView>
  </sheetViews>
  <sheetFormatPr defaultRowHeight="13.2" x14ac:dyDescent="0.25"/>
  <cols>
    <col min="1" max="1" width="42.33203125" bestFit="1" customWidth="1"/>
    <col min="2" max="2" width="8.33203125" style="1" bestFit="1" customWidth="1"/>
    <col min="3" max="3" width="10.5546875" style="1" bestFit="1" customWidth="1"/>
  </cols>
  <sheetData>
    <row r="1" spans="1:3" ht="15" x14ac:dyDescent="0.25">
      <c r="A1" s="3" t="str">
        <f>"YEAR "&amp;Notes!Q1&amp;" WORK ZONE CRASH COUNT*"</f>
        <v>YEAR 2022 WORK ZONE CRASH COUNT*</v>
      </c>
    </row>
    <row r="2" spans="1:3" ht="15.6" thickBot="1" x14ac:dyDescent="0.3">
      <c r="A2" s="3" t="s">
        <v>194</v>
      </c>
    </row>
    <row r="3" spans="1:3" x14ac:dyDescent="0.25">
      <c r="A3" s="172" t="s">
        <v>17</v>
      </c>
      <c r="B3" s="172">
        <f>Notes!Q1</f>
        <v>2022</v>
      </c>
      <c r="C3" s="174"/>
    </row>
    <row r="4" spans="1:3" ht="13.8" thickBot="1" x14ac:dyDescent="0.3">
      <c r="A4" s="173"/>
      <c r="B4" s="63" t="s">
        <v>219</v>
      </c>
      <c r="C4" s="36" t="s">
        <v>191</v>
      </c>
    </row>
    <row r="5" spans="1:3" x14ac:dyDescent="0.25">
      <c r="A5" s="40" t="s">
        <v>235</v>
      </c>
      <c r="B5" s="76">
        <f>COUNTIF(WORKZONE_CRASHES!R:R,A5)</f>
        <v>0</v>
      </c>
      <c r="C5" s="71">
        <f t="shared" ref="C5:C31" si="0">B5/$B$32</f>
        <v>0</v>
      </c>
    </row>
    <row r="6" spans="1:3" x14ac:dyDescent="0.25">
      <c r="A6" s="41" t="s">
        <v>75</v>
      </c>
      <c r="B6" s="77">
        <f>COUNTIF(WORKZONE_CRASHES!R:R,A6)</f>
        <v>115</v>
      </c>
      <c r="C6" s="71">
        <f t="shared" si="0"/>
        <v>1.8376478108021732E-2</v>
      </c>
    </row>
    <row r="7" spans="1:3" x14ac:dyDescent="0.25">
      <c r="A7" s="41" t="s">
        <v>59</v>
      </c>
      <c r="B7" s="77">
        <f>COUNTIF(WORKZONE_CRASHES!R:R,A7)</f>
        <v>31</v>
      </c>
      <c r="C7" s="71">
        <f t="shared" si="0"/>
        <v>4.9536593160754237E-3</v>
      </c>
    </row>
    <row r="8" spans="1:3" x14ac:dyDescent="0.25">
      <c r="A8" s="41" t="s">
        <v>130</v>
      </c>
      <c r="B8" s="77">
        <f>COUNTIF(WORKZONE_CRASHES!R:R,A8)</f>
        <v>13</v>
      </c>
      <c r="C8" s="71">
        <f t="shared" si="0"/>
        <v>2.0773410035155003E-3</v>
      </c>
    </row>
    <row r="9" spans="1:3" x14ac:dyDescent="0.25">
      <c r="A9" s="41" t="s">
        <v>99</v>
      </c>
      <c r="B9" s="77">
        <f>COUNTIF(WORKZONE_CRASHES!R:R,A9)</f>
        <v>33</v>
      </c>
      <c r="C9" s="71">
        <f t="shared" si="0"/>
        <v>5.2732502396931925E-3</v>
      </c>
    </row>
    <row r="10" spans="1:3" x14ac:dyDescent="0.25">
      <c r="A10" s="41" t="s">
        <v>140</v>
      </c>
      <c r="B10" s="77">
        <f>COUNTIF(WORKZONE_CRASHES!R:R,A10)</f>
        <v>2</v>
      </c>
      <c r="C10" s="71">
        <f t="shared" si="0"/>
        <v>3.1959092361776926E-4</v>
      </c>
    </row>
    <row r="11" spans="1:3" x14ac:dyDescent="0.25">
      <c r="A11" s="144" t="s">
        <v>252</v>
      </c>
      <c r="B11" s="77">
        <f>COUNTIF(WORKZONE_CRASHES!R:R,A11)</f>
        <v>0</v>
      </c>
      <c r="C11" s="71">
        <f t="shared" si="0"/>
        <v>0</v>
      </c>
    </row>
    <row r="12" spans="1:3" x14ac:dyDescent="0.25">
      <c r="A12" t="s">
        <v>61</v>
      </c>
      <c r="B12" s="77">
        <f>COUNTIF(WORKZONE_CRASHES!R:R,A12)</f>
        <v>342</v>
      </c>
      <c r="C12" s="71">
        <f t="shared" si="0"/>
        <v>5.4650047938638542E-2</v>
      </c>
    </row>
    <row r="13" spans="1:3" x14ac:dyDescent="0.25">
      <c r="A13" s="41" t="s">
        <v>70</v>
      </c>
      <c r="B13" s="77">
        <f>COUNTIF(WORKZONE_CRASHES!R:R,A13)</f>
        <v>16</v>
      </c>
      <c r="C13" s="71">
        <f t="shared" si="0"/>
        <v>2.556727388942154E-3</v>
      </c>
    </row>
    <row r="14" spans="1:3" x14ac:dyDescent="0.25">
      <c r="A14" s="41" t="s">
        <v>33</v>
      </c>
      <c r="B14" s="77">
        <f>COUNTIF(WORKZONE_CRASHES!R:R,A14)</f>
        <v>4888</v>
      </c>
      <c r="C14" s="71">
        <f t="shared" si="0"/>
        <v>0.78108021732182809</v>
      </c>
    </row>
    <row r="15" spans="1:3" x14ac:dyDescent="0.25">
      <c r="A15" s="41" t="s">
        <v>113</v>
      </c>
      <c r="B15" s="77">
        <f>COUNTIF(WORKZONE_CRASHES!R:R,A15)</f>
        <v>4</v>
      </c>
      <c r="C15" s="71">
        <f t="shared" si="0"/>
        <v>6.3918184723553851E-4</v>
      </c>
    </row>
    <row r="16" spans="1:3" x14ac:dyDescent="0.25">
      <c r="A16" s="41" t="s">
        <v>95</v>
      </c>
      <c r="B16" s="77">
        <f>COUNTIF(WORKZONE_CRASHES!R:R,A16)</f>
        <v>70</v>
      </c>
      <c r="C16" s="71">
        <f t="shared" si="0"/>
        <v>1.1185682326621925E-2</v>
      </c>
    </row>
    <row r="17" spans="1:5" x14ac:dyDescent="0.25">
      <c r="A17" s="41" t="s">
        <v>76</v>
      </c>
      <c r="B17" s="77">
        <f>COUNTIF(WORKZONE_CRASHES!R:R,A17)</f>
        <v>85</v>
      </c>
      <c r="C17" s="71">
        <f t="shared" si="0"/>
        <v>1.3582614253755194E-2</v>
      </c>
    </row>
    <row r="18" spans="1:5" x14ac:dyDescent="0.25">
      <c r="A18" s="41" t="s">
        <v>71</v>
      </c>
      <c r="B18" s="77">
        <f>COUNTIF(WORKZONE_CRASHES!R:R,A18)</f>
        <v>40</v>
      </c>
      <c r="C18" s="71">
        <f t="shared" si="0"/>
        <v>6.3918184723553853E-3</v>
      </c>
    </row>
    <row r="19" spans="1:5" x14ac:dyDescent="0.25">
      <c r="A19" s="41" t="s">
        <v>56</v>
      </c>
      <c r="B19" s="77">
        <f>COUNTIF(WORKZONE_CRASHES!R:R,A19)</f>
        <v>87</v>
      </c>
      <c r="C19" s="71">
        <f t="shared" si="0"/>
        <v>1.3902205177372963E-2</v>
      </c>
    </row>
    <row r="20" spans="1:5" x14ac:dyDescent="0.25">
      <c r="A20" s="41" t="s">
        <v>66</v>
      </c>
      <c r="B20" s="77">
        <f>COUNTIF(WORKZONE_CRASHES!R:R,A20)</f>
        <v>56</v>
      </c>
      <c r="C20" s="71">
        <f t="shared" si="0"/>
        <v>8.948545861297539E-3</v>
      </c>
    </row>
    <row r="21" spans="1:5" x14ac:dyDescent="0.25">
      <c r="A21" s="41" t="s">
        <v>84</v>
      </c>
      <c r="B21" s="77">
        <f>COUNTIF(WORKZONE_CRASHES!R:R,A21)</f>
        <v>41</v>
      </c>
      <c r="C21" s="71">
        <f t="shared" si="0"/>
        <v>6.5516139341642698E-3</v>
      </c>
    </row>
    <row r="22" spans="1:5" x14ac:dyDescent="0.25">
      <c r="A22" s="41" t="s">
        <v>46</v>
      </c>
      <c r="B22" s="77">
        <f>COUNTIF(WORKZONE_CRASHES!R:R,A22)</f>
        <v>30</v>
      </c>
      <c r="C22" s="71">
        <f t="shared" si="0"/>
        <v>4.7938638542665392E-3</v>
      </c>
    </row>
    <row r="23" spans="1:5" x14ac:dyDescent="0.25">
      <c r="A23" s="41" t="s">
        <v>168</v>
      </c>
      <c r="B23" s="77">
        <f>COUNTIF(WORKZONE_CRASHES!R:R,A23)</f>
        <v>2</v>
      </c>
      <c r="C23" s="71">
        <f t="shared" si="0"/>
        <v>3.1959092361776926E-4</v>
      </c>
    </row>
    <row r="24" spans="1:5" x14ac:dyDescent="0.25">
      <c r="A24" s="41" t="s">
        <v>72</v>
      </c>
      <c r="B24" s="77">
        <f>COUNTIF(WORKZONE_CRASHES!R:R,A24)</f>
        <v>62</v>
      </c>
      <c r="C24" s="71">
        <f t="shared" si="0"/>
        <v>9.9073186321508473E-3</v>
      </c>
    </row>
    <row r="25" spans="1:5" x14ac:dyDescent="0.25">
      <c r="A25" t="s">
        <v>269</v>
      </c>
      <c r="B25" s="77">
        <f>COUNTIF(WORKZONE_CRASHES!R:R,A25)</f>
        <v>1</v>
      </c>
      <c r="C25" s="71">
        <f t="shared" si="0"/>
        <v>1.5979546180888463E-4</v>
      </c>
    </row>
    <row r="26" spans="1:5" x14ac:dyDescent="0.25">
      <c r="A26" s="41" t="s">
        <v>50</v>
      </c>
      <c r="B26" s="77">
        <f>COUNTIF(WORKZONE_CRASHES!R:R,A26)</f>
        <v>186</v>
      </c>
      <c r="C26" s="71">
        <f t="shared" si="0"/>
        <v>2.9721955896452542E-2</v>
      </c>
    </row>
    <row r="27" spans="1:5" x14ac:dyDescent="0.25">
      <c r="A27" s="41" t="s">
        <v>156</v>
      </c>
      <c r="B27" s="77">
        <f>COUNTIF(WORKZONE_CRASHES!R:R,A27)</f>
        <v>8</v>
      </c>
      <c r="C27" s="71">
        <f t="shared" si="0"/>
        <v>1.278363694471077E-3</v>
      </c>
    </row>
    <row r="28" spans="1:5" x14ac:dyDescent="0.25">
      <c r="A28" s="41" t="s">
        <v>247</v>
      </c>
      <c r="B28" s="77">
        <f>COUNTIF(WORKZONE_CRASHES!R:R,A28)</f>
        <v>0</v>
      </c>
      <c r="C28" s="71">
        <f t="shared" si="0"/>
        <v>0</v>
      </c>
    </row>
    <row r="29" spans="1:5" x14ac:dyDescent="0.25">
      <c r="A29" s="41" t="s">
        <v>128</v>
      </c>
      <c r="B29" s="77">
        <f>COUNTIF(WORKZONE_CRASHES!R:R,A29)</f>
        <v>22</v>
      </c>
      <c r="C29" s="71">
        <f t="shared" si="0"/>
        <v>3.515500159795462E-3</v>
      </c>
    </row>
    <row r="30" spans="1:5" s="4" customFormat="1" x14ac:dyDescent="0.25">
      <c r="A30" s="41" t="s">
        <v>151</v>
      </c>
      <c r="B30" s="77">
        <f>COUNTIF(WORKZONE_CRASHES!R:R,A30)</f>
        <v>11</v>
      </c>
      <c r="C30" s="71">
        <f t="shared" si="0"/>
        <v>1.757750079897731E-3</v>
      </c>
      <c r="E30"/>
    </row>
    <row r="31" spans="1:5" ht="13.8" thickBot="1" x14ac:dyDescent="0.3">
      <c r="A31" s="42" t="s">
        <v>193</v>
      </c>
      <c r="B31" s="78">
        <f>COUNTIFS(WORKZONE_CRASHES!R:R,"", WORKZONE_CRASHES!$A:$A, "&gt;"&amp;0)</f>
        <v>113</v>
      </c>
      <c r="C31" s="72">
        <f t="shared" si="0"/>
        <v>1.8056887184403961E-2</v>
      </c>
    </row>
    <row r="32" spans="1:5" ht="13.8" thickBot="1" x14ac:dyDescent="0.3">
      <c r="A32" s="89" t="s">
        <v>189</v>
      </c>
      <c r="B32" s="53">
        <f>SUM(B5:B31)</f>
        <v>6258</v>
      </c>
      <c r="C32" s="90">
        <f>SUM(C5:C31)</f>
        <v>1</v>
      </c>
    </row>
  </sheetData>
  <sortState xmlns:xlrd2="http://schemas.microsoft.com/office/spreadsheetml/2017/richdata2" ref="E2:E4636">
    <sortCondition ref="E2:E4636"/>
  </sortState>
  <mergeCells count="2">
    <mergeCell ref="A3:A4"/>
    <mergeCell ref="B3:C3"/>
  </mergeCells>
  <phoneticPr fontId="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1"/>
  <sheetViews>
    <sheetView workbookViewId="0">
      <selection activeCell="A25" sqref="A25"/>
    </sheetView>
  </sheetViews>
  <sheetFormatPr defaultRowHeight="13.2" x14ac:dyDescent="0.25"/>
  <cols>
    <col min="1" max="1" width="35.88671875" bestFit="1" customWidth="1"/>
    <col min="2" max="3" width="8" style="1" customWidth="1"/>
  </cols>
  <sheetData>
    <row r="1" spans="1:3" ht="15" x14ac:dyDescent="0.25">
      <c r="A1" s="3" t="str">
        <f>"YEAR "&amp;Notes!Q1&amp;" WORK ZONE CRASH COUNT*"</f>
        <v>YEAR 2022 WORK ZONE CRASH COUNT*</v>
      </c>
    </row>
    <row r="2" spans="1:3" ht="15.6" thickBot="1" x14ac:dyDescent="0.3">
      <c r="A2" s="3" t="s">
        <v>195</v>
      </c>
    </row>
    <row r="3" spans="1:3" ht="13.8" thickBot="1" x14ac:dyDescent="0.3">
      <c r="A3" s="175" t="s">
        <v>16</v>
      </c>
      <c r="B3" s="177">
        <f>Notes!Q1</f>
        <v>2022</v>
      </c>
      <c r="C3" s="178"/>
    </row>
    <row r="4" spans="1:3" ht="13.8" thickBot="1" x14ac:dyDescent="0.3">
      <c r="A4" s="176"/>
      <c r="B4" s="129" t="s">
        <v>219</v>
      </c>
      <c r="C4" s="130" t="s">
        <v>191</v>
      </c>
    </row>
    <row r="5" spans="1:3" x14ac:dyDescent="0.25">
      <c r="A5" s="141" t="s">
        <v>245</v>
      </c>
      <c r="B5" s="83">
        <f>COUNTIF(WORKZONE_CRASHES!Q:Q,"BLOWING SAND, DIRT, SNOW")</f>
        <v>1</v>
      </c>
      <c r="C5" s="20">
        <f>B5/$B$14</f>
        <v>1.5979546180888463E-4</v>
      </c>
    </row>
    <row r="6" spans="1:3" x14ac:dyDescent="0.25">
      <c r="A6" s="139" t="s">
        <v>41</v>
      </c>
      <c r="B6" s="50">
        <f>COUNTIF(WORKZONE_CRASHES!Q:Q,"CLEAR")</f>
        <v>4980</v>
      </c>
      <c r="C6" s="140">
        <f>B6/$B$14</f>
        <v>0.79578139980824547</v>
      </c>
    </row>
    <row r="7" spans="1:3" x14ac:dyDescent="0.25">
      <c r="A7" s="69" t="s">
        <v>32</v>
      </c>
      <c r="B7" s="51">
        <f>COUNTIF(WORKZONE_CRASHES!Q:Q,"CLOUDY")</f>
        <v>674</v>
      </c>
      <c r="C7" s="2">
        <f t="shared" ref="C7:C13" si="0">B7/$B$14</f>
        <v>0.10770214125918824</v>
      </c>
    </row>
    <row r="8" spans="1:3" x14ac:dyDescent="0.25">
      <c r="A8" s="136" t="s">
        <v>121</v>
      </c>
      <c r="B8" s="51">
        <f>COUNTIF(WORKZONE_CRASHES!Q:Q,"FOG, SMOG, SMOKE")</f>
        <v>16</v>
      </c>
      <c r="C8" s="2">
        <f t="shared" si="0"/>
        <v>2.556727388942154E-3</v>
      </c>
    </row>
    <row r="9" spans="1:3" x14ac:dyDescent="0.25">
      <c r="A9" s="69" t="s">
        <v>46</v>
      </c>
      <c r="B9" s="51">
        <f>COUNTIF(WORKZONE_CRASHES!Q:Q,"OTHER")</f>
        <v>3</v>
      </c>
      <c r="C9" s="2">
        <f t="shared" si="0"/>
        <v>4.7938638542665386E-4</v>
      </c>
    </row>
    <row r="10" spans="1:3" x14ac:dyDescent="0.25">
      <c r="A10" s="69" t="s">
        <v>62</v>
      </c>
      <c r="B10" s="51">
        <f>COUNTIF(WORKZONE_CRASHES!Q:Q,"RAIN")</f>
        <v>546</v>
      </c>
      <c r="C10" s="2">
        <f t="shared" si="0"/>
        <v>8.7248322147651006E-2</v>
      </c>
    </row>
    <row r="11" spans="1:3" x14ac:dyDescent="0.25">
      <c r="A11" s="69" t="s">
        <v>217</v>
      </c>
      <c r="B11" s="51">
        <f>COUNTIF(WORKZONE_CRASHES!Q:Q,"SEVERE CROSSWINDS")</f>
        <v>4</v>
      </c>
      <c r="C11" s="2">
        <f t="shared" si="0"/>
        <v>6.3918184723553851E-4</v>
      </c>
    </row>
    <row r="12" spans="1:3" x14ac:dyDescent="0.25">
      <c r="A12" s="69" t="s">
        <v>82</v>
      </c>
      <c r="B12" s="51">
        <f>COUNTIF(WORKZONE_CRASHES!Q:Q,"SLEET, HAIL, FREEZING RAIN/DRIZZLE")</f>
        <v>16</v>
      </c>
      <c r="C12" s="2">
        <f t="shared" si="0"/>
        <v>2.556727388942154E-3</v>
      </c>
    </row>
    <row r="13" spans="1:3" ht="13.8" thickBot="1" x14ac:dyDescent="0.3">
      <c r="A13" s="70" t="s">
        <v>69</v>
      </c>
      <c r="B13" s="84">
        <f>COUNTIF(WORKZONE_CRASHES!Q:Q,"SNOW")</f>
        <v>18</v>
      </c>
      <c r="C13" s="35">
        <f t="shared" si="0"/>
        <v>2.8763183125599234E-3</v>
      </c>
    </row>
    <row r="14" spans="1:3" ht="13.8" thickBot="1" x14ac:dyDescent="0.3">
      <c r="A14" s="142" t="s">
        <v>189</v>
      </c>
      <c r="B14" s="87">
        <f>SUM(B5:B13)</f>
        <v>6258</v>
      </c>
      <c r="C14" s="143">
        <f>SUM(C5:C13)</f>
        <v>1</v>
      </c>
    </row>
    <row r="21" spans="1:1" x14ac:dyDescent="0.25">
      <c r="A21" s="128"/>
    </row>
  </sheetData>
  <sortState xmlns:xlrd2="http://schemas.microsoft.com/office/spreadsheetml/2017/richdata2" ref="A20:A4654">
    <sortCondition ref="A20:A4654"/>
  </sortState>
  <mergeCells count="2">
    <mergeCell ref="A3:A4"/>
    <mergeCell ref="B3:C3"/>
  </mergeCells>
  <phoneticPr fontId="4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>
      <selection activeCell="B25" sqref="B25"/>
    </sheetView>
  </sheetViews>
  <sheetFormatPr defaultRowHeight="13.2" x14ac:dyDescent="0.25"/>
  <cols>
    <col min="1" max="1" width="27.88671875" bestFit="1" customWidth="1"/>
    <col min="2" max="3" width="11" style="1" customWidth="1"/>
  </cols>
  <sheetData>
    <row r="1" spans="1:3" ht="15" x14ac:dyDescent="0.25">
      <c r="A1" s="3" t="str">
        <f>"YEAR "&amp;Notes!Q1&amp;" WORK ZONE CRASH COUNT*"</f>
        <v>YEAR 2022 WORK ZONE CRASH COUNT*</v>
      </c>
    </row>
    <row r="2" spans="1:3" ht="15.6" thickBot="1" x14ac:dyDescent="0.3">
      <c r="A2" s="3" t="s">
        <v>196</v>
      </c>
    </row>
    <row r="3" spans="1:3" x14ac:dyDescent="0.25">
      <c r="A3" s="175" t="s">
        <v>220</v>
      </c>
      <c r="B3" s="172">
        <f>Notes!Q1</f>
        <v>2022</v>
      </c>
      <c r="C3" s="174"/>
    </row>
    <row r="4" spans="1:3" ht="13.8" thickBot="1" x14ac:dyDescent="0.3">
      <c r="A4" s="176"/>
      <c r="B4" s="91" t="s">
        <v>219</v>
      </c>
      <c r="C4" s="36" t="s">
        <v>191</v>
      </c>
    </row>
    <row r="5" spans="1:3" x14ac:dyDescent="0.25">
      <c r="A5" s="49" t="s">
        <v>42</v>
      </c>
      <c r="B5" s="137">
        <f>COUNTIF(WORKZONE_CRASHES!S:S,"DRY")</f>
        <v>5362</v>
      </c>
      <c r="C5" s="23">
        <f t="shared" ref="C5:C14" si="0">B5/$B$15</f>
        <v>0.85682326621923932</v>
      </c>
    </row>
    <row r="6" spans="1:3" x14ac:dyDescent="0.25">
      <c r="A6" t="s">
        <v>249</v>
      </c>
      <c r="B6" s="77">
        <f>COUNTIF(WORKZONE_CRASHES!S:S,"FUEL, OIL")</f>
        <v>1</v>
      </c>
      <c r="C6" s="24">
        <f t="shared" si="0"/>
        <v>1.5979546180888463E-4</v>
      </c>
    </row>
    <row r="7" spans="1:3" x14ac:dyDescent="0.25">
      <c r="A7" s="43" t="s">
        <v>83</v>
      </c>
      <c r="B7" s="138">
        <f>COUNTIF(WORKZONE_CRASHES!S:S,"ICE")</f>
        <v>27</v>
      </c>
      <c r="C7" s="24">
        <f t="shared" si="0"/>
        <v>4.314477468839885E-3</v>
      </c>
    </row>
    <row r="8" spans="1:3" x14ac:dyDescent="0.25">
      <c r="A8" s="43" t="s">
        <v>46</v>
      </c>
      <c r="B8" s="77">
        <f>COUNTIF(WORKZONE_CRASHES!S:S,"OTHER")</f>
        <v>2</v>
      </c>
      <c r="C8" s="24">
        <f t="shared" si="0"/>
        <v>3.1959092361776926E-4</v>
      </c>
    </row>
    <row r="9" spans="1:3" x14ac:dyDescent="0.25">
      <c r="A9" s="134" t="s">
        <v>93</v>
      </c>
      <c r="B9" s="77">
        <f>COUNTIF(WORKZONE_CRASHES!S:S,"SAND, MUD, DIRT, GRAVEL")</f>
        <v>17</v>
      </c>
      <c r="C9" s="24">
        <f t="shared" si="0"/>
        <v>2.7165228507510385E-3</v>
      </c>
    </row>
    <row r="10" spans="1:3" x14ac:dyDescent="0.25">
      <c r="A10" s="43" t="s">
        <v>228</v>
      </c>
      <c r="B10" s="77">
        <f>COUNTIF(WORKZONE_CRASHES!S:S,"SLUSH")</f>
        <v>9</v>
      </c>
      <c r="C10" s="24">
        <f t="shared" si="0"/>
        <v>1.4381591562799617E-3</v>
      </c>
    </row>
    <row r="11" spans="1:3" x14ac:dyDescent="0.25">
      <c r="A11" s="43" t="s">
        <v>69</v>
      </c>
      <c r="B11" s="77">
        <f>COUNTIF(WORKZONE_CRASHES!S:S,"SNOW")</f>
        <v>19</v>
      </c>
      <c r="C11" s="24">
        <f t="shared" si="0"/>
        <v>3.0361137743688078E-3</v>
      </c>
    </row>
    <row r="12" spans="1:3" x14ac:dyDescent="0.25">
      <c r="A12" s="43" t="s">
        <v>102</v>
      </c>
      <c r="B12" s="77">
        <f>COUNTIF(WORKZONE_CRASHES!S:S,"UNKNOWN")</f>
        <v>11</v>
      </c>
      <c r="C12" s="24">
        <f t="shared" si="0"/>
        <v>1.757750079897731E-3</v>
      </c>
    </row>
    <row r="13" spans="1:3" x14ac:dyDescent="0.25">
      <c r="A13" s="43" t="s">
        <v>139</v>
      </c>
      <c r="B13" s="77">
        <f>COUNTIF(WORKZONE_CRASHES!S:S,"WATER (STANDING, MOVING)")</f>
        <v>61</v>
      </c>
      <c r="C13" s="24">
        <f t="shared" si="0"/>
        <v>9.747523170341962E-3</v>
      </c>
    </row>
    <row r="14" spans="1:3" ht="13.8" thickBot="1" x14ac:dyDescent="0.3">
      <c r="A14" s="44" t="s">
        <v>34</v>
      </c>
      <c r="B14" s="93">
        <f>COUNTIF(WORKZONE_CRASHES!S:S,"WET")</f>
        <v>749</v>
      </c>
      <c r="C14" s="24">
        <f t="shared" si="0"/>
        <v>0.11968680089485459</v>
      </c>
    </row>
    <row r="15" spans="1:3" ht="13.8" thickBot="1" x14ac:dyDescent="0.3">
      <c r="A15" s="94" t="s">
        <v>233</v>
      </c>
      <c r="B15" s="53">
        <f>SUM(B5:B14)</f>
        <v>6258</v>
      </c>
      <c r="C15" s="92">
        <f>SUM(C5:C14)</f>
        <v>1</v>
      </c>
    </row>
  </sheetData>
  <sortState xmlns:xlrd2="http://schemas.microsoft.com/office/spreadsheetml/2017/richdata2" ref="A21:A30">
    <sortCondition ref="A21:A30"/>
  </sortState>
  <mergeCells count="2">
    <mergeCell ref="A3:A4"/>
    <mergeCell ref="B3:C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3"/>
  <sheetViews>
    <sheetView workbookViewId="0">
      <selection activeCell="A24" sqref="A24"/>
    </sheetView>
  </sheetViews>
  <sheetFormatPr defaultRowHeight="13.2" x14ac:dyDescent="0.25"/>
  <cols>
    <col min="1" max="1" width="30.88671875" bestFit="1" customWidth="1"/>
    <col min="2" max="3" width="8.6640625" style="1" customWidth="1"/>
  </cols>
  <sheetData>
    <row r="1" spans="1:3" ht="15" x14ac:dyDescent="0.25">
      <c r="A1" s="3" t="str">
        <f>"YEAR "&amp;Notes!Q1&amp;" WORK ZONE CRASH COUNT*"</f>
        <v>YEAR 2022 WORK ZONE CRASH COUNT*</v>
      </c>
    </row>
    <row r="2" spans="1:3" ht="15.6" thickBot="1" x14ac:dyDescent="0.3">
      <c r="A2" s="3" t="s">
        <v>203</v>
      </c>
    </row>
    <row r="3" spans="1:3" x14ac:dyDescent="0.25">
      <c r="A3" s="172" t="s">
        <v>19</v>
      </c>
      <c r="B3" s="179">
        <f>Notes!Q1</f>
        <v>2022</v>
      </c>
      <c r="C3" s="180"/>
    </row>
    <row r="4" spans="1:3" ht="13.8" thickBot="1" x14ac:dyDescent="0.3">
      <c r="A4" s="173"/>
      <c r="B4" s="91" t="s">
        <v>219</v>
      </c>
      <c r="C4" s="36" t="s">
        <v>191</v>
      </c>
    </row>
    <row r="5" spans="1:3" x14ac:dyDescent="0.25">
      <c r="A5" s="68" t="s">
        <v>47</v>
      </c>
      <c r="B5" s="76">
        <f>COUNTIF(WORKZONE_CRASHES!T:T,"DARK - LIGHTED ROADWAY")</f>
        <v>365</v>
      </c>
      <c r="C5" s="151">
        <f>B5/$B$13</f>
        <v>5.8325343560242889E-2</v>
      </c>
    </row>
    <row r="6" spans="1:3" x14ac:dyDescent="0.25">
      <c r="A6" s="69" t="s">
        <v>57</v>
      </c>
      <c r="B6" s="77">
        <f>COUNTIF(WORKZONE_CRASHES!T:T,"DARK - ROADWAY NOT LIGHTED")</f>
        <v>1064</v>
      </c>
      <c r="C6" s="152">
        <f t="shared" ref="C6:C12" si="0">B6/$B$13</f>
        <v>0.17002237136465326</v>
      </c>
    </row>
    <row r="7" spans="1:3" x14ac:dyDescent="0.25">
      <c r="A7" s="69" t="s">
        <v>141</v>
      </c>
      <c r="B7" s="77">
        <f>COUNTIF(WORKZONE_CRASHES!T:T,"DARK - UNKNOWN LIGHTING")</f>
        <v>14</v>
      </c>
      <c r="C7" s="152">
        <f t="shared" si="0"/>
        <v>2.2371364653243847E-3</v>
      </c>
    </row>
    <row r="8" spans="1:3" x14ac:dyDescent="0.25">
      <c r="A8" s="69" t="s">
        <v>74</v>
      </c>
      <c r="B8" s="77">
        <f>COUNTIF(WORKZONE_CRASHES!T:T,"DAWN")</f>
        <v>78</v>
      </c>
      <c r="C8" s="152">
        <f t="shared" si="0"/>
        <v>1.2464046021093002E-2</v>
      </c>
    </row>
    <row r="9" spans="1:3" x14ac:dyDescent="0.25">
      <c r="A9" s="69" t="s">
        <v>35</v>
      </c>
      <c r="B9" s="77">
        <f>COUNTIF(WORKZONE_CRASHES!T:T,"DAYLIGHT")</f>
        <v>4633</v>
      </c>
      <c r="C9" s="152">
        <f t="shared" si="0"/>
        <v>0.74033237456056245</v>
      </c>
    </row>
    <row r="10" spans="1:3" x14ac:dyDescent="0.25">
      <c r="A10" s="133" t="s">
        <v>52</v>
      </c>
      <c r="B10" s="93">
        <f>COUNTIF(WORKZONE_CRASHES!T:T,"DUSK")</f>
        <v>94</v>
      </c>
      <c r="C10" s="153">
        <f t="shared" si="0"/>
        <v>1.5020773410035155E-2</v>
      </c>
    </row>
    <row r="11" spans="1:3" x14ac:dyDescent="0.25">
      <c r="A11" s="43" t="s">
        <v>102</v>
      </c>
      <c r="B11" s="77">
        <f>COUNTIF(WORKZONE_CRASHES!T:T,"UNKNOWN")</f>
        <v>10</v>
      </c>
      <c r="C11" s="154">
        <f t="shared" si="0"/>
        <v>1.5979546180888463E-3</v>
      </c>
    </row>
    <row r="12" spans="1:3" ht="13.8" thickBot="1" x14ac:dyDescent="0.3">
      <c r="A12" s="135" t="s">
        <v>46</v>
      </c>
      <c r="B12" s="93">
        <f>COUNTIF(WORKZONE_CRASHES!T:T,"OTHER")</f>
        <v>0</v>
      </c>
      <c r="C12" s="155">
        <f t="shared" si="0"/>
        <v>0</v>
      </c>
    </row>
    <row r="13" spans="1:3" ht="13.8" thickBot="1" x14ac:dyDescent="0.3">
      <c r="A13" s="94" t="s">
        <v>189</v>
      </c>
      <c r="B13" s="53">
        <f>SUM(B5:B12)</f>
        <v>6258</v>
      </c>
      <c r="C13" s="156">
        <f>SUM(C5:C12)</f>
        <v>1</v>
      </c>
    </row>
  </sheetData>
  <mergeCells count="2">
    <mergeCell ref="A3:A4"/>
    <mergeCell ref="B3:C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workbookViewId="0">
      <selection activeCell="B5" sqref="B5"/>
    </sheetView>
  </sheetViews>
  <sheetFormatPr defaultRowHeight="13.2" x14ac:dyDescent="0.25"/>
  <cols>
    <col min="1" max="1" width="16.44140625" bestFit="1" customWidth="1"/>
    <col min="2" max="3" width="9.5546875" style="1" customWidth="1"/>
  </cols>
  <sheetData>
    <row r="1" spans="1:8" ht="15" x14ac:dyDescent="0.25">
      <c r="A1" s="3" t="str">
        <f>"YEAR "&amp;Notes!Q1&amp;" WORK ZONE CRASH COUNT*"</f>
        <v>YEAR 2022 WORK ZONE CRASH COUNT*</v>
      </c>
    </row>
    <row r="2" spans="1:8" ht="15.6" thickBot="1" x14ac:dyDescent="0.3">
      <c r="A2" s="3" t="s">
        <v>202</v>
      </c>
    </row>
    <row r="3" spans="1:8" ht="13.8" thickBot="1" x14ac:dyDescent="0.3">
      <c r="A3" s="172" t="s">
        <v>222</v>
      </c>
      <c r="B3" s="181">
        <f>Notes!Q1</f>
        <v>2022</v>
      </c>
      <c r="C3" s="182"/>
    </row>
    <row r="4" spans="1:8" ht="13.8" thickBot="1" x14ac:dyDescent="0.3">
      <c r="A4" s="173"/>
      <c r="B4" s="95" t="s">
        <v>219</v>
      </c>
      <c r="C4" s="26" t="s">
        <v>191</v>
      </c>
    </row>
    <row r="5" spans="1:8" x14ac:dyDescent="0.25">
      <c r="A5" s="37" t="s">
        <v>197</v>
      </c>
      <c r="B5" s="76">
        <f>COUNTIF(WORKZONE_CRASHES!U:U,"A")</f>
        <v>67</v>
      </c>
      <c r="C5" s="23">
        <f t="shared" ref="C5:C11" si="0">B5/$B$11</f>
        <v>1.070629594119527E-2</v>
      </c>
      <c r="H5" s="8"/>
    </row>
    <row r="6" spans="1:8" x14ac:dyDescent="0.25">
      <c r="A6" s="38" t="s">
        <v>198</v>
      </c>
      <c r="B6" s="77">
        <f>COUNTIF(WORKZONE_CRASHES!U:U,"B")</f>
        <v>392</v>
      </c>
      <c r="C6" s="24">
        <f t="shared" si="0"/>
        <v>6.2639821029082776E-2</v>
      </c>
      <c r="H6" s="8"/>
    </row>
    <row r="7" spans="1:8" x14ac:dyDescent="0.25">
      <c r="A7" s="38" t="s">
        <v>199</v>
      </c>
      <c r="B7" s="77">
        <f>COUNTIF(WORKZONE_CRASHES!U:U,"C")</f>
        <v>989</v>
      </c>
      <c r="C7" s="24">
        <f t="shared" si="0"/>
        <v>0.1580377117289869</v>
      </c>
      <c r="H7" s="8"/>
    </row>
    <row r="8" spans="1:8" x14ac:dyDescent="0.25">
      <c r="A8" s="38" t="s">
        <v>200</v>
      </c>
      <c r="B8" s="77">
        <f>COUNTIF(WORKZONE_CRASHES!U:U,"F")</f>
        <v>32</v>
      </c>
      <c r="C8" s="24">
        <f t="shared" si="0"/>
        <v>5.1134547778843081E-3</v>
      </c>
      <c r="H8" s="8"/>
    </row>
    <row r="9" spans="1:8" x14ac:dyDescent="0.25">
      <c r="A9" s="38" t="s">
        <v>201</v>
      </c>
      <c r="B9" s="77">
        <f>COUNTIF(WORKZONE_CRASHES!U:U,"P")</f>
        <v>4688</v>
      </c>
      <c r="C9" s="24">
        <f t="shared" si="0"/>
        <v>0.74912112496005112</v>
      </c>
      <c r="H9" s="8"/>
    </row>
    <row r="10" spans="1:8" ht="13.8" thickBot="1" x14ac:dyDescent="0.3">
      <c r="A10" s="39" t="s">
        <v>129</v>
      </c>
      <c r="B10" s="78">
        <f>COUNTIF(WORKZONE_CRASHES!U:U,"U")</f>
        <v>90</v>
      </c>
      <c r="C10" s="25">
        <f t="shared" si="0"/>
        <v>1.4381591562799617E-2</v>
      </c>
      <c r="H10" s="8"/>
    </row>
    <row r="11" spans="1:8" ht="13.8" thickBot="1" x14ac:dyDescent="0.3">
      <c r="A11" s="142" t="s">
        <v>189</v>
      </c>
      <c r="B11" s="53">
        <f>SUM(B5:B10)</f>
        <v>6258</v>
      </c>
      <c r="C11" s="45">
        <f t="shared" si="0"/>
        <v>1</v>
      </c>
    </row>
  </sheetData>
  <mergeCells count="2">
    <mergeCell ref="B3:C3"/>
    <mergeCell ref="A3:A4"/>
  </mergeCells>
  <phoneticPr fontId="4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1"/>
  <sheetViews>
    <sheetView workbookViewId="0">
      <selection activeCell="B12" sqref="B12"/>
    </sheetView>
  </sheetViews>
  <sheetFormatPr defaultRowHeight="13.2" x14ac:dyDescent="0.25"/>
  <cols>
    <col min="1" max="1" width="16.44140625" bestFit="1" customWidth="1"/>
    <col min="2" max="3" width="10.109375" style="1" customWidth="1"/>
  </cols>
  <sheetData>
    <row r="1" spans="1:3" ht="15" x14ac:dyDescent="0.25">
      <c r="A1" s="3" t="str">
        <f>"YEAR "&amp;Notes!Q1&amp;" WORK ZONE CRASH COUNT*"</f>
        <v>YEAR 2022 WORK ZONE CRASH COUNT*</v>
      </c>
    </row>
    <row r="2" spans="1:3" ht="15.6" thickBot="1" x14ac:dyDescent="0.3">
      <c r="A2" s="3" t="s">
        <v>207</v>
      </c>
    </row>
    <row r="3" spans="1:3" x14ac:dyDescent="0.25">
      <c r="A3" s="183" t="s">
        <v>223</v>
      </c>
      <c r="B3" s="172">
        <f>Notes!Q1</f>
        <v>2022</v>
      </c>
      <c r="C3" s="174"/>
    </row>
    <row r="4" spans="1:3" ht="13.8" thickBot="1" x14ac:dyDescent="0.3">
      <c r="A4" s="184"/>
      <c r="B4" s="91" t="s">
        <v>219</v>
      </c>
      <c r="C4" s="36" t="s">
        <v>191</v>
      </c>
    </row>
    <row r="5" spans="1:3" x14ac:dyDescent="0.25">
      <c r="A5" s="21" t="s">
        <v>204</v>
      </c>
      <c r="B5" s="76">
        <f>COUNTIF(WORKZONE_CRASHES!C:C,"I")</f>
        <v>3504</v>
      </c>
      <c r="C5" s="151">
        <f t="shared" ref="C5:C11" si="0">B5/$B$11</f>
        <v>0.55992329817833175</v>
      </c>
    </row>
    <row r="6" spans="1:3" x14ac:dyDescent="0.25">
      <c r="A6" s="22" t="s">
        <v>45</v>
      </c>
      <c r="B6" s="77">
        <f>COUNTIF(WORKZONE_CRASHES!C:C,"LCL")</f>
        <v>1420</v>
      </c>
      <c r="C6" s="152">
        <f t="shared" si="0"/>
        <v>0.22690955576861618</v>
      </c>
    </row>
    <row r="7" spans="1:3" x14ac:dyDescent="0.25">
      <c r="A7" s="22" t="s">
        <v>205</v>
      </c>
      <c r="B7" s="77">
        <f>COUNTIF(WORKZONE_CRASHES!C:C,"NC")</f>
        <v>434</v>
      </c>
      <c r="C7" s="152">
        <f t="shared" si="0"/>
        <v>6.9351230425055935E-2</v>
      </c>
    </row>
    <row r="8" spans="1:3" x14ac:dyDescent="0.25">
      <c r="A8" s="22" t="s">
        <v>122</v>
      </c>
      <c r="B8" s="77">
        <f>COUNTIF(WORKZONE_CRASHES!C:C,"SR")</f>
        <v>249</v>
      </c>
      <c r="C8" s="152">
        <f t="shared" si="0"/>
        <v>3.9789069990412269E-2</v>
      </c>
    </row>
    <row r="9" spans="1:3" x14ac:dyDescent="0.25">
      <c r="A9" s="22" t="s">
        <v>206</v>
      </c>
      <c r="B9" s="77">
        <f>COUNTIF(WORKZONE_CRASHES!C:C,"US")</f>
        <v>651</v>
      </c>
      <c r="C9" s="152">
        <f t="shared" si="0"/>
        <v>0.1040268456375839</v>
      </c>
    </row>
    <row r="10" spans="1:3" ht="13.8" thickBot="1" x14ac:dyDescent="0.3">
      <c r="A10" s="160" t="s">
        <v>270</v>
      </c>
      <c r="B10" s="78">
        <f>COUNTIF(WORKZONE_CRASHES!C:C,"UNK")</f>
        <v>0</v>
      </c>
      <c r="C10" s="157">
        <f t="shared" si="0"/>
        <v>0</v>
      </c>
    </row>
    <row r="11" spans="1:3" ht="13.8" thickBot="1" x14ac:dyDescent="0.3">
      <c r="A11" s="115" t="s">
        <v>189</v>
      </c>
      <c r="B11" s="158">
        <f>SUM(B5:B10)</f>
        <v>6258</v>
      </c>
      <c r="C11" s="159">
        <f t="shared" si="0"/>
        <v>1</v>
      </c>
    </row>
  </sheetData>
  <mergeCells count="2">
    <mergeCell ref="A3:A4"/>
    <mergeCell ref="B3:C3"/>
  </mergeCells>
  <phoneticPr fontId="4" type="noConversion"/>
  <pageMargins left="0.75" right="0.75" top="1" bottom="1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R_LinkOpenOption xmlns="8c524627-9bd1-491d-9c15-d47f79ce4786">New Tab</RR_LinkOpenOption>
    <RR_SortOrder xmlns="8c524627-9bd1-491d-9c15-d47f79ce4786">865</RR_SortOrder>
    <RR_UniqueID xmlns="8c524627-9bd1-491d-9c15-d47f79ce4786">work-zone-safety-statistics</RR_UniqueID>
    <RR_PublishedDate xmlns="8c524627-9bd1-491d-9c15-d47f79ce4786">2023-05-04T04:00:00+00:00</RR_PublishedDate>
    <IconOverlay xmlns="http://schemas.microsoft.com/sharepoint/v4" xsi:nil="true"/>
    <RR_Project xmlns="8c524627-9bd1-491d-9c15-d47f79ce4786" xsi:nil="true"/>
    <RR_MediaType xmlns="8c524627-9bd1-491d-9c15-d47f79ce4786">Excel</RR_MediaType>
    <RR_Summary xmlns="8c524627-9bd1-491d-9c15-d47f79ce4786" xsi:nil="true"/>
    <RR_Program xmlns="8c524627-9bd1-491d-9c15-d47f79ce4786" xsi:nil="true"/>
    <TaxCatchAll xmlns="084f7c45-40c1-4552-b9db-b0297b44ff26"/>
    <RR_RegionTaxHTField0 xmlns="e03f44df-6751-4a9e-a1cc-8ae3a2b819ba">
      <Terms xmlns="http://schemas.microsoft.com/office/infopath/2007/PartnerControls"/>
    </RR_RegionTaxHTField0>
    <RR_DivisionTaxHTField0 xmlns="e03f44df-6751-4a9e-a1cc-8ae3a2b819ba">
      <Terms xmlns="http://schemas.microsoft.com/office/infopath/2007/PartnerControls"/>
    </RR_DivisionTaxHTField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8b41e7c-c43c-4d4d-80db-2abc7e7004e9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NCDOT Document" ma:contentTypeID="0x01010072792147323B458FBAC4BC3C00C4309200CD4CA2078F34FA4F82993D038D4FCBB2" ma:contentTypeVersion="34" ma:contentTypeDescription="This content type is based on the Document content type, but is specific to NCDOT documents." ma:contentTypeScope="" ma:versionID="68c06f513359517d9067900c72ac7a3f">
  <xsd:schema xmlns:xsd="http://www.w3.org/2001/XMLSchema" xmlns:xs="http://www.w3.org/2001/XMLSchema" xmlns:p="http://schemas.microsoft.com/office/2006/metadata/properties" xmlns:ns2="8c524627-9bd1-491d-9c15-d47f79ce4786" xmlns:ns3="e03f44df-6751-4a9e-a1cc-8ae3a2b819ba" xmlns:ns4="084f7c45-40c1-4552-b9db-b0297b44ff26" xmlns:ns5="http://schemas.microsoft.com/sharepoint/v4" xmlns:ns6="fb791b3d-cb3f-4b07-b050-df70041915da" targetNamespace="http://schemas.microsoft.com/office/2006/metadata/properties" ma:root="true" ma:fieldsID="c36feb0b80708b2b99cc0d8cda117895" ns2:_="" ns3:_="" ns4:_="" ns5:_="" ns6:_="">
    <xsd:import namespace="8c524627-9bd1-491d-9c15-d47f79ce4786"/>
    <xsd:import namespace="e03f44df-6751-4a9e-a1cc-8ae3a2b819ba"/>
    <xsd:import namespace="084f7c45-40c1-4552-b9db-b0297b44ff26"/>
    <xsd:import namespace="http://schemas.microsoft.com/sharepoint/v4"/>
    <xsd:import namespace="fb791b3d-cb3f-4b07-b050-df70041915da"/>
    <xsd:element name="properties">
      <xsd:complexType>
        <xsd:sequence>
          <xsd:element name="documentManagement">
            <xsd:complexType>
              <xsd:all>
                <xsd:element ref="ns2:RR_Project" minOccurs="0"/>
                <xsd:element ref="ns2:RR_Program" minOccurs="0"/>
                <xsd:element ref="ns2:RR_UniqueID" minOccurs="0"/>
                <xsd:element ref="ns2:RR_Summary" minOccurs="0"/>
                <xsd:element ref="ns2:RR_PublishedDate"/>
                <xsd:element ref="ns2:RR_SortOrder" minOccurs="0"/>
                <xsd:element ref="ns3:RR_RegionTaxHTField0" minOccurs="0"/>
                <xsd:element ref="ns3:RR_DivisionTaxHTField0" minOccurs="0"/>
                <xsd:element ref="ns4:TaxCatchAll" minOccurs="0"/>
                <xsd:element ref="ns5:IconOverlay" minOccurs="0"/>
                <xsd:element ref="ns2:RR_LinkOpenOption" minOccurs="0"/>
                <xsd:element ref="ns6:SharedWithUsers" minOccurs="0"/>
                <xsd:element ref="ns2:RR_Media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524627-9bd1-491d-9c15-d47f79ce4786" elementFormDefault="qualified">
    <xsd:import namespace="http://schemas.microsoft.com/office/2006/documentManagement/types"/>
    <xsd:import namespace="http://schemas.microsoft.com/office/infopath/2007/PartnerControls"/>
    <xsd:element name="RR_Project" ma:index="8" nillable="true" ma:displayName="Project" ma:internalName="RR_Project">
      <xsd:simpleType>
        <xsd:restriction base="dms:Text"/>
      </xsd:simpleType>
    </xsd:element>
    <xsd:element name="RR_Program" ma:index="9" nillable="true" ma:displayName="Program" ma:internalName="RR_Program">
      <xsd:simpleType>
        <xsd:restriction base="dms:Text"/>
      </xsd:simpleType>
    </xsd:element>
    <xsd:element name="RR_UniqueID" ma:index="10" nillable="true" ma:displayName="Unique ID" ma:internalName="RR_UniqueID" ma:readOnly="false">
      <xsd:simpleType>
        <xsd:restriction base="dms:Text"/>
      </xsd:simpleType>
    </xsd:element>
    <xsd:element name="RR_Summary" ma:index="11" nillable="true" ma:displayName="Summary" ma:internalName="RR_Summary" ma:readOnly="false">
      <xsd:simpleType>
        <xsd:restriction base="dms:Note">
          <xsd:maxLength value="255"/>
        </xsd:restriction>
      </xsd:simpleType>
    </xsd:element>
    <xsd:element name="RR_PublishedDate" ma:index="12" ma:displayName="Published Date" ma:format="DateOnly" ma:internalName="RR_PublishedDate" ma:readOnly="false">
      <xsd:simpleType>
        <xsd:restriction base="dms:DateTime"/>
      </xsd:simpleType>
    </xsd:element>
    <xsd:element name="RR_SortOrder" ma:index="13" nillable="true" ma:displayName="Sort Order" ma:internalName="RR_SortOrder">
      <xsd:simpleType>
        <xsd:restriction base="dms:Number"/>
      </xsd:simpleType>
    </xsd:element>
    <xsd:element name="RR_LinkOpenOption" ma:index="20" nillable="true" ma:displayName="Link Open Option" ma:default="Same Tab" ma:internalName="RR_LinkOpenOption" ma:readOnly="false">
      <xsd:simpleType>
        <xsd:restriction base="dms:Choice">
          <xsd:enumeration value="Same Tab"/>
          <xsd:enumeration value="New Tab"/>
        </xsd:restriction>
      </xsd:simpleType>
    </xsd:element>
    <xsd:element name="RR_MediaType" ma:index="22" ma:displayName="Media Type" ma:default="PDF" ma:internalName="RR_MediaType">
      <xsd:simpleType>
        <xsd:restriction base="dms:Choice">
          <xsd:enumeration value="CONNECT"/>
          <xsd:enumeration value="DOC"/>
          <xsd:enumeration value="MP3"/>
          <xsd:enumeration value="PDF"/>
          <xsd:enumeration value="PHOTO"/>
          <xsd:enumeration value="PPT"/>
          <xsd:enumeration value="TEXT"/>
          <xsd:enumeration value="WEB"/>
          <xsd:enumeration value="XLS"/>
          <xsd:enumeration value="ZIP"/>
          <xsd:enumeration value="Audio"/>
          <xsd:enumeration value="Connect NCDOT"/>
          <xsd:enumeration value="Excel"/>
          <xsd:enumeration value="Photo"/>
          <xsd:enumeration value="PowerPoint"/>
          <xsd:enumeration value="Text"/>
          <xsd:enumeration value="Video"/>
          <xsd:enumeration value="Webpage"/>
          <xsd:enumeration value="Word"/>
          <xsd:enumeration value="Zip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f44df-6751-4a9e-a1cc-8ae3a2b819ba" elementFormDefault="qualified">
    <xsd:import namespace="http://schemas.microsoft.com/office/2006/documentManagement/types"/>
    <xsd:import namespace="http://schemas.microsoft.com/office/infopath/2007/PartnerControls"/>
    <xsd:element name="RR_RegionTaxHTField0" ma:index="15" nillable="true" ma:taxonomy="true" ma:internalName="RR_RegionTaxHTField0" ma:taxonomyFieldName="RR_Region" ma:displayName="Region" ma:default="" ma:fieldId="{be91d165-67da-4dcd-841c-076231814fca}" ma:taxonomyMulti="true" ma:sspId="0b66256a-1cfd-4777-80d6-093ffcf9a86a" ma:termSetId="2f4bb55b-35e6-40f8-b5a7-0cb51cec6e5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R_DivisionTaxHTField0" ma:index="17" nillable="true" ma:taxonomy="true" ma:internalName="RR_DivisionTaxHTField0" ma:taxonomyFieldName="RR_Division" ma:displayName="Division" ma:default="" ma:fieldId="{d599c0e8-8c43-45d3-9f22-79b2bc4ecf73}" ma:taxonomyMulti="true" ma:sspId="0b66256a-1cfd-4777-80d6-093ffcf9a86a" ma:termSetId="f558ad15-7b03-41b1-bdbb-3f7826a6266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f7c45-40c1-4552-b9db-b0297b44ff2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42c9a06-fc22-44a1-b12e-05f1b1e61f56}" ma:internalName="TaxCatchAll" ma:showField="CatchAllData" ma:web="c6b37525-8408-4f3a-80de-23929e65ab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791b3d-cb3f-4b07-b050-df70041915da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A712DF-B24E-489B-8DAA-6BBC8926A8F1}"/>
</file>

<file path=customXml/itemProps2.xml><?xml version="1.0" encoding="utf-8"?>
<ds:datastoreItem xmlns:ds="http://schemas.openxmlformats.org/officeDocument/2006/customXml" ds:itemID="{FDE36C36-B1A6-49D2-AB0B-DD81391B7B16}"/>
</file>

<file path=customXml/itemProps3.xml><?xml version="1.0" encoding="utf-8"?>
<ds:datastoreItem xmlns:ds="http://schemas.openxmlformats.org/officeDocument/2006/customXml" ds:itemID="{FAB70A13-488B-4D95-B6A6-69DB54A1961E}"/>
</file>

<file path=customXml/itemProps4.xml><?xml version="1.0" encoding="utf-8"?>
<ds:datastoreItem xmlns:ds="http://schemas.openxmlformats.org/officeDocument/2006/customXml" ds:itemID="{45F7D66A-1C05-49A7-B2B3-FF1B578B19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Notes</vt:lpstr>
      <vt:lpstr>2022ByWKDay</vt:lpstr>
      <vt:lpstr>2022BYMONTH</vt:lpstr>
      <vt:lpstr>2022RdFTR</vt:lpstr>
      <vt:lpstr>2022Weather</vt:lpstr>
      <vt:lpstr>2022RdCond</vt:lpstr>
      <vt:lpstr>2022Light</vt:lpstr>
      <vt:lpstr>2022Severity</vt:lpstr>
      <vt:lpstr>2022RdCl</vt:lpstr>
      <vt:lpstr>2022BodyCount</vt:lpstr>
      <vt:lpstr>2022County</vt:lpstr>
      <vt:lpstr>2022WZbyTypebyActis</vt:lpstr>
      <vt:lpstr>2022WZTypebyMar</vt:lpstr>
      <vt:lpstr>2022WZtypebyLocation</vt:lpstr>
      <vt:lpstr>WORKZONE_CRASHES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N.C. Work Zone Safety Statistics</dc:title>
  <dc:creator>Ku, Tony W</dc:creator>
  <cp:lastModifiedBy>Timothy S. Nye</cp:lastModifiedBy>
  <dcterms:created xsi:type="dcterms:W3CDTF">2008-10-14T18:05:28Z</dcterms:created>
  <dcterms:modified xsi:type="dcterms:W3CDTF">2023-05-04T13:17:09Z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0x01010072792147323B458FBAC4BC3C00C4309200CD4CA2078F34FA4F82993D038D4FCBB2</vt:lpwstr>
  </property>
  <property fmtid="{D5CDD505-2E9C-101B-9397-08002B2CF9AE}" pid="3" name="RR_Division">
    <vt:lpwstr/>
  </property>
  <property fmtid="{D5CDD505-2E9C-101B-9397-08002B2CF9AE}" pid="4" name="RR_Region">
    <vt:lpwstr/>
  </property>
  <property fmtid="{D5CDD505-2E9C-101B-9397-08002B2CF9AE}" pid="5" name="Order">
    <vt:r8>2500</vt:r8>
  </property>
</Properties>
</file>